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Usuario\Desktop\Unidad USB\SENA 2022\CONTRATACIÓN BIENES Y SERVICIOS\MATERIALES DE FORMACIÓN\documentos para la firma\"/>
    </mc:Choice>
  </mc:AlternateContent>
  <bookViews>
    <workbookView xWindow="0" yWindow="0" windowWidth="20490" windowHeight="7350" tabRatio="912" firstSheet="4" activeTab="9"/>
  </bookViews>
  <sheets>
    <sheet name="Resumen" sheetId="29" r:id="rId1"/>
    <sheet name="Lote 1 Agropecuaria" sheetId="16" r:id="rId2"/>
    <sheet name="Lote 2 Agroindustria" sheetId="12" r:id="rId3"/>
    <sheet name="Lote 5 Industria " sheetId="30" r:id="rId4"/>
    <sheet name="Lote 7 Sistemas" sheetId="5" r:id="rId5"/>
    <sheet name="Lote 4 Bisuteria" sheetId="13" r:id="rId6"/>
    <sheet name="Lote 3 Salud &amp; deporte" sheetId="14" r:id="rId7"/>
    <sheet name="Lote 6 adtva y financ Papeleria" sheetId="15" r:id="rId8"/>
    <sheet name="Lote 9 Agrosennova" sheetId="31" r:id="rId9"/>
    <sheet name="Lote 8 Laboratorio sennova" sheetId="32" r:id="rId10"/>
    <sheet name="Lote 10 Sistemas Sennova" sheetId="34" r:id="rId11"/>
    <sheet name="Lote 11 Papelería sennova" sheetId="33" r:id="rId12"/>
    <sheet name="Lote 12 Mecanico sennova " sheetId="35" r:id="rId13"/>
  </sheets>
  <definedNames>
    <definedName name="_xlnm._FilterDatabase" localSheetId="1" hidden="1">'Lote 1 Agropecuaria'!$A$2:$L$2</definedName>
    <definedName name="_xlnm._FilterDatabase" localSheetId="10" hidden="1">'Lote 10 Sistemas Sennova'!$A$2:$J$2</definedName>
    <definedName name="_xlnm._FilterDatabase" localSheetId="12" hidden="1">'Lote 12 Mecanico sennova '!$A$2:$AB$29</definedName>
    <definedName name="_xlnm._FilterDatabase" localSheetId="2" hidden="1">'Lote 2 Agroindustria'!$A$2:$J$522</definedName>
    <definedName name="_xlnm._FilterDatabase" localSheetId="6" hidden="1">'Lote 3 Salud &amp; deporte'!$A$2:$J$2</definedName>
    <definedName name="_xlnm._FilterDatabase" localSheetId="5" hidden="1">'Lote 4 Bisuteria'!$A$2:$H$72</definedName>
    <definedName name="_xlnm._FilterDatabase" localSheetId="3" hidden="1">'Lote 5 Industria '!$A$2:$AB$360</definedName>
    <definedName name="_xlnm._FilterDatabase" localSheetId="7" hidden="1">'Lote 6 adtva y financ Papeleria'!$A$2:$J$54</definedName>
    <definedName name="_xlnm._FilterDatabase" localSheetId="4" hidden="1">'Lote 7 Sistemas'!$A$2:$L$68</definedName>
    <definedName name="_xlnm._FilterDatabase" localSheetId="9" hidden="1">'Lote 8 Laboratorio sennova'!$A$2:$K$2</definedName>
    <definedName name="_xlnm._FilterDatabase" localSheetId="8" hidden="1">'Lote 9 Agrosennova'!$A$2:$X$26</definedName>
  </definedNames>
  <calcPr calcId="162913"/>
  <customWorkbookViews>
    <customWorkbookView name="Vanessa Teran Montoya - Vista personalizada" guid="{ED1A0453-8E88-481E-B3FB-0B6681A4A955}"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C102" i="34" l="1"/>
  <c r="AC108" i="34"/>
  <c r="AC109" i="34"/>
  <c r="AC5" i="34"/>
  <c r="AC6" i="34"/>
  <c r="AC7" i="34"/>
  <c r="AC8" i="34"/>
  <c r="AC9" i="34"/>
  <c r="AC10" i="34"/>
  <c r="AC11" i="34"/>
  <c r="AC12" i="34"/>
  <c r="AC13" i="34"/>
  <c r="AC14" i="34"/>
  <c r="AC15" i="34"/>
  <c r="AC16" i="34"/>
  <c r="AC17" i="34"/>
  <c r="AC18" i="34"/>
  <c r="AC19" i="34"/>
  <c r="AC20" i="34"/>
  <c r="AC21" i="34"/>
  <c r="AC22" i="34"/>
  <c r="AC23" i="34"/>
  <c r="AC24" i="34"/>
  <c r="AC25" i="34"/>
  <c r="AC26" i="34"/>
  <c r="AC27" i="34"/>
  <c r="AC28" i="34"/>
  <c r="AC29" i="34"/>
  <c r="AC30" i="34"/>
  <c r="AC31" i="34"/>
  <c r="AC32" i="34"/>
  <c r="AC33" i="34"/>
  <c r="AC34" i="34"/>
  <c r="AC35" i="34"/>
  <c r="AC36" i="34"/>
  <c r="AC37" i="34"/>
  <c r="AC38" i="34"/>
  <c r="AC39" i="34"/>
  <c r="AC40" i="34"/>
  <c r="AC41" i="34"/>
  <c r="AC42" i="34"/>
  <c r="AC43" i="34"/>
  <c r="AC44" i="34"/>
  <c r="AC45" i="34"/>
  <c r="AC46" i="34"/>
  <c r="AC47" i="34"/>
  <c r="AC48" i="34"/>
  <c r="AC49" i="34"/>
  <c r="AC50" i="34"/>
  <c r="AC51" i="34"/>
  <c r="AC52" i="34"/>
  <c r="AC53" i="34"/>
  <c r="AC54" i="34"/>
  <c r="AC55" i="34"/>
  <c r="AC56" i="34"/>
  <c r="AC57" i="34"/>
  <c r="AC58" i="34"/>
  <c r="AC59" i="34"/>
  <c r="AC60" i="34"/>
  <c r="AC61" i="34"/>
  <c r="AC62" i="34"/>
  <c r="AC63" i="34"/>
  <c r="AC64" i="34"/>
  <c r="AC65" i="34"/>
  <c r="AC66" i="34"/>
  <c r="AC67" i="34"/>
  <c r="AC68" i="34"/>
  <c r="AC69" i="34"/>
  <c r="AC70" i="34"/>
  <c r="AC71" i="34"/>
  <c r="AC72" i="34"/>
  <c r="AC73" i="34"/>
  <c r="AC74" i="34"/>
  <c r="AC75" i="34"/>
  <c r="AC76" i="34"/>
  <c r="AC77" i="34"/>
  <c r="AC78" i="34"/>
  <c r="AC79" i="34"/>
  <c r="AC80" i="34"/>
  <c r="AC81" i="34"/>
  <c r="AC82" i="34"/>
  <c r="AC83" i="34"/>
  <c r="AC84" i="34"/>
  <c r="AC85" i="34"/>
  <c r="AC86" i="34"/>
  <c r="AC87" i="34"/>
  <c r="AC88" i="34"/>
  <c r="AC89" i="34"/>
  <c r="AC90" i="34"/>
  <c r="AC91" i="34"/>
  <c r="AC92" i="34"/>
  <c r="AC93" i="34"/>
  <c r="AC94" i="34"/>
  <c r="AC95" i="34"/>
  <c r="AC96" i="34"/>
  <c r="AC97" i="34"/>
  <c r="AC98" i="34"/>
  <c r="AC99" i="34"/>
  <c r="AC100" i="34"/>
  <c r="AC101" i="34"/>
  <c r="AC103" i="34"/>
  <c r="AC104" i="34"/>
  <c r="AC105" i="34"/>
  <c r="AC106" i="34"/>
  <c r="AC107" i="34"/>
  <c r="AC4" i="34"/>
  <c r="AC3" i="34"/>
  <c r="R56" i="14"/>
  <c r="R39" i="14"/>
  <c r="R36" i="14"/>
  <c r="R35" i="14"/>
  <c r="R32" i="14"/>
  <c r="R31" i="14"/>
  <c r="R17" i="14"/>
  <c r="R14" i="14"/>
  <c r="R4" i="15"/>
  <c r="R5" i="15"/>
  <c r="R6" i="15"/>
  <c r="R7" i="15"/>
  <c r="R8" i="15"/>
  <c r="R9" i="15"/>
  <c r="R10" i="15"/>
  <c r="R11" i="15"/>
  <c r="R12" i="15"/>
  <c r="R13" i="15"/>
  <c r="R14" i="15"/>
  <c r="R15" i="15"/>
  <c r="R16" i="15"/>
  <c r="R17" i="15"/>
  <c r="R18" i="15"/>
  <c r="R19" i="15"/>
  <c r="R20" i="15"/>
  <c r="R21" i="15"/>
  <c r="R22" i="15"/>
  <c r="R23" i="15"/>
  <c r="R24" i="15"/>
  <c r="R25" i="15"/>
  <c r="R26" i="15"/>
  <c r="R27" i="15"/>
  <c r="R28" i="15"/>
  <c r="R29" i="15"/>
  <c r="R30" i="15"/>
  <c r="R31" i="15"/>
  <c r="R32" i="15"/>
  <c r="R33" i="15"/>
  <c r="R34" i="15"/>
  <c r="R35" i="15"/>
  <c r="R36" i="15"/>
  <c r="R37" i="15"/>
  <c r="R38" i="15"/>
  <c r="R39" i="15"/>
  <c r="R40" i="15"/>
  <c r="R41" i="15"/>
  <c r="R42" i="15"/>
  <c r="R43" i="15"/>
  <c r="R44" i="15"/>
  <c r="R45" i="15"/>
  <c r="R46" i="15"/>
  <c r="R47" i="15"/>
  <c r="R48" i="15"/>
  <c r="R49" i="15"/>
  <c r="R50" i="15"/>
  <c r="R51" i="15"/>
  <c r="R52" i="15"/>
  <c r="R53" i="15"/>
  <c r="R54" i="15"/>
  <c r="R3" i="15"/>
  <c r="R4" i="14"/>
  <c r="R5" i="14"/>
  <c r="R6" i="14"/>
  <c r="R7" i="14"/>
  <c r="R8" i="14"/>
  <c r="R9" i="14"/>
  <c r="R10" i="14"/>
  <c r="R11" i="14"/>
  <c r="R12" i="14"/>
  <c r="R13" i="14"/>
  <c r="R15" i="14"/>
  <c r="R16" i="14"/>
  <c r="R18" i="14"/>
  <c r="R19" i="14"/>
  <c r="R20" i="14"/>
  <c r="R21" i="14"/>
  <c r="R22" i="14"/>
  <c r="R23" i="14"/>
  <c r="R24" i="14"/>
  <c r="R25" i="14"/>
  <c r="R26" i="14"/>
  <c r="R27" i="14"/>
  <c r="R28" i="14"/>
  <c r="R29" i="14"/>
  <c r="R30" i="14"/>
  <c r="R33" i="14"/>
  <c r="R34" i="14"/>
  <c r="R37" i="14"/>
  <c r="R38" i="14"/>
  <c r="R40" i="14"/>
  <c r="R41" i="14"/>
  <c r="R42" i="14"/>
  <c r="R43" i="14"/>
  <c r="R44" i="14"/>
  <c r="R45" i="14"/>
  <c r="R46" i="14"/>
  <c r="R47" i="14"/>
  <c r="R48" i="14"/>
  <c r="R49" i="14"/>
  <c r="R50" i="14"/>
  <c r="R51" i="14"/>
  <c r="R52" i="14"/>
  <c r="R53" i="14"/>
  <c r="R54" i="14"/>
  <c r="R55" i="14"/>
  <c r="R57" i="14"/>
  <c r="R58" i="14"/>
  <c r="R59" i="14"/>
  <c r="R60" i="14"/>
  <c r="R61" i="14"/>
  <c r="R62" i="14"/>
  <c r="R63" i="14"/>
  <c r="R64" i="14"/>
  <c r="R65" i="14"/>
  <c r="R66" i="14"/>
  <c r="R67" i="14"/>
  <c r="R3" i="14"/>
  <c r="AA18" i="33"/>
  <c r="H12" i="33"/>
  <c r="AA10" i="33"/>
  <c r="AA9" i="33"/>
  <c r="AA5" i="33"/>
  <c r="AA4" i="33"/>
  <c r="AF4" i="35"/>
  <c r="AF5" i="35"/>
  <c r="AF6" i="35"/>
  <c r="AF7" i="35"/>
  <c r="AF8" i="35"/>
  <c r="AF9" i="35"/>
  <c r="AF10" i="35"/>
  <c r="AF11" i="35"/>
  <c r="AF12" i="35"/>
  <c r="AF13" i="35"/>
  <c r="AF14" i="35"/>
  <c r="AF15" i="35"/>
  <c r="AF16" i="35"/>
  <c r="AF17" i="35"/>
  <c r="AF18" i="35"/>
  <c r="AF19" i="35"/>
  <c r="AF20" i="35"/>
  <c r="AF21" i="35"/>
  <c r="AF22" i="35"/>
  <c r="AF23" i="35"/>
  <c r="AF24" i="35"/>
  <c r="AF25" i="35"/>
  <c r="AF26" i="35"/>
  <c r="AF27" i="35"/>
  <c r="AF28" i="35"/>
  <c r="AF29" i="35"/>
  <c r="AF30" i="35"/>
  <c r="AF31" i="35"/>
  <c r="AF32" i="35"/>
  <c r="AF33" i="35"/>
  <c r="AF34" i="35"/>
  <c r="AF35" i="35"/>
  <c r="AF36" i="35"/>
  <c r="AF37" i="35"/>
  <c r="AF38" i="35"/>
  <c r="AF39" i="35"/>
  <c r="AF40" i="35"/>
  <c r="AF41" i="35"/>
  <c r="AF42" i="35"/>
  <c r="AF43" i="35"/>
  <c r="AF44" i="35"/>
  <c r="AF45" i="35"/>
  <c r="AF46" i="35"/>
  <c r="AF47" i="35"/>
  <c r="AF48" i="35"/>
  <c r="AF49" i="35"/>
  <c r="AF50" i="35"/>
  <c r="AF51" i="35"/>
  <c r="AF52" i="35"/>
  <c r="AF53" i="35"/>
  <c r="AF54" i="35"/>
  <c r="AF55" i="35"/>
  <c r="AF56" i="35"/>
  <c r="AF57" i="35"/>
  <c r="AF58" i="35"/>
  <c r="AF59" i="35"/>
  <c r="AF60" i="35"/>
  <c r="AF61" i="35"/>
  <c r="AF62" i="35"/>
  <c r="AF63" i="35"/>
  <c r="AF64" i="35"/>
  <c r="AF65" i="35"/>
  <c r="AF66" i="35"/>
  <c r="AF67" i="35"/>
  <c r="AF68" i="35"/>
  <c r="AF69" i="35"/>
  <c r="AF70" i="35"/>
  <c r="AF71" i="35"/>
  <c r="AF72" i="35"/>
  <c r="AF73" i="35"/>
  <c r="AF74" i="35"/>
  <c r="AF75" i="35"/>
  <c r="AF76" i="35"/>
  <c r="AF77" i="35"/>
  <c r="AF78" i="35"/>
  <c r="AF79" i="35"/>
  <c r="AF80" i="35"/>
  <c r="AF81" i="35"/>
  <c r="AF82" i="35"/>
  <c r="AF83" i="35"/>
  <c r="AF84" i="35"/>
  <c r="AF85" i="35"/>
  <c r="AF86" i="35"/>
  <c r="AF87" i="35"/>
  <c r="AF88" i="35"/>
  <c r="AF89" i="35"/>
  <c r="AF90" i="35"/>
  <c r="AF91" i="35"/>
  <c r="AF92" i="35"/>
  <c r="AF93" i="35"/>
  <c r="AF94" i="35"/>
  <c r="AF95" i="35"/>
  <c r="AF96" i="35"/>
  <c r="AF97" i="35"/>
  <c r="AF98" i="35"/>
  <c r="AF99" i="35"/>
  <c r="AF100" i="35"/>
  <c r="AF101" i="35"/>
  <c r="AF102" i="35"/>
  <c r="AF103" i="35"/>
  <c r="AF104" i="35"/>
  <c r="AF105" i="35"/>
  <c r="AF106" i="35"/>
  <c r="AF107" i="35"/>
  <c r="AF108" i="35"/>
  <c r="AF109" i="35"/>
  <c r="AF110" i="35"/>
  <c r="AF111" i="35"/>
  <c r="AF112" i="35"/>
  <c r="AF113" i="35"/>
  <c r="AF114" i="35"/>
  <c r="AF115" i="35"/>
  <c r="AF116" i="35"/>
  <c r="AF117" i="35"/>
  <c r="AF118" i="35"/>
  <c r="AF119" i="35"/>
  <c r="AF120" i="35"/>
  <c r="AF121" i="35"/>
  <c r="AF122" i="35"/>
  <c r="AF123" i="35"/>
  <c r="AF124" i="35"/>
  <c r="AF125" i="35"/>
  <c r="AF126" i="35"/>
  <c r="AF127" i="35"/>
  <c r="AF128" i="35"/>
  <c r="AF129" i="35"/>
  <c r="AF130" i="35"/>
  <c r="AF131" i="35"/>
  <c r="AF132" i="35"/>
  <c r="AF133" i="35"/>
  <c r="AF134" i="35"/>
  <c r="AF135" i="35"/>
  <c r="AF136" i="35"/>
  <c r="AF137" i="35"/>
  <c r="AF138" i="35"/>
  <c r="AF139" i="35"/>
  <c r="AF140" i="35"/>
  <c r="AF141" i="35"/>
  <c r="AF142" i="35"/>
  <c r="AF143" i="35"/>
  <c r="AF144" i="35"/>
  <c r="AF145" i="35"/>
  <c r="AF146" i="35"/>
  <c r="AF147" i="35"/>
  <c r="AF148" i="35"/>
  <c r="AF149" i="35"/>
  <c r="AF150" i="35"/>
  <c r="AF151" i="35"/>
  <c r="AF152" i="35"/>
  <c r="AF153" i="35"/>
  <c r="AF154" i="35"/>
  <c r="AF155" i="35"/>
  <c r="AF156" i="35"/>
  <c r="AF157" i="35"/>
  <c r="AF158" i="35"/>
  <c r="AF159" i="35"/>
  <c r="AF160" i="35"/>
  <c r="AF161" i="35"/>
  <c r="AF162" i="35"/>
  <c r="AF163" i="35"/>
  <c r="AF164" i="35"/>
  <c r="AF165" i="35"/>
  <c r="AF166" i="35"/>
  <c r="AF167" i="35"/>
  <c r="AF168" i="35"/>
  <c r="AF169" i="35"/>
  <c r="AF170" i="35"/>
  <c r="AF171" i="35"/>
  <c r="AF172" i="35"/>
  <c r="AF173" i="35"/>
  <c r="AF174" i="35"/>
  <c r="AF175" i="35"/>
  <c r="AF176" i="35"/>
  <c r="AF177" i="35"/>
  <c r="AF178" i="35"/>
  <c r="AF179" i="35"/>
  <c r="AF180" i="35"/>
  <c r="AF181" i="35"/>
  <c r="AF182" i="35"/>
  <c r="AF183" i="35"/>
  <c r="AF184" i="35"/>
  <c r="AF185" i="35"/>
  <c r="AF186" i="35"/>
  <c r="AF187" i="35"/>
  <c r="AF188" i="35"/>
  <c r="AF189" i="35"/>
  <c r="AF190" i="35"/>
  <c r="AF191" i="35"/>
  <c r="AF3" i="35"/>
  <c r="P4" i="13"/>
  <c r="P5" i="13"/>
  <c r="P6" i="13"/>
  <c r="P7" i="13"/>
  <c r="P8" i="13"/>
  <c r="P9" i="13"/>
  <c r="P10" i="13"/>
  <c r="P11" i="13"/>
  <c r="P12" i="13"/>
  <c r="P13" i="13"/>
  <c r="P14" i="13"/>
  <c r="P15" i="13"/>
  <c r="P16" i="13"/>
  <c r="P17" i="13"/>
  <c r="P18" i="13"/>
  <c r="P19" i="13"/>
  <c r="P20" i="13"/>
  <c r="P21" i="13"/>
  <c r="P22" i="13"/>
  <c r="P23" i="13"/>
  <c r="P24" i="13"/>
  <c r="P25" i="13"/>
  <c r="P26" i="13"/>
  <c r="P27" i="13"/>
  <c r="P28" i="13"/>
  <c r="P29" i="13"/>
  <c r="P30" i="13"/>
  <c r="P31" i="13"/>
  <c r="P32" i="13"/>
  <c r="P33" i="13"/>
  <c r="P34" i="13"/>
  <c r="P35" i="13"/>
  <c r="P36" i="13"/>
  <c r="P37" i="13"/>
  <c r="P38" i="13"/>
  <c r="P39" i="13"/>
  <c r="P40" i="13"/>
  <c r="P41" i="13"/>
  <c r="P42" i="13"/>
  <c r="P43" i="13"/>
  <c r="P44" i="13"/>
  <c r="P45" i="13"/>
  <c r="P46" i="13"/>
  <c r="P47" i="13"/>
  <c r="P48" i="13"/>
  <c r="P49" i="13"/>
  <c r="P50" i="13"/>
  <c r="P51" i="13"/>
  <c r="P52" i="13"/>
  <c r="P53" i="13"/>
  <c r="P54" i="13"/>
  <c r="P55" i="13"/>
  <c r="P56" i="13"/>
  <c r="P57" i="13"/>
  <c r="P58" i="13"/>
  <c r="P59" i="13"/>
  <c r="P60" i="13"/>
  <c r="P61" i="13"/>
  <c r="P62" i="13"/>
  <c r="P63" i="13"/>
  <c r="P64" i="13"/>
  <c r="P65" i="13"/>
  <c r="P66" i="13"/>
  <c r="P67" i="13"/>
  <c r="P68" i="13"/>
  <c r="P69" i="13"/>
  <c r="P70" i="13"/>
  <c r="P71" i="13"/>
  <c r="P72" i="13"/>
  <c r="P3" i="13"/>
  <c r="AC4" i="30"/>
  <c r="AC5" i="30"/>
  <c r="AC6" i="30"/>
  <c r="AC7" i="30"/>
  <c r="AC8" i="30"/>
  <c r="AC9" i="30"/>
  <c r="AC10" i="30"/>
  <c r="AC11" i="30"/>
  <c r="AC12" i="30"/>
  <c r="AC13" i="30"/>
  <c r="AC14" i="30"/>
  <c r="AC15" i="30"/>
  <c r="AC16" i="30"/>
  <c r="AC17" i="30"/>
  <c r="AC18" i="30"/>
  <c r="AC19" i="30"/>
  <c r="AC20" i="30"/>
  <c r="AC21" i="30"/>
  <c r="AC22" i="30"/>
  <c r="AC23" i="30"/>
  <c r="AC24" i="30"/>
  <c r="AC25" i="30"/>
  <c r="AC26" i="30"/>
  <c r="AC27" i="30"/>
  <c r="AC28" i="30"/>
  <c r="AC29" i="30"/>
  <c r="AC30" i="30"/>
  <c r="AC31" i="30"/>
  <c r="AC32" i="30"/>
  <c r="AC33" i="30"/>
  <c r="AC34" i="30"/>
  <c r="AC35" i="30"/>
  <c r="AC36" i="30"/>
  <c r="AC37" i="30"/>
  <c r="AC38" i="30"/>
  <c r="AC39" i="30"/>
  <c r="AC40" i="30"/>
  <c r="AC41" i="30"/>
  <c r="AC42" i="30"/>
  <c r="AC43" i="30"/>
  <c r="AC44" i="30"/>
  <c r="AC45" i="30"/>
  <c r="AC46" i="30"/>
  <c r="AC47" i="30"/>
  <c r="AC48" i="30"/>
  <c r="AC49" i="30"/>
  <c r="AC50" i="30"/>
  <c r="AC51" i="30"/>
  <c r="AC52" i="30"/>
  <c r="AC53" i="30"/>
  <c r="AC54" i="30"/>
  <c r="AC55" i="30"/>
  <c r="AC56" i="30"/>
  <c r="AC57" i="30"/>
  <c r="AC58" i="30"/>
  <c r="AC59" i="30"/>
  <c r="AC60" i="30"/>
  <c r="AC61" i="30"/>
  <c r="AC62" i="30"/>
  <c r="AC63" i="30"/>
  <c r="AC64" i="30"/>
  <c r="AC65" i="30"/>
  <c r="AC66" i="30"/>
  <c r="AC67" i="30"/>
  <c r="AC68" i="30"/>
  <c r="AC69" i="30"/>
  <c r="AC70" i="30"/>
  <c r="AC71" i="30"/>
  <c r="AC72" i="30"/>
  <c r="AC73" i="30"/>
  <c r="AC74" i="30"/>
  <c r="AC75" i="30"/>
  <c r="AC76" i="30"/>
  <c r="AC77" i="30"/>
  <c r="AC78" i="30"/>
  <c r="AC79" i="30"/>
  <c r="AC80" i="30"/>
  <c r="AC81" i="30"/>
  <c r="AC82" i="30"/>
  <c r="AC83" i="30"/>
  <c r="AC84" i="30"/>
  <c r="AC85" i="30"/>
  <c r="AC86" i="30"/>
  <c r="AC87" i="30"/>
  <c r="AC88" i="30"/>
  <c r="AC89" i="30"/>
  <c r="AC90" i="30"/>
  <c r="AC91" i="30"/>
  <c r="AC92" i="30"/>
  <c r="AC93" i="30"/>
  <c r="AC94" i="30"/>
  <c r="AC95" i="30"/>
  <c r="AC96" i="30"/>
  <c r="AC97" i="30"/>
  <c r="AC98" i="30"/>
  <c r="AC99" i="30"/>
  <c r="AC100" i="30"/>
  <c r="AC101" i="30"/>
  <c r="AC102" i="30"/>
  <c r="AC103" i="30"/>
  <c r="AC104" i="30"/>
  <c r="AC105" i="30"/>
  <c r="AC106" i="30"/>
  <c r="AC107" i="30"/>
  <c r="AC108" i="30"/>
  <c r="AC109" i="30"/>
  <c r="AC110" i="30"/>
  <c r="AC111" i="30"/>
  <c r="AC112" i="30"/>
  <c r="AC113" i="30"/>
  <c r="AC114" i="30"/>
  <c r="AC115" i="30"/>
  <c r="AC116" i="30"/>
  <c r="AC117" i="30"/>
  <c r="AC118" i="30"/>
  <c r="AC119" i="30"/>
  <c r="AC120" i="30"/>
  <c r="AC121" i="30"/>
  <c r="AC122" i="30"/>
  <c r="AC123" i="30"/>
  <c r="AC124" i="30"/>
  <c r="AC125" i="30"/>
  <c r="AC126" i="30"/>
  <c r="AC127" i="30"/>
  <c r="AC128" i="30"/>
  <c r="AC129" i="30"/>
  <c r="AC130" i="30"/>
  <c r="AC131" i="30"/>
  <c r="AC132" i="30"/>
  <c r="AC133" i="30"/>
  <c r="AC134" i="30"/>
  <c r="AC135" i="30"/>
  <c r="AC136" i="30"/>
  <c r="AC137" i="30"/>
  <c r="AC138" i="30"/>
  <c r="AC139" i="30"/>
  <c r="AC140" i="30"/>
  <c r="AC141" i="30"/>
  <c r="AC142" i="30"/>
  <c r="AC143" i="30"/>
  <c r="AC144" i="30"/>
  <c r="AC145" i="30"/>
  <c r="AC146" i="30"/>
  <c r="AC147" i="30"/>
  <c r="AC148" i="30"/>
  <c r="AC149" i="30"/>
  <c r="AC150" i="30"/>
  <c r="AC151" i="30"/>
  <c r="AC152" i="30"/>
  <c r="AC153" i="30"/>
  <c r="AC154" i="30"/>
  <c r="AC155" i="30"/>
  <c r="AC156" i="30"/>
  <c r="AC157" i="30"/>
  <c r="AC158" i="30"/>
  <c r="AC159" i="30"/>
  <c r="AC160" i="30"/>
  <c r="AC161" i="30"/>
  <c r="AC162" i="30"/>
  <c r="AC163" i="30"/>
  <c r="AC164" i="30"/>
  <c r="AC165" i="30"/>
  <c r="AC166" i="30"/>
  <c r="AC167" i="30"/>
  <c r="AC168" i="30"/>
  <c r="AC169" i="30"/>
  <c r="AC170" i="30"/>
  <c r="AC171" i="30"/>
  <c r="AC172" i="30"/>
  <c r="AC173" i="30"/>
  <c r="AC174" i="30"/>
  <c r="AC175" i="30"/>
  <c r="AC176" i="30"/>
  <c r="AC177" i="30"/>
  <c r="AC178" i="30"/>
  <c r="AC179" i="30"/>
  <c r="AC180" i="30"/>
  <c r="AC181" i="30"/>
  <c r="AC182" i="30"/>
  <c r="AC183" i="30"/>
  <c r="AC184" i="30"/>
  <c r="AC185" i="30"/>
  <c r="AC186" i="30"/>
  <c r="AC187" i="30"/>
  <c r="AC188" i="30"/>
  <c r="AC189" i="30"/>
  <c r="AC190" i="30"/>
  <c r="AC191" i="30"/>
  <c r="AC192" i="30"/>
  <c r="AC193" i="30"/>
  <c r="AC194" i="30"/>
  <c r="AC195" i="30"/>
  <c r="AC196" i="30"/>
  <c r="AC197" i="30"/>
  <c r="AC198" i="30"/>
  <c r="AC199" i="30"/>
  <c r="AC200" i="30"/>
  <c r="AC201" i="30"/>
  <c r="AC202" i="30"/>
  <c r="AC203" i="30"/>
  <c r="AC204" i="30"/>
  <c r="AC205" i="30"/>
  <c r="AC206" i="30"/>
  <c r="AC207" i="30"/>
  <c r="AC208" i="30"/>
  <c r="AC209" i="30"/>
  <c r="AC210" i="30"/>
  <c r="AC211" i="30"/>
  <c r="AC212" i="30"/>
  <c r="AC213" i="30"/>
  <c r="AC214" i="30"/>
  <c r="AC215" i="30"/>
  <c r="AC216" i="30"/>
  <c r="AC217" i="30"/>
  <c r="AC218" i="30"/>
  <c r="AC219" i="30"/>
  <c r="AC220" i="30"/>
  <c r="AC221" i="30"/>
  <c r="AC222" i="30"/>
  <c r="AC223" i="30"/>
  <c r="AC224" i="30"/>
  <c r="AC225" i="30"/>
  <c r="AC226" i="30"/>
  <c r="AC227" i="30"/>
  <c r="AC228" i="30"/>
  <c r="AC229" i="30"/>
  <c r="AC230" i="30"/>
  <c r="AC231" i="30"/>
  <c r="AC232" i="30"/>
  <c r="AC233" i="30"/>
  <c r="AC234" i="30"/>
  <c r="AC235" i="30"/>
  <c r="AC236" i="30"/>
  <c r="AC237" i="30"/>
  <c r="AC238" i="30"/>
  <c r="AC239" i="30"/>
  <c r="AC240" i="30"/>
  <c r="AC241" i="30"/>
  <c r="AC242" i="30"/>
  <c r="AC243" i="30"/>
  <c r="AC244" i="30"/>
  <c r="AC245" i="30"/>
  <c r="AC246" i="30"/>
  <c r="AC247" i="30"/>
  <c r="AC248" i="30"/>
  <c r="AC249" i="30"/>
  <c r="AC250" i="30"/>
  <c r="AC251" i="30"/>
  <c r="AC252" i="30"/>
  <c r="AC253" i="30"/>
  <c r="AC254" i="30"/>
  <c r="AC255" i="30"/>
  <c r="AC256" i="30"/>
  <c r="AC257" i="30"/>
  <c r="AC258" i="30"/>
  <c r="AC259" i="30"/>
  <c r="AC260" i="30"/>
  <c r="AC261" i="30"/>
  <c r="AC262" i="30"/>
  <c r="AC263" i="30"/>
  <c r="AC264" i="30"/>
  <c r="AC265" i="30"/>
  <c r="AC266" i="30"/>
  <c r="AC267" i="30"/>
  <c r="AC268" i="30"/>
  <c r="AC269" i="30"/>
  <c r="AC270" i="30"/>
  <c r="AC271" i="30"/>
  <c r="AC272" i="30"/>
  <c r="AC273" i="30"/>
  <c r="AC274" i="30"/>
  <c r="AC275" i="30"/>
  <c r="AC276" i="30"/>
  <c r="AC277" i="30"/>
  <c r="AC278" i="30"/>
  <c r="AC279" i="30"/>
  <c r="AC280" i="30"/>
  <c r="AC281" i="30"/>
  <c r="AC282" i="30"/>
  <c r="AC283" i="30"/>
  <c r="AC284" i="30"/>
  <c r="AC285" i="30"/>
  <c r="AC286" i="30"/>
  <c r="AC287" i="30"/>
  <c r="AC288" i="30"/>
  <c r="AC289" i="30"/>
  <c r="AC290" i="30"/>
  <c r="AC291" i="30"/>
  <c r="AC292" i="30"/>
  <c r="AC293" i="30"/>
  <c r="AC294" i="30"/>
  <c r="AC295" i="30"/>
  <c r="AC296" i="30"/>
  <c r="AC297" i="30"/>
  <c r="AC298" i="30"/>
  <c r="AC299" i="30"/>
  <c r="AC300" i="30"/>
  <c r="AC301" i="30"/>
  <c r="AC302" i="30"/>
  <c r="AC303" i="30"/>
  <c r="AC304" i="30"/>
  <c r="AC305" i="30"/>
  <c r="AC306" i="30"/>
  <c r="AC307" i="30"/>
  <c r="AC308" i="30"/>
  <c r="AC309" i="30"/>
  <c r="AC310" i="30"/>
  <c r="AC311" i="30"/>
  <c r="AC312" i="30"/>
  <c r="AC313" i="30"/>
  <c r="AC314" i="30"/>
  <c r="AC315" i="30"/>
  <c r="AC316" i="30"/>
  <c r="AC317" i="30"/>
  <c r="AC318" i="30"/>
  <c r="AC319" i="30"/>
  <c r="AC320" i="30"/>
  <c r="AC321" i="30"/>
  <c r="AC322" i="30"/>
  <c r="AC323" i="30"/>
  <c r="AC324" i="30"/>
  <c r="AC325" i="30"/>
  <c r="AC326" i="30"/>
  <c r="AC327" i="30"/>
  <c r="AC328" i="30"/>
  <c r="AC329" i="30"/>
  <c r="AC330" i="30"/>
  <c r="AC331" i="30"/>
  <c r="AC332" i="30"/>
  <c r="AC333" i="30"/>
  <c r="AC334" i="30"/>
  <c r="AC335" i="30"/>
  <c r="AC336" i="30"/>
  <c r="AC337" i="30"/>
  <c r="AC338" i="30"/>
  <c r="AC339" i="30"/>
  <c r="AC340" i="30"/>
  <c r="AC341" i="30"/>
  <c r="AC342" i="30"/>
  <c r="AC343" i="30"/>
  <c r="AC344" i="30"/>
  <c r="AC345" i="30"/>
  <c r="AC346" i="30"/>
  <c r="AC347" i="30"/>
  <c r="AC348" i="30"/>
  <c r="AC349" i="30"/>
  <c r="AC350" i="30"/>
  <c r="AC351" i="30"/>
  <c r="AC352" i="30"/>
  <c r="AC353" i="30"/>
  <c r="AC354" i="30"/>
  <c r="AC355" i="30"/>
  <c r="AC356" i="30"/>
  <c r="AC357" i="30"/>
  <c r="AC358" i="30"/>
  <c r="AC359" i="30"/>
  <c r="AC3" i="30"/>
  <c r="AD6" i="35"/>
  <c r="AD3" i="35"/>
  <c r="O472" i="16"/>
  <c r="R4" i="12"/>
  <c r="R5" i="12"/>
  <c r="R6" i="12"/>
  <c r="R7" i="12"/>
  <c r="R8" i="12"/>
  <c r="R9" i="12"/>
  <c r="R10" i="12"/>
  <c r="R11" i="12"/>
  <c r="R12" i="12"/>
  <c r="R13" i="12"/>
  <c r="R14" i="12"/>
  <c r="R15" i="12"/>
  <c r="R16" i="12"/>
  <c r="R17" i="12"/>
  <c r="R18" i="12"/>
  <c r="R19" i="12"/>
  <c r="R20" i="12"/>
  <c r="R21" i="12"/>
  <c r="R22" i="12"/>
  <c r="R23" i="12"/>
  <c r="R24" i="12"/>
  <c r="R25" i="12"/>
  <c r="R26" i="12"/>
  <c r="R27" i="12"/>
  <c r="R28" i="12"/>
  <c r="R29" i="12"/>
  <c r="R30" i="12"/>
  <c r="R31" i="12"/>
  <c r="R32" i="12"/>
  <c r="R33" i="12"/>
  <c r="R34" i="12"/>
  <c r="R35" i="12"/>
  <c r="R36" i="12"/>
  <c r="R37" i="12"/>
  <c r="R38" i="12"/>
  <c r="R39" i="12"/>
  <c r="R40" i="12"/>
  <c r="R41" i="12"/>
  <c r="R42" i="12"/>
  <c r="R43" i="12"/>
  <c r="R44" i="12"/>
  <c r="R45" i="12"/>
  <c r="R46" i="12"/>
  <c r="R47" i="12"/>
  <c r="R48" i="12"/>
  <c r="R49" i="12"/>
  <c r="R50" i="12"/>
  <c r="R51" i="12"/>
  <c r="R52" i="12"/>
  <c r="R53" i="12"/>
  <c r="R54" i="12"/>
  <c r="R55" i="12"/>
  <c r="R56" i="12"/>
  <c r="R57" i="12"/>
  <c r="R58" i="12"/>
  <c r="R59" i="12"/>
  <c r="R60" i="12"/>
  <c r="R61" i="12"/>
  <c r="R62" i="12"/>
  <c r="R63" i="12"/>
  <c r="R64" i="12"/>
  <c r="R65" i="12"/>
  <c r="R66" i="12"/>
  <c r="R67" i="12"/>
  <c r="R68" i="12"/>
  <c r="R69" i="12"/>
  <c r="R70" i="12"/>
  <c r="R71" i="12"/>
  <c r="R72" i="12"/>
  <c r="R73" i="12"/>
  <c r="R74" i="12"/>
  <c r="R75" i="12"/>
  <c r="R76" i="12"/>
  <c r="R77" i="12"/>
  <c r="R78" i="12"/>
  <c r="R79" i="12"/>
  <c r="R80" i="12"/>
  <c r="R81" i="12"/>
  <c r="R82" i="12"/>
  <c r="R83" i="12"/>
  <c r="R84" i="12"/>
  <c r="R85" i="12"/>
  <c r="R86" i="12"/>
  <c r="R87" i="12"/>
  <c r="R88" i="12"/>
  <c r="R89" i="12"/>
  <c r="R90" i="12"/>
  <c r="R91" i="12"/>
  <c r="R92" i="12"/>
  <c r="R93" i="12"/>
  <c r="R94" i="12"/>
  <c r="R95" i="12"/>
  <c r="R96" i="12"/>
  <c r="R97" i="12"/>
  <c r="R98" i="12"/>
  <c r="R99" i="12"/>
  <c r="R100" i="12"/>
  <c r="R101" i="12"/>
  <c r="R102" i="12"/>
  <c r="R103" i="12"/>
  <c r="R104" i="12"/>
  <c r="R105" i="12"/>
  <c r="R106" i="12"/>
  <c r="R107" i="12"/>
  <c r="R108" i="12"/>
  <c r="R109" i="12"/>
  <c r="R110" i="12"/>
  <c r="R111" i="12"/>
  <c r="R112" i="12"/>
  <c r="R113" i="12"/>
  <c r="R114" i="12"/>
  <c r="R115" i="12"/>
  <c r="R116" i="12"/>
  <c r="R117" i="12"/>
  <c r="R118" i="12"/>
  <c r="R119" i="12"/>
  <c r="R120" i="12"/>
  <c r="R121" i="12"/>
  <c r="R122" i="12"/>
  <c r="R123" i="12"/>
  <c r="R124" i="12"/>
  <c r="R125" i="12"/>
  <c r="R126" i="12"/>
  <c r="R127" i="12"/>
  <c r="R128" i="12"/>
  <c r="R129" i="12"/>
  <c r="R130" i="12"/>
  <c r="R131" i="12"/>
  <c r="R132" i="12"/>
  <c r="R133" i="12"/>
  <c r="R134" i="12"/>
  <c r="R135" i="12"/>
  <c r="R136" i="12"/>
  <c r="R137" i="12"/>
  <c r="R138" i="12"/>
  <c r="R139" i="12"/>
  <c r="R140" i="12"/>
  <c r="R141" i="12"/>
  <c r="R142" i="12"/>
  <c r="R143" i="12"/>
  <c r="R144" i="12"/>
  <c r="R145" i="12"/>
  <c r="R146" i="12"/>
  <c r="R147" i="12"/>
  <c r="R148" i="12"/>
  <c r="R149" i="12"/>
  <c r="R150" i="12"/>
  <c r="R151" i="12"/>
  <c r="R152" i="12"/>
  <c r="R153" i="12"/>
  <c r="R154" i="12"/>
  <c r="R155" i="12"/>
  <c r="R156" i="12"/>
  <c r="R157" i="12"/>
  <c r="R158" i="12"/>
  <c r="R159" i="12"/>
  <c r="R160" i="12"/>
  <c r="R161" i="12"/>
  <c r="R162" i="12"/>
  <c r="R163" i="12"/>
  <c r="R164" i="12"/>
  <c r="R165" i="12"/>
  <c r="R166" i="12"/>
  <c r="R167" i="12"/>
  <c r="R168" i="12"/>
  <c r="R169" i="12"/>
  <c r="R170" i="12"/>
  <c r="R171" i="12"/>
  <c r="R172" i="12"/>
  <c r="R173" i="12"/>
  <c r="R174" i="12"/>
  <c r="R175" i="12"/>
  <c r="R176" i="12"/>
  <c r="R177" i="12"/>
  <c r="R178" i="12"/>
  <c r="R179" i="12"/>
  <c r="R180" i="12"/>
  <c r="R181" i="12"/>
  <c r="R182" i="12"/>
  <c r="R183" i="12"/>
  <c r="R184" i="12"/>
  <c r="R185" i="12"/>
  <c r="R186" i="12"/>
  <c r="R187" i="12"/>
  <c r="R188" i="12"/>
  <c r="R189" i="12"/>
  <c r="R190" i="12"/>
  <c r="R191" i="12"/>
  <c r="R192" i="12"/>
  <c r="R193" i="12"/>
  <c r="R194" i="12"/>
  <c r="R195" i="12"/>
  <c r="R196" i="12"/>
  <c r="R197" i="12"/>
  <c r="R198" i="12"/>
  <c r="R199" i="12"/>
  <c r="R200" i="12"/>
  <c r="R201" i="12"/>
  <c r="R202" i="12"/>
  <c r="R203" i="12"/>
  <c r="R204" i="12"/>
  <c r="R205" i="12"/>
  <c r="R206" i="12"/>
  <c r="R207" i="12"/>
  <c r="R208" i="12"/>
  <c r="R209" i="12"/>
  <c r="R210" i="12"/>
  <c r="R211" i="12"/>
  <c r="R212" i="12"/>
  <c r="R213" i="12"/>
  <c r="R214" i="12"/>
  <c r="R215" i="12"/>
  <c r="R216" i="12"/>
  <c r="R217" i="12"/>
  <c r="R218" i="12"/>
  <c r="R219" i="12"/>
  <c r="R220" i="12"/>
  <c r="R221" i="12"/>
  <c r="R222" i="12"/>
  <c r="R223" i="12"/>
  <c r="R224" i="12"/>
  <c r="R225" i="12"/>
  <c r="R226" i="12"/>
  <c r="R227" i="12"/>
  <c r="R228" i="12"/>
  <c r="R229" i="12"/>
  <c r="R230" i="12"/>
  <c r="R231" i="12"/>
  <c r="R232" i="12"/>
  <c r="R233" i="12"/>
  <c r="R234" i="12"/>
  <c r="R235" i="12"/>
  <c r="R236" i="12"/>
  <c r="R237" i="12"/>
  <c r="R238" i="12"/>
  <c r="R239" i="12"/>
  <c r="R240" i="12"/>
  <c r="R241" i="12"/>
  <c r="R242" i="12"/>
  <c r="R243" i="12"/>
  <c r="R244" i="12"/>
  <c r="R245" i="12"/>
  <c r="R246" i="12"/>
  <c r="R247" i="12"/>
  <c r="R248" i="12"/>
  <c r="R249" i="12"/>
  <c r="R250" i="12"/>
  <c r="R251" i="12"/>
  <c r="R252" i="12"/>
  <c r="R253" i="12"/>
  <c r="R254" i="12"/>
  <c r="R255" i="12"/>
  <c r="R256" i="12"/>
  <c r="R257" i="12"/>
  <c r="R258" i="12"/>
  <c r="R259" i="12"/>
  <c r="R260" i="12"/>
  <c r="R261" i="12"/>
  <c r="R262" i="12"/>
  <c r="R263" i="12"/>
  <c r="R264" i="12"/>
  <c r="R265" i="12"/>
  <c r="R266" i="12"/>
  <c r="R267" i="12"/>
  <c r="R268" i="12"/>
  <c r="R269" i="12"/>
  <c r="R270" i="12"/>
  <c r="R271" i="12"/>
  <c r="R272" i="12"/>
  <c r="R273" i="12"/>
  <c r="R274" i="12"/>
  <c r="R275" i="12"/>
  <c r="R276" i="12"/>
  <c r="R277" i="12"/>
  <c r="R278" i="12"/>
  <c r="R279" i="12"/>
  <c r="R280" i="12"/>
  <c r="R281" i="12"/>
  <c r="R282" i="12"/>
  <c r="R283" i="12"/>
  <c r="R284" i="12"/>
  <c r="R285" i="12"/>
  <c r="R286" i="12"/>
  <c r="R287" i="12"/>
  <c r="R288" i="12"/>
  <c r="R289" i="12"/>
  <c r="R290" i="12"/>
  <c r="R291" i="12"/>
  <c r="R292" i="12"/>
  <c r="R293" i="12"/>
  <c r="R294" i="12"/>
  <c r="R295" i="12"/>
  <c r="R296" i="12"/>
  <c r="R297" i="12"/>
  <c r="R298" i="12"/>
  <c r="R299" i="12"/>
  <c r="R300" i="12"/>
  <c r="R301" i="12"/>
  <c r="R302" i="12"/>
  <c r="R303" i="12"/>
  <c r="R304" i="12"/>
  <c r="R305" i="12"/>
  <c r="R306" i="12"/>
  <c r="R307" i="12"/>
  <c r="R308" i="12"/>
  <c r="R309" i="12"/>
  <c r="R310" i="12"/>
  <c r="R311" i="12"/>
  <c r="R312" i="12"/>
  <c r="R313" i="12"/>
  <c r="R314" i="12"/>
  <c r="R315" i="12"/>
  <c r="R316" i="12"/>
  <c r="R317" i="12"/>
  <c r="R318" i="12"/>
  <c r="R319" i="12"/>
  <c r="R320" i="12"/>
  <c r="R321" i="12"/>
  <c r="R322" i="12"/>
  <c r="R323" i="12"/>
  <c r="R324" i="12"/>
  <c r="R325" i="12"/>
  <c r="R326" i="12"/>
  <c r="R327" i="12"/>
  <c r="R328" i="12"/>
  <c r="R329" i="12"/>
  <c r="R330" i="12"/>
  <c r="R331" i="12"/>
  <c r="R332" i="12"/>
  <c r="R333" i="12"/>
  <c r="R334" i="12"/>
  <c r="R335" i="12"/>
  <c r="R336" i="12"/>
  <c r="R337" i="12"/>
  <c r="R338" i="12"/>
  <c r="R339" i="12"/>
  <c r="R340" i="12"/>
  <c r="R341" i="12"/>
  <c r="R342" i="12"/>
  <c r="R343" i="12"/>
  <c r="R344" i="12"/>
  <c r="R345" i="12"/>
  <c r="R346" i="12"/>
  <c r="R347" i="12"/>
  <c r="R348" i="12"/>
  <c r="R349" i="12"/>
  <c r="R350" i="12"/>
  <c r="R351" i="12"/>
  <c r="R352" i="12"/>
  <c r="R353" i="12"/>
  <c r="R354" i="12"/>
  <c r="R355" i="12"/>
  <c r="R356" i="12"/>
  <c r="R357" i="12"/>
  <c r="R358" i="12"/>
  <c r="R359" i="12"/>
  <c r="R360" i="12"/>
  <c r="R361" i="12"/>
  <c r="R362" i="12"/>
  <c r="R363" i="12"/>
  <c r="R364" i="12"/>
  <c r="R365" i="12"/>
  <c r="R366" i="12"/>
  <c r="R367" i="12"/>
  <c r="R368" i="12"/>
  <c r="R369" i="12"/>
  <c r="R370" i="12"/>
  <c r="R371" i="12"/>
  <c r="R372" i="12"/>
  <c r="R373" i="12"/>
  <c r="R374" i="12"/>
  <c r="R375" i="12"/>
  <c r="R376" i="12"/>
  <c r="R377" i="12"/>
  <c r="R378" i="12"/>
  <c r="R379" i="12"/>
  <c r="R380" i="12"/>
  <c r="R381" i="12"/>
  <c r="R382" i="12"/>
  <c r="R383" i="12"/>
  <c r="R384" i="12"/>
  <c r="R385" i="12"/>
  <c r="R386" i="12"/>
  <c r="R387" i="12"/>
  <c r="R388" i="12"/>
  <c r="R389" i="12"/>
  <c r="R390" i="12"/>
  <c r="R391" i="12"/>
  <c r="R392" i="12"/>
  <c r="R393" i="12"/>
  <c r="R394" i="12"/>
  <c r="R395" i="12"/>
  <c r="R396" i="12"/>
  <c r="R397" i="12"/>
  <c r="R398" i="12"/>
  <c r="R399" i="12"/>
  <c r="R400" i="12"/>
  <c r="R401" i="12"/>
  <c r="R402" i="12"/>
  <c r="R403" i="12"/>
  <c r="R404" i="12"/>
  <c r="R405" i="12"/>
  <c r="R406" i="12"/>
  <c r="R407" i="12"/>
  <c r="R408" i="12"/>
  <c r="R409" i="12"/>
  <c r="R410" i="12"/>
  <c r="R411" i="12"/>
  <c r="R412" i="12"/>
  <c r="R413" i="12"/>
  <c r="R414" i="12"/>
  <c r="R415" i="12"/>
  <c r="R416" i="12"/>
  <c r="R417" i="12"/>
  <c r="R418" i="12"/>
  <c r="R419" i="12"/>
  <c r="R420" i="12"/>
  <c r="R421" i="12"/>
  <c r="R422" i="12"/>
  <c r="R423" i="12"/>
  <c r="R424" i="12"/>
  <c r="R425" i="12"/>
  <c r="R426" i="12"/>
  <c r="R427" i="12"/>
  <c r="R428" i="12"/>
  <c r="R429" i="12"/>
  <c r="R430" i="12"/>
  <c r="R431" i="12"/>
  <c r="R432" i="12"/>
  <c r="R433" i="12"/>
  <c r="R434" i="12"/>
  <c r="R435" i="12"/>
  <c r="R436" i="12"/>
  <c r="R437" i="12"/>
  <c r="R438" i="12"/>
  <c r="R439" i="12"/>
  <c r="R440" i="12"/>
  <c r="R441" i="12"/>
  <c r="R442" i="12"/>
  <c r="R443" i="12"/>
  <c r="R444" i="12"/>
  <c r="R445" i="12"/>
  <c r="R446" i="12"/>
  <c r="R447" i="12"/>
  <c r="R448" i="12"/>
  <c r="R449" i="12"/>
  <c r="R450" i="12"/>
  <c r="R451" i="12"/>
  <c r="R452" i="12"/>
  <c r="R453" i="12"/>
  <c r="R454" i="12"/>
  <c r="R455" i="12"/>
  <c r="R456" i="12"/>
  <c r="R457" i="12"/>
  <c r="R458" i="12"/>
  <c r="R459" i="12"/>
  <c r="R460" i="12"/>
  <c r="R461" i="12"/>
  <c r="R462" i="12"/>
  <c r="R463" i="12"/>
  <c r="R464" i="12"/>
  <c r="R465" i="12"/>
  <c r="R466" i="12"/>
  <c r="R467" i="12"/>
  <c r="R468" i="12"/>
  <c r="R469" i="12"/>
  <c r="R470" i="12"/>
  <c r="R471" i="12"/>
  <c r="R472" i="12"/>
  <c r="R473" i="12"/>
  <c r="R474" i="12"/>
  <c r="R475" i="12"/>
  <c r="R476" i="12"/>
  <c r="R477" i="12"/>
  <c r="R478" i="12"/>
  <c r="R479" i="12"/>
  <c r="R480" i="12"/>
  <c r="R481" i="12"/>
  <c r="R482" i="12"/>
  <c r="R483" i="12"/>
  <c r="R484" i="12"/>
  <c r="R485" i="12"/>
  <c r="R486" i="12"/>
  <c r="R487" i="12"/>
  <c r="R488" i="12"/>
  <c r="R489" i="12"/>
  <c r="R490" i="12"/>
  <c r="R491" i="12"/>
  <c r="R492" i="12"/>
  <c r="R493" i="12"/>
  <c r="R494" i="12"/>
  <c r="R495" i="12"/>
  <c r="R496" i="12"/>
  <c r="R497" i="12"/>
  <c r="R498" i="12"/>
  <c r="R499" i="12"/>
  <c r="R500" i="12"/>
  <c r="R501" i="12"/>
  <c r="R502" i="12"/>
  <c r="R503" i="12"/>
  <c r="R504" i="12"/>
  <c r="R505" i="12"/>
  <c r="R506" i="12"/>
  <c r="R507" i="12"/>
  <c r="R508" i="12"/>
  <c r="R509" i="12"/>
  <c r="R510" i="12"/>
  <c r="R511" i="12"/>
  <c r="R512" i="12"/>
  <c r="R513" i="12"/>
  <c r="R514" i="12"/>
  <c r="R515" i="12"/>
  <c r="R516" i="12"/>
  <c r="R517" i="12"/>
  <c r="R518" i="12"/>
  <c r="R519" i="12"/>
  <c r="R520" i="12"/>
  <c r="R521" i="12"/>
  <c r="R522" i="12"/>
  <c r="R3" i="12"/>
  <c r="T14" i="5"/>
  <c r="T15" i="5"/>
  <c r="T16" i="5"/>
  <c r="T17" i="5"/>
  <c r="T18" i="5"/>
  <c r="T19" i="5"/>
  <c r="T20" i="5"/>
  <c r="T21" i="5"/>
  <c r="T22" i="5"/>
  <c r="T23" i="5"/>
  <c r="T24" i="5"/>
  <c r="T25" i="5"/>
  <c r="T26" i="5"/>
  <c r="T27" i="5"/>
  <c r="T28" i="5"/>
  <c r="T29" i="5"/>
  <c r="T30" i="5"/>
  <c r="T31" i="5"/>
  <c r="T32"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4" i="5"/>
  <c r="T65" i="5"/>
  <c r="T66" i="5"/>
  <c r="T67" i="5"/>
  <c r="T68" i="5"/>
  <c r="T4" i="5"/>
  <c r="T5" i="5"/>
  <c r="T6" i="5"/>
  <c r="T7" i="5"/>
  <c r="T8" i="5"/>
  <c r="T9" i="5"/>
  <c r="T10" i="5"/>
  <c r="T11" i="5"/>
  <c r="T12" i="5"/>
  <c r="T13" i="5"/>
  <c r="T3" i="5"/>
  <c r="AB3" i="33"/>
  <c r="AE3" i="32"/>
  <c r="P3" i="16"/>
  <c r="AB21" i="33"/>
  <c r="AB22" i="33"/>
  <c r="AB23" i="33"/>
  <c r="AB24" i="33"/>
  <c r="AB25" i="33"/>
  <c r="AB5" i="33"/>
  <c r="AB6" i="33"/>
  <c r="AB7" i="33"/>
  <c r="AB8" i="33"/>
  <c r="AB9" i="33"/>
  <c r="AB10" i="33"/>
  <c r="AB11" i="33"/>
  <c r="AB12" i="33"/>
  <c r="AB13" i="33"/>
  <c r="AB14" i="33"/>
  <c r="AB15" i="33"/>
  <c r="AB16" i="33"/>
  <c r="AB17" i="33"/>
  <c r="AB18" i="33"/>
  <c r="AB19" i="33"/>
  <c r="AB20" i="33"/>
  <c r="AB4" i="33"/>
  <c r="AB3" i="31"/>
  <c r="AB20" i="31"/>
  <c r="AB21" i="31"/>
  <c r="AB22" i="31"/>
  <c r="AB23" i="31"/>
  <c r="AB24" i="31"/>
  <c r="AB25" i="31"/>
  <c r="AB15" i="31"/>
  <c r="AB16" i="31"/>
  <c r="AB17" i="31"/>
  <c r="AB18" i="31"/>
  <c r="AB19" i="31"/>
  <c r="AB10" i="31"/>
  <c r="AB11" i="31"/>
  <c r="AB12" i="31"/>
  <c r="AB13" i="31"/>
  <c r="AB14" i="31"/>
  <c r="AB7" i="31"/>
  <c r="AB8" i="31"/>
  <c r="AB9" i="31"/>
  <c r="AB4" i="31"/>
  <c r="AB5" i="31"/>
  <c r="AB6" i="31"/>
  <c r="N472" i="16"/>
  <c r="P449" i="16"/>
  <c r="P5" i="16"/>
  <c r="P6" i="16"/>
  <c r="P7" i="16"/>
  <c r="P8" i="16"/>
  <c r="P9" i="16"/>
  <c r="P10" i="16"/>
  <c r="P11" i="16"/>
  <c r="P12" i="16"/>
  <c r="P13" i="16"/>
  <c r="P14" i="16"/>
  <c r="P15" i="16"/>
  <c r="P16" i="16"/>
  <c r="P17" i="16"/>
  <c r="P18" i="16"/>
  <c r="P19" i="16"/>
  <c r="P20" i="16"/>
  <c r="P21" i="16"/>
  <c r="P22" i="16"/>
  <c r="P23" i="16"/>
  <c r="P24" i="16"/>
  <c r="P25" i="16"/>
  <c r="P26" i="16"/>
  <c r="P27" i="16"/>
  <c r="P28" i="16"/>
  <c r="P29" i="16"/>
  <c r="P30" i="16"/>
  <c r="P31" i="16"/>
  <c r="P32" i="16"/>
  <c r="P33" i="16"/>
  <c r="P34" i="16"/>
  <c r="P35" i="16"/>
  <c r="P36" i="16"/>
  <c r="P37" i="16"/>
  <c r="P38" i="16"/>
  <c r="P39" i="16"/>
  <c r="P40" i="16"/>
  <c r="P41" i="16"/>
  <c r="P42" i="16"/>
  <c r="P43" i="16"/>
  <c r="P44" i="16"/>
  <c r="P45" i="16"/>
  <c r="P46" i="16"/>
  <c r="P47" i="16"/>
  <c r="P48" i="16"/>
  <c r="P49" i="16"/>
  <c r="P50" i="16"/>
  <c r="P51" i="16"/>
  <c r="P52" i="16"/>
  <c r="P53" i="16"/>
  <c r="P54" i="16"/>
  <c r="P55" i="16"/>
  <c r="P56" i="16"/>
  <c r="P57" i="16"/>
  <c r="P58" i="16"/>
  <c r="P59" i="16"/>
  <c r="P60" i="16"/>
  <c r="P61" i="16"/>
  <c r="P62" i="16"/>
  <c r="P63" i="16"/>
  <c r="P64" i="16"/>
  <c r="P65" i="16"/>
  <c r="P66" i="16"/>
  <c r="P67" i="16"/>
  <c r="P68" i="16"/>
  <c r="P69" i="16"/>
  <c r="P70" i="16"/>
  <c r="P71" i="16"/>
  <c r="P72" i="16"/>
  <c r="P73" i="16"/>
  <c r="P74" i="16"/>
  <c r="P75" i="16"/>
  <c r="P76" i="16"/>
  <c r="P77" i="16"/>
  <c r="P78" i="16"/>
  <c r="P79" i="16"/>
  <c r="P80" i="16"/>
  <c r="P81" i="16"/>
  <c r="P82" i="16"/>
  <c r="P83" i="16"/>
  <c r="P84" i="16"/>
  <c r="P85" i="16"/>
  <c r="P86" i="16"/>
  <c r="P87" i="16"/>
  <c r="P88" i="16"/>
  <c r="P89" i="16"/>
  <c r="P90" i="16"/>
  <c r="P91" i="16"/>
  <c r="P92" i="16"/>
  <c r="P93" i="16"/>
  <c r="P94" i="16"/>
  <c r="P95" i="16"/>
  <c r="P96" i="16"/>
  <c r="P97" i="16"/>
  <c r="P98" i="16"/>
  <c r="P99" i="16"/>
  <c r="P100" i="16"/>
  <c r="P101" i="16"/>
  <c r="P102" i="16"/>
  <c r="P103" i="16"/>
  <c r="P104" i="16"/>
  <c r="P105" i="16"/>
  <c r="P106" i="16"/>
  <c r="P107" i="16"/>
  <c r="P108" i="16"/>
  <c r="P109" i="16"/>
  <c r="P110" i="16"/>
  <c r="P111" i="16"/>
  <c r="P112" i="16"/>
  <c r="P113" i="16"/>
  <c r="P114" i="16"/>
  <c r="P115" i="16"/>
  <c r="P116" i="16"/>
  <c r="P117" i="16"/>
  <c r="P118" i="16"/>
  <c r="P119" i="16"/>
  <c r="P120" i="16"/>
  <c r="P121" i="16"/>
  <c r="P122" i="16"/>
  <c r="P123" i="16"/>
  <c r="P124" i="16"/>
  <c r="P125" i="16"/>
  <c r="P126" i="16"/>
  <c r="P127" i="16"/>
  <c r="P128" i="16"/>
  <c r="P129" i="16"/>
  <c r="P130" i="16"/>
  <c r="P131" i="16"/>
  <c r="P132" i="16"/>
  <c r="P133" i="16"/>
  <c r="P134" i="16"/>
  <c r="P135" i="16"/>
  <c r="P136" i="16"/>
  <c r="P137" i="16"/>
  <c r="P138" i="16"/>
  <c r="P139" i="16"/>
  <c r="P140" i="16"/>
  <c r="P141" i="16"/>
  <c r="P142" i="16"/>
  <c r="P143" i="16"/>
  <c r="P144" i="16"/>
  <c r="P145" i="16"/>
  <c r="P146" i="16"/>
  <c r="P147" i="16"/>
  <c r="P148" i="16"/>
  <c r="P149" i="16"/>
  <c r="P150" i="16"/>
  <c r="P151" i="16"/>
  <c r="P152" i="16"/>
  <c r="P153" i="16"/>
  <c r="P154" i="16"/>
  <c r="P155" i="16"/>
  <c r="P156" i="16"/>
  <c r="P157" i="16"/>
  <c r="P158" i="16"/>
  <c r="P159" i="16"/>
  <c r="P160" i="16"/>
  <c r="P161" i="16"/>
  <c r="P162" i="16"/>
  <c r="P163" i="16"/>
  <c r="P164" i="16"/>
  <c r="P165" i="16"/>
  <c r="P166" i="16"/>
  <c r="P167" i="16"/>
  <c r="P168" i="16"/>
  <c r="P169" i="16"/>
  <c r="P170" i="16"/>
  <c r="P171" i="16"/>
  <c r="P172" i="16"/>
  <c r="P173" i="16"/>
  <c r="P174" i="16"/>
  <c r="P175" i="16"/>
  <c r="P176" i="16"/>
  <c r="P177" i="16"/>
  <c r="P178" i="16"/>
  <c r="P179" i="16"/>
  <c r="P180" i="16"/>
  <c r="P181" i="16"/>
  <c r="P182" i="16"/>
  <c r="P183" i="16"/>
  <c r="P184" i="16"/>
  <c r="P185" i="16"/>
  <c r="P186" i="16"/>
  <c r="P187" i="16"/>
  <c r="P188" i="16"/>
  <c r="P189" i="16"/>
  <c r="P190" i="16"/>
  <c r="P191" i="16"/>
  <c r="P192" i="16"/>
  <c r="P193" i="16"/>
  <c r="P194" i="16"/>
  <c r="P195" i="16"/>
  <c r="P196" i="16"/>
  <c r="P197" i="16"/>
  <c r="P198" i="16"/>
  <c r="P199" i="16"/>
  <c r="P200" i="16"/>
  <c r="P201" i="16"/>
  <c r="P202" i="16"/>
  <c r="P203" i="16"/>
  <c r="P204" i="16"/>
  <c r="P205" i="16"/>
  <c r="P206" i="16"/>
  <c r="P207" i="16"/>
  <c r="P208" i="16"/>
  <c r="P209" i="16"/>
  <c r="P210" i="16"/>
  <c r="P211" i="16"/>
  <c r="P212" i="16"/>
  <c r="P213" i="16"/>
  <c r="P214" i="16"/>
  <c r="P215" i="16"/>
  <c r="P216" i="16"/>
  <c r="P217" i="16"/>
  <c r="P218" i="16"/>
  <c r="P219" i="16"/>
  <c r="P220" i="16"/>
  <c r="P221" i="16"/>
  <c r="P222" i="16"/>
  <c r="P223" i="16"/>
  <c r="P224" i="16"/>
  <c r="P225" i="16"/>
  <c r="P226" i="16"/>
  <c r="P227" i="16"/>
  <c r="P228" i="16"/>
  <c r="P229" i="16"/>
  <c r="P230" i="16"/>
  <c r="P231" i="16"/>
  <c r="P232" i="16"/>
  <c r="P233" i="16"/>
  <c r="P234" i="16"/>
  <c r="P235" i="16"/>
  <c r="P236" i="16"/>
  <c r="P237" i="16"/>
  <c r="P238" i="16"/>
  <c r="P239" i="16"/>
  <c r="P240" i="16"/>
  <c r="P241" i="16"/>
  <c r="P242" i="16"/>
  <c r="P243" i="16"/>
  <c r="P244" i="16"/>
  <c r="P245" i="16"/>
  <c r="P246" i="16"/>
  <c r="P247" i="16"/>
  <c r="P248" i="16"/>
  <c r="P249" i="16"/>
  <c r="P250" i="16"/>
  <c r="P251" i="16"/>
  <c r="P252" i="16"/>
  <c r="P253" i="16"/>
  <c r="P254" i="16"/>
  <c r="P255" i="16"/>
  <c r="P256" i="16"/>
  <c r="P257" i="16"/>
  <c r="P258" i="16"/>
  <c r="P259" i="16"/>
  <c r="P260" i="16"/>
  <c r="P261" i="16"/>
  <c r="P262" i="16"/>
  <c r="P263" i="16"/>
  <c r="P264" i="16"/>
  <c r="P265" i="16"/>
  <c r="P266" i="16"/>
  <c r="P267" i="16"/>
  <c r="P268" i="16"/>
  <c r="P269" i="16"/>
  <c r="P270" i="16"/>
  <c r="P271" i="16"/>
  <c r="P272" i="16"/>
  <c r="P273" i="16"/>
  <c r="P274" i="16"/>
  <c r="P275" i="16"/>
  <c r="P276" i="16"/>
  <c r="P277" i="16"/>
  <c r="P278" i="16"/>
  <c r="P279" i="16"/>
  <c r="P280" i="16"/>
  <c r="P281" i="16"/>
  <c r="P282" i="16"/>
  <c r="P283" i="16"/>
  <c r="P284" i="16"/>
  <c r="P285" i="16"/>
  <c r="P286" i="16"/>
  <c r="P287" i="16"/>
  <c r="P288" i="16"/>
  <c r="P289" i="16"/>
  <c r="P290" i="16"/>
  <c r="P291" i="16"/>
  <c r="P292" i="16"/>
  <c r="P293" i="16"/>
  <c r="P294" i="16"/>
  <c r="P295" i="16"/>
  <c r="P296" i="16"/>
  <c r="P297" i="16"/>
  <c r="P298" i="16"/>
  <c r="P299" i="16"/>
  <c r="P300" i="16"/>
  <c r="P301" i="16"/>
  <c r="P302" i="16"/>
  <c r="P303" i="16"/>
  <c r="P304" i="16"/>
  <c r="P305" i="16"/>
  <c r="P306" i="16"/>
  <c r="P307" i="16"/>
  <c r="P308" i="16"/>
  <c r="P309" i="16"/>
  <c r="P310" i="16"/>
  <c r="P311" i="16"/>
  <c r="P312" i="16"/>
  <c r="P313" i="16"/>
  <c r="P314" i="16"/>
  <c r="P315" i="16"/>
  <c r="P316" i="16"/>
  <c r="P317" i="16"/>
  <c r="P318" i="16"/>
  <c r="P319" i="16"/>
  <c r="P320" i="16"/>
  <c r="P321" i="16"/>
  <c r="P322" i="16"/>
  <c r="P323" i="16"/>
  <c r="P324" i="16"/>
  <c r="P325" i="16"/>
  <c r="P326" i="16"/>
  <c r="P327" i="16"/>
  <c r="P328" i="16"/>
  <c r="P329" i="16"/>
  <c r="P330" i="16"/>
  <c r="P331" i="16"/>
  <c r="P332" i="16"/>
  <c r="P333" i="16"/>
  <c r="P334" i="16"/>
  <c r="P335" i="16"/>
  <c r="P336" i="16"/>
  <c r="P337" i="16"/>
  <c r="P338" i="16"/>
  <c r="P339" i="16"/>
  <c r="P340" i="16"/>
  <c r="P341" i="16"/>
  <c r="P342" i="16"/>
  <c r="P343" i="16"/>
  <c r="P344" i="16"/>
  <c r="P345" i="16"/>
  <c r="P346" i="16"/>
  <c r="P347" i="16"/>
  <c r="P348" i="16"/>
  <c r="P349" i="16"/>
  <c r="P350" i="16"/>
  <c r="P351" i="16"/>
  <c r="P352" i="16"/>
  <c r="P353" i="16"/>
  <c r="P354" i="16"/>
  <c r="P355" i="16"/>
  <c r="P356" i="16"/>
  <c r="P357" i="16"/>
  <c r="P358" i="16"/>
  <c r="P359" i="16"/>
  <c r="P360" i="16"/>
  <c r="P361" i="16"/>
  <c r="P362" i="16"/>
  <c r="P363" i="16"/>
  <c r="P364" i="16"/>
  <c r="P365" i="16"/>
  <c r="P366" i="16"/>
  <c r="P367" i="16"/>
  <c r="P368" i="16"/>
  <c r="P369" i="16"/>
  <c r="P370" i="16"/>
  <c r="P371" i="16"/>
  <c r="P372" i="16"/>
  <c r="P373" i="16"/>
  <c r="P374" i="16"/>
  <c r="P375" i="16"/>
  <c r="P376" i="16"/>
  <c r="P377" i="16"/>
  <c r="P378" i="16"/>
  <c r="P379" i="16"/>
  <c r="P380" i="16"/>
  <c r="P381" i="16"/>
  <c r="P382" i="16"/>
  <c r="P383" i="16"/>
  <c r="P384" i="16"/>
  <c r="P385" i="16"/>
  <c r="P386" i="16"/>
  <c r="P387" i="16"/>
  <c r="P388" i="16"/>
  <c r="P389" i="16"/>
  <c r="P390" i="16"/>
  <c r="P391" i="16"/>
  <c r="P392" i="16"/>
  <c r="P393" i="16"/>
  <c r="P394" i="16"/>
  <c r="P395" i="16"/>
  <c r="P396" i="16"/>
  <c r="P397" i="16"/>
  <c r="P398" i="16"/>
  <c r="P399" i="16"/>
  <c r="P400" i="16"/>
  <c r="P401" i="16"/>
  <c r="P402" i="16"/>
  <c r="P403" i="16"/>
  <c r="P404" i="16"/>
  <c r="P405" i="16"/>
  <c r="P406" i="16"/>
  <c r="P407" i="16"/>
  <c r="P408" i="16"/>
  <c r="P409" i="16"/>
  <c r="P410" i="16"/>
  <c r="P411" i="16"/>
  <c r="P412" i="16"/>
  <c r="P413" i="16"/>
  <c r="P414" i="16"/>
  <c r="P415" i="16"/>
  <c r="P416" i="16"/>
  <c r="P417" i="16"/>
  <c r="P418" i="16"/>
  <c r="P419" i="16"/>
  <c r="P420" i="16"/>
  <c r="P421" i="16"/>
  <c r="P422" i="16"/>
  <c r="P423" i="16"/>
  <c r="P424" i="16"/>
  <c r="P425" i="16"/>
  <c r="P426" i="16"/>
  <c r="P427" i="16"/>
  <c r="P428" i="16"/>
  <c r="P429" i="16"/>
  <c r="P430" i="16"/>
  <c r="P431" i="16"/>
  <c r="P432" i="16"/>
  <c r="P433" i="16"/>
  <c r="P434" i="16"/>
  <c r="P435" i="16"/>
  <c r="P436" i="16"/>
  <c r="P437" i="16"/>
  <c r="P438" i="16"/>
  <c r="P439" i="16"/>
  <c r="P440" i="16"/>
  <c r="P441" i="16"/>
  <c r="P442" i="16"/>
  <c r="P443" i="16"/>
  <c r="P444" i="16"/>
  <c r="P445" i="16"/>
  <c r="P446" i="16"/>
  <c r="P447" i="16"/>
  <c r="P448" i="16"/>
  <c r="P450" i="16"/>
  <c r="P451" i="16"/>
  <c r="P452" i="16"/>
  <c r="P453" i="16"/>
  <c r="P454" i="16"/>
  <c r="P455" i="16"/>
  <c r="P456" i="16"/>
  <c r="P457" i="16"/>
  <c r="P458" i="16"/>
  <c r="P459" i="16"/>
  <c r="P460" i="16"/>
  <c r="P461" i="16"/>
  <c r="P462" i="16"/>
  <c r="P463" i="16"/>
  <c r="P464" i="16"/>
  <c r="P465" i="16"/>
  <c r="P466" i="16"/>
  <c r="P467" i="16"/>
  <c r="P468" i="16"/>
  <c r="P469" i="16"/>
  <c r="P470" i="16"/>
  <c r="P471" i="16"/>
  <c r="P4" i="16"/>
  <c r="AE4" i="32"/>
  <c r="AE5" i="32"/>
  <c r="AE6" i="32"/>
  <c r="AE7" i="32"/>
  <c r="AE8" i="32"/>
  <c r="AE9" i="32"/>
  <c r="AE10" i="32"/>
  <c r="AE11" i="32"/>
  <c r="AE12" i="32"/>
  <c r="AE13" i="32"/>
  <c r="AE14" i="32"/>
  <c r="AE15" i="32"/>
  <c r="AE16" i="32"/>
  <c r="AE17" i="32"/>
  <c r="AE18" i="32"/>
  <c r="AE19" i="32"/>
  <c r="AE20" i="32"/>
  <c r="AE21" i="32"/>
  <c r="AE22" i="32"/>
  <c r="AE23" i="32"/>
  <c r="AE24" i="32"/>
  <c r="AE25" i="32"/>
  <c r="AE26" i="32"/>
  <c r="AE27" i="32"/>
  <c r="AE28" i="32"/>
  <c r="AE29" i="32"/>
  <c r="AE30" i="32"/>
  <c r="AE31" i="32"/>
  <c r="AE32" i="32"/>
  <c r="AE33" i="32"/>
  <c r="AE34" i="32"/>
  <c r="AE35" i="32"/>
  <c r="AE36" i="32"/>
  <c r="AE37" i="32"/>
  <c r="AE38" i="32"/>
  <c r="AE39" i="32"/>
  <c r="AE40" i="32"/>
  <c r="AE41" i="32"/>
  <c r="AE42" i="32"/>
  <c r="AE43" i="32"/>
  <c r="AE44" i="32"/>
  <c r="AE45" i="32"/>
  <c r="AE46" i="32"/>
  <c r="AE47" i="32"/>
  <c r="AE48" i="32"/>
  <c r="AE49" i="32"/>
  <c r="AE50" i="32"/>
  <c r="AE51" i="32"/>
  <c r="AE52" i="32"/>
  <c r="AE53" i="32"/>
  <c r="AE54" i="32"/>
  <c r="AE55" i="32"/>
  <c r="AE56" i="32"/>
  <c r="AE57" i="32"/>
  <c r="AE58" i="32"/>
  <c r="AE59" i="32"/>
  <c r="AE60" i="32"/>
  <c r="AE61" i="32"/>
  <c r="AE62" i="32"/>
  <c r="AE63" i="32"/>
  <c r="AE64" i="32"/>
  <c r="AE65" i="32"/>
  <c r="AE66" i="32"/>
  <c r="AE67" i="32"/>
  <c r="AE68" i="32"/>
  <c r="AE69" i="32"/>
  <c r="AE70" i="32"/>
  <c r="AE71" i="32"/>
  <c r="AE72" i="32"/>
  <c r="AE73" i="32"/>
  <c r="AE74" i="32"/>
  <c r="AE75" i="32"/>
  <c r="AE76" i="32"/>
  <c r="AE77" i="32"/>
  <c r="AE78" i="32"/>
  <c r="AE79" i="32"/>
  <c r="AE80" i="32"/>
  <c r="AE81" i="32"/>
  <c r="AE82" i="32"/>
  <c r="AE83" i="32"/>
  <c r="AE84" i="32"/>
  <c r="AE85" i="32"/>
  <c r="AE86" i="32"/>
  <c r="AE87" i="32"/>
  <c r="AE88" i="32"/>
  <c r="AE89" i="32"/>
  <c r="AE90" i="32"/>
  <c r="AE91" i="32"/>
  <c r="AE92" i="32"/>
  <c r="AE93" i="32"/>
  <c r="AE94" i="32"/>
  <c r="AE95" i="32"/>
  <c r="AE96" i="32"/>
  <c r="AE97" i="32"/>
  <c r="AE98" i="32"/>
  <c r="AE99" i="32"/>
  <c r="AE100" i="32"/>
  <c r="AE101" i="32"/>
  <c r="AE102" i="32"/>
  <c r="AE103" i="32"/>
  <c r="AE104" i="32"/>
  <c r="AE105" i="32"/>
  <c r="AE106" i="32"/>
  <c r="AE107" i="32"/>
  <c r="AE108" i="32"/>
  <c r="AE109" i="32"/>
  <c r="AE110" i="32"/>
  <c r="AE111" i="32"/>
  <c r="AE112" i="32"/>
  <c r="AE113" i="32"/>
  <c r="AE114" i="32"/>
  <c r="AE115" i="32"/>
  <c r="AE116" i="32"/>
  <c r="AE117" i="32"/>
  <c r="AE118" i="32"/>
  <c r="AE119" i="32"/>
  <c r="AE120" i="32"/>
  <c r="AE121" i="32"/>
  <c r="AE122" i="32"/>
  <c r="AE123" i="32"/>
  <c r="AE124" i="32"/>
  <c r="AE125" i="32"/>
  <c r="AE126" i="32"/>
  <c r="AE127" i="32"/>
  <c r="AE128" i="32"/>
  <c r="AE129" i="32"/>
  <c r="AE130" i="32"/>
  <c r="AE131" i="32"/>
  <c r="AE132" i="32"/>
  <c r="AE133" i="32"/>
  <c r="AE134" i="32"/>
  <c r="AE135" i="32"/>
  <c r="AE136" i="32"/>
  <c r="AE137" i="32"/>
  <c r="AE138" i="32"/>
  <c r="AE139" i="32"/>
  <c r="AE140" i="32"/>
  <c r="AE141" i="32"/>
  <c r="AE142" i="32"/>
  <c r="AE143" i="32"/>
  <c r="AE144" i="32"/>
  <c r="AE145" i="32"/>
  <c r="AE146" i="32"/>
  <c r="AE147" i="32"/>
  <c r="AE148" i="32"/>
  <c r="AE149" i="32"/>
  <c r="AE150" i="32"/>
  <c r="AE151" i="32"/>
  <c r="AE152" i="32"/>
  <c r="AE153" i="32"/>
  <c r="AE154" i="32"/>
  <c r="AE155" i="32"/>
  <c r="AE156" i="32"/>
  <c r="AE157" i="32"/>
  <c r="AE158" i="32"/>
  <c r="AE159" i="32"/>
  <c r="AE160" i="32"/>
  <c r="AE161" i="32"/>
  <c r="AE162" i="32"/>
  <c r="AE163" i="32"/>
  <c r="AE164" i="32"/>
  <c r="AE165" i="32"/>
  <c r="AE166" i="32"/>
  <c r="AE167" i="32"/>
  <c r="AE168" i="32"/>
  <c r="AE169" i="32"/>
  <c r="AE170" i="32"/>
  <c r="AE171" i="32"/>
  <c r="AE172" i="32"/>
  <c r="AE173" i="32"/>
  <c r="AE174" i="32"/>
  <c r="AE175" i="32"/>
  <c r="AE176" i="32"/>
  <c r="AE177" i="32"/>
  <c r="AE178" i="32"/>
  <c r="AE179" i="32"/>
  <c r="AE180" i="32"/>
  <c r="AE181" i="32"/>
  <c r="AE182" i="32"/>
  <c r="AE183" i="32"/>
  <c r="AE184" i="32"/>
  <c r="AE185" i="32"/>
  <c r="AE186" i="32"/>
  <c r="AE187" i="32"/>
  <c r="AE188" i="32"/>
  <c r="AE189" i="32"/>
  <c r="AE190" i="32"/>
  <c r="AE191" i="32"/>
  <c r="AE192" i="32"/>
  <c r="AE193" i="32"/>
  <c r="AE194" i="32"/>
  <c r="AE195" i="32"/>
  <c r="AE196" i="32"/>
  <c r="AE197" i="32"/>
  <c r="AE198" i="32"/>
  <c r="AE199" i="32"/>
  <c r="AE200" i="32"/>
  <c r="AE201" i="32"/>
  <c r="AE202" i="32"/>
  <c r="AE203" i="32"/>
  <c r="AE204" i="32"/>
  <c r="AE205" i="32"/>
  <c r="AE206" i="32"/>
  <c r="AE207" i="32"/>
  <c r="AE208" i="32"/>
  <c r="AE209" i="32"/>
  <c r="AE210" i="32"/>
  <c r="AE211" i="32"/>
  <c r="AE212" i="32"/>
  <c r="AE213" i="32"/>
  <c r="AE214" i="32"/>
  <c r="AE215" i="32"/>
  <c r="AE216" i="32"/>
  <c r="AE217" i="32"/>
  <c r="AE218" i="32"/>
  <c r="AE219" i="32"/>
  <c r="AE220" i="32"/>
  <c r="AE221" i="32"/>
  <c r="AE222" i="32"/>
  <c r="AE223" i="32"/>
  <c r="AE224" i="32"/>
  <c r="AE225" i="32"/>
  <c r="AE226" i="32"/>
  <c r="AE227" i="32"/>
  <c r="AE228" i="32"/>
  <c r="AE229" i="32"/>
  <c r="AE230" i="32"/>
  <c r="AE231" i="32"/>
  <c r="AE232" i="32"/>
  <c r="AE233" i="32"/>
  <c r="AE234" i="32"/>
  <c r="AE235" i="32"/>
  <c r="AE236" i="32"/>
  <c r="AE237" i="32"/>
  <c r="AE238" i="32"/>
  <c r="AE239" i="32"/>
  <c r="AE240" i="32"/>
  <c r="AE241" i="32"/>
  <c r="AE242" i="32"/>
  <c r="AE243" i="32"/>
  <c r="AE244" i="32"/>
  <c r="AE245" i="32"/>
  <c r="AE246" i="32"/>
  <c r="AE247" i="32"/>
  <c r="AE248" i="32"/>
  <c r="AE249" i="32"/>
  <c r="AE250" i="32"/>
  <c r="AE251" i="32"/>
  <c r="AE252" i="32"/>
  <c r="AE253" i="32"/>
  <c r="AE254" i="32"/>
  <c r="AE255" i="32"/>
  <c r="AE256" i="32"/>
  <c r="AE257" i="32"/>
  <c r="AE258" i="32"/>
  <c r="AE259" i="32"/>
  <c r="AE260" i="32"/>
  <c r="AE261" i="32"/>
  <c r="AE262" i="32"/>
  <c r="AE263" i="32"/>
  <c r="AE264" i="32"/>
  <c r="D14" i="29"/>
  <c r="E14" i="29"/>
  <c r="F14" i="29"/>
  <c r="C14" i="29"/>
  <c r="L191" i="35"/>
  <c r="I191" i="35"/>
  <c r="L190" i="35"/>
  <c r="I190" i="35"/>
  <c r="L189" i="35"/>
  <c r="I189" i="35"/>
  <c r="L188" i="35"/>
  <c r="I188" i="35"/>
  <c r="L187" i="35"/>
  <c r="I187" i="35"/>
  <c r="L186" i="35"/>
  <c r="I186" i="35"/>
  <c r="L185" i="35"/>
  <c r="I185" i="35"/>
  <c r="L184" i="35"/>
  <c r="I184" i="35"/>
  <c r="L183" i="35"/>
  <c r="I183" i="35"/>
  <c r="L182" i="35"/>
  <c r="I182" i="35"/>
  <c r="L181" i="35"/>
  <c r="I181" i="35"/>
  <c r="L180" i="35"/>
  <c r="I180" i="35"/>
  <c r="L179" i="35"/>
  <c r="I179" i="35"/>
  <c r="L178" i="35"/>
  <c r="I178" i="35"/>
  <c r="L177" i="35"/>
  <c r="I177" i="35"/>
  <c r="L176" i="35"/>
  <c r="I176" i="35"/>
  <c r="K175" i="35"/>
  <c r="L175" i="35" s="1"/>
  <c r="K174" i="35"/>
  <c r="L174" i="35" s="1"/>
  <c r="K173" i="35"/>
  <c r="L173" i="35" s="1"/>
  <c r="L172" i="35"/>
  <c r="I172" i="35"/>
  <c r="L171" i="35"/>
  <c r="I171" i="35"/>
  <c r="K170" i="35"/>
  <c r="L170" i="35" s="1"/>
  <c r="L169" i="35"/>
  <c r="I169" i="35"/>
  <c r="L168" i="35"/>
  <c r="I168" i="35"/>
  <c r="L167" i="35"/>
  <c r="I167" i="35"/>
  <c r="L166" i="35"/>
  <c r="I166" i="35"/>
  <c r="L165" i="35"/>
  <c r="I165" i="35"/>
  <c r="L164" i="35"/>
  <c r="I164" i="35"/>
  <c r="L163" i="35"/>
  <c r="I163" i="35"/>
  <c r="L162" i="35"/>
  <c r="I162" i="35"/>
  <c r="L161" i="35"/>
  <c r="I161" i="35"/>
  <c r="L160" i="35"/>
  <c r="I160" i="35"/>
  <c r="L159" i="35"/>
  <c r="I159" i="35"/>
  <c r="L158" i="35"/>
  <c r="I158" i="35"/>
  <c r="L157" i="35"/>
  <c r="I157" i="35"/>
  <c r="L156" i="35"/>
  <c r="I156" i="35"/>
  <c r="L155" i="35"/>
  <c r="I155" i="35"/>
  <c r="L154" i="35"/>
  <c r="I154" i="35"/>
  <c r="L153" i="35"/>
  <c r="I153" i="35"/>
  <c r="L152" i="35"/>
  <c r="I152" i="35"/>
  <c r="L151" i="35"/>
  <c r="I151" i="35"/>
  <c r="K150" i="35"/>
  <c r="L150" i="35" s="1"/>
  <c r="L149" i="35"/>
  <c r="I149" i="35"/>
  <c r="L148" i="35"/>
  <c r="I148" i="35"/>
  <c r="L147" i="35"/>
  <c r="I147" i="35"/>
  <c r="L146" i="35"/>
  <c r="I146" i="35"/>
  <c r="L145" i="35"/>
  <c r="I145" i="35"/>
  <c r="L144" i="35"/>
  <c r="I144" i="35"/>
  <c r="L143" i="35"/>
  <c r="I143" i="35"/>
  <c r="L142" i="35"/>
  <c r="I142" i="35"/>
  <c r="L141" i="35"/>
  <c r="I141" i="35"/>
  <c r="L140" i="35"/>
  <c r="I140" i="35"/>
  <c r="L139" i="35"/>
  <c r="I139" i="35"/>
  <c r="L138" i="35"/>
  <c r="I138" i="35"/>
  <c r="L137" i="35"/>
  <c r="I137" i="35"/>
  <c r="L136" i="35"/>
  <c r="I136" i="35"/>
  <c r="L135" i="35"/>
  <c r="I135" i="35"/>
  <c r="L134" i="35"/>
  <c r="I134" i="35"/>
  <c r="L133" i="35"/>
  <c r="I133" i="35"/>
  <c r="L132" i="35"/>
  <c r="I132" i="35"/>
  <c r="L131" i="35"/>
  <c r="I131" i="35"/>
  <c r="L130" i="35"/>
  <c r="I130" i="35"/>
  <c r="L129" i="35"/>
  <c r="I129" i="35"/>
  <c r="L128" i="35"/>
  <c r="I128" i="35"/>
  <c r="L127" i="35"/>
  <c r="I127" i="35"/>
  <c r="L126" i="35"/>
  <c r="I126" i="35"/>
  <c r="L125" i="35"/>
  <c r="I125" i="35"/>
  <c r="L124" i="35"/>
  <c r="I124" i="35"/>
  <c r="L123" i="35"/>
  <c r="I123" i="35"/>
  <c r="L122" i="35"/>
  <c r="I122" i="35"/>
  <c r="L121" i="35"/>
  <c r="I121" i="35"/>
  <c r="L120" i="35"/>
  <c r="I120" i="35"/>
  <c r="L119" i="35"/>
  <c r="I119" i="35"/>
  <c r="K118" i="35"/>
  <c r="L118" i="35" s="1"/>
  <c r="L117" i="35"/>
  <c r="I117" i="35"/>
  <c r="L116" i="35"/>
  <c r="I116" i="35"/>
  <c r="L115" i="35"/>
  <c r="I115" i="35"/>
  <c r="L114" i="35"/>
  <c r="I114" i="35"/>
  <c r="L113" i="35"/>
  <c r="I113" i="35"/>
  <c r="K112" i="35"/>
  <c r="L112" i="35" s="1"/>
  <c r="K111" i="35"/>
  <c r="L111" i="35" s="1"/>
  <c r="L110" i="35"/>
  <c r="I110" i="35"/>
  <c r="L109" i="35"/>
  <c r="I109" i="35"/>
  <c r="L108" i="35"/>
  <c r="I108" i="35"/>
  <c r="L107" i="35"/>
  <c r="I107" i="35"/>
  <c r="L106" i="35"/>
  <c r="I106" i="35"/>
  <c r="L105" i="35"/>
  <c r="I105" i="35"/>
  <c r="L104" i="35"/>
  <c r="I104" i="35"/>
  <c r="L103" i="35"/>
  <c r="I103" i="35"/>
  <c r="L102" i="35"/>
  <c r="I102" i="35"/>
  <c r="L101" i="35"/>
  <c r="I101" i="35"/>
  <c r="L100" i="35"/>
  <c r="I100" i="35"/>
  <c r="L99" i="35"/>
  <c r="I99" i="35"/>
  <c r="L98" i="35"/>
  <c r="I98" i="35"/>
  <c r="L97" i="35"/>
  <c r="I97" i="35"/>
  <c r="L96" i="35"/>
  <c r="I96" i="35"/>
  <c r="L95" i="35"/>
  <c r="I95" i="35"/>
  <c r="L94" i="35"/>
  <c r="I94" i="35"/>
  <c r="L93" i="35"/>
  <c r="I93" i="35"/>
  <c r="L92" i="35"/>
  <c r="I92" i="35"/>
  <c r="L91" i="35"/>
  <c r="I91" i="35"/>
  <c r="L90" i="35"/>
  <c r="I90" i="35"/>
  <c r="L89" i="35"/>
  <c r="I89" i="35"/>
  <c r="L88" i="35"/>
  <c r="I88" i="35"/>
  <c r="L87" i="35"/>
  <c r="I87" i="35"/>
  <c r="L86" i="35"/>
  <c r="I86" i="35"/>
  <c r="L85" i="35"/>
  <c r="I85" i="35"/>
  <c r="L84" i="35"/>
  <c r="I84" i="35"/>
  <c r="L83" i="35"/>
  <c r="I83" i="35"/>
  <c r="L82" i="35"/>
  <c r="I82" i="35"/>
  <c r="L81" i="35"/>
  <c r="I81" i="35"/>
  <c r="L80" i="35"/>
  <c r="I80" i="35"/>
  <c r="L79" i="35"/>
  <c r="I79" i="35"/>
  <c r="L78" i="35"/>
  <c r="I78" i="35"/>
  <c r="L77" i="35"/>
  <c r="I77" i="35"/>
  <c r="L76" i="35"/>
  <c r="I76" i="35"/>
  <c r="L75" i="35"/>
  <c r="I75" i="35"/>
  <c r="L74" i="35"/>
  <c r="I74" i="35"/>
  <c r="L73" i="35"/>
  <c r="I73" i="35"/>
  <c r="L72" i="35"/>
  <c r="I72" i="35"/>
  <c r="L71" i="35"/>
  <c r="I71" i="35"/>
  <c r="L70" i="35"/>
  <c r="I70" i="35"/>
  <c r="L69" i="35"/>
  <c r="I69" i="35"/>
  <c r="L68" i="35"/>
  <c r="I68" i="35"/>
  <c r="L67" i="35"/>
  <c r="I67" i="35"/>
  <c r="L66" i="35"/>
  <c r="I66" i="35"/>
  <c r="L65" i="35"/>
  <c r="I65" i="35"/>
  <c r="L64" i="35"/>
  <c r="I64" i="35"/>
  <c r="L63" i="35"/>
  <c r="I63" i="35"/>
  <c r="L62" i="35"/>
  <c r="I62" i="35"/>
  <c r="L61" i="35"/>
  <c r="I61" i="35"/>
  <c r="L60" i="35"/>
  <c r="I60" i="35"/>
  <c r="L59" i="35"/>
  <c r="I59" i="35"/>
  <c r="L58" i="35"/>
  <c r="I58" i="35"/>
  <c r="L57" i="35"/>
  <c r="I57" i="35"/>
  <c r="L56" i="35"/>
  <c r="I56" i="35"/>
  <c r="L55" i="35"/>
  <c r="I55" i="35"/>
  <c r="L54" i="35"/>
  <c r="I54" i="35"/>
  <c r="L53" i="35"/>
  <c r="I53" i="35"/>
  <c r="L52" i="35"/>
  <c r="I52" i="35"/>
  <c r="L51" i="35"/>
  <c r="I51" i="35"/>
  <c r="L50" i="35"/>
  <c r="I50" i="35"/>
  <c r="L49" i="35"/>
  <c r="I49" i="35"/>
  <c r="L48" i="35"/>
  <c r="I48" i="35"/>
  <c r="L47" i="35"/>
  <c r="I47" i="35"/>
  <c r="L46" i="35"/>
  <c r="I46" i="35"/>
  <c r="L45" i="35"/>
  <c r="I45" i="35"/>
  <c r="L44" i="35"/>
  <c r="I44" i="35"/>
  <c r="L43" i="35"/>
  <c r="I43" i="35"/>
  <c r="L42" i="35"/>
  <c r="I42" i="35"/>
  <c r="L41" i="35"/>
  <c r="I41" i="35"/>
  <c r="L40" i="35"/>
  <c r="I40" i="35"/>
  <c r="L39" i="35"/>
  <c r="I39" i="35"/>
  <c r="L38" i="35"/>
  <c r="I38" i="35"/>
  <c r="L37" i="35"/>
  <c r="I37" i="35"/>
  <c r="L36" i="35"/>
  <c r="I36" i="35"/>
  <c r="L35" i="35"/>
  <c r="I35" i="35"/>
  <c r="L34" i="35"/>
  <c r="I34" i="35"/>
  <c r="L33" i="35"/>
  <c r="I33" i="35"/>
  <c r="L32" i="35"/>
  <c r="I32" i="35"/>
  <c r="L31" i="35"/>
  <c r="I31" i="35"/>
  <c r="L30" i="35"/>
  <c r="I30" i="35"/>
  <c r="P29" i="35"/>
  <c r="O29" i="35"/>
  <c r="N29" i="35"/>
  <c r="L29" i="35"/>
  <c r="I29" i="35"/>
  <c r="L28" i="35"/>
  <c r="I28" i="35"/>
  <c r="L27" i="35"/>
  <c r="I27" i="35"/>
  <c r="L26" i="35"/>
  <c r="I26" i="35"/>
  <c r="L25" i="35"/>
  <c r="I25" i="35"/>
  <c r="L24" i="35"/>
  <c r="I24" i="35"/>
  <c r="L23" i="35"/>
  <c r="I23" i="35"/>
  <c r="L22" i="35"/>
  <c r="I22" i="35"/>
  <c r="L21" i="35"/>
  <c r="I21" i="35"/>
  <c r="L20" i="35"/>
  <c r="I20" i="35"/>
  <c r="V19" i="35"/>
  <c r="U19" i="35"/>
  <c r="T19" i="35"/>
  <c r="W19" i="35" s="1"/>
  <c r="Q19" i="35"/>
  <c r="L19" i="35"/>
  <c r="I19" i="35"/>
  <c r="V18" i="35"/>
  <c r="U18" i="35"/>
  <c r="T18" i="35"/>
  <c r="Q18" i="35"/>
  <c r="L18" i="35"/>
  <c r="I18" i="35"/>
  <c r="V17" i="35"/>
  <c r="U17" i="35"/>
  <c r="T17" i="35"/>
  <c r="Q17" i="35"/>
  <c r="L17" i="35"/>
  <c r="I17" i="35"/>
  <c r="V16" i="35"/>
  <c r="U16" i="35"/>
  <c r="T16" i="35"/>
  <c r="Q16" i="35"/>
  <c r="L16" i="35"/>
  <c r="I16" i="35"/>
  <c r="V15" i="35"/>
  <c r="U15" i="35"/>
  <c r="W15" i="35" s="1"/>
  <c r="T15" i="35"/>
  <c r="Q15" i="35"/>
  <c r="L15" i="35"/>
  <c r="I15" i="35"/>
  <c r="V14" i="35"/>
  <c r="U14" i="35"/>
  <c r="T14" i="35"/>
  <c r="Q14" i="35"/>
  <c r="L14" i="35"/>
  <c r="I14" i="35"/>
  <c r="V13" i="35"/>
  <c r="U13" i="35"/>
  <c r="T13" i="35"/>
  <c r="Q13" i="35"/>
  <c r="L13" i="35"/>
  <c r="I13" i="35"/>
  <c r="V12" i="35"/>
  <c r="U12" i="35"/>
  <c r="T12" i="35"/>
  <c r="W12" i="35" s="1"/>
  <c r="Q12" i="35"/>
  <c r="L12" i="35"/>
  <c r="I12" i="35"/>
  <c r="V11" i="35"/>
  <c r="W11" i="35" s="1"/>
  <c r="U11" i="35"/>
  <c r="T11" i="35"/>
  <c r="Q11" i="35"/>
  <c r="L11" i="35"/>
  <c r="I11" i="35"/>
  <c r="V10" i="35"/>
  <c r="U10" i="35"/>
  <c r="T10" i="35"/>
  <c r="Q10" i="35"/>
  <c r="L10" i="35"/>
  <c r="I10" i="35"/>
  <c r="V9" i="35"/>
  <c r="U9" i="35"/>
  <c r="T9" i="35"/>
  <c r="Q9" i="35"/>
  <c r="L9" i="35"/>
  <c r="I9" i="35"/>
  <c r="V8" i="35"/>
  <c r="U8" i="35"/>
  <c r="T8" i="35"/>
  <c r="W8" i="35" s="1"/>
  <c r="Q8" i="35"/>
  <c r="L8" i="35"/>
  <c r="I8" i="35"/>
  <c r="W7" i="35"/>
  <c r="V7" i="35"/>
  <c r="U7" i="35"/>
  <c r="T7" i="35"/>
  <c r="Q7" i="35"/>
  <c r="L7" i="35"/>
  <c r="I7" i="35"/>
  <c r="V6" i="35"/>
  <c r="U6" i="35"/>
  <c r="W6" i="35" s="1"/>
  <c r="T6" i="35"/>
  <c r="Q6" i="35"/>
  <c r="K6" i="35"/>
  <c r="L6" i="35" s="1"/>
  <c r="V5" i="35"/>
  <c r="U5" i="35"/>
  <c r="T5" i="35"/>
  <c r="Q5" i="35"/>
  <c r="L5" i="35"/>
  <c r="I5" i="35"/>
  <c r="V4" i="35"/>
  <c r="U4" i="35"/>
  <c r="T4" i="35"/>
  <c r="W4" i="35" s="1"/>
  <c r="Q4" i="35"/>
  <c r="L4" i="35"/>
  <c r="I4" i="35"/>
  <c r="W3" i="35"/>
  <c r="V3" i="35"/>
  <c r="U3" i="35"/>
  <c r="T3" i="35"/>
  <c r="Q3" i="35"/>
  <c r="Q29" i="35" s="1"/>
  <c r="K3" i="35"/>
  <c r="L3" i="35" s="1"/>
  <c r="U109" i="34"/>
  <c r="T109" i="34"/>
  <c r="S109" i="34"/>
  <c r="R109" i="34"/>
  <c r="O109" i="34"/>
  <c r="N109" i="34"/>
  <c r="M109" i="34"/>
  <c r="L109" i="34"/>
  <c r="F109" i="34"/>
  <c r="E109" i="34"/>
  <c r="H108" i="34"/>
  <c r="I108" i="34" s="1"/>
  <c r="J108" i="34" s="1"/>
  <c r="H107" i="34"/>
  <c r="I107" i="34" s="1"/>
  <c r="J107" i="34" s="1"/>
  <c r="H106" i="34"/>
  <c r="I106" i="34" s="1"/>
  <c r="J106" i="34" s="1"/>
  <c r="H105" i="34"/>
  <c r="I105" i="34" s="1"/>
  <c r="J105" i="34" s="1"/>
  <c r="H104" i="34"/>
  <c r="I104" i="34" s="1"/>
  <c r="J104" i="34" s="1"/>
  <c r="H103" i="34"/>
  <c r="I103" i="34" s="1"/>
  <c r="J103" i="34" s="1"/>
  <c r="H102" i="34"/>
  <c r="I102" i="34" s="1"/>
  <c r="J102" i="34" s="1"/>
  <c r="H101" i="34"/>
  <c r="I101" i="34" s="1"/>
  <c r="J101" i="34" s="1"/>
  <c r="H100" i="34"/>
  <c r="I100" i="34" s="1"/>
  <c r="J100" i="34" s="1"/>
  <c r="H99" i="34"/>
  <c r="I99" i="34" s="1"/>
  <c r="J99" i="34" s="1"/>
  <c r="H98" i="34"/>
  <c r="I98" i="34" s="1"/>
  <c r="J98" i="34" s="1"/>
  <c r="H97" i="34"/>
  <c r="I97" i="34" s="1"/>
  <c r="J97" i="34" s="1"/>
  <c r="H96" i="34"/>
  <c r="I96" i="34" s="1"/>
  <c r="J96" i="34" s="1"/>
  <c r="H95" i="34"/>
  <c r="I95" i="34" s="1"/>
  <c r="J95" i="34" s="1"/>
  <c r="H94" i="34"/>
  <c r="I94" i="34" s="1"/>
  <c r="J94" i="34" s="1"/>
  <c r="H93" i="34"/>
  <c r="I93" i="34" s="1"/>
  <c r="J93" i="34" s="1"/>
  <c r="H92" i="34"/>
  <c r="I92" i="34" s="1"/>
  <c r="J92" i="34" s="1"/>
  <c r="H91" i="34"/>
  <c r="I91" i="34" s="1"/>
  <c r="J91" i="34" s="1"/>
  <c r="H90" i="34"/>
  <c r="I90" i="34" s="1"/>
  <c r="J90" i="34" s="1"/>
  <c r="H89" i="34"/>
  <c r="I89" i="34" s="1"/>
  <c r="J89" i="34" s="1"/>
  <c r="H88" i="34"/>
  <c r="I88" i="34" s="1"/>
  <c r="J88" i="34" s="1"/>
  <c r="H87" i="34"/>
  <c r="I87" i="34" s="1"/>
  <c r="J87" i="34" s="1"/>
  <c r="H86" i="34"/>
  <c r="I86" i="34" s="1"/>
  <c r="J86" i="34" s="1"/>
  <c r="H85" i="34"/>
  <c r="I85" i="34" s="1"/>
  <c r="J85" i="34" s="1"/>
  <c r="H84" i="34"/>
  <c r="I84" i="34" s="1"/>
  <c r="J84" i="34" s="1"/>
  <c r="H83" i="34"/>
  <c r="I83" i="34" s="1"/>
  <c r="J83" i="34" s="1"/>
  <c r="H82" i="34"/>
  <c r="I82" i="34" s="1"/>
  <c r="J82" i="34" s="1"/>
  <c r="H81" i="34"/>
  <c r="I81" i="34" s="1"/>
  <c r="J81" i="34" s="1"/>
  <c r="H80" i="34"/>
  <c r="I80" i="34" s="1"/>
  <c r="J80" i="34" s="1"/>
  <c r="H79" i="34"/>
  <c r="I79" i="34" s="1"/>
  <c r="J79" i="34" s="1"/>
  <c r="H78" i="34"/>
  <c r="I78" i="34" s="1"/>
  <c r="J78" i="34" s="1"/>
  <c r="H77" i="34"/>
  <c r="I77" i="34" s="1"/>
  <c r="J77" i="34" s="1"/>
  <c r="H76" i="34"/>
  <c r="I76" i="34" s="1"/>
  <c r="J76" i="34" s="1"/>
  <c r="H75" i="34"/>
  <c r="I75" i="34" s="1"/>
  <c r="J75" i="34" s="1"/>
  <c r="H74" i="34"/>
  <c r="I74" i="34" s="1"/>
  <c r="J74" i="34" s="1"/>
  <c r="H73" i="34"/>
  <c r="I73" i="34" s="1"/>
  <c r="J73" i="34" s="1"/>
  <c r="H72" i="34"/>
  <c r="I72" i="34" s="1"/>
  <c r="J72" i="34" s="1"/>
  <c r="H71" i="34"/>
  <c r="I71" i="34" s="1"/>
  <c r="J71" i="34" s="1"/>
  <c r="H70" i="34"/>
  <c r="I70" i="34" s="1"/>
  <c r="J70" i="34" s="1"/>
  <c r="H69" i="34"/>
  <c r="I69" i="34" s="1"/>
  <c r="J69" i="34" s="1"/>
  <c r="H68" i="34"/>
  <c r="I68" i="34" s="1"/>
  <c r="J68" i="34" s="1"/>
  <c r="H67" i="34"/>
  <c r="I67" i="34" s="1"/>
  <c r="J67" i="34" s="1"/>
  <c r="H66" i="34"/>
  <c r="I66" i="34" s="1"/>
  <c r="J66" i="34" s="1"/>
  <c r="H65" i="34"/>
  <c r="I65" i="34" s="1"/>
  <c r="J65" i="34" s="1"/>
  <c r="H64" i="34"/>
  <c r="I64" i="34" s="1"/>
  <c r="J64" i="34" s="1"/>
  <c r="H63" i="34"/>
  <c r="I63" i="34" s="1"/>
  <c r="J63" i="34" s="1"/>
  <c r="H62" i="34"/>
  <c r="I62" i="34" s="1"/>
  <c r="J62" i="34" s="1"/>
  <c r="H61" i="34"/>
  <c r="I61" i="34" s="1"/>
  <c r="J61" i="34" s="1"/>
  <c r="H60" i="34"/>
  <c r="I60" i="34" s="1"/>
  <c r="J60" i="34" s="1"/>
  <c r="H59" i="34"/>
  <c r="I59" i="34" s="1"/>
  <c r="J59" i="34" s="1"/>
  <c r="H58" i="34"/>
  <c r="I58" i="34" s="1"/>
  <c r="J58" i="34" s="1"/>
  <c r="H57" i="34"/>
  <c r="I57" i="34" s="1"/>
  <c r="J57" i="34" s="1"/>
  <c r="H56" i="34"/>
  <c r="I56" i="34" s="1"/>
  <c r="J56" i="34" s="1"/>
  <c r="H55" i="34"/>
  <c r="I55" i="34" s="1"/>
  <c r="J55" i="34" s="1"/>
  <c r="H54" i="34"/>
  <c r="I54" i="34" s="1"/>
  <c r="J54" i="34" s="1"/>
  <c r="H53" i="34"/>
  <c r="I53" i="34" s="1"/>
  <c r="J53" i="34" s="1"/>
  <c r="H52" i="34"/>
  <c r="I52" i="34" s="1"/>
  <c r="J52" i="34" s="1"/>
  <c r="H51" i="34"/>
  <c r="I51" i="34" s="1"/>
  <c r="J51" i="34" s="1"/>
  <c r="H50" i="34"/>
  <c r="I50" i="34" s="1"/>
  <c r="J50" i="34" s="1"/>
  <c r="H49" i="34"/>
  <c r="I49" i="34" s="1"/>
  <c r="J49" i="34" s="1"/>
  <c r="H48" i="34"/>
  <c r="I48" i="34" s="1"/>
  <c r="J48" i="34" s="1"/>
  <c r="H47" i="34"/>
  <c r="I47" i="34" s="1"/>
  <c r="J47" i="34" s="1"/>
  <c r="H46" i="34"/>
  <c r="I46" i="34" s="1"/>
  <c r="J46" i="34" s="1"/>
  <c r="H45" i="34"/>
  <c r="I45" i="34" s="1"/>
  <c r="J45" i="34" s="1"/>
  <c r="H44" i="34"/>
  <c r="I44" i="34" s="1"/>
  <c r="J44" i="34" s="1"/>
  <c r="H43" i="34"/>
  <c r="I43" i="34" s="1"/>
  <c r="J43" i="34" s="1"/>
  <c r="H42" i="34"/>
  <c r="I42" i="34" s="1"/>
  <c r="J42" i="34" s="1"/>
  <c r="H41" i="34"/>
  <c r="I41" i="34" s="1"/>
  <c r="J41" i="34" s="1"/>
  <c r="H40" i="34"/>
  <c r="I40" i="34" s="1"/>
  <c r="J40" i="34" s="1"/>
  <c r="H39" i="34"/>
  <c r="I39" i="34" s="1"/>
  <c r="J39" i="34" s="1"/>
  <c r="H38" i="34"/>
  <c r="I38" i="34" s="1"/>
  <c r="J38" i="34" s="1"/>
  <c r="H37" i="34"/>
  <c r="I37" i="34" s="1"/>
  <c r="J37" i="34" s="1"/>
  <c r="H36" i="34"/>
  <c r="I36" i="34" s="1"/>
  <c r="J36" i="34" s="1"/>
  <c r="H35" i="34"/>
  <c r="I35" i="34" s="1"/>
  <c r="J35" i="34" s="1"/>
  <c r="H34" i="34"/>
  <c r="I34" i="34" s="1"/>
  <c r="J34" i="34" s="1"/>
  <c r="H33" i="34"/>
  <c r="I33" i="34" s="1"/>
  <c r="J33" i="34" s="1"/>
  <c r="H32" i="34"/>
  <c r="I32" i="34" s="1"/>
  <c r="J32" i="34" s="1"/>
  <c r="H31" i="34"/>
  <c r="I31" i="34" s="1"/>
  <c r="J31" i="34" s="1"/>
  <c r="H30" i="34"/>
  <c r="I30" i="34" s="1"/>
  <c r="J30" i="34" s="1"/>
  <c r="H29" i="34"/>
  <c r="I29" i="34" s="1"/>
  <c r="J29" i="34" s="1"/>
  <c r="H28" i="34"/>
  <c r="I28" i="34" s="1"/>
  <c r="J28" i="34" s="1"/>
  <c r="H27" i="34"/>
  <c r="I27" i="34" s="1"/>
  <c r="J27" i="34" s="1"/>
  <c r="H26" i="34"/>
  <c r="I26" i="34" s="1"/>
  <c r="J26" i="34" s="1"/>
  <c r="H25" i="34"/>
  <c r="I25" i="34" s="1"/>
  <c r="J25" i="34" s="1"/>
  <c r="H24" i="34"/>
  <c r="I24" i="34" s="1"/>
  <c r="J24" i="34" s="1"/>
  <c r="H23" i="34"/>
  <c r="I23" i="34" s="1"/>
  <c r="J23" i="34" s="1"/>
  <c r="H22" i="34"/>
  <c r="I22" i="34" s="1"/>
  <c r="J22" i="34" s="1"/>
  <c r="H21" i="34"/>
  <c r="I21" i="34" s="1"/>
  <c r="J21" i="34" s="1"/>
  <c r="H20" i="34"/>
  <c r="I20" i="34" s="1"/>
  <c r="J20" i="34" s="1"/>
  <c r="H19" i="34"/>
  <c r="I19" i="34" s="1"/>
  <c r="J19" i="34" s="1"/>
  <c r="H18" i="34"/>
  <c r="I18" i="34" s="1"/>
  <c r="J18" i="34" s="1"/>
  <c r="H17" i="34"/>
  <c r="I17" i="34" s="1"/>
  <c r="J17" i="34" s="1"/>
  <c r="H16" i="34"/>
  <c r="I16" i="34" s="1"/>
  <c r="J16" i="34" s="1"/>
  <c r="H15" i="34"/>
  <c r="I15" i="34" s="1"/>
  <c r="J15" i="34" s="1"/>
  <c r="H14" i="34"/>
  <c r="I14" i="34" s="1"/>
  <c r="J14" i="34" s="1"/>
  <c r="H13" i="34"/>
  <c r="I13" i="34" s="1"/>
  <c r="J13" i="34" s="1"/>
  <c r="H12" i="34"/>
  <c r="I12" i="34" s="1"/>
  <c r="J12" i="34" s="1"/>
  <c r="H11" i="34"/>
  <c r="I11" i="34" s="1"/>
  <c r="J11" i="34" s="1"/>
  <c r="H10" i="34"/>
  <c r="I10" i="34" s="1"/>
  <c r="J10" i="34" s="1"/>
  <c r="H9" i="34"/>
  <c r="I9" i="34" s="1"/>
  <c r="J9" i="34" s="1"/>
  <c r="H8" i="34"/>
  <c r="I8" i="34" s="1"/>
  <c r="J8" i="34" s="1"/>
  <c r="H7" i="34"/>
  <c r="I7" i="34" s="1"/>
  <c r="J7" i="34" s="1"/>
  <c r="H6" i="34"/>
  <c r="I6" i="34" s="1"/>
  <c r="J6" i="34" s="1"/>
  <c r="H5" i="34"/>
  <c r="I5" i="34" s="1"/>
  <c r="J5" i="34" s="1"/>
  <c r="H4" i="34"/>
  <c r="I4" i="34" s="1"/>
  <c r="J4" i="34" s="1"/>
  <c r="H3" i="34"/>
  <c r="I3" i="34" s="1"/>
  <c r="J3" i="34" s="1"/>
  <c r="H24" i="33"/>
  <c r="I24" i="33" s="1"/>
  <c r="H23" i="33"/>
  <c r="I23" i="33" s="1"/>
  <c r="H22" i="33"/>
  <c r="I22" i="33" s="1"/>
  <c r="I21" i="33"/>
  <c r="H21" i="33"/>
  <c r="H20" i="33"/>
  <c r="I20" i="33" s="1"/>
  <c r="H19" i="33"/>
  <c r="I19" i="33" s="1"/>
  <c r="H18" i="33"/>
  <c r="I18" i="33" s="1"/>
  <c r="H17" i="33"/>
  <c r="I17" i="33" s="1"/>
  <c r="H16" i="33"/>
  <c r="I16" i="33" s="1"/>
  <c r="H15" i="33"/>
  <c r="I15" i="33" s="1"/>
  <c r="H14" i="33"/>
  <c r="I14" i="33" s="1"/>
  <c r="H13" i="33"/>
  <c r="I13" i="33" s="1"/>
  <c r="I12" i="33"/>
  <c r="H11" i="33"/>
  <c r="I11" i="33" s="1"/>
  <c r="H10" i="33"/>
  <c r="I10" i="33" s="1"/>
  <c r="H9" i="33"/>
  <c r="I9" i="33" s="1"/>
  <c r="H8" i="33"/>
  <c r="I8" i="33" s="1"/>
  <c r="H7" i="33"/>
  <c r="I7" i="33" s="1"/>
  <c r="H6" i="33"/>
  <c r="I6" i="33" s="1"/>
  <c r="I5" i="33"/>
  <c r="H5" i="33"/>
  <c r="H4" i="33"/>
  <c r="I4" i="33" s="1"/>
  <c r="H3" i="33"/>
  <c r="I3" i="33" s="1"/>
  <c r="H265" i="32"/>
  <c r="J252" i="32"/>
  <c r="K252" i="32" s="1"/>
  <c r="J206" i="32"/>
  <c r="K206" i="32" s="1"/>
  <c r="J174" i="32"/>
  <c r="K174" i="32" s="1"/>
  <c r="O67" i="32"/>
  <c r="N67" i="32"/>
  <c r="M67" i="32"/>
  <c r="U53" i="32"/>
  <c r="T53" i="32"/>
  <c r="S53" i="32"/>
  <c r="P53" i="32"/>
  <c r="U52" i="32"/>
  <c r="T52" i="32"/>
  <c r="S52" i="32"/>
  <c r="P52" i="32"/>
  <c r="U51" i="32"/>
  <c r="T51" i="32"/>
  <c r="S51" i="32"/>
  <c r="P51" i="32"/>
  <c r="U50" i="32"/>
  <c r="T50" i="32"/>
  <c r="S50" i="32"/>
  <c r="P50" i="32"/>
  <c r="U49" i="32"/>
  <c r="T49" i="32"/>
  <c r="S49" i="32"/>
  <c r="P49" i="32"/>
  <c r="U48" i="32"/>
  <c r="T48" i="32"/>
  <c r="S48" i="32"/>
  <c r="P48" i="32"/>
  <c r="U47" i="32"/>
  <c r="T47" i="32"/>
  <c r="S47" i="32"/>
  <c r="P47" i="32"/>
  <c r="U46" i="32"/>
  <c r="T46" i="32"/>
  <c r="S46" i="32"/>
  <c r="P46" i="32"/>
  <c r="U45" i="32"/>
  <c r="T45" i="32"/>
  <c r="S45" i="32"/>
  <c r="P45" i="32"/>
  <c r="U44" i="32"/>
  <c r="T44" i="32"/>
  <c r="S44" i="32"/>
  <c r="P44" i="32"/>
  <c r="U43" i="32"/>
  <c r="T43" i="32"/>
  <c r="S43" i="32"/>
  <c r="P43" i="32"/>
  <c r="U42" i="32"/>
  <c r="T42" i="32"/>
  <c r="S42" i="32"/>
  <c r="P42" i="32"/>
  <c r="U41" i="32"/>
  <c r="T41" i="32"/>
  <c r="S41" i="32"/>
  <c r="P41" i="32"/>
  <c r="U40" i="32"/>
  <c r="T40" i="32"/>
  <c r="S40" i="32"/>
  <c r="P40" i="32"/>
  <c r="U39" i="32"/>
  <c r="T39" i="32"/>
  <c r="S39" i="32"/>
  <c r="P39" i="32"/>
  <c r="U38" i="32"/>
  <c r="T38" i="32"/>
  <c r="S38" i="32"/>
  <c r="P38" i="32"/>
  <c r="U37" i="32"/>
  <c r="T37" i="32"/>
  <c r="S37" i="32"/>
  <c r="P37" i="32"/>
  <c r="U36" i="32"/>
  <c r="T36" i="32"/>
  <c r="S36" i="32"/>
  <c r="P36" i="32"/>
  <c r="U35" i="32"/>
  <c r="T35" i="32"/>
  <c r="S35" i="32"/>
  <c r="V35" i="32" s="1"/>
  <c r="P35" i="32"/>
  <c r="U34" i="32"/>
  <c r="T34" i="32"/>
  <c r="S34" i="32"/>
  <c r="P34" i="32"/>
  <c r="U33" i="32"/>
  <c r="T33" i="32"/>
  <c r="S33" i="32"/>
  <c r="P33" i="32"/>
  <c r="U32" i="32"/>
  <c r="T32" i="32"/>
  <c r="S32" i="32"/>
  <c r="P32" i="32"/>
  <c r="U31" i="32"/>
  <c r="T31" i="32"/>
  <c r="S31" i="32"/>
  <c r="P31" i="32"/>
  <c r="U30" i="32"/>
  <c r="T30" i="32"/>
  <c r="S30" i="32"/>
  <c r="P30" i="32"/>
  <c r="U29" i="32"/>
  <c r="T29" i="32"/>
  <c r="S29" i="32"/>
  <c r="P29" i="32"/>
  <c r="U28" i="32"/>
  <c r="T28" i="32"/>
  <c r="S28" i="32"/>
  <c r="P28" i="32"/>
  <c r="U27" i="32"/>
  <c r="T27" i="32"/>
  <c r="S27" i="32"/>
  <c r="P27" i="32"/>
  <c r="U26" i="32"/>
  <c r="T26" i="32"/>
  <c r="S26" i="32"/>
  <c r="P26" i="32"/>
  <c r="U25" i="32"/>
  <c r="T25" i="32"/>
  <c r="S25" i="32"/>
  <c r="P25" i="32"/>
  <c r="U24" i="32"/>
  <c r="T24" i="32"/>
  <c r="S24" i="32"/>
  <c r="P24" i="32"/>
  <c r="U23" i="32"/>
  <c r="T23" i="32"/>
  <c r="S23" i="32"/>
  <c r="P23" i="32"/>
  <c r="U22" i="32"/>
  <c r="T22" i="32"/>
  <c r="S22" i="32"/>
  <c r="P22" i="32"/>
  <c r="U21" i="32"/>
  <c r="T21" i="32"/>
  <c r="S21" i="32"/>
  <c r="P21" i="32"/>
  <c r="U20" i="32"/>
  <c r="T20" i="32"/>
  <c r="S20" i="32"/>
  <c r="P20" i="32"/>
  <c r="U19" i="32"/>
  <c r="T19" i="32"/>
  <c r="S19" i="32"/>
  <c r="P19" i="32"/>
  <c r="U18" i="32"/>
  <c r="T18" i="32"/>
  <c r="S18" i="32"/>
  <c r="P18" i="32"/>
  <c r="U17" i="32"/>
  <c r="T17" i="32"/>
  <c r="S17" i="32"/>
  <c r="P17" i="32"/>
  <c r="U16" i="32"/>
  <c r="T16" i="32"/>
  <c r="S16" i="32"/>
  <c r="P16" i="32"/>
  <c r="U15" i="32"/>
  <c r="T15" i="32"/>
  <c r="S15" i="32"/>
  <c r="P15" i="32"/>
  <c r="U14" i="32"/>
  <c r="T14" i="32"/>
  <c r="S14" i="32"/>
  <c r="P14" i="32"/>
  <c r="U13" i="32"/>
  <c r="T13" i="32"/>
  <c r="S13" i="32"/>
  <c r="P13" i="32"/>
  <c r="U12" i="32"/>
  <c r="T12" i="32"/>
  <c r="S12" i="32"/>
  <c r="P12" i="32"/>
  <c r="U11" i="32"/>
  <c r="T11" i="32"/>
  <c r="S11" i="32"/>
  <c r="P11" i="32"/>
  <c r="U10" i="32"/>
  <c r="T10" i="32"/>
  <c r="S10" i="32"/>
  <c r="P10" i="32"/>
  <c r="U9" i="32"/>
  <c r="T9" i="32"/>
  <c r="S9" i="32"/>
  <c r="P9" i="32"/>
  <c r="U8" i="32"/>
  <c r="T8" i="32"/>
  <c r="S8" i="32"/>
  <c r="P8" i="32"/>
  <c r="U7" i="32"/>
  <c r="T7" i="32"/>
  <c r="S7" i="32"/>
  <c r="P7" i="32"/>
  <c r="U6" i="32"/>
  <c r="T6" i="32"/>
  <c r="S6" i="32"/>
  <c r="P6" i="32"/>
  <c r="U5" i="32"/>
  <c r="T5" i="32"/>
  <c r="S5" i="32"/>
  <c r="P5" i="32"/>
  <c r="U4" i="32"/>
  <c r="T4" i="32"/>
  <c r="S4" i="32"/>
  <c r="P4" i="32"/>
  <c r="U3" i="32"/>
  <c r="T3" i="32"/>
  <c r="S3" i="32"/>
  <c r="P3" i="32"/>
  <c r="T26" i="31"/>
  <c r="S26" i="31"/>
  <c r="R26" i="31"/>
  <c r="Q26" i="31"/>
  <c r="N26" i="31"/>
  <c r="M26" i="31"/>
  <c r="L26" i="31"/>
  <c r="K26" i="31"/>
  <c r="E26" i="31"/>
  <c r="I25" i="31"/>
  <c r="H25" i="31"/>
  <c r="I24" i="31"/>
  <c r="H24" i="31"/>
  <c r="I23" i="31"/>
  <c r="H23" i="31"/>
  <c r="I22" i="31"/>
  <c r="H22" i="31"/>
  <c r="I21" i="31"/>
  <c r="H21" i="31"/>
  <c r="I20" i="31"/>
  <c r="H20" i="31"/>
  <c r="I19" i="31"/>
  <c r="H19" i="31"/>
  <c r="I18" i="31"/>
  <c r="H18" i="31"/>
  <c r="I17" i="31"/>
  <c r="H17" i="31"/>
  <c r="I16" i="31"/>
  <c r="H16" i="31"/>
  <c r="I15" i="31"/>
  <c r="H15" i="31"/>
  <c r="I14" i="31"/>
  <c r="H14" i="31"/>
  <c r="I13" i="31"/>
  <c r="H13" i="31"/>
  <c r="I12" i="31"/>
  <c r="H12" i="31"/>
  <c r="I11" i="31"/>
  <c r="H11" i="31"/>
  <c r="I10" i="31"/>
  <c r="H10" i="31"/>
  <c r="I9" i="31"/>
  <c r="H9" i="31"/>
  <c r="I8" i="31"/>
  <c r="H8" i="31"/>
  <c r="I7" i="31"/>
  <c r="H7" i="31"/>
  <c r="I6" i="31"/>
  <c r="H6" i="31"/>
  <c r="I5" i="31"/>
  <c r="H5" i="31"/>
  <c r="I4" i="31"/>
  <c r="H4" i="31"/>
  <c r="I3" i="31"/>
  <c r="H3" i="31"/>
  <c r="V36" i="32" l="1"/>
  <c r="V39" i="32"/>
  <c r="V51" i="32"/>
  <c r="V3" i="32"/>
  <c r="V19" i="32"/>
  <c r="V31" i="32"/>
  <c r="V15" i="32"/>
  <c r="P67" i="32"/>
  <c r="U67" i="32"/>
  <c r="V7" i="32"/>
  <c r="V25" i="32"/>
  <c r="V27" i="32"/>
  <c r="V47" i="32"/>
  <c r="V9" i="32"/>
  <c r="V11" i="32"/>
  <c r="V52" i="32"/>
  <c r="V20" i="32"/>
  <c r="V23" i="32"/>
  <c r="V41" i="32"/>
  <c r="V43" i="32"/>
  <c r="W10" i="35"/>
  <c r="W14" i="35"/>
  <c r="W16" i="35"/>
  <c r="V29" i="35"/>
  <c r="W18" i="35"/>
  <c r="S67" i="32"/>
  <c r="V8" i="32"/>
  <c r="V13" i="32"/>
  <c r="V24" i="32"/>
  <c r="V29" i="32"/>
  <c r="V40" i="32"/>
  <c r="V45" i="32"/>
  <c r="V12" i="32"/>
  <c r="V17" i="32"/>
  <c r="V28" i="32"/>
  <c r="V33" i="32"/>
  <c r="V44" i="32"/>
  <c r="V49" i="32"/>
  <c r="V5" i="32"/>
  <c r="V16" i="32"/>
  <c r="V21" i="32"/>
  <c r="V32" i="32"/>
  <c r="V37" i="32"/>
  <c r="V48" i="32"/>
  <c r="V53" i="32"/>
  <c r="V4" i="32"/>
  <c r="V10" i="32"/>
  <c r="V18" i="32"/>
  <c r="V26" i="32"/>
  <c r="V34" i="32"/>
  <c r="V42" i="32"/>
  <c r="V50" i="32"/>
  <c r="T67" i="32"/>
  <c r="J265" i="32"/>
  <c r="K265" i="32"/>
  <c r="I109" i="34"/>
  <c r="T29" i="35"/>
  <c r="W9" i="35"/>
  <c r="W17" i="35"/>
  <c r="H109" i="34"/>
  <c r="J109" i="34"/>
  <c r="U29" i="35"/>
  <c r="V6" i="32"/>
  <c r="V14" i="32"/>
  <c r="V22" i="32"/>
  <c r="V30" i="32"/>
  <c r="V38" i="32"/>
  <c r="V46" i="32"/>
  <c r="W5" i="35"/>
  <c r="W13" i="35"/>
  <c r="W29" i="35" l="1"/>
  <c r="V67" i="32"/>
  <c r="L3" i="30" l="1"/>
  <c r="F3" i="30" s="1"/>
  <c r="H3" i="30" s="1"/>
  <c r="S3" i="30" s="1"/>
  <c r="O3" i="30"/>
  <c r="P3" i="30"/>
  <c r="Q3" i="30"/>
  <c r="R3" i="30"/>
  <c r="T3" i="30"/>
  <c r="F4" i="30"/>
  <c r="H4" i="30"/>
  <c r="L4" i="30"/>
  <c r="O4" i="30"/>
  <c r="R4" i="30" s="1"/>
  <c r="P4" i="30"/>
  <c r="Q4" i="30"/>
  <c r="S4" i="30"/>
  <c r="T4" i="30"/>
  <c r="L5" i="30"/>
  <c r="F5" i="30" s="1"/>
  <c r="O5" i="30"/>
  <c r="P5" i="30"/>
  <c r="Q5" i="30"/>
  <c r="R5" i="30"/>
  <c r="L6" i="30"/>
  <c r="F6" i="30" s="1"/>
  <c r="H6" i="30" s="1"/>
  <c r="O6" i="30"/>
  <c r="P6" i="30"/>
  <c r="Q6" i="30"/>
  <c r="R6" i="30"/>
  <c r="L7" i="30"/>
  <c r="F7" i="30" s="1"/>
  <c r="H7" i="30" s="1"/>
  <c r="S7" i="30" s="1"/>
  <c r="O7" i="30"/>
  <c r="P7" i="30"/>
  <c r="R7" i="30" s="1"/>
  <c r="Q7" i="30"/>
  <c r="T7" i="30"/>
  <c r="F8" i="30"/>
  <c r="H8" i="30" s="1"/>
  <c r="L8" i="30"/>
  <c r="O8" i="30"/>
  <c r="P8" i="30"/>
  <c r="Q8" i="30"/>
  <c r="F9" i="30"/>
  <c r="H9" i="30" s="1"/>
  <c r="L9" i="30"/>
  <c r="O9" i="30"/>
  <c r="P9" i="30"/>
  <c r="Q9" i="30"/>
  <c r="H10" i="30"/>
  <c r="L10" i="30"/>
  <c r="F10" i="30" s="1"/>
  <c r="O10" i="30"/>
  <c r="R10" i="30" s="1"/>
  <c r="P10" i="30"/>
  <c r="Q10" i="30"/>
  <c r="S10" i="30"/>
  <c r="F11" i="30"/>
  <c r="H11" i="30" s="1"/>
  <c r="L11" i="30"/>
  <c r="O11" i="30"/>
  <c r="P11" i="30"/>
  <c r="R11" i="30" s="1"/>
  <c r="Q11" i="30"/>
  <c r="F12" i="30"/>
  <c r="H12" i="30"/>
  <c r="L12" i="30"/>
  <c r="O12" i="30"/>
  <c r="P12" i="30"/>
  <c r="Q12" i="30"/>
  <c r="L13" i="30"/>
  <c r="F13" i="30" s="1"/>
  <c r="H13" i="30" s="1"/>
  <c r="S13" i="30" s="1"/>
  <c r="O13" i="30"/>
  <c r="P13" i="30"/>
  <c r="Q13" i="30"/>
  <c r="R13" i="30"/>
  <c r="T13" i="30"/>
  <c r="L14" i="30"/>
  <c r="F14" i="30" s="1"/>
  <c r="H14" i="30" s="1"/>
  <c r="O14" i="30"/>
  <c r="P14" i="30"/>
  <c r="Q14" i="30"/>
  <c r="R14" i="30"/>
  <c r="F15" i="30"/>
  <c r="H15" i="30"/>
  <c r="L15" i="30"/>
  <c r="O15" i="30"/>
  <c r="P15" i="30"/>
  <c r="Q15" i="30"/>
  <c r="F16" i="30"/>
  <c r="H16" i="30"/>
  <c r="L16" i="30"/>
  <c r="O16" i="30"/>
  <c r="P16" i="30"/>
  <c r="Q16" i="30"/>
  <c r="S16" i="30"/>
  <c r="L17" i="30"/>
  <c r="F17" i="30" s="1"/>
  <c r="H17" i="30" s="1"/>
  <c r="O17" i="30"/>
  <c r="R17" i="30" s="1"/>
  <c r="P17" i="30"/>
  <c r="Q17" i="30"/>
  <c r="S17" i="30"/>
  <c r="H18" i="30"/>
  <c r="L18" i="30"/>
  <c r="F18" i="30" s="1"/>
  <c r="O18" i="30"/>
  <c r="P18" i="30"/>
  <c r="Q18" i="30"/>
  <c r="L19" i="30"/>
  <c r="F19" i="30" s="1"/>
  <c r="H19" i="30" s="1"/>
  <c r="O19" i="30"/>
  <c r="P19" i="30"/>
  <c r="Q19" i="30"/>
  <c r="R19" i="30"/>
  <c r="F20" i="30"/>
  <c r="H20" i="30"/>
  <c r="L20" i="30"/>
  <c r="O20" i="30"/>
  <c r="P20" i="30"/>
  <c r="Q20" i="30"/>
  <c r="L21" i="30"/>
  <c r="F21" i="30" s="1"/>
  <c r="H21" i="30" s="1"/>
  <c r="O21" i="30"/>
  <c r="P21" i="30"/>
  <c r="Q21" i="30"/>
  <c r="S21" i="30"/>
  <c r="T21" i="30"/>
  <c r="L22" i="30"/>
  <c r="F22" i="30" s="1"/>
  <c r="H22" i="30" s="1"/>
  <c r="O22" i="30"/>
  <c r="R22" i="30" s="1"/>
  <c r="P22" i="30"/>
  <c r="Q22" i="30"/>
  <c r="S22" i="30"/>
  <c r="L23" i="30"/>
  <c r="F23" i="30" s="1"/>
  <c r="H23" i="30" s="1"/>
  <c r="O23" i="30"/>
  <c r="P23" i="30"/>
  <c r="Q23" i="30"/>
  <c r="R23" i="30"/>
  <c r="F24" i="30"/>
  <c r="H24" i="30" s="1"/>
  <c r="L24" i="30"/>
  <c r="O24" i="30"/>
  <c r="R24" i="30" s="1"/>
  <c r="P24" i="30"/>
  <c r="Q24" i="30"/>
  <c r="S24" i="30"/>
  <c r="T24" i="30" s="1"/>
  <c r="F25" i="30"/>
  <c r="H25" i="30" s="1"/>
  <c r="L25" i="30"/>
  <c r="O25" i="30"/>
  <c r="R25" i="30" s="1"/>
  <c r="P25" i="30"/>
  <c r="Q25" i="30"/>
  <c r="S25" i="30"/>
  <c r="T25" i="30"/>
  <c r="H26" i="30"/>
  <c r="L26" i="30"/>
  <c r="F26" i="30" s="1"/>
  <c r="O26" i="30"/>
  <c r="P26" i="30"/>
  <c r="Q26" i="30"/>
  <c r="F27" i="30"/>
  <c r="H27" i="30"/>
  <c r="S27" i="30" s="1"/>
  <c r="L27" i="30"/>
  <c r="O27" i="30"/>
  <c r="P27" i="30"/>
  <c r="Q27" i="30"/>
  <c r="T27" i="30"/>
  <c r="F28" i="30"/>
  <c r="H28" i="30"/>
  <c r="S28" i="30" s="1"/>
  <c r="L28" i="30"/>
  <c r="O28" i="30"/>
  <c r="R28" i="30" s="1"/>
  <c r="P28" i="30"/>
  <c r="Q28" i="30"/>
  <c r="T28" i="30"/>
  <c r="F29" i="30"/>
  <c r="H29" i="30" s="1"/>
  <c r="L29" i="30"/>
  <c r="O29" i="30"/>
  <c r="P29" i="30"/>
  <c r="R29" i="30" s="1"/>
  <c r="Q29" i="30"/>
  <c r="L30" i="30"/>
  <c r="F30" i="30" s="1"/>
  <c r="H30" i="30" s="1"/>
  <c r="O30" i="30"/>
  <c r="P30" i="30"/>
  <c r="Q30" i="30"/>
  <c r="R30" i="30"/>
  <c r="L31" i="30"/>
  <c r="F31" i="30" s="1"/>
  <c r="H31" i="30" s="1"/>
  <c r="O31" i="30"/>
  <c r="P31" i="30"/>
  <c r="Q31" i="30"/>
  <c r="R31" i="30"/>
  <c r="F32" i="30"/>
  <c r="H32" i="30" s="1"/>
  <c r="L32" i="30"/>
  <c r="O32" i="30"/>
  <c r="P32" i="30"/>
  <c r="Q32" i="30"/>
  <c r="L33" i="30"/>
  <c r="F33" i="30" s="1"/>
  <c r="H33" i="30" s="1"/>
  <c r="O33" i="30"/>
  <c r="P33" i="30"/>
  <c r="Q33" i="30"/>
  <c r="R33" i="30"/>
  <c r="L34" i="30"/>
  <c r="F34" i="30" s="1"/>
  <c r="H34" i="30" s="1"/>
  <c r="O34" i="30"/>
  <c r="R34" i="30" s="1"/>
  <c r="P34" i="30"/>
  <c r="Q34" i="30"/>
  <c r="S34" i="30"/>
  <c r="L35" i="30"/>
  <c r="F35" i="30" s="1"/>
  <c r="H35" i="30" s="1"/>
  <c r="S35" i="30" s="1"/>
  <c r="O35" i="30"/>
  <c r="P35" i="30"/>
  <c r="Q35" i="30"/>
  <c r="R35" i="30"/>
  <c r="T35" i="30"/>
  <c r="F36" i="30"/>
  <c r="H36" i="30"/>
  <c r="L36" i="30"/>
  <c r="O36" i="30"/>
  <c r="R36" i="30" s="1"/>
  <c r="P36" i="30"/>
  <c r="Q36" i="30"/>
  <c r="S36" i="30"/>
  <c r="T36" i="30"/>
  <c r="L37" i="30"/>
  <c r="F37" i="30" s="1"/>
  <c r="H37" i="30" s="1"/>
  <c r="O37" i="30"/>
  <c r="P37" i="30"/>
  <c r="Q37" i="30"/>
  <c r="R37" i="30"/>
  <c r="L38" i="30"/>
  <c r="F38" i="30" s="1"/>
  <c r="H38" i="30" s="1"/>
  <c r="O38" i="30"/>
  <c r="P38" i="30"/>
  <c r="Q38" i="30"/>
  <c r="R38" i="30"/>
  <c r="L39" i="30"/>
  <c r="F39" i="30" s="1"/>
  <c r="H39" i="30" s="1"/>
  <c r="S39" i="30" s="1"/>
  <c r="O39" i="30"/>
  <c r="P39" i="30"/>
  <c r="R39" i="30" s="1"/>
  <c r="Q39" i="30"/>
  <c r="T39" i="30"/>
  <c r="F40" i="30"/>
  <c r="H40" i="30" s="1"/>
  <c r="L40" i="30"/>
  <c r="O40" i="30"/>
  <c r="P40" i="30"/>
  <c r="Q40" i="30"/>
  <c r="F41" i="30"/>
  <c r="H41" i="30" s="1"/>
  <c r="L41" i="30"/>
  <c r="O41" i="30"/>
  <c r="P41" i="30"/>
  <c r="Q41" i="30"/>
  <c r="H42" i="30"/>
  <c r="L42" i="30"/>
  <c r="F42" i="30" s="1"/>
  <c r="O42" i="30"/>
  <c r="R42" i="30" s="1"/>
  <c r="P42" i="30"/>
  <c r="Q42" i="30"/>
  <c r="S42" i="30"/>
  <c r="F43" i="30"/>
  <c r="H43" i="30" s="1"/>
  <c r="L43" i="30"/>
  <c r="O43" i="30"/>
  <c r="P43" i="30"/>
  <c r="R43" i="30" s="1"/>
  <c r="Q43" i="30"/>
  <c r="F44" i="30"/>
  <c r="H44" i="30"/>
  <c r="L44" i="30"/>
  <c r="O44" i="30"/>
  <c r="P44" i="30"/>
  <c r="Q44" i="30"/>
  <c r="L45" i="30"/>
  <c r="F45" i="30" s="1"/>
  <c r="H45" i="30" s="1"/>
  <c r="S45" i="30" s="1"/>
  <c r="O45" i="30"/>
  <c r="P45" i="30"/>
  <c r="Q45" i="30"/>
  <c r="R45" i="30"/>
  <c r="T45" i="30"/>
  <c r="L46" i="30"/>
  <c r="F46" i="30" s="1"/>
  <c r="H46" i="30" s="1"/>
  <c r="O46" i="30"/>
  <c r="P46" i="30"/>
  <c r="Q46" i="30"/>
  <c r="R46" i="30"/>
  <c r="F47" i="30"/>
  <c r="H47" i="30"/>
  <c r="L47" i="30"/>
  <c r="O47" i="30"/>
  <c r="P47" i="30"/>
  <c r="Q47" i="30"/>
  <c r="F48" i="30"/>
  <c r="H48" i="30"/>
  <c r="L48" i="30"/>
  <c r="O48" i="30"/>
  <c r="P48" i="30"/>
  <c r="Q48" i="30"/>
  <c r="S48" i="30"/>
  <c r="L49" i="30"/>
  <c r="F49" i="30" s="1"/>
  <c r="H49" i="30" s="1"/>
  <c r="O49" i="30"/>
  <c r="R49" i="30" s="1"/>
  <c r="P49" i="30"/>
  <c r="Q49" i="30"/>
  <c r="S49" i="30"/>
  <c r="H50" i="30"/>
  <c r="L50" i="30"/>
  <c r="F50" i="30" s="1"/>
  <c r="O50" i="30"/>
  <c r="P50" i="30"/>
  <c r="Q50" i="30"/>
  <c r="L51" i="30"/>
  <c r="F51" i="30" s="1"/>
  <c r="H51" i="30" s="1"/>
  <c r="O51" i="30"/>
  <c r="P51" i="30"/>
  <c r="Q51" i="30"/>
  <c r="R51" i="30"/>
  <c r="F52" i="30"/>
  <c r="H52" i="30"/>
  <c r="L52" i="30"/>
  <c r="O52" i="30"/>
  <c r="P52" i="30"/>
  <c r="Q52" i="30"/>
  <c r="L53" i="30"/>
  <c r="F53" i="30" s="1"/>
  <c r="H53" i="30" s="1"/>
  <c r="O53" i="30"/>
  <c r="P53" i="30"/>
  <c r="Q53" i="30"/>
  <c r="S53" i="30"/>
  <c r="T53" i="30"/>
  <c r="L54" i="30"/>
  <c r="F54" i="30" s="1"/>
  <c r="H54" i="30" s="1"/>
  <c r="O54" i="30"/>
  <c r="R54" i="30" s="1"/>
  <c r="P54" i="30"/>
  <c r="Q54" i="30"/>
  <c r="S54" i="30"/>
  <c r="L55" i="30"/>
  <c r="F55" i="30" s="1"/>
  <c r="H55" i="30" s="1"/>
  <c r="O55" i="30"/>
  <c r="P55" i="30"/>
  <c r="Q55" i="30"/>
  <c r="R55" i="30"/>
  <c r="F56" i="30"/>
  <c r="H56" i="30" s="1"/>
  <c r="L56" i="30"/>
  <c r="O56" i="30"/>
  <c r="R56" i="30" s="1"/>
  <c r="P56" i="30"/>
  <c r="Q56" i="30"/>
  <c r="S56" i="30"/>
  <c r="T56" i="30" s="1"/>
  <c r="F57" i="30"/>
  <c r="H57" i="30" s="1"/>
  <c r="L57" i="30"/>
  <c r="O57" i="30"/>
  <c r="R57" i="30" s="1"/>
  <c r="P57" i="30"/>
  <c r="Q57" i="30"/>
  <c r="S57" i="30"/>
  <c r="T57" i="30"/>
  <c r="H58" i="30"/>
  <c r="L58" i="30"/>
  <c r="F58" i="30" s="1"/>
  <c r="O58" i="30"/>
  <c r="P58" i="30"/>
  <c r="Q58" i="30"/>
  <c r="F59" i="30"/>
  <c r="H59" i="30"/>
  <c r="S59" i="30" s="1"/>
  <c r="L59" i="30"/>
  <c r="O59" i="30"/>
  <c r="P59" i="30"/>
  <c r="Q59" i="30"/>
  <c r="T59" i="30"/>
  <c r="F60" i="30"/>
  <c r="H60" i="30"/>
  <c r="S60" i="30" s="1"/>
  <c r="L60" i="30"/>
  <c r="O60" i="30"/>
  <c r="R60" i="30" s="1"/>
  <c r="P60" i="30"/>
  <c r="Q60" i="30"/>
  <c r="T60" i="30"/>
  <c r="F61" i="30"/>
  <c r="H61" i="30" s="1"/>
  <c r="L61" i="30"/>
  <c r="O61" i="30"/>
  <c r="P61" i="30"/>
  <c r="R61" i="30" s="1"/>
  <c r="Q61" i="30"/>
  <c r="L62" i="30"/>
  <c r="F62" i="30" s="1"/>
  <c r="H62" i="30" s="1"/>
  <c r="O62" i="30"/>
  <c r="P62" i="30"/>
  <c r="Q62" i="30"/>
  <c r="R62" i="30"/>
  <c r="L63" i="30"/>
  <c r="F63" i="30" s="1"/>
  <c r="H63" i="30" s="1"/>
  <c r="O63" i="30"/>
  <c r="P63" i="30"/>
  <c r="Q63" i="30"/>
  <c r="R63" i="30"/>
  <c r="F64" i="30"/>
  <c r="H64" i="30" s="1"/>
  <c r="L64" i="30"/>
  <c r="O64" i="30"/>
  <c r="P64" i="30"/>
  <c r="Q64" i="30"/>
  <c r="L65" i="30"/>
  <c r="F65" i="30" s="1"/>
  <c r="H65" i="30" s="1"/>
  <c r="O65" i="30"/>
  <c r="P65" i="30"/>
  <c r="Q65" i="30"/>
  <c r="R65" i="30"/>
  <c r="L66" i="30"/>
  <c r="F66" i="30" s="1"/>
  <c r="H66" i="30" s="1"/>
  <c r="O66" i="30"/>
  <c r="R66" i="30" s="1"/>
  <c r="P66" i="30"/>
  <c r="Q66" i="30"/>
  <c r="S66" i="30"/>
  <c r="L67" i="30"/>
  <c r="F67" i="30" s="1"/>
  <c r="H67" i="30" s="1"/>
  <c r="S67" i="30" s="1"/>
  <c r="O67" i="30"/>
  <c r="P67" i="30"/>
  <c r="Q67" i="30"/>
  <c r="R67" i="30"/>
  <c r="T67" i="30"/>
  <c r="F68" i="30"/>
  <c r="H68" i="30"/>
  <c r="L68" i="30"/>
  <c r="O68" i="30"/>
  <c r="R68" i="30" s="1"/>
  <c r="P68" i="30"/>
  <c r="Q68" i="30"/>
  <c r="S68" i="30"/>
  <c r="T68" i="30"/>
  <c r="L69" i="30"/>
  <c r="F69" i="30" s="1"/>
  <c r="H69" i="30" s="1"/>
  <c r="O69" i="30"/>
  <c r="P69" i="30"/>
  <c r="Q69" i="30"/>
  <c r="R69" i="30"/>
  <c r="L70" i="30"/>
  <c r="F70" i="30" s="1"/>
  <c r="H70" i="30" s="1"/>
  <c r="O70" i="30"/>
  <c r="P70" i="30"/>
  <c r="Q70" i="30"/>
  <c r="R70" i="30"/>
  <c r="L71" i="30"/>
  <c r="F71" i="30" s="1"/>
  <c r="H71" i="30" s="1"/>
  <c r="O71" i="30"/>
  <c r="P71" i="30"/>
  <c r="Q71" i="30"/>
  <c r="S71" i="30"/>
  <c r="T71" i="30"/>
  <c r="L72" i="30"/>
  <c r="F72" i="30" s="1"/>
  <c r="H72" i="30" s="1"/>
  <c r="O72" i="30"/>
  <c r="R72" i="30" s="1"/>
  <c r="P72" i="30"/>
  <c r="Q72" i="30"/>
  <c r="S72" i="30"/>
  <c r="F73" i="30"/>
  <c r="H73" i="30" s="1"/>
  <c r="S73" i="30" s="1"/>
  <c r="L73" i="30"/>
  <c r="O73" i="30"/>
  <c r="P73" i="30"/>
  <c r="R73" i="30" s="1"/>
  <c r="Q73" i="30"/>
  <c r="T73" i="30"/>
  <c r="F74" i="30"/>
  <c r="H74" i="30" s="1"/>
  <c r="S74" i="30" s="1"/>
  <c r="L74" i="30"/>
  <c r="O74" i="30"/>
  <c r="P74" i="30"/>
  <c r="Q74" i="30"/>
  <c r="T74" i="30"/>
  <c r="F75" i="30"/>
  <c r="H75" i="30" s="1"/>
  <c r="S75" i="30" s="1"/>
  <c r="L75" i="30"/>
  <c r="O75" i="30"/>
  <c r="P75" i="30"/>
  <c r="Q75" i="30"/>
  <c r="T75" i="30"/>
  <c r="H76" i="30"/>
  <c r="L76" i="30"/>
  <c r="F76" i="30" s="1"/>
  <c r="O76" i="30"/>
  <c r="P76" i="30"/>
  <c r="Q76" i="30"/>
  <c r="F77" i="30"/>
  <c r="H77" i="30" s="1"/>
  <c r="L77" i="30"/>
  <c r="O77" i="30"/>
  <c r="P77" i="30"/>
  <c r="R77" i="30" s="1"/>
  <c r="Q77" i="30"/>
  <c r="F78" i="30"/>
  <c r="H78" i="30" s="1"/>
  <c r="L78" i="30"/>
  <c r="O78" i="30"/>
  <c r="P78" i="30"/>
  <c r="Q78" i="30"/>
  <c r="F79" i="30"/>
  <c r="H79" i="30" s="1"/>
  <c r="L79" i="30"/>
  <c r="O79" i="30"/>
  <c r="P79" i="30"/>
  <c r="Q79" i="30"/>
  <c r="R79" i="30"/>
  <c r="H80" i="30"/>
  <c r="L80" i="30"/>
  <c r="F80" i="30" s="1"/>
  <c r="O80" i="30"/>
  <c r="P80" i="30"/>
  <c r="Q80" i="30"/>
  <c r="R80" i="30" s="1"/>
  <c r="H81" i="30"/>
  <c r="L81" i="30"/>
  <c r="F81" i="30" s="1"/>
  <c r="O81" i="30"/>
  <c r="P81" i="30"/>
  <c r="Q81" i="30"/>
  <c r="R81" i="30" s="1"/>
  <c r="F82" i="30"/>
  <c r="H82" i="30"/>
  <c r="L82" i="30"/>
  <c r="O82" i="30"/>
  <c r="P82" i="30"/>
  <c r="Q82" i="30"/>
  <c r="L83" i="30"/>
  <c r="F83" i="30" s="1"/>
  <c r="H83" i="30" s="1"/>
  <c r="O83" i="30"/>
  <c r="R83" i="30" s="1"/>
  <c r="P83" i="30"/>
  <c r="Q83" i="30"/>
  <c r="S83" i="30"/>
  <c r="L84" i="30"/>
  <c r="F84" i="30" s="1"/>
  <c r="H84" i="30" s="1"/>
  <c r="O84" i="30"/>
  <c r="P84" i="30"/>
  <c r="Q84" i="30"/>
  <c r="R84" i="30"/>
  <c r="L85" i="30"/>
  <c r="F85" i="30" s="1"/>
  <c r="H85" i="30" s="1"/>
  <c r="S85" i="30" s="1"/>
  <c r="O85" i="30"/>
  <c r="P85" i="30"/>
  <c r="Q85" i="30"/>
  <c r="R85" i="30"/>
  <c r="T85" i="30"/>
  <c r="F86" i="30"/>
  <c r="H86" i="30"/>
  <c r="L86" i="30"/>
  <c r="O86" i="30"/>
  <c r="R86" i="30" s="1"/>
  <c r="P86" i="30"/>
  <c r="Q86" i="30"/>
  <c r="S86" i="30"/>
  <c r="T86" i="30"/>
  <c r="L87" i="30"/>
  <c r="F87" i="30" s="1"/>
  <c r="H87" i="30" s="1"/>
  <c r="T87" i="30" s="1"/>
  <c r="O87" i="30"/>
  <c r="R87" i="30" s="1"/>
  <c r="P87" i="30"/>
  <c r="Q87" i="30"/>
  <c r="S87" i="30"/>
  <c r="L88" i="30"/>
  <c r="F88" i="30" s="1"/>
  <c r="H88" i="30" s="1"/>
  <c r="O88" i="30"/>
  <c r="P88" i="30"/>
  <c r="Q88" i="30"/>
  <c r="S88" i="30"/>
  <c r="T88" i="30"/>
  <c r="L89" i="30"/>
  <c r="F89" i="30" s="1"/>
  <c r="H89" i="30" s="1"/>
  <c r="O89" i="30"/>
  <c r="P89" i="30"/>
  <c r="Q89" i="30"/>
  <c r="R89" i="30"/>
  <c r="L90" i="30"/>
  <c r="F90" i="30" s="1"/>
  <c r="H90" i="30" s="1"/>
  <c r="O90" i="30"/>
  <c r="P90" i="30"/>
  <c r="Q90" i="30"/>
  <c r="R90" i="30"/>
  <c r="F91" i="30"/>
  <c r="H91" i="30"/>
  <c r="L91" i="30"/>
  <c r="O91" i="30"/>
  <c r="P91" i="30"/>
  <c r="Q91" i="30"/>
  <c r="F92" i="30"/>
  <c r="H92" i="30" s="1"/>
  <c r="L92" i="30"/>
  <c r="O92" i="30"/>
  <c r="R92" i="30" s="1"/>
  <c r="P92" i="30"/>
  <c r="Q92" i="30"/>
  <c r="L93" i="30"/>
  <c r="F93" i="30" s="1"/>
  <c r="H93" i="30" s="1"/>
  <c r="O93" i="30"/>
  <c r="R93" i="30" s="1"/>
  <c r="P93" i="30"/>
  <c r="Q93" i="30"/>
  <c r="S93" i="30"/>
  <c r="H94" i="30"/>
  <c r="L94" i="30"/>
  <c r="F94" i="30" s="1"/>
  <c r="O94" i="30"/>
  <c r="P94" i="30"/>
  <c r="Q94" i="30"/>
  <c r="R94" i="30" s="1"/>
  <c r="F95" i="30"/>
  <c r="H95" i="30"/>
  <c r="S95" i="30" s="1"/>
  <c r="L95" i="30"/>
  <c r="O95" i="30"/>
  <c r="P95" i="30"/>
  <c r="Q95" i="30"/>
  <c r="T95" i="30"/>
  <c r="F96" i="30"/>
  <c r="H96" i="30" s="1"/>
  <c r="S96" i="30" s="1"/>
  <c r="L96" i="30"/>
  <c r="O96" i="30"/>
  <c r="P96" i="30"/>
  <c r="Q96" i="30"/>
  <c r="T96" i="30"/>
  <c r="L97" i="30"/>
  <c r="F97" i="30" s="1"/>
  <c r="H97" i="30" s="1"/>
  <c r="S97" i="30" s="1"/>
  <c r="O97" i="30"/>
  <c r="P97" i="30"/>
  <c r="Q97" i="30"/>
  <c r="R97" i="30"/>
  <c r="L98" i="30"/>
  <c r="F98" i="30" s="1"/>
  <c r="H98" i="30" s="1"/>
  <c r="O98" i="30"/>
  <c r="P98" i="30"/>
  <c r="Q98" i="30"/>
  <c r="R98" i="30"/>
  <c r="F99" i="30"/>
  <c r="H99" i="30"/>
  <c r="L99" i="30"/>
  <c r="O99" i="30"/>
  <c r="P99" i="30"/>
  <c r="Q99" i="30"/>
  <c r="F100" i="30"/>
  <c r="H100" i="30" s="1"/>
  <c r="L100" i="30"/>
  <c r="O100" i="30"/>
  <c r="R100" i="30" s="1"/>
  <c r="P100" i="30"/>
  <c r="Q100" i="30"/>
  <c r="L101" i="30"/>
  <c r="F101" i="30" s="1"/>
  <c r="H101" i="30" s="1"/>
  <c r="O101" i="30"/>
  <c r="R101" i="30" s="1"/>
  <c r="P101" i="30"/>
  <c r="Q101" i="30"/>
  <c r="S101" i="30"/>
  <c r="H102" i="30"/>
  <c r="L102" i="30"/>
  <c r="F102" i="30" s="1"/>
  <c r="O102" i="30"/>
  <c r="P102" i="30"/>
  <c r="Q102" i="30"/>
  <c r="R102" i="30" s="1"/>
  <c r="F103" i="30"/>
  <c r="H103" i="30"/>
  <c r="S103" i="30" s="1"/>
  <c r="L103" i="30"/>
  <c r="O103" i="30"/>
  <c r="P103" i="30"/>
  <c r="Q103" i="30"/>
  <c r="T103" i="30"/>
  <c r="F104" i="30"/>
  <c r="H104" i="30" s="1"/>
  <c r="S104" i="30" s="1"/>
  <c r="L104" i="30"/>
  <c r="O104" i="30"/>
  <c r="P104" i="30"/>
  <c r="Q104" i="30"/>
  <c r="T104" i="30"/>
  <c r="L105" i="30"/>
  <c r="F105" i="30" s="1"/>
  <c r="H105" i="30" s="1"/>
  <c r="O105" i="30"/>
  <c r="R105" i="30" s="1"/>
  <c r="P105" i="30"/>
  <c r="Q105" i="30"/>
  <c r="S105" i="30"/>
  <c r="L106" i="30"/>
  <c r="F106" i="30" s="1"/>
  <c r="H106" i="30" s="1"/>
  <c r="O106" i="30"/>
  <c r="P106" i="30"/>
  <c r="Q106" i="30"/>
  <c r="R106" i="30"/>
  <c r="F107" i="30"/>
  <c r="H107" i="30"/>
  <c r="L107" i="30"/>
  <c r="O107" i="30"/>
  <c r="P107" i="30"/>
  <c r="Q107" i="30"/>
  <c r="F108" i="30"/>
  <c r="H108" i="30" s="1"/>
  <c r="L108" i="30"/>
  <c r="O108" i="30"/>
  <c r="R108" i="30" s="1"/>
  <c r="P108" i="30"/>
  <c r="Q108" i="30"/>
  <c r="L109" i="30"/>
  <c r="F109" i="30" s="1"/>
  <c r="H109" i="30" s="1"/>
  <c r="O109" i="30"/>
  <c r="R109" i="30" s="1"/>
  <c r="P109" i="30"/>
  <c r="Q109" i="30"/>
  <c r="S109" i="30"/>
  <c r="H110" i="30"/>
  <c r="L110" i="30"/>
  <c r="F110" i="30" s="1"/>
  <c r="O110" i="30"/>
  <c r="P110" i="30"/>
  <c r="Q110" i="30"/>
  <c r="R110" i="30" s="1"/>
  <c r="F111" i="30"/>
  <c r="H111" i="30"/>
  <c r="S111" i="30" s="1"/>
  <c r="L111" i="30"/>
  <c r="O111" i="30"/>
  <c r="P111" i="30"/>
  <c r="Q111" i="30"/>
  <c r="T111" i="30"/>
  <c r="F112" i="30"/>
  <c r="H112" i="30" s="1"/>
  <c r="S112" i="30" s="1"/>
  <c r="L112" i="30"/>
  <c r="O112" i="30"/>
  <c r="P112" i="30"/>
  <c r="Q112" i="30"/>
  <c r="T112" i="30"/>
  <c r="L113" i="30"/>
  <c r="F113" i="30" s="1"/>
  <c r="H113" i="30" s="1"/>
  <c r="O113" i="30"/>
  <c r="R113" i="30" s="1"/>
  <c r="P113" i="30"/>
  <c r="Q113" i="30"/>
  <c r="S113" i="30"/>
  <c r="L114" i="30"/>
  <c r="F114" i="30" s="1"/>
  <c r="H114" i="30" s="1"/>
  <c r="O114" i="30"/>
  <c r="P114" i="30"/>
  <c r="Q114" i="30"/>
  <c r="R114" i="30"/>
  <c r="F115" i="30"/>
  <c r="H115" i="30"/>
  <c r="L115" i="30"/>
  <c r="O115" i="30"/>
  <c r="P115" i="30"/>
  <c r="Q115" i="30"/>
  <c r="F116" i="30"/>
  <c r="H116" i="30" s="1"/>
  <c r="L116" i="30"/>
  <c r="O116" i="30"/>
  <c r="R116" i="30" s="1"/>
  <c r="P116" i="30"/>
  <c r="Q116" i="30"/>
  <c r="L117" i="30"/>
  <c r="F117" i="30" s="1"/>
  <c r="H117" i="30" s="1"/>
  <c r="O117" i="30"/>
  <c r="P117" i="30"/>
  <c r="Q117" i="30"/>
  <c r="R117" i="30"/>
  <c r="L118" i="30"/>
  <c r="F118" i="30" s="1"/>
  <c r="H118" i="30" s="1"/>
  <c r="S118" i="30" s="1"/>
  <c r="O118" i="30"/>
  <c r="P118" i="30"/>
  <c r="Q118" i="30"/>
  <c r="R118" i="30"/>
  <c r="T118" i="30"/>
  <c r="F119" i="30"/>
  <c r="H119" i="30"/>
  <c r="L119" i="30"/>
  <c r="O119" i="30"/>
  <c r="R119" i="30" s="1"/>
  <c r="P119" i="30"/>
  <c r="Q119" i="30"/>
  <c r="S119" i="30"/>
  <c r="T119" i="30"/>
  <c r="L120" i="30"/>
  <c r="F120" i="30" s="1"/>
  <c r="H120" i="30" s="1"/>
  <c r="O120" i="30"/>
  <c r="P120" i="30"/>
  <c r="Q120" i="30"/>
  <c r="S120" i="30"/>
  <c r="T120" i="30"/>
  <c r="L121" i="30"/>
  <c r="F121" i="30" s="1"/>
  <c r="H121" i="30" s="1"/>
  <c r="O121" i="30"/>
  <c r="P121" i="30"/>
  <c r="Q121" i="30"/>
  <c r="R121" i="30"/>
  <c r="L122" i="30"/>
  <c r="F122" i="30" s="1"/>
  <c r="H122" i="30" s="1"/>
  <c r="S122" i="30" s="1"/>
  <c r="O122" i="30"/>
  <c r="P122" i="30"/>
  <c r="Q122" i="30"/>
  <c r="R122" i="30"/>
  <c r="F123" i="30"/>
  <c r="H123" i="30" s="1"/>
  <c r="L123" i="30"/>
  <c r="O123" i="30"/>
  <c r="R123" i="30" s="1"/>
  <c r="P123" i="30"/>
  <c r="Q123" i="30"/>
  <c r="S123" i="30"/>
  <c r="T123" i="30"/>
  <c r="F124" i="30"/>
  <c r="H124" i="30" s="1"/>
  <c r="L124" i="30"/>
  <c r="O124" i="30"/>
  <c r="P124" i="30"/>
  <c r="Q124" i="30"/>
  <c r="H125" i="30"/>
  <c r="L125" i="30"/>
  <c r="F125" i="30" s="1"/>
  <c r="O125" i="30"/>
  <c r="P125" i="30"/>
  <c r="Q125" i="30"/>
  <c r="S125" i="30"/>
  <c r="F126" i="30"/>
  <c r="H126" i="30"/>
  <c r="L126" i="30"/>
  <c r="O126" i="30"/>
  <c r="P126" i="30"/>
  <c r="Q126" i="30"/>
  <c r="S126" i="30"/>
  <c r="T126" i="30"/>
  <c r="L127" i="30"/>
  <c r="F127" i="30" s="1"/>
  <c r="H127" i="30" s="1"/>
  <c r="O127" i="30"/>
  <c r="P127" i="30"/>
  <c r="Q127" i="30"/>
  <c r="L128" i="30"/>
  <c r="F128" i="30" s="1"/>
  <c r="H128" i="30" s="1"/>
  <c r="O128" i="30"/>
  <c r="R128" i="30" s="1"/>
  <c r="P128" i="30"/>
  <c r="Q128" i="30"/>
  <c r="S128" i="30"/>
  <c r="F129" i="30"/>
  <c r="H129" i="30" s="1"/>
  <c r="S129" i="30" s="1"/>
  <c r="L129" i="30"/>
  <c r="O129" i="30"/>
  <c r="P129" i="30"/>
  <c r="R129" i="30" s="1"/>
  <c r="Q129" i="30"/>
  <c r="T129" i="30"/>
  <c r="F130" i="30"/>
  <c r="H130" i="30" s="1"/>
  <c r="S130" i="30" s="1"/>
  <c r="L130" i="30"/>
  <c r="O130" i="30"/>
  <c r="P130" i="30"/>
  <c r="Q130" i="30"/>
  <c r="T130" i="30"/>
  <c r="F131" i="30"/>
  <c r="H131" i="30" s="1"/>
  <c r="S131" i="30" s="1"/>
  <c r="L131" i="30"/>
  <c r="O131" i="30"/>
  <c r="P131" i="30"/>
  <c r="Q131" i="30"/>
  <c r="T131" i="30"/>
  <c r="H132" i="30"/>
  <c r="L132" i="30"/>
  <c r="F132" i="30" s="1"/>
  <c r="O132" i="30"/>
  <c r="R132" i="30" s="1"/>
  <c r="P132" i="30"/>
  <c r="Q132" i="30"/>
  <c r="F133" i="30"/>
  <c r="H133" i="30"/>
  <c r="L133" i="30"/>
  <c r="O133" i="30"/>
  <c r="P133" i="30"/>
  <c r="Q133" i="30"/>
  <c r="F134" i="30"/>
  <c r="H134" i="30" s="1"/>
  <c r="L134" i="30"/>
  <c r="O134" i="30"/>
  <c r="P134" i="30"/>
  <c r="Q134" i="30"/>
  <c r="L135" i="30"/>
  <c r="F135" i="30" s="1"/>
  <c r="H135" i="30" s="1"/>
  <c r="O135" i="30"/>
  <c r="P135" i="30"/>
  <c r="Q135" i="30"/>
  <c r="R135" i="30"/>
  <c r="H136" i="30"/>
  <c r="L136" i="30"/>
  <c r="F136" i="30" s="1"/>
  <c r="O136" i="30"/>
  <c r="P136" i="30"/>
  <c r="Q136" i="30"/>
  <c r="R136" i="30" s="1"/>
  <c r="L137" i="30"/>
  <c r="F137" i="30" s="1"/>
  <c r="H137" i="30" s="1"/>
  <c r="O137" i="30"/>
  <c r="P137" i="30"/>
  <c r="Q137" i="30"/>
  <c r="R137" i="30"/>
  <c r="F138" i="30"/>
  <c r="H138" i="30"/>
  <c r="L138" i="30"/>
  <c r="O138" i="30"/>
  <c r="P138" i="30"/>
  <c r="Q138" i="30"/>
  <c r="S138" i="30"/>
  <c r="L139" i="30"/>
  <c r="F139" i="30" s="1"/>
  <c r="H139" i="30" s="1"/>
  <c r="O139" i="30"/>
  <c r="R139" i="30" s="1"/>
  <c r="P139" i="30"/>
  <c r="Q139" i="30"/>
  <c r="S139" i="30"/>
  <c r="L140" i="30"/>
  <c r="F140" i="30" s="1"/>
  <c r="H140" i="30" s="1"/>
  <c r="O140" i="30"/>
  <c r="R140" i="30" s="1"/>
  <c r="P140" i="30"/>
  <c r="Q140" i="30"/>
  <c r="S140" i="30"/>
  <c r="L141" i="30"/>
  <c r="F141" i="30" s="1"/>
  <c r="H141" i="30" s="1"/>
  <c r="S141" i="30" s="1"/>
  <c r="O141" i="30"/>
  <c r="P141" i="30"/>
  <c r="Q141" i="30"/>
  <c r="R141" i="30"/>
  <c r="T141" i="30"/>
  <c r="F142" i="30"/>
  <c r="H142" i="30"/>
  <c r="L142" i="30"/>
  <c r="O142" i="30"/>
  <c r="R142" i="30" s="1"/>
  <c r="P142" i="30"/>
  <c r="Q142" i="30"/>
  <c r="S142" i="30"/>
  <c r="T142" i="30"/>
  <c r="L143" i="30"/>
  <c r="F143" i="30" s="1"/>
  <c r="H143" i="30" s="1"/>
  <c r="O143" i="30"/>
  <c r="P143" i="30"/>
  <c r="Q143" i="30"/>
  <c r="S143" i="30"/>
  <c r="T143" i="30"/>
  <c r="L144" i="30"/>
  <c r="F144" i="30" s="1"/>
  <c r="H144" i="30" s="1"/>
  <c r="O144" i="30"/>
  <c r="R144" i="30" s="1"/>
  <c r="P144" i="30"/>
  <c r="Q144" i="30"/>
  <c r="S144" i="30"/>
  <c r="F145" i="30"/>
  <c r="H145" i="30" s="1"/>
  <c r="S145" i="30" s="1"/>
  <c r="L145" i="30"/>
  <c r="O145" i="30"/>
  <c r="P145" i="30"/>
  <c r="R145" i="30" s="1"/>
  <c r="Q145" i="30"/>
  <c r="F146" i="30"/>
  <c r="H146" i="30" s="1"/>
  <c r="S146" i="30" s="1"/>
  <c r="L146" i="30"/>
  <c r="O146" i="30"/>
  <c r="R146" i="30" s="1"/>
  <c r="P146" i="30"/>
  <c r="Q146" i="30"/>
  <c r="T146" i="30"/>
  <c r="F147" i="30"/>
  <c r="H147" i="30" s="1"/>
  <c r="S147" i="30" s="1"/>
  <c r="L147" i="30"/>
  <c r="O147" i="30"/>
  <c r="P147" i="30"/>
  <c r="Q147" i="30"/>
  <c r="H148" i="30"/>
  <c r="L148" i="30"/>
  <c r="F148" i="30" s="1"/>
  <c r="O148" i="30"/>
  <c r="R148" i="30" s="1"/>
  <c r="P148" i="30"/>
  <c r="Q148" i="30"/>
  <c r="F149" i="30"/>
  <c r="H149" i="30"/>
  <c r="L149" i="30"/>
  <c r="O149" i="30"/>
  <c r="P149" i="30"/>
  <c r="Q149" i="30"/>
  <c r="F150" i="30"/>
  <c r="H150" i="30"/>
  <c r="L150" i="30"/>
  <c r="O150" i="30"/>
  <c r="P150" i="30"/>
  <c r="Q150" i="30"/>
  <c r="L151" i="30"/>
  <c r="F151" i="30" s="1"/>
  <c r="H151" i="30" s="1"/>
  <c r="O151" i="30"/>
  <c r="P151" i="30"/>
  <c r="Q151" i="30"/>
  <c r="R151" i="30"/>
  <c r="L152" i="30"/>
  <c r="F152" i="30" s="1"/>
  <c r="H152" i="30" s="1"/>
  <c r="O152" i="30"/>
  <c r="P152" i="30"/>
  <c r="Q152" i="30"/>
  <c r="R152" i="30"/>
  <c r="L153" i="30"/>
  <c r="F153" i="30" s="1"/>
  <c r="H153" i="30" s="1"/>
  <c r="O153" i="30"/>
  <c r="P153" i="30"/>
  <c r="Q153" i="30"/>
  <c r="R153" i="30"/>
  <c r="F154" i="30"/>
  <c r="H154" i="30"/>
  <c r="L154" i="30"/>
  <c r="O154" i="30"/>
  <c r="P154" i="30"/>
  <c r="Q154" i="30"/>
  <c r="S154" i="30"/>
  <c r="L155" i="30"/>
  <c r="F155" i="30" s="1"/>
  <c r="H155" i="30" s="1"/>
  <c r="O155" i="30"/>
  <c r="P155" i="30"/>
  <c r="Q155" i="30"/>
  <c r="R155" i="30"/>
  <c r="L156" i="30"/>
  <c r="F156" i="30" s="1"/>
  <c r="H156" i="30" s="1"/>
  <c r="O156" i="30"/>
  <c r="R156" i="30" s="1"/>
  <c r="P156" i="30"/>
  <c r="Q156" i="30"/>
  <c r="S156" i="30"/>
  <c r="L157" i="30"/>
  <c r="F157" i="30" s="1"/>
  <c r="H157" i="30" s="1"/>
  <c r="S157" i="30" s="1"/>
  <c r="O157" i="30"/>
  <c r="P157" i="30"/>
  <c r="Q157" i="30"/>
  <c r="R157" i="30"/>
  <c r="F158" i="30"/>
  <c r="H158" i="30"/>
  <c r="L158" i="30"/>
  <c r="O158" i="30"/>
  <c r="R158" i="30" s="1"/>
  <c r="P158" i="30"/>
  <c r="Q158" i="30"/>
  <c r="S158" i="30"/>
  <c r="T158" i="30" s="1"/>
  <c r="L159" i="30"/>
  <c r="F159" i="30" s="1"/>
  <c r="H159" i="30" s="1"/>
  <c r="O159" i="30"/>
  <c r="P159" i="30"/>
  <c r="Q159" i="30"/>
  <c r="S159" i="30"/>
  <c r="T159" i="30"/>
  <c r="L160" i="30"/>
  <c r="F160" i="30" s="1"/>
  <c r="H160" i="30" s="1"/>
  <c r="O160" i="30"/>
  <c r="R160" i="30" s="1"/>
  <c r="P160" i="30"/>
  <c r="Q160" i="30"/>
  <c r="F161" i="30"/>
  <c r="H161" i="30" s="1"/>
  <c r="S161" i="30" s="1"/>
  <c r="L161" i="30"/>
  <c r="O161" i="30"/>
  <c r="P161" i="30"/>
  <c r="R161" i="30" s="1"/>
  <c r="Q161" i="30"/>
  <c r="T161" i="30"/>
  <c r="F162" i="30"/>
  <c r="H162" i="30" s="1"/>
  <c r="S162" i="30" s="1"/>
  <c r="L162" i="30"/>
  <c r="O162" i="30"/>
  <c r="P162" i="30"/>
  <c r="Q162" i="30"/>
  <c r="T162" i="30"/>
  <c r="F163" i="30"/>
  <c r="H163" i="30" s="1"/>
  <c r="S163" i="30" s="1"/>
  <c r="L163" i="30"/>
  <c r="O163" i="30"/>
  <c r="P163" i="30"/>
  <c r="Q163" i="30"/>
  <c r="T163" i="30"/>
  <c r="H164" i="30"/>
  <c r="L164" i="30"/>
  <c r="F164" i="30" s="1"/>
  <c r="O164" i="30"/>
  <c r="P164" i="30"/>
  <c r="Q164" i="30"/>
  <c r="F165" i="30"/>
  <c r="H165" i="30" s="1"/>
  <c r="L165" i="30"/>
  <c r="O165" i="30"/>
  <c r="P165" i="30"/>
  <c r="R165" i="30" s="1"/>
  <c r="Q165" i="30"/>
  <c r="F166" i="30"/>
  <c r="H166" i="30"/>
  <c r="L166" i="30"/>
  <c r="O166" i="30"/>
  <c r="P166" i="30"/>
  <c r="Q166" i="30"/>
  <c r="F167" i="30"/>
  <c r="H167" i="30" s="1"/>
  <c r="L167" i="30"/>
  <c r="O167" i="30"/>
  <c r="P167" i="30"/>
  <c r="Q167" i="30"/>
  <c r="R167" i="30"/>
  <c r="L168" i="30"/>
  <c r="F168" i="30" s="1"/>
  <c r="H168" i="30" s="1"/>
  <c r="O168" i="30"/>
  <c r="P168" i="30"/>
  <c r="Q168" i="30"/>
  <c r="R168" i="30"/>
  <c r="H169" i="30"/>
  <c r="L169" i="30"/>
  <c r="F169" i="30" s="1"/>
  <c r="O169" i="30"/>
  <c r="P169" i="30"/>
  <c r="Q169" i="30"/>
  <c r="R169" i="30" s="1"/>
  <c r="F170" i="30"/>
  <c r="H170" i="30"/>
  <c r="L170" i="30"/>
  <c r="O170" i="30"/>
  <c r="P170" i="30"/>
  <c r="Q170" i="30"/>
  <c r="S170" i="30"/>
  <c r="L171" i="30"/>
  <c r="F171" i="30" s="1"/>
  <c r="H171" i="30" s="1"/>
  <c r="O171" i="30"/>
  <c r="R171" i="30" s="1"/>
  <c r="P171" i="30"/>
  <c r="Q171" i="30"/>
  <c r="S171" i="30"/>
  <c r="L172" i="30"/>
  <c r="F172" i="30" s="1"/>
  <c r="H172" i="30" s="1"/>
  <c r="O172" i="30"/>
  <c r="R172" i="30" s="1"/>
  <c r="P172" i="30"/>
  <c r="Q172" i="30"/>
  <c r="S172" i="30"/>
  <c r="L173" i="30"/>
  <c r="F173" i="30" s="1"/>
  <c r="H173" i="30" s="1"/>
  <c r="S173" i="30" s="1"/>
  <c r="O173" i="30"/>
  <c r="P173" i="30"/>
  <c r="Q173" i="30"/>
  <c r="R173" i="30"/>
  <c r="F174" i="30"/>
  <c r="H174" i="30"/>
  <c r="L174" i="30"/>
  <c r="O174" i="30"/>
  <c r="R174" i="30" s="1"/>
  <c r="P174" i="30"/>
  <c r="Q174" i="30"/>
  <c r="S174" i="30"/>
  <c r="T174" i="30" s="1"/>
  <c r="L175" i="30"/>
  <c r="F175" i="30" s="1"/>
  <c r="H175" i="30" s="1"/>
  <c r="O175" i="30"/>
  <c r="R175" i="30" s="1"/>
  <c r="P175" i="30"/>
  <c r="Q175" i="30"/>
  <c r="S175" i="30"/>
  <c r="T175" i="30"/>
  <c r="L176" i="30"/>
  <c r="F176" i="30" s="1"/>
  <c r="H176" i="30" s="1"/>
  <c r="O176" i="30"/>
  <c r="R176" i="30" s="1"/>
  <c r="P176" i="30"/>
  <c r="Q176" i="30"/>
  <c r="S176" i="30"/>
  <c r="F177" i="30"/>
  <c r="H177" i="30" s="1"/>
  <c r="S177" i="30" s="1"/>
  <c r="L177" i="30"/>
  <c r="O177" i="30"/>
  <c r="P177" i="30"/>
  <c r="R177" i="30" s="1"/>
  <c r="Q177" i="30"/>
  <c r="T177" i="30"/>
  <c r="F178" i="30"/>
  <c r="H178" i="30" s="1"/>
  <c r="S178" i="30" s="1"/>
  <c r="L178" i="30"/>
  <c r="O178" i="30"/>
  <c r="P178" i="30"/>
  <c r="Q178" i="30"/>
  <c r="F179" i="30"/>
  <c r="H179" i="30" s="1"/>
  <c r="S179" i="30" s="1"/>
  <c r="L179" i="30"/>
  <c r="O179" i="30"/>
  <c r="R179" i="30" s="1"/>
  <c r="P179" i="30"/>
  <c r="Q179" i="30"/>
  <c r="T179" i="30"/>
  <c r="H180" i="30"/>
  <c r="L180" i="30"/>
  <c r="F180" i="30" s="1"/>
  <c r="O180" i="30"/>
  <c r="P180" i="30"/>
  <c r="Q180" i="30"/>
  <c r="F181" i="30"/>
  <c r="H181" i="30"/>
  <c r="L181" i="30"/>
  <c r="O181" i="30"/>
  <c r="P181" i="30"/>
  <c r="Q181" i="30"/>
  <c r="F182" i="30"/>
  <c r="H182" i="30"/>
  <c r="L182" i="30"/>
  <c r="O182" i="30"/>
  <c r="P182" i="30"/>
  <c r="Q182" i="30"/>
  <c r="L183" i="30"/>
  <c r="F183" i="30" s="1"/>
  <c r="H183" i="30" s="1"/>
  <c r="O183" i="30"/>
  <c r="P183" i="30"/>
  <c r="Q183" i="30"/>
  <c r="R183" i="30"/>
  <c r="L184" i="30"/>
  <c r="F184" i="30" s="1"/>
  <c r="H184" i="30" s="1"/>
  <c r="O184" i="30"/>
  <c r="P184" i="30"/>
  <c r="Q184" i="30"/>
  <c r="R184" i="30"/>
  <c r="L185" i="30"/>
  <c r="F185" i="30" s="1"/>
  <c r="H185" i="30" s="1"/>
  <c r="O185" i="30"/>
  <c r="P185" i="30"/>
  <c r="Q185" i="30"/>
  <c r="R185" i="30"/>
  <c r="F186" i="30"/>
  <c r="H186" i="30"/>
  <c r="L186" i="30"/>
  <c r="O186" i="30"/>
  <c r="P186" i="30"/>
  <c r="Q186" i="30"/>
  <c r="L187" i="30"/>
  <c r="F187" i="30" s="1"/>
  <c r="H187" i="30" s="1"/>
  <c r="O187" i="30"/>
  <c r="R187" i="30" s="1"/>
  <c r="P187" i="30"/>
  <c r="Q187" i="30"/>
  <c r="S187" i="30"/>
  <c r="L188" i="30"/>
  <c r="F188" i="30" s="1"/>
  <c r="H188" i="30" s="1"/>
  <c r="O188" i="30"/>
  <c r="P188" i="30"/>
  <c r="Q188" i="30"/>
  <c r="R188" i="30"/>
  <c r="L189" i="30"/>
  <c r="F189" i="30" s="1"/>
  <c r="H189" i="30" s="1"/>
  <c r="S189" i="30" s="1"/>
  <c r="O189" i="30"/>
  <c r="P189" i="30"/>
  <c r="Q189" i="30"/>
  <c r="R189" i="30"/>
  <c r="T189" i="30"/>
  <c r="F190" i="30"/>
  <c r="H190" i="30"/>
  <c r="L190" i="30"/>
  <c r="O190" i="30"/>
  <c r="R190" i="30" s="1"/>
  <c r="P190" i="30"/>
  <c r="Q190" i="30"/>
  <c r="S190" i="30"/>
  <c r="T190" i="30"/>
  <c r="L191" i="30"/>
  <c r="F191" i="30" s="1"/>
  <c r="H191" i="30" s="1"/>
  <c r="T191" i="30" s="1"/>
  <c r="O191" i="30"/>
  <c r="P191" i="30"/>
  <c r="Q191" i="30"/>
  <c r="S191" i="30"/>
  <c r="L192" i="30"/>
  <c r="F192" i="30" s="1"/>
  <c r="H192" i="30" s="1"/>
  <c r="O192" i="30"/>
  <c r="R192" i="30" s="1"/>
  <c r="P192" i="30"/>
  <c r="Q192" i="30"/>
  <c r="S192" i="30"/>
  <c r="F193" i="30"/>
  <c r="H193" i="30" s="1"/>
  <c r="S193" i="30" s="1"/>
  <c r="L193" i="30"/>
  <c r="O193" i="30"/>
  <c r="P193" i="30"/>
  <c r="R193" i="30" s="1"/>
  <c r="Q193" i="30"/>
  <c r="T193" i="30"/>
  <c r="F194" i="30"/>
  <c r="H194" i="30" s="1"/>
  <c r="S194" i="30" s="1"/>
  <c r="L194" i="30"/>
  <c r="O194" i="30"/>
  <c r="P194" i="30"/>
  <c r="Q194" i="30"/>
  <c r="T194" i="30"/>
  <c r="F195" i="30"/>
  <c r="H195" i="30" s="1"/>
  <c r="S195" i="30" s="1"/>
  <c r="L195" i="30"/>
  <c r="O195" i="30"/>
  <c r="P195" i="30"/>
  <c r="Q195" i="30"/>
  <c r="T195" i="30"/>
  <c r="H196" i="30"/>
  <c r="L196" i="30"/>
  <c r="F196" i="30" s="1"/>
  <c r="O196" i="30"/>
  <c r="R196" i="30" s="1"/>
  <c r="P196" i="30"/>
  <c r="Q196" i="30"/>
  <c r="F197" i="30"/>
  <c r="H197" i="30"/>
  <c r="L197" i="30"/>
  <c r="O197" i="30"/>
  <c r="P197" i="30"/>
  <c r="Q197" i="30"/>
  <c r="F198" i="30"/>
  <c r="H198" i="30" s="1"/>
  <c r="L198" i="30"/>
  <c r="O198" i="30"/>
  <c r="P198" i="30"/>
  <c r="Q198" i="30"/>
  <c r="L199" i="30"/>
  <c r="F199" i="30" s="1"/>
  <c r="H199" i="30" s="1"/>
  <c r="O199" i="30"/>
  <c r="P199" i="30"/>
  <c r="Q199" i="30"/>
  <c r="R199" i="30"/>
  <c r="H200" i="30"/>
  <c r="L200" i="30"/>
  <c r="F200" i="30" s="1"/>
  <c r="O200" i="30"/>
  <c r="P200" i="30"/>
  <c r="Q200" i="30"/>
  <c r="R200" i="30" s="1"/>
  <c r="L201" i="30"/>
  <c r="F201" i="30" s="1"/>
  <c r="H201" i="30" s="1"/>
  <c r="O201" i="30"/>
  <c r="P201" i="30"/>
  <c r="Q201" i="30"/>
  <c r="R201" i="30"/>
  <c r="F202" i="30"/>
  <c r="H202" i="30"/>
  <c r="L202" i="30"/>
  <c r="O202" i="30"/>
  <c r="P202" i="30"/>
  <c r="Q202" i="30"/>
  <c r="S202" i="30"/>
  <c r="L203" i="30"/>
  <c r="F203" i="30" s="1"/>
  <c r="H203" i="30" s="1"/>
  <c r="O203" i="30"/>
  <c r="R203" i="30" s="1"/>
  <c r="P203" i="30"/>
  <c r="Q203" i="30"/>
  <c r="S203" i="30"/>
  <c r="L204" i="30"/>
  <c r="F204" i="30" s="1"/>
  <c r="H204" i="30" s="1"/>
  <c r="O204" i="30"/>
  <c r="R204" i="30" s="1"/>
  <c r="P204" i="30"/>
  <c r="Q204" i="30"/>
  <c r="S204" i="30"/>
  <c r="L205" i="30"/>
  <c r="F205" i="30" s="1"/>
  <c r="H205" i="30" s="1"/>
  <c r="S205" i="30" s="1"/>
  <c r="O205" i="30"/>
  <c r="P205" i="30"/>
  <c r="Q205" i="30"/>
  <c r="R205" i="30"/>
  <c r="T205" i="30"/>
  <c r="F206" i="30"/>
  <c r="H206" i="30"/>
  <c r="L206" i="30"/>
  <c r="O206" i="30"/>
  <c r="R206" i="30" s="1"/>
  <c r="P206" i="30"/>
  <c r="Q206" i="30"/>
  <c r="S206" i="30"/>
  <c r="T206" i="30"/>
  <c r="L207" i="30"/>
  <c r="F207" i="30" s="1"/>
  <c r="H207" i="30" s="1"/>
  <c r="O207" i="30"/>
  <c r="P207" i="30"/>
  <c r="Q207" i="30"/>
  <c r="S207" i="30"/>
  <c r="T207" i="30"/>
  <c r="L208" i="30"/>
  <c r="F208" i="30" s="1"/>
  <c r="H208" i="30" s="1"/>
  <c r="O208" i="30"/>
  <c r="R208" i="30" s="1"/>
  <c r="P208" i="30"/>
  <c r="Q208" i="30"/>
  <c r="F209" i="30"/>
  <c r="H209" i="30" s="1"/>
  <c r="S209" i="30" s="1"/>
  <c r="L209" i="30"/>
  <c r="O209" i="30"/>
  <c r="P209" i="30"/>
  <c r="R209" i="30" s="1"/>
  <c r="Q209" i="30"/>
  <c r="F210" i="30"/>
  <c r="H210" i="30" s="1"/>
  <c r="S210" i="30" s="1"/>
  <c r="L210" i="30"/>
  <c r="O210" i="30"/>
  <c r="R210" i="30" s="1"/>
  <c r="P210" i="30"/>
  <c r="Q210" i="30"/>
  <c r="T210" i="30"/>
  <c r="F211" i="30"/>
  <c r="H211" i="30" s="1"/>
  <c r="S211" i="30" s="1"/>
  <c r="L211" i="30"/>
  <c r="O211" i="30"/>
  <c r="P211" i="30"/>
  <c r="Q211" i="30"/>
  <c r="H212" i="30"/>
  <c r="L212" i="30"/>
  <c r="F212" i="30" s="1"/>
  <c r="O212" i="30"/>
  <c r="R212" i="30" s="1"/>
  <c r="P212" i="30"/>
  <c r="Q212" i="30"/>
  <c r="F213" i="30"/>
  <c r="H213" i="30"/>
  <c r="L213" i="30"/>
  <c r="O213" i="30"/>
  <c r="P213" i="30"/>
  <c r="Q213" i="30"/>
  <c r="F214" i="30"/>
  <c r="H214" i="30"/>
  <c r="L214" i="30"/>
  <c r="O214" i="30"/>
  <c r="P214" i="30"/>
  <c r="Q214" i="30"/>
  <c r="L215" i="30"/>
  <c r="F215" i="30" s="1"/>
  <c r="H215" i="30" s="1"/>
  <c r="O215" i="30"/>
  <c r="P215" i="30"/>
  <c r="Q215" i="30"/>
  <c r="R215" i="30"/>
  <c r="L216" i="30"/>
  <c r="F216" i="30" s="1"/>
  <c r="H216" i="30" s="1"/>
  <c r="O216" i="30"/>
  <c r="P216" i="30"/>
  <c r="Q216" i="30"/>
  <c r="R216" i="30"/>
  <c r="L217" i="30"/>
  <c r="F217" i="30" s="1"/>
  <c r="H217" i="30" s="1"/>
  <c r="O217" i="30"/>
  <c r="P217" i="30"/>
  <c r="Q217" i="30"/>
  <c r="R217" i="30"/>
  <c r="F218" i="30"/>
  <c r="H218" i="30"/>
  <c r="L218" i="30"/>
  <c r="O218" i="30"/>
  <c r="P218" i="30"/>
  <c r="Q218" i="30"/>
  <c r="S218" i="30"/>
  <c r="L219" i="30"/>
  <c r="F219" i="30" s="1"/>
  <c r="H219" i="30" s="1"/>
  <c r="O219" i="30"/>
  <c r="P219" i="30"/>
  <c r="Q219" i="30"/>
  <c r="R219" i="30"/>
  <c r="L220" i="30"/>
  <c r="F220" i="30" s="1"/>
  <c r="H220" i="30" s="1"/>
  <c r="O220" i="30"/>
  <c r="R220" i="30" s="1"/>
  <c r="P220" i="30"/>
  <c r="Q220" i="30"/>
  <c r="S220" i="30"/>
  <c r="L221" i="30"/>
  <c r="F221" i="30" s="1"/>
  <c r="H221" i="30" s="1"/>
  <c r="O221" i="30"/>
  <c r="P221" i="30"/>
  <c r="Q221" i="30"/>
  <c r="R221" i="30"/>
  <c r="L222" i="30"/>
  <c r="F222" i="30" s="1"/>
  <c r="H222" i="30" s="1"/>
  <c r="O222" i="30"/>
  <c r="P222" i="30"/>
  <c r="Q222" i="30"/>
  <c r="R222" i="30"/>
  <c r="F223" i="30"/>
  <c r="H223" i="30" s="1"/>
  <c r="L223" i="30"/>
  <c r="O223" i="30"/>
  <c r="P223" i="30"/>
  <c r="Q223" i="30"/>
  <c r="F224" i="30"/>
  <c r="H224" i="30" s="1"/>
  <c r="T224" i="30" s="1"/>
  <c r="L224" i="30"/>
  <c r="O224" i="30"/>
  <c r="P224" i="30"/>
  <c r="Q224" i="30"/>
  <c r="S224" i="30"/>
  <c r="L225" i="30"/>
  <c r="F225" i="30" s="1"/>
  <c r="H225" i="30" s="1"/>
  <c r="O225" i="30"/>
  <c r="R225" i="30" s="1"/>
  <c r="P225" i="30"/>
  <c r="Q225" i="30"/>
  <c r="S225" i="30"/>
  <c r="H226" i="30"/>
  <c r="L226" i="30"/>
  <c r="F226" i="30" s="1"/>
  <c r="O226" i="30"/>
  <c r="P226" i="30"/>
  <c r="Q226" i="30"/>
  <c r="R226" i="30" s="1"/>
  <c r="F227" i="30"/>
  <c r="H227" i="30"/>
  <c r="S227" i="30" s="1"/>
  <c r="L227" i="30"/>
  <c r="O227" i="30"/>
  <c r="P227" i="30"/>
  <c r="Q227" i="30"/>
  <c r="T227" i="30"/>
  <c r="F228" i="30"/>
  <c r="H228" i="30" s="1"/>
  <c r="L228" i="30"/>
  <c r="O228" i="30"/>
  <c r="P228" i="30"/>
  <c r="Q228" i="30"/>
  <c r="S228" i="30"/>
  <c r="T228" i="30"/>
  <c r="L229" i="30"/>
  <c r="F229" i="30" s="1"/>
  <c r="H229" i="30" s="1"/>
  <c r="O229" i="30"/>
  <c r="P229" i="30"/>
  <c r="Q229" i="30"/>
  <c r="R229" i="30"/>
  <c r="L230" i="30"/>
  <c r="F230" i="30" s="1"/>
  <c r="H230" i="30" s="1"/>
  <c r="O230" i="30"/>
  <c r="P230" i="30"/>
  <c r="Q230" i="30"/>
  <c r="R230" i="30"/>
  <c r="F231" i="30"/>
  <c r="H231" i="30" s="1"/>
  <c r="L231" i="30"/>
  <c r="O231" i="30"/>
  <c r="P231" i="30"/>
  <c r="Q231" i="30"/>
  <c r="F232" i="30"/>
  <c r="H232" i="30" s="1"/>
  <c r="T232" i="30" s="1"/>
  <c r="L232" i="30"/>
  <c r="O232" i="30"/>
  <c r="P232" i="30"/>
  <c r="Q232" i="30"/>
  <c r="S232" i="30"/>
  <c r="L233" i="30"/>
  <c r="F233" i="30" s="1"/>
  <c r="H233" i="30" s="1"/>
  <c r="O233" i="30"/>
  <c r="R233" i="30" s="1"/>
  <c r="P233" i="30"/>
  <c r="Q233" i="30"/>
  <c r="S233" i="30"/>
  <c r="H234" i="30"/>
  <c r="L234" i="30"/>
  <c r="F234" i="30" s="1"/>
  <c r="O234" i="30"/>
  <c r="P234" i="30"/>
  <c r="Q234" i="30"/>
  <c r="R234" i="30" s="1"/>
  <c r="F235" i="30"/>
  <c r="H235" i="30"/>
  <c r="S235" i="30" s="1"/>
  <c r="L235" i="30"/>
  <c r="O235" i="30"/>
  <c r="P235" i="30"/>
  <c r="Q235" i="30"/>
  <c r="T235" i="30"/>
  <c r="F236" i="30"/>
  <c r="H236" i="30" s="1"/>
  <c r="L236" i="30"/>
  <c r="O236" i="30"/>
  <c r="P236" i="30"/>
  <c r="Q236" i="30"/>
  <c r="S236" i="30"/>
  <c r="T236" i="30"/>
  <c r="L237" i="30"/>
  <c r="F237" i="30" s="1"/>
  <c r="H237" i="30" s="1"/>
  <c r="O237" i="30"/>
  <c r="P237" i="30"/>
  <c r="Q237" i="30"/>
  <c r="R237" i="30"/>
  <c r="L238" i="30"/>
  <c r="F238" i="30" s="1"/>
  <c r="H238" i="30" s="1"/>
  <c r="O238" i="30"/>
  <c r="P238" i="30"/>
  <c r="Q238" i="30"/>
  <c r="R238" i="30"/>
  <c r="F239" i="30"/>
  <c r="H239" i="30" s="1"/>
  <c r="L239" i="30"/>
  <c r="O239" i="30"/>
  <c r="P239" i="30"/>
  <c r="Q239" i="30"/>
  <c r="F240" i="30"/>
  <c r="H240" i="30" s="1"/>
  <c r="T240" i="30" s="1"/>
  <c r="L240" i="30"/>
  <c r="O240" i="30"/>
  <c r="P240" i="30"/>
  <c r="Q240" i="30"/>
  <c r="S240" i="30"/>
  <c r="L241" i="30"/>
  <c r="F241" i="30" s="1"/>
  <c r="H241" i="30" s="1"/>
  <c r="O241" i="30"/>
  <c r="R241" i="30" s="1"/>
  <c r="P241" i="30"/>
  <c r="Q241" i="30"/>
  <c r="S241" i="30"/>
  <c r="H242" i="30"/>
  <c r="L242" i="30"/>
  <c r="F242" i="30" s="1"/>
  <c r="O242" i="30"/>
  <c r="P242" i="30"/>
  <c r="Q242" i="30"/>
  <c r="R242" i="30" s="1"/>
  <c r="F243" i="30"/>
  <c r="H243" i="30"/>
  <c r="S243" i="30" s="1"/>
  <c r="L243" i="30"/>
  <c r="O243" i="30"/>
  <c r="P243" i="30"/>
  <c r="Q243" i="30"/>
  <c r="T243" i="30"/>
  <c r="F244" i="30"/>
  <c r="H244" i="30" s="1"/>
  <c r="L244" i="30"/>
  <c r="O244" i="30"/>
  <c r="P244" i="30"/>
  <c r="Q244" i="30"/>
  <c r="S244" i="30"/>
  <c r="T244" i="30"/>
  <c r="L245" i="30"/>
  <c r="F245" i="30" s="1"/>
  <c r="H245" i="30" s="1"/>
  <c r="O245" i="30"/>
  <c r="P245" i="30"/>
  <c r="Q245" i="30"/>
  <c r="R245" i="30"/>
  <c r="L246" i="30"/>
  <c r="F246" i="30" s="1"/>
  <c r="H246" i="30" s="1"/>
  <c r="O246" i="30"/>
  <c r="P246" i="30"/>
  <c r="Q246" i="30"/>
  <c r="R246" i="30"/>
  <c r="F247" i="30"/>
  <c r="H247" i="30" s="1"/>
  <c r="L247" i="30"/>
  <c r="O247" i="30"/>
  <c r="P247" i="30"/>
  <c r="Q247" i="30"/>
  <c r="F248" i="30"/>
  <c r="H248" i="30" s="1"/>
  <c r="T248" i="30" s="1"/>
  <c r="L248" i="30"/>
  <c r="O248" i="30"/>
  <c r="P248" i="30"/>
  <c r="Q248" i="30"/>
  <c r="S248" i="30"/>
  <c r="L249" i="30"/>
  <c r="F249" i="30" s="1"/>
  <c r="H249" i="30" s="1"/>
  <c r="O249" i="30"/>
  <c r="R249" i="30" s="1"/>
  <c r="P249" i="30"/>
  <c r="Q249" i="30"/>
  <c r="S249" i="30"/>
  <c r="H250" i="30"/>
  <c r="L250" i="30"/>
  <c r="F250" i="30" s="1"/>
  <c r="O250" i="30"/>
  <c r="P250" i="30"/>
  <c r="Q250" i="30"/>
  <c r="R250" i="30" s="1"/>
  <c r="F251" i="30"/>
  <c r="H251" i="30"/>
  <c r="S251" i="30" s="1"/>
  <c r="L251" i="30"/>
  <c r="O251" i="30"/>
  <c r="P251" i="30"/>
  <c r="Q251" i="30"/>
  <c r="T251" i="30"/>
  <c r="F252" i="30"/>
  <c r="H252" i="30" s="1"/>
  <c r="L252" i="30"/>
  <c r="O252" i="30"/>
  <c r="P252" i="30"/>
  <c r="Q252" i="30"/>
  <c r="S252" i="30"/>
  <c r="T252" i="30"/>
  <c r="L253" i="30"/>
  <c r="F253" i="30" s="1"/>
  <c r="H253" i="30" s="1"/>
  <c r="O253" i="30"/>
  <c r="P253" i="30"/>
  <c r="Q253" i="30"/>
  <c r="R253" i="30"/>
  <c r="L254" i="30"/>
  <c r="F254" i="30" s="1"/>
  <c r="H254" i="30" s="1"/>
  <c r="O254" i="30"/>
  <c r="P254" i="30"/>
  <c r="Q254" i="30"/>
  <c r="R254" i="30"/>
  <c r="F255" i="30"/>
  <c r="H255" i="30" s="1"/>
  <c r="L255" i="30"/>
  <c r="O255" i="30"/>
  <c r="P255" i="30"/>
  <c r="Q255" i="30"/>
  <c r="F256" i="30"/>
  <c r="H256" i="30" s="1"/>
  <c r="T256" i="30" s="1"/>
  <c r="L256" i="30"/>
  <c r="O256" i="30"/>
  <c r="P256" i="30"/>
  <c r="Q256" i="30"/>
  <c r="S256" i="30"/>
  <c r="L257" i="30"/>
  <c r="F257" i="30" s="1"/>
  <c r="H257" i="30" s="1"/>
  <c r="O257" i="30"/>
  <c r="R257" i="30" s="1"/>
  <c r="P257" i="30"/>
  <c r="Q257" i="30"/>
  <c r="S257" i="30"/>
  <c r="H258" i="30"/>
  <c r="L258" i="30"/>
  <c r="F258" i="30" s="1"/>
  <c r="O258" i="30"/>
  <c r="P258" i="30"/>
  <c r="Q258" i="30"/>
  <c r="R258" i="30" s="1"/>
  <c r="F259" i="30"/>
  <c r="H259" i="30"/>
  <c r="S259" i="30" s="1"/>
  <c r="L259" i="30"/>
  <c r="O259" i="30"/>
  <c r="P259" i="30"/>
  <c r="Q259" i="30"/>
  <c r="T259" i="30"/>
  <c r="F260" i="30"/>
  <c r="H260" i="30" s="1"/>
  <c r="L260" i="30"/>
  <c r="O260" i="30"/>
  <c r="P260" i="30"/>
  <c r="Q260" i="30"/>
  <c r="S260" i="30"/>
  <c r="T260" i="30"/>
  <c r="L261" i="30"/>
  <c r="F261" i="30" s="1"/>
  <c r="H261" i="30" s="1"/>
  <c r="O261" i="30"/>
  <c r="P261" i="30"/>
  <c r="Q261" i="30"/>
  <c r="R261" i="30"/>
  <c r="L262" i="30"/>
  <c r="F262" i="30" s="1"/>
  <c r="H262" i="30" s="1"/>
  <c r="O262" i="30"/>
  <c r="P262" i="30"/>
  <c r="Q262" i="30"/>
  <c r="R262" i="30"/>
  <c r="F263" i="30"/>
  <c r="H263" i="30" s="1"/>
  <c r="L263" i="30"/>
  <c r="O263" i="30"/>
  <c r="P263" i="30"/>
  <c r="Q263" i="30"/>
  <c r="F264" i="30"/>
  <c r="H264" i="30" s="1"/>
  <c r="T264" i="30" s="1"/>
  <c r="L264" i="30"/>
  <c r="O264" i="30"/>
  <c r="P264" i="30"/>
  <c r="Q264" i="30"/>
  <c r="S264" i="30"/>
  <c r="L265" i="30"/>
  <c r="F265" i="30" s="1"/>
  <c r="H265" i="30" s="1"/>
  <c r="O265" i="30"/>
  <c r="R265" i="30" s="1"/>
  <c r="P265" i="30"/>
  <c r="Q265" i="30"/>
  <c r="S265" i="30"/>
  <c r="H266" i="30"/>
  <c r="L266" i="30"/>
  <c r="F266" i="30" s="1"/>
  <c r="O266" i="30"/>
  <c r="P266" i="30"/>
  <c r="Q266" i="30"/>
  <c r="R266" i="30" s="1"/>
  <c r="F267" i="30"/>
  <c r="H267" i="30"/>
  <c r="S267" i="30" s="1"/>
  <c r="L267" i="30"/>
  <c r="O267" i="30"/>
  <c r="P267" i="30"/>
  <c r="Q267" i="30"/>
  <c r="T267" i="30"/>
  <c r="F268" i="30"/>
  <c r="H268" i="30" s="1"/>
  <c r="L268" i="30"/>
  <c r="O268" i="30"/>
  <c r="P268" i="30"/>
  <c r="Q268" i="30"/>
  <c r="S268" i="30"/>
  <c r="T268" i="30"/>
  <c r="L269" i="30"/>
  <c r="F269" i="30" s="1"/>
  <c r="H269" i="30" s="1"/>
  <c r="O269" i="30"/>
  <c r="P269" i="30"/>
  <c r="Q269" i="30"/>
  <c r="R269" i="30"/>
  <c r="L270" i="30"/>
  <c r="F270" i="30" s="1"/>
  <c r="H270" i="30" s="1"/>
  <c r="O270" i="30"/>
  <c r="P270" i="30"/>
  <c r="Q270" i="30"/>
  <c r="R270" i="30"/>
  <c r="F271" i="30"/>
  <c r="H271" i="30" s="1"/>
  <c r="L271" i="30"/>
  <c r="O271" i="30"/>
  <c r="P271" i="30"/>
  <c r="Q271" i="30"/>
  <c r="F272" i="30"/>
  <c r="H272" i="30" s="1"/>
  <c r="T272" i="30" s="1"/>
  <c r="L272" i="30"/>
  <c r="O272" i="30"/>
  <c r="P272" i="30"/>
  <c r="Q272" i="30"/>
  <c r="S272" i="30"/>
  <c r="L273" i="30"/>
  <c r="F273" i="30" s="1"/>
  <c r="H273" i="30" s="1"/>
  <c r="O273" i="30"/>
  <c r="R273" i="30" s="1"/>
  <c r="P273" i="30"/>
  <c r="Q273" i="30"/>
  <c r="S273" i="30"/>
  <c r="H274" i="30"/>
  <c r="L274" i="30"/>
  <c r="F274" i="30" s="1"/>
  <c r="O274" i="30"/>
  <c r="P274" i="30"/>
  <c r="Q274" i="30"/>
  <c r="R274" i="30" s="1"/>
  <c r="F275" i="30"/>
  <c r="H275" i="30"/>
  <c r="S275" i="30" s="1"/>
  <c r="L275" i="30"/>
  <c r="O275" i="30"/>
  <c r="P275" i="30"/>
  <c r="Q275" i="30"/>
  <c r="T275" i="30"/>
  <c r="F276" i="30"/>
  <c r="H276" i="30" s="1"/>
  <c r="L276" i="30"/>
  <c r="O276" i="30"/>
  <c r="P276" i="30"/>
  <c r="Q276" i="30"/>
  <c r="S276" i="30"/>
  <c r="T276" i="30"/>
  <c r="L277" i="30"/>
  <c r="F277" i="30" s="1"/>
  <c r="H277" i="30" s="1"/>
  <c r="O277" i="30"/>
  <c r="P277" i="30"/>
  <c r="Q277" i="30"/>
  <c r="R277" i="30"/>
  <c r="L278" i="30"/>
  <c r="F278" i="30" s="1"/>
  <c r="H278" i="30" s="1"/>
  <c r="O278" i="30"/>
  <c r="P278" i="30"/>
  <c r="Q278" i="30"/>
  <c r="R278" i="30"/>
  <c r="F279" i="30"/>
  <c r="H279" i="30" s="1"/>
  <c r="L279" i="30"/>
  <c r="O279" i="30"/>
  <c r="P279" i="30"/>
  <c r="Q279" i="30"/>
  <c r="F280" i="30"/>
  <c r="H280" i="30" s="1"/>
  <c r="T280" i="30" s="1"/>
  <c r="L280" i="30"/>
  <c r="O280" i="30"/>
  <c r="P280" i="30"/>
  <c r="Q280" i="30"/>
  <c r="S280" i="30"/>
  <c r="L281" i="30"/>
  <c r="F281" i="30" s="1"/>
  <c r="H281" i="30" s="1"/>
  <c r="O281" i="30"/>
  <c r="R281" i="30" s="1"/>
  <c r="P281" i="30"/>
  <c r="Q281" i="30"/>
  <c r="S281" i="30"/>
  <c r="H282" i="30"/>
  <c r="L282" i="30"/>
  <c r="F282" i="30" s="1"/>
  <c r="O282" i="30"/>
  <c r="P282" i="30"/>
  <c r="Q282" i="30"/>
  <c r="R282" i="30" s="1"/>
  <c r="F283" i="30"/>
  <c r="H283" i="30"/>
  <c r="S283" i="30" s="1"/>
  <c r="L283" i="30"/>
  <c r="O283" i="30"/>
  <c r="P283" i="30"/>
  <c r="Q283" i="30"/>
  <c r="T283" i="30"/>
  <c r="F284" i="30"/>
  <c r="H284" i="30" s="1"/>
  <c r="L284" i="30"/>
  <c r="O284" i="30"/>
  <c r="P284" i="30"/>
  <c r="Q284" i="30"/>
  <c r="S284" i="30"/>
  <c r="T284" i="30"/>
  <c r="L285" i="30"/>
  <c r="F285" i="30" s="1"/>
  <c r="H285" i="30" s="1"/>
  <c r="O285" i="30"/>
  <c r="P285" i="30"/>
  <c r="Q285" i="30"/>
  <c r="R285" i="30"/>
  <c r="L286" i="30"/>
  <c r="F286" i="30" s="1"/>
  <c r="H286" i="30" s="1"/>
  <c r="O286" i="30"/>
  <c r="P286" i="30"/>
  <c r="Q286" i="30"/>
  <c r="R286" i="30"/>
  <c r="F287" i="30"/>
  <c r="H287" i="30" s="1"/>
  <c r="L287" i="30"/>
  <c r="O287" i="30"/>
  <c r="P287" i="30"/>
  <c r="Q287" i="30"/>
  <c r="F288" i="30"/>
  <c r="H288" i="30" s="1"/>
  <c r="T288" i="30" s="1"/>
  <c r="L288" i="30"/>
  <c r="O288" i="30"/>
  <c r="P288" i="30"/>
  <c r="Q288" i="30"/>
  <c r="S288" i="30"/>
  <c r="L289" i="30"/>
  <c r="F289" i="30" s="1"/>
  <c r="H289" i="30" s="1"/>
  <c r="O289" i="30"/>
  <c r="R289" i="30" s="1"/>
  <c r="P289" i="30"/>
  <c r="Q289" i="30"/>
  <c r="S289" i="30"/>
  <c r="H290" i="30"/>
  <c r="L290" i="30"/>
  <c r="F290" i="30" s="1"/>
  <c r="O290" i="30"/>
  <c r="P290" i="30"/>
  <c r="Q290" i="30"/>
  <c r="R290" i="30" s="1"/>
  <c r="F291" i="30"/>
  <c r="H291" i="30"/>
  <c r="S291" i="30" s="1"/>
  <c r="L291" i="30"/>
  <c r="O291" i="30"/>
  <c r="P291" i="30"/>
  <c r="Q291" i="30"/>
  <c r="T291" i="30"/>
  <c r="F292" i="30"/>
  <c r="H292" i="30" s="1"/>
  <c r="L292" i="30"/>
  <c r="O292" i="30"/>
  <c r="P292" i="30"/>
  <c r="Q292" i="30"/>
  <c r="S292" i="30"/>
  <c r="T292" i="30"/>
  <c r="L293" i="30"/>
  <c r="F293" i="30" s="1"/>
  <c r="H293" i="30" s="1"/>
  <c r="O293" i="30"/>
  <c r="P293" i="30"/>
  <c r="Q293" i="30"/>
  <c r="R293" i="30"/>
  <c r="L294" i="30"/>
  <c r="F294" i="30" s="1"/>
  <c r="H294" i="30" s="1"/>
  <c r="O294" i="30"/>
  <c r="P294" i="30"/>
  <c r="Q294" i="30"/>
  <c r="R294" i="30"/>
  <c r="F295" i="30"/>
  <c r="H295" i="30" s="1"/>
  <c r="L295" i="30"/>
  <c r="O295" i="30"/>
  <c r="P295" i="30"/>
  <c r="Q295" i="30"/>
  <c r="F296" i="30"/>
  <c r="H296" i="30" s="1"/>
  <c r="T296" i="30" s="1"/>
  <c r="L296" i="30"/>
  <c r="O296" i="30"/>
  <c r="P296" i="30"/>
  <c r="Q296" i="30"/>
  <c r="S296" i="30"/>
  <c r="L297" i="30"/>
  <c r="F297" i="30" s="1"/>
  <c r="H297" i="30" s="1"/>
  <c r="O297" i="30"/>
  <c r="R297" i="30" s="1"/>
  <c r="P297" i="30"/>
  <c r="Q297" i="30"/>
  <c r="S297" i="30"/>
  <c r="H298" i="30"/>
  <c r="L298" i="30"/>
  <c r="F298" i="30" s="1"/>
  <c r="O298" i="30"/>
  <c r="P298" i="30"/>
  <c r="Q298" i="30"/>
  <c r="R298" i="30" s="1"/>
  <c r="F299" i="30"/>
  <c r="H299" i="30"/>
  <c r="S299" i="30" s="1"/>
  <c r="L299" i="30"/>
  <c r="O299" i="30"/>
  <c r="P299" i="30"/>
  <c r="Q299" i="30"/>
  <c r="T299" i="30"/>
  <c r="F300" i="30"/>
  <c r="H300" i="30" s="1"/>
  <c r="L300" i="30"/>
  <c r="O300" i="30"/>
  <c r="P300" i="30"/>
  <c r="Q300" i="30"/>
  <c r="S300" i="30"/>
  <c r="T300" i="30"/>
  <c r="L301" i="30"/>
  <c r="F301" i="30" s="1"/>
  <c r="H301" i="30" s="1"/>
  <c r="O301" i="30"/>
  <c r="P301" i="30"/>
  <c r="Q301" i="30"/>
  <c r="R301" i="30"/>
  <c r="L302" i="30"/>
  <c r="F302" i="30" s="1"/>
  <c r="H302" i="30" s="1"/>
  <c r="O302" i="30"/>
  <c r="P302" i="30"/>
  <c r="Q302" i="30"/>
  <c r="R302" i="30"/>
  <c r="F303" i="30"/>
  <c r="H303" i="30" s="1"/>
  <c r="L303" i="30"/>
  <c r="O303" i="30"/>
  <c r="P303" i="30"/>
  <c r="Q303" i="30"/>
  <c r="F304" i="30"/>
  <c r="H304" i="30" s="1"/>
  <c r="T304" i="30" s="1"/>
  <c r="L304" i="30"/>
  <c r="O304" i="30"/>
  <c r="P304" i="30"/>
  <c r="Q304" i="30"/>
  <c r="S304" i="30"/>
  <c r="L305" i="30"/>
  <c r="F305" i="30" s="1"/>
  <c r="H305" i="30" s="1"/>
  <c r="O305" i="30"/>
  <c r="R305" i="30" s="1"/>
  <c r="P305" i="30"/>
  <c r="Q305" i="30"/>
  <c r="S305" i="30"/>
  <c r="H306" i="30"/>
  <c r="L306" i="30"/>
  <c r="F306" i="30" s="1"/>
  <c r="O306" i="30"/>
  <c r="P306" i="30"/>
  <c r="Q306" i="30"/>
  <c r="R306" i="30" s="1"/>
  <c r="F307" i="30"/>
  <c r="H307" i="30"/>
  <c r="S307" i="30" s="1"/>
  <c r="L307" i="30"/>
  <c r="O307" i="30"/>
  <c r="P307" i="30"/>
  <c r="Q307" i="30"/>
  <c r="T307" i="30"/>
  <c r="F308" i="30"/>
  <c r="H308" i="30" s="1"/>
  <c r="L308" i="30"/>
  <c r="O308" i="30"/>
  <c r="P308" i="30"/>
  <c r="Q308" i="30"/>
  <c r="S308" i="30"/>
  <c r="T308" i="30"/>
  <c r="L309" i="30"/>
  <c r="F309" i="30" s="1"/>
  <c r="H309" i="30" s="1"/>
  <c r="O309" i="30"/>
  <c r="P309" i="30"/>
  <c r="Q309" i="30"/>
  <c r="R309" i="30"/>
  <c r="L310" i="30"/>
  <c r="F310" i="30" s="1"/>
  <c r="H310" i="30" s="1"/>
  <c r="O310" i="30"/>
  <c r="P310" i="30"/>
  <c r="Q310" i="30"/>
  <c r="R310" i="30"/>
  <c r="F311" i="30"/>
  <c r="H311" i="30" s="1"/>
  <c r="L311" i="30"/>
  <c r="O311" i="30"/>
  <c r="P311" i="30"/>
  <c r="Q311" i="30"/>
  <c r="F312" i="30"/>
  <c r="H312" i="30" s="1"/>
  <c r="T312" i="30" s="1"/>
  <c r="L312" i="30"/>
  <c r="O312" i="30"/>
  <c r="P312" i="30"/>
  <c r="Q312" i="30"/>
  <c r="S312" i="30"/>
  <c r="L313" i="30"/>
  <c r="F313" i="30" s="1"/>
  <c r="H313" i="30" s="1"/>
  <c r="O313" i="30"/>
  <c r="R313" i="30" s="1"/>
  <c r="P313" i="30"/>
  <c r="Q313" i="30"/>
  <c r="S313" i="30"/>
  <c r="H314" i="30"/>
  <c r="L314" i="30"/>
  <c r="F314" i="30" s="1"/>
  <c r="O314" i="30"/>
  <c r="P314" i="30"/>
  <c r="Q314" i="30"/>
  <c r="R314" i="30" s="1"/>
  <c r="F315" i="30"/>
  <c r="H315" i="30"/>
  <c r="S315" i="30" s="1"/>
  <c r="L315" i="30"/>
  <c r="O315" i="30"/>
  <c r="P315" i="30"/>
  <c r="Q315" i="30"/>
  <c r="T315" i="30"/>
  <c r="F316" i="30"/>
  <c r="H316" i="30" s="1"/>
  <c r="L316" i="30"/>
  <c r="O316" i="30"/>
  <c r="P316" i="30"/>
  <c r="Q316" i="30"/>
  <c r="S316" i="30"/>
  <c r="T316" i="30"/>
  <c r="L317" i="30"/>
  <c r="F317" i="30" s="1"/>
  <c r="H317" i="30" s="1"/>
  <c r="O317" i="30"/>
  <c r="P317" i="30"/>
  <c r="Q317" i="30"/>
  <c r="R317" i="30"/>
  <c r="L318" i="30"/>
  <c r="F318" i="30" s="1"/>
  <c r="H318" i="30" s="1"/>
  <c r="O318" i="30"/>
  <c r="P318" i="30"/>
  <c r="Q318" i="30"/>
  <c r="R318" i="30"/>
  <c r="F319" i="30"/>
  <c r="H319" i="30" s="1"/>
  <c r="L319" i="30"/>
  <c r="O319" i="30"/>
  <c r="P319" i="30"/>
  <c r="Q319" i="30"/>
  <c r="F320" i="30"/>
  <c r="H320" i="30" s="1"/>
  <c r="T320" i="30" s="1"/>
  <c r="L320" i="30"/>
  <c r="O320" i="30"/>
  <c r="P320" i="30"/>
  <c r="Q320" i="30"/>
  <c r="S320" i="30"/>
  <c r="L321" i="30"/>
  <c r="F321" i="30" s="1"/>
  <c r="H321" i="30" s="1"/>
  <c r="O321" i="30"/>
  <c r="R321" i="30" s="1"/>
  <c r="P321" i="30"/>
  <c r="Q321" i="30"/>
  <c r="S321" i="30"/>
  <c r="H322" i="30"/>
  <c r="L322" i="30"/>
  <c r="F322" i="30" s="1"/>
  <c r="O322" i="30"/>
  <c r="P322" i="30"/>
  <c r="Q322" i="30"/>
  <c r="R322" i="30" s="1"/>
  <c r="F323" i="30"/>
  <c r="H323" i="30"/>
  <c r="S323" i="30" s="1"/>
  <c r="L323" i="30"/>
  <c r="O323" i="30"/>
  <c r="P323" i="30"/>
  <c r="Q323" i="30"/>
  <c r="T323" i="30"/>
  <c r="F324" i="30"/>
  <c r="H324" i="30" s="1"/>
  <c r="L324" i="30"/>
  <c r="O324" i="30"/>
  <c r="P324" i="30"/>
  <c r="Q324" i="30"/>
  <c r="S324" i="30"/>
  <c r="T324" i="30"/>
  <c r="L325" i="30"/>
  <c r="F325" i="30" s="1"/>
  <c r="H325" i="30" s="1"/>
  <c r="O325" i="30"/>
  <c r="P325" i="30"/>
  <c r="Q325" i="30"/>
  <c r="R325" i="30"/>
  <c r="L326" i="30"/>
  <c r="F326" i="30" s="1"/>
  <c r="H326" i="30" s="1"/>
  <c r="O326" i="30"/>
  <c r="P326" i="30"/>
  <c r="Q326" i="30"/>
  <c r="R326" i="30"/>
  <c r="F327" i="30"/>
  <c r="H327" i="30" s="1"/>
  <c r="L327" i="30"/>
  <c r="O327" i="30"/>
  <c r="P327" i="30"/>
  <c r="Q327" i="30"/>
  <c r="F328" i="30"/>
  <c r="H328" i="30" s="1"/>
  <c r="L328" i="30"/>
  <c r="O328" i="30"/>
  <c r="R328" i="30" s="1"/>
  <c r="P328" i="30"/>
  <c r="Q328" i="30"/>
  <c r="H329" i="30"/>
  <c r="S329" i="30" s="1"/>
  <c r="L329" i="30"/>
  <c r="F329" i="30" s="1"/>
  <c r="O329" i="30"/>
  <c r="R329" i="30" s="1"/>
  <c r="P329" i="30"/>
  <c r="Q329" i="30"/>
  <c r="S330" i="30"/>
  <c r="T330" i="30"/>
  <c r="S331" i="30"/>
  <c r="T331" i="30" s="1"/>
  <c r="S332" i="30"/>
  <c r="T332" i="30"/>
  <c r="S333" i="30"/>
  <c r="T333" i="30" s="1"/>
  <c r="S334" i="30"/>
  <c r="T334" i="30"/>
  <c r="S335" i="30"/>
  <c r="T335" i="30" s="1"/>
  <c r="S336" i="30"/>
  <c r="T336" i="30" s="1"/>
  <c r="S337" i="30"/>
  <c r="T337" i="30" s="1"/>
  <c r="S338" i="30"/>
  <c r="T338" i="30"/>
  <c r="S339" i="30"/>
  <c r="T339" i="30" s="1"/>
  <c r="S340" i="30"/>
  <c r="T340" i="30"/>
  <c r="S341" i="30"/>
  <c r="T341" i="30" s="1"/>
  <c r="S342" i="30"/>
  <c r="T342" i="30"/>
  <c r="S343" i="30"/>
  <c r="T343" i="30" s="1"/>
  <c r="S344" i="30"/>
  <c r="T344" i="30" s="1"/>
  <c r="S345" i="30"/>
  <c r="T345" i="30" s="1"/>
  <c r="S346" i="30"/>
  <c r="T346" i="30"/>
  <c r="S347" i="30"/>
  <c r="T347" i="30" s="1"/>
  <c r="S348" i="30"/>
  <c r="T348" i="30"/>
  <c r="S349" i="30"/>
  <c r="T349" i="30" s="1"/>
  <c r="S350" i="30"/>
  <c r="T350" i="30"/>
  <c r="S351" i="30"/>
  <c r="T351" i="30" s="1"/>
  <c r="S352" i="30"/>
  <c r="T352" i="30" s="1"/>
  <c r="S353" i="30"/>
  <c r="T353" i="30" s="1"/>
  <c r="S354" i="30"/>
  <c r="T354" i="30"/>
  <c r="S355" i="30"/>
  <c r="T355" i="30" s="1"/>
  <c r="S356" i="30"/>
  <c r="T356" i="30"/>
  <c r="S357" i="30"/>
  <c r="T357" i="30" s="1"/>
  <c r="H358" i="30"/>
  <c r="S358" i="30"/>
  <c r="T358" i="30"/>
  <c r="H359" i="30"/>
  <c r="S359" i="30"/>
  <c r="T359" i="30"/>
  <c r="E360" i="30"/>
  <c r="I360" i="30"/>
  <c r="J360" i="30"/>
  <c r="K360" i="30"/>
  <c r="L360" i="30"/>
  <c r="S286" i="30" l="1"/>
  <c r="T286" i="30"/>
  <c r="S279" i="30"/>
  <c r="T279" i="30"/>
  <c r="S254" i="30"/>
  <c r="T254" i="30"/>
  <c r="S247" i="30"/>
  <c r="T247" i="30"/>
  <c r="S216" i="30"/>
  <c r="T216" i="30" s="1"/>
  <c r="S134" i="30"/>
  <c r="T134" i="30"/>
  <c r="S303" i="30"/>
  <c r="T303" i="30"/>
  <c r="S278" i="30"/>
  <c r="T278" i="30" s="1"/>
  <c r="S271" i="30"/>
  <c r="T271" i="30"/>
  <c r="S246" i="30"/>
  <c r="T246" i="30" s="1"/>
  <c r="S239" i="30"/>
  <c r="T239" i="30"/>
  <c r="S215" i="30"/>
  <c r="T215" i="30" s="1"/>
  <c r="S185" i="30"/>
  <c r="T185" i="30"/>
  <c r="S151" i="30"/>
  <c r="T151" i="30" s="1"/>
  <c r="S137" i="30"/>
  <c r="T137" i="30"/>
  <c r="T327" i="30"/>
  <c r="S327" i="30"/>
  <c r="S302" i="30"/>
  <c r="T302" i="30"/>
  <c r="S295" i="30"/>
  <c r="T295" i="30" s="1"/>
  <c r="S270" i="30"/>
  <c r="T270" i="30"/>
  <c r="S263" i="30"/>
  <c r="T263" i="30" s="1"/>
  <c r="S238" i="30"/>
  <c r="T238" i="30"/>
  <c r="S231" i="30"/>
  <c r="T231" i="30" s="1"/>
  <c r="S199" i="30"/>
  <c r="T199" i="30"/>
  <c r="T184" i="30"/>
  <c r="S184" i="30"/>
  <c r="S318" i="30"/>
  <c r="T318" i="30"/>
  <c r="S311" i="30"/>
  <c r="T311" i="30"/>
  <c r="S222" i="30"/>
  <c r="T222" i="30"/>
  <c r="S201" i="30"/>
  <c r="T201" i="30"/>
  <c r="S165" i="30"/>
  <c r="T165" i="30"/>
  <c r="S152" i="30"/>
  <c r="T152" i="30" s="1"/>
  <c r="S310" i="30"/>
  <c r="T310" i="30" s="1"/>
  <c r="S326" i="30"/>
  <c r="T326" i="30"/>
  <c r="S319" i="30"/>
  <c r="T319" i="30" s="1"/>
  <c r="S294" i="30"/>
  <c r="T294" i="30"/>
  <c r="S287" i="30"/>
  <c r="T287" i="30" s="1"/>
  <c r="S262" i="30"/>
  <c r="T262" i="30"/>
  <c r="S255" i="30"/>
  <c r="T255" i="30" s="1"/>
  <c r="S230" i="30"/>
  <c r="T230" i="30"/>
  <c r="S223" i="30"/>
  <c r="T223" i="30" s="1"/>
  <c r="S217" i="30"/>
  <c r="T217" i="30"/>
  <c r="S198" i="30"/>
  <c r="T198" i="30" s="1"/>
  <c r="S183" i="30"/>
  <c r="T183" i="30"/>
  <c r="T168" i="30"/>
  <c r="S168" i="30"/>
  <c r="S153" i="30"/>
  <c r="T153" i="30"/>
  <c r="S135" i="30"/>
  <c r="T135" i="30" s="1"/>
  <c r="S117" i="30"/>
  <c r="T117" i="30" s="1"/>
  <c r="T325" i="30"/>
  <c r="S322" i="30"/>
  <c r="T322" i="30"/>
  <c r="S314" i="30"/>
  <c r="T314" i="30"/>
  <c r="S306" i="30"/>
  <c r="T306" i="30"/>
  <c r="S298" i="30"/>
  <c r="T298" i="30" s="1"/>
  <c r="S290" i="30"/>
  <c r="T290" i="30"/>
  <c r="S274" i="30"/>
  <c r="T274" i="30"/>
  <c r="T269" i="30"/>
  <c r="S258" i="30"/>
  <c r="T258" i="30"/>
  <c r="T253" i="30"/>
  <c r="S250" i="30"/>
  <c r="T250" i="30" s="1"/>
  <c r="S234" i="30"/>
  <c r="T234" i="30"/>
  <c r="S226" i="30"/>
  <c r="T226" i="30"/>
  <c r="T200" i="30"/>
  <c r="S200" i="30"/>
  <c r="S182" i="30"/>
  <c r="T182" i="30"/>
  <c r="S180" i="30"/>
  <c r="T180" i="30" s="1"/>
  <c r="T160" i="30"/>
  <c r="S149" i="30"/>
  <c r="T149" i="30" s="1"/>
  <c r="S136" i="30"/>
  <c r="T136" i="30" s="1"/>
  <c r="S127" i="30"/>
  <c r="T127" i="30" s="1"/>
  <c r="S63" i="30"/>
  <c r="T63" i="30"/>
  <c r="S31" i="30"/>
  <c r="T31" i="30"/>
  <c r="R327" i="30"/>
  <c r="R324" i="30"/>
  <c r="R319" i="30"/>
  <c r="R316" i="30"/>
  <c r="R311" i="30"/>
  <c r="R295" i="30"/>
  <c r="R284" i="30"/>
  <c r="R276" i="30"/>
  <c r="R271" i="30"/>
  <c r="R260" i="30"/>
  <c r="R255" i="30"/>
  <c r="R252" i="30"/>
  <c r="R247" i="30"/>
  <c r="R244" i="30"/>
  <c r="R236" i="30"/>
  <c r="R228" i="30"/>
  <c r="R213" i="30"/>
  <c r="T203" i="30"/>
  <c r="S197" i="30"/>
  <c r="T197" i="30"/>
  <c r="T170" i="30"/>
  <c r="S166" i="30"/>
  <c r="T166" i="30"/>
  <c r="S164" i="30"/>
  <c r="T164" i="30" s="1"/>
  <c r="R163" i="30"/>
  <c r="R159" i="30"/>
  <c r="R149" i="30"/>
  <c r="T144" i="30"/>
  <c r="T139" i="30"/>
  <c r="R130" i="30"/>
  <c r="T113" i="30"/>
  <c r="S108" i="30"/>
  <c r="T108" i="30" s="1"/>
  <c r="S80" i="30"/>
  <c r="T80" i="30" s="1"/>
  <c r="T66" i="30"/>
  <c r="R53" i="30"/>
  <c r="S41" i="30"/>
  <c r="T41" i="30" s="1"/>
  <c r="T34" i="30"/>
  <c r="S328" i="30"/>
  <c r="T328" i="30" s="1"/>
  <c r="T321" i="30"/>
  <c r="T313" i="30"/>
  <c r="T305" i="30"/>
  <c r="T297" i="30"/>
  <c r="T289" i="30"/>
  <c r="T281" i="30"/>
  <c r="T273" i="30"/>
  <c r="T265" i="30"/>
  <c r="T257" i="30"/>
  <c r="T249" i="30"/>
  <c r="T241" i="30"/>
  <c r="T233" i="30"/>
  <c r="T225" i="30"/>
  <c r="T220" i="30"/>
  <c r="T218" i="30"/>
  <c r="S214" i="30"/>
  <c r="T214" i="30"/>
  <c r="S212" i="30"/>
  <c r="T212" i="30" s="1"/>
  <c r="R211" i="30"/>
  <c r="R207" i="30"/>
  <c r="R197" i="30"/>
  <c r="T192" i="30"/>
  <c r="T187" i="30"/>
  <c r="S181" i="30"/>
  <c r="T181" i="30"/>
  <c r="R180" i="30"/>
  <c r="R178" i="30"/>
  <c r="T173" i="30"/>
  <c r="T156" i="30"/>
  <c r="T154" i="30"/>
  <c r="S150" i="30"/>
  <c r="T150" i="30"/>
  <c r="S148" i="30"/>
  <c r="T148" i="30" s="1"/>
  <c r="R147" i="30"/>
  <c r="R143" i="30"/>
  <c r="R133" i="30"/>
  <c r="T128" i="30"/>
  <c r="T125" i="30"/>
  <c r="R120" i="30"/>
  <c r="S107" i="30"/>
  <c r="T107" i="30"/>
  <c r="T105" i="30"/>
  <c r="R104" i="30"/>
  <c r="S100" i="30"/>
  <c r="T100" i="30"/>
  <c r="S82" i="30"/>
  <c r="T82" i="30" s="1"/>
  <c r="Q360" i="30"/>
  <c r="T329" i="30"/>
  <c r="T285" i="30"/>
  <c r="S282" i="30"/>
  <c r="T282" i="30" s="1"/>
  <c r="S266" i="30"/>
  <c r="T266" i="30"/>
  <c r="T261" i="30"/>
  <c r="S242" i="30"/>
  <c r="T242" i="30"/>
  <c r="T221" i="30"/>
  <c r="S213" i="30"/>
  <c r="T213" i="30"/>
  <c r="T188" i="30"/>
  <c r="S169" i="30"/>
  <c r="T169" i="30"/>
  <c r="S167" i="30"/>
  <c r="T167" i="30"/>
  <c r="S160" i="30"/>
  <c r="S116" i="30"/>
  <c r="T116" i="30" s="1"/>
  <c r="S102" i="30"/>
  <c r="T102" i="30"/>
  <c r="S91" i="30"/>
  <c r="T91" i="30"/>
  <c r="S78" i="30"/>
  <c r="T78" i="30"/>
  <c r="S70" i="30"/>
  <c r="T70" i="30" s="1"/>
  <c r="S38" i="30"/>
  <c r="T38" i="30" s="1"/>
  <c r="S6" i="30"/>
  <c r="T6" i="30" s="1"/>
  <c r="R308" i="30"/>
  <c r="R303" i="30"/>
  <c r="R300" i="30"/>
  <c r="R292" i="30"/>
  <c r="R287" i="30"/>
  <c r="R279" i="30"/>
  <c r="R268" i="30"/>
  <c r="R263" i="30"/>
  <c r="R239" i="30"/>
  <c r="R231" i="30"/>
  <c r="R223" i="30"/>
  <c r="S208" i="30"/>
  <c r="T208" i="30" s="1"/>
  <c r="R194" i="30"/>
  <c r="T172" i="30"/>
  <c r="S133" i="30"/>
  <c r="T133" i="30"/>
  <c r="S121" i="30"/>
  <c r="T121" i="30" s="1"/>
  <c r="S115" i="30"/>
  <c r="T115" i="30"/>
  <c r="R112" i="30"/>
  <c r="S94" i="30"/>
  <c r="T94" i="30"/>
  <c r="S77" i="30"/>
  <c r="T77" i="30" s="1"/>
  <c r="T72" i="30"/>
  <c r="S69" i="30"/>
  <c r="T69" i="30"/>
  <c r="S62" i="30"/>
  <c r="T62" i="30" s="1"/>
  <c r="S51" i="30"/>
  <c r="T51" i="30"/>
  <c r="S37" i="30"/>
  <c r="T37" i="30"/>
  <c r="S30" i="30"/>
  <c r="T30" i="30" s="1"/>
  <c r="R21" i="30"/>
  <c r="S19" i="30"/>
  <c r="T19" i="30"/>
  <c r="T9" i="30"/>
  <c r="S9" i="30"/>
  <c r="H5" i="30"/>
  <c r="F360" i="30"/>
  <c r="P360" i="30"/>
  <c r="O360" i="30"/>
  <c r="S325" i="30"/>
  <c r="R323" i="30"/>
  <c r="R320" i="30"/>
  <c r="S317" i="30"/>
  <c r="T317" i="30" s="1"/>
  <c r="R315" i="30"/>
  <c r="R312" i="30"/>
  <c r="S309" i="30"/>
  <c r="T309" i="30" s="1"/>
  <c r="R307" i="30"/>
  <c r="R304" i="30"/>
  <c r="S301" i="30"/>
  <c r="T301" i="30" s="1"/>
  <c r="R299" i="30"/>
  <c r="R296" i="30"/>
  <c r="S293" i="30"/>
  <c r="T293" i="30" s="1"/>
  <c r="R291" i="30"/>
  <c r="R288" i="30"/>
  <c r="S285" i="30"/>
  <c r="R283" i="30"/>
  <c r="R280" i="30"/>
  <c r="S277" i="30"/>
  <c r="T277" i="30" s="1"/>
  <c r="R275" i="30"/>
  <c r="R272" i="30"/>
  <c r="S269" i="30"/>
  <c r="R267" i="30"/>
  <c r="R264" i="30"/>
  <c r="S261" i="30"/>
  <c r="R259" i="30"/>
  <c r="R256" i="30"/>
  <c r="S253" i="30"/>
  <c r="R251" i="30"/>
  <c r="R248" i="30"/>
  <c r="S245" i="30"/>
  <c r="T245" i="30" s="1"/>
  <c r="R243" i="30"/>
  <c r="R240" i="30"/>
  <c r="S237" i="30"/>
  <c r="T237" i="30" s="1"/>
  <c r="R235" i="30"/>
  <c r="R232" i="30"/>
  <c r="S229" i="30"/>
  <c r="T229" i="30" s="1"/>
  <c r="R227" i="30"/>
  <c r="R224" i="30"/>
  <c r="S221" i="30"/>
  <c r="S219" i="30"/>
  <c r="T219" i="30" s="1"/>
  <c r="T211" i="30"/>
  <c r="T209" i="30"/>
  <c r="T204" i="30"/>
  <c r="T202" i="30"/>
  <c r="S196" i="30"/>
  <c r="T196" i="30" s="1"/>
  <c r="R195" i="30"/>
  <c r="R191" i="30"/>
  <c r="S188" i="30"/>
  <c r="S186" i="30"/>
  <c r="T186" i="30" s="1"/>
  <c r="R181" i="30"/>
  <c r="T178" i="30"/>
  <c r="T176" i="30"/>
  <c r="T171" i="30"/>
  <c r="R164" i="30"/>
  <c r="R162" i="30"/>
  <c r="T157" i="30"/>
  <c r="S155" i="30"/>
  <c r="T155" i="30" s="1"/>
  <c r="T147" i="30"/>
  <c r="T145" i="30"/>
  <c r="T140" i="30"/>
  <c r="T138" i="30"/>
  <c r="T132" i="30"/>
  <c r="S132" i="30"/>
  <c r="R131" i="30"/>
  <c r="R127" i="30"/>
  <c r="S124" i="30"/>
  <c r="T124" i="30" s="1"/>
  <c r="T122" i="30"/>
  <c r="S110" i="30"/>
  <c r="T110" i="30" s="1"/>
  <c r="S99" i="30"/>
  <c r="T99" i="30"/>
  <c r="T97" i="30"/>
  <c r="R96" i="30"/>
  <c r="S92" i="30"/>
  <c r="T92" i="30"/>
  <c r="S89" i="30"/>
  <c r="T89" i="30" s="1"/>
  <c r="S84" i="30"/>
  <c r="T84" i="30" s="1"/>
  <c r="R214" i="30"/>
  <c r="R198" i="30"/>
  <c r="R182" i="30"/>
  <c r="R166" i="30"/>
  <c r="R150" i="30"/>
  <c r="R134" i="30"/>
  <c r="R124" i="30"/>
  <c r="R88" i="30"/>
  <c r="S81" i="30"/>
  <c r="T81" i="30"/>
  <c r="S79" i="30"/>
  <c r="T79" i="30" s="1"/>
  <c r="S76" i="30"/>
  <c r="T76" i="30" s="1"/>
  <c r="R75" i="30"/>
  <c r="R71" i="30"/>
  <c r="S65" i="30"/>
  <c r="T65" i="30" s="1"/>
  <c r="S61" i="30"/>
  <c r="T61" i="30" s="1"/>
  <c r="S50" i="30"/>
  <c r="T50" i="30" s="1"/>
  <c r="S43" i="30"/>
  <c r="T43" i="30" s="1"/>
  <c r="S40" i="30"/>
  <c r="T40" i="30"/>
  <c r="T33" i="30"/>
  <c r="S33" i="30"/>
  <c r="S29" i="30"/>
  <c r="T29" i="30"/>
  <c r="T18" i="30"/>
  <c r="S18" i="30"/>
  <c r="S11" i="30"/>
  <c r="T11" i="30"/>
  <c r="S8" i="30"/>
  <c r="T8" i="30" s="1"/>
  <c r="R218" i="30"/>
  <c r="R202" i="30"/>
  <c r="R186" i="30"/>
  <c r="R170" i="30"/>
  <c r="R154" i="30"/>
  <c r="R138" i="30"/>
  <c r="R126" i="30"/>
  <c r="R125" i="30"/>
  <c r="R115" i="30"/>
  <c r="S114" i="30"/>
  <c r="T114" i="30"/>
  <c r="R111" i="30"/>
  <c r="R107" i="30"/>
  <c r="S106" i="30"/>
  <c r="T106" i="30"/>
  <c r="R103" i="30"/>
  <c r="R99" i="30"/>
  <c r="S98" i="30"/>
  <c r="T98" i="30"/>
  <c r="R95" i="30"/>
  <c r="R91" i="30"/>
  <c r="S90" i="30"/>
  <c r="T90" i="30"/>
  <c r="T64" i="30"/>
  <c r="S64" i="30"/>
  <c r="S55" i="30"/>
  <c r="T55" i="30"/>
  <c r="T52" i="30"/>
  <c r="S52" i="30"/>
  <c r="T49" i="30"/>
  <c r="S47" i="30"/>
  <c r="T47" i="30" s="1"/>
  <c r="S32" i="30"/>
  <c r="T32" i="30" s="1"/>
  <c r="S23" i="30"/>
  <c r="T23" i="30" s="1"/>
  <c r="S20" i="30"/>
  <c r="T20" i="30" s="1"/>
  <c r="T17" i="30"/>
  <c r="S15" i="30"/>
  <c r="T15" i="30" s="1"/>
  <c r="R50" i="30"/>
  <c r="R47" i="30"/>
  <c r="S44" i="30"/>
  <c r="T44" i="30" s="1"/>
  <c r="R18" i="30"/>
  <c r="R15" i="30"/>
  <c r="S12" i="30"/>
  <c r="T12" i="30" s="1"/>
  <c r="T109" i="30"/>
  <c r="T101" i="30"/>
  <c r="T93" i="30"/>
  <c r="T83" i="30"/>
  <c r="R76" i="30"/>
  <c r="R74" i="30"/>
  <c r="T58" i="30"/>
  <c r="S58" i="30"/>
  <c r="T48" i="30"/>
  <c r="T46" i="30"/>
  <c r="S46" i="30"/>
  <c r="S26" i="30"/>
  <c r="T26" i="30" s="1"/>
  <c r="T16" i="30"/>
  <c r="T14" i="30"/>
  <c r="S14" i="30"/>
  <c r="R78" i="30"/>
  <c r="R59" i="30"/>
  <c r="R58" i="30"/>
  <c r="R44" i="30"/>
  <c r="T42" i="30"/>
  <c r="R40" i="30"/>
  <c r="R27" i="30"/>
  <c r="R26" i="30"/>
  <c r="R12" i="30"/>
  <c r="T10" i="30"/>
  <c r="R8" i="30"/>
  <c r="R82" i="30"/>
  <c r="T54" i="30"/>
  <c r="R52" i="30"/>
  <c r="R41" i="30"/>
  <c r="T22" i="30"/>
  <c r="R20" i="30"/>
  <c r="R9" i="30"/>
  <c r="R360" i="30" s="1"/>
  <c r="R64" i="30"/>
  <c r="R48" i="30"/>
  <c r="R32" i="30"/>
  <c r="R16" i="30"/>
  <c r="S5" i="30" l="1"/>
  <c r="S360" i="30" s="1"/>
  <c r="T5" i="30"/>
  <c r="H360" i="30"/>
  <c r="E4" i="29" l="1"/>
  <c r="E5" i="29"/>
  <c r="E9" i="29"/>
  <c r="J3" i="15"/>
  <c r="J4" i="15"/>
  <c r="J5" i="15"/>
  <c r="J6" i="15"/>
  <c r="J7" i="15"/>
  <c r="J8" i="15"/>
  <c r="J9" i="15"/>
  <c r="J10" i="15"/>
  <c r="J11" i="15"/>
  <c r="J12" i="15"/>
  <c r="J13" i="15"/>
  <c r="J14" i="15"/>
  <c r="J15" i="15"/>
  <c r="J16" i="15"/>
  <c r="J17" i="15"/>
  <c r="J18" i="15"/>
  <c r="J19" i="15"/>
  <c r="J20" i="15"/>
  <c r="J21" i="15"/>
  <c r="J22" i="15"/>
  <c r="J23" i="15"/>
  <c r="J24" i="15"/>
  <c r="J25" i="15"/>
  <c r="J26" i="15"/>
  <c r="J27" i="15"/>
  <c r="J28" i="15"/>
  <c r="J29" i="15"/>
  <c r="J30" i="15"/>
  <c r="J31" i="15"/>
  <c r="J32" i="15"/>
  <c r="J33" i="15"/>
  <c r="J34" i="15"/>
  <c r="J35" i="15"/>
  <c r="J36" i="15"/>
  <c r="J37" i="15"/>
  <c r="J38" i="15"/>
  <c r="J39" i="15"/>
  <c r="J40" i="15"/>
  <c r="J41" i="15"/>
  <c r="J42" i="15"/>
  <c r="J43" i="15"/>
  <c r="J44" i="15"/>
  <c r="J45" i="15"/>
  <c r="J46" i="15"/>
  <c r="J47" i="15"/>
  <c r="J48" i="15"/>
  <c r="J49" i="15"/>
  <c r="J50" i="15"/>
  <c r="J51" i="15"/>
  <c r="J52" i="15"/>
  <c r="J53" i="15"/>
  <c r="J54" i="15"/>
  <c r="J11" i="14"/>
  <c r="J27" i="14"/>
  <c r="J43" i="14"/>
  <c r="J59" i="14"/>
  <c r="H4" i="14"/>
  <c r="J4" i="14" s="1"/>
  <c r="H5" i="14"/>
  <c r="J5" i="14" s="1"/>
  <c r="H6" i="14"/>
  <c r="J6" i="14" s="1"/>
  <c r="H7" i="14"/>
  <c r="J7" i="14" s="1"/>
  <c r="H8" i="14"/>
  <c r="J8" i="14" s="1"/>
  <c r="H9" i="14"/>
  <c r="J9" i="14" s="1"/>
  <c r="H10" i="14"/>
  <c r="J10" i="14" s="1"/>
  <c r="H11" i="14"/>
  <c r="H12" i="14"/>
  <c r="J12" i="14" s="1"/>
  <c r="H13" i="14"/>
  <c r="J13" i="14" s="1"/>
  <c r="H14" i="14"/>
  <c r="J14" i="14" s="1"/>
  <c r="H15" i="14"/>
  <c r="J15" i="14" s="1"/>
  <c r="H16" i="14"/>
  <c r="J16" i="14" s="1"/>
  <c r="H17" i="14"/>
  <c r="J17" i="14" s="1"/>
  <c r="H18" i="14"/>
  <c r="J18" i="14" s="1"/>
  <c r="H19" i="14"/>
  <c r="J19" i="14" s="1"/>
  <c r="H20" i="14"/>
  <c r="J20" i="14" s="1"/>
  <c r="H21" i="14"/>
  <c r="J21" i="14" s="1"/>
  <c r="H22" i="14"/>
  <c r="J22" i="14" s="1"/>
  <c r="H23" i="14"/>
  <c r="J23" i="14" s="1"/>
  <c r="H24" i="14"/>
  <c r="J24" i="14" s="1"/>
  <c r="H25" i="14"/>
  <c r="J25" i="14" s="1"/>
  <c r="H26" i="14"/>
  <c r="J26" i="14" s="1"/>
  <c r="H27" i="14"/>
  <c r="H28" i="14"/>
  <c r="J28" i="14" s="1"/>
  <c r="H29" i="14"/>
  <c r="J29" i="14" s="1"/>
  <c r="H30" i="14"/>
  <c r="J30" i="14" s="1"/>
  <c r="H31" i="14"/>
  <c r="J31" i="14" s="1"/>
  <c r="H32" i="14"/>
  <c r="J32" i="14" s="1"/>
  <c r="H33" i="14"/>
  <c r="J33" i="14" s="1"/>
  <c r="H34" i="14"/>
  <c r="J34" i="14" s="1"/>
  <c r="H35" i="14"/>
  <c r="J35" i="14" s="1"/>
  <c r="H36" i="14"/>
  <c r="J36" i="14" s="1"/>
  <c r="H37" i="14"/>
  <c r="J37" i="14" s="1"/>
  <c r="H38" i="14"/>
  <c r="J38" i="14" s="1"/>
  <c r="H39" i="14"/>
  <c r="J39" i="14" s="1"/>
  <c r="H40" i="14"/>
  <c r="J40" i="14" s="1"/>
  <c r="H41" i="14"/>
  <c r="J41" i="14" s="1"/>
  <c r="H42" i="14"/>
  <c r="J42" i="14" s="1"/>
  <c r="H43" i="14"/>
  <c r="H44" i="14"/>
  <c r="J44" i="14" s="1"/>
  <c r="H45" i="14"/>
  <c r="J45" i="14" s="1"/>
  <c r="H46" i="14"/>
  <c r="J46" i="14" s="1"/>
  <c r="H47" i="14"/>
  <c r="J47" i="14" s="1"/>
  <c r="H48" i="14"/>
  <c r="J48" i="14" s="1"/>
  <c r="H49" i="14"/>
  <c r="J49" i="14" s="1"/>
  <c r="H50" i="14"/>
  <c r="J50" i="14" s="1"/>
  <c r="H51" i="14"/>
  <c r="J51" i="14" s="1"/>
  <c r="H52" i="14"/>
  <c r="J52" i="14" s="1"/>
  <c r="H53" i="14"/>
  <c r="J53" i="14" s="1"/>
  <c r="H54" i="14"/>
  <c r="J54" i="14" s="1"/>
  <c r="H55" i="14"/>
  <c r="J55" i="14" s="1"/>
  <c r="H56" i="14"/>
  <c r="J56" i="14" s="1"/>
  <c r="H57" i="14"/>
  <c r="J57" i="14" s="1"/>
  <c r="H58" i="14"/>
  <c r="J58" i="14" s="1"/>
  <c r="H59" i="14"/>
  <c r="H60" i="14"/>
  <c r="J60" i="14" s="1"/>
  <c r="H61" i="14"/>
  <c r="J61" i="14" s="1"/>
  <c r="H62" i="14"/>
  <c r="J62" i="14" s="1"/>
  <c r="H63" i="14"/>
  <c r="J63" i="14" s="1"/>
  <c r="H64" i="14"/>
  <c r="J64" i="14" s="1"/>
  <c r="H65" i="14"/>
  <c r="J65" i="14" s="1"/>
  <c r="H66" i="14"/>
  <c r="J66" i="14" s="1"/>
  <c r="H67" i="14"/>
  <c r="J67" i="14" s="1"/>
  <c r="H3" i="14"/>
  <c r="J3" i="14" s="1"/>
  <c r="H4" i="13"/>
  <c r="H5" i="13"/>
  <c r="H6" i="13"/>
  <c r="H7" i="13"/>
  <c r="H8" i="13"/>
  <c r="H9" i="13"/>
  <c r="H10" i="13"/>
  <c r="H11" i="13"/>
  <c r="H12" i="13"/>
  <c r="H13" i="13"/>
  <c r="H14" i="13"/>
  <c r="H15" i="13"/>
  <c r="H16" i="13"/>
  <c r="H17" i="13"/>
  <c r="H18" i="13"/>
  <c r="H19" i="13"/>
  <c r="H20" i="13"/>
  <c r="H21" i="13"/>
  <c r="H22" i="13"/>
  <c r="H23" i="13"/>
  <c r="H24" i="13"/>
  <c r="H25" i="13"/>
  <c r="H26" i="13"/>
  <c r="H27" i="13"/>
  <c r="H28" i="13"/>
  <c r="H29" i="13"/>
  <c r="H30" i="13"/>
  <c r="H31" i="13"/>
  <c r="H32" i="13"/>
  <c r="H33" i="13"/>
  <c r="H34" i="13"/>
  <c r="H35" i="13"/>
  <c r="H36" i="13"/>
  <c r="H37" i="13"/>
  <c r="H38" i="13"/>
  <c r="H39" i="13"/>
  <c r="H40" i="13"/>
  <c r="H41" i="13"/>
  <c r="H42" i="13"/>
  <c r="H43" i="13"/>
  <c r="H44" i="13"/>
  <c r="H45" i="13"/>
  <c r="H46" i="13"/>
  <c r="H47" i="13"/>
  <c r="H48" i="13"/>
  <c r="H49" i="13"/>
  <c r="H50" i="13"/>
  <c r="H51" i="13"/>
  <c r="H52" i="13"/>
  <c r="H53" i="13"/>
  <c r="H54" i="13"/>
  <c r="H55" i="13"/>
  <c r="H56" i="13"/>
  <c r="H58" i="13"/>
  <c r="H59" i="13"/>
  <c r="H60" i="13"/>
  <c r="H63" i="13"/>
  <c r="H64" i="13"/>
  <c r="H65" i="13"/>
  <c r="H66" i="13"/>
  <c r="H67" i="13"/>
  <c r="H68" i="13"/>
  <c r="H69" i="13"/>
  <c r="H70" i="13"/>
  <c r="H71" i="13"/>
  <c r="H3" i="13"/>
  <c r="J29" i="5"/>
  <c r="L29" i="5" s="1"/>
  <c r="J33" i="5"/>
  <c r="L33" i="5" s="1"/>
  <c r="J7" i="5"/>
  <c r="L7" i="5" s="1"/>
  <c r="J8" i="5"/>
  <c r="L8" i="5" s="1"/>
  <c r="J6" i="5"/>
  <c r="L6" i="5" s="1"/>
  <c r="J32" i="5"/>
  <c r="L32" i="5" s="1"/>
  <c r="J22" i="5"/>
  <c r="L22" i="5" s="1"/>
  <c r="J54" i="5"/>
  <c r="L54" i="5" s="1"/>
  <c r="J55" i="5"/>
  <c r="L55" i="5" s="1"/>
  <c r="J56" i="5"/>
  <c r="L56" i="5" s="1"/>
  <c r="J57" i="5"/>
  <c r="L57" i="5" s="1"/>
  <c r="J50" i="5"/>
  <c r="L50" i="5" s="1"/>
  <c r="J47" i="5"/>
  <c r="L47" i="5" s="1"/>
  <c r="J46" i="5"/>
  <c r="L46" i="5" s="1"/>
  <c r="J49" i="5"/>
  <c r="L49" i="5" s="1"/>
  <c r="J48" i="5"/>
  <c r="L48" i="5" s="1"/>
  <c r="J43" i="5"/>
  <c r="L43" i="5" s="1"/>
  <c r="J42" i="5"/>
  <c r="L42" i="5" s="1"/>
  <c r="J45" i="5"/>
  <c r="L45" i="5" s="1"/>
  <c r="J44" i="5"/>
  <c r="L44" i="5" s="1"/>
  <c r="J58" i="5"/>
  <c r="L58" i="5" s="1"/>
  <c r="J10" i="5"/>
  <c r="L10" i="5" s="1"/>
  <c r="J9" i="5"/>
  <c r="L9" i="5" s="1"/>
  <c r="J11" i="5"/>
  <c r="L11" i="5" s="1"/>
  <c r="J16" i="5"/>
  <c r="L16" i="5" s="1"/>
  <c r="J17" i="5"/>
  <c r="L17" i="5" s="1"/>
  <c r="J14" i="5"/>
  <c r="L14" i="5" s="1"/>
  <c r="J13" i="5"/>
  <c r="L13" i="5" s="1"/>
  <c r="J4" i="5"/>
  <c r="L4" i="5" s="1"/>
  <c r="J12" i="5"/>
  <c r="L12" i="5" s="1"/>
  <c r="J30" i="5"/>
  <c r="L30" i="5" s="1"/>
  <c r="J21" i="5"/>
  <c r="L21" i="5" s="1"/>
  <c r="J20" i="5"/>
  <c r="L20" i="5" s="1"/>
  <c r="J19" i="5"/>
  <c r="L19" i="5" s="1"/>
  <c r="J18" i="5"/>
  <c r="L18" i="5" s="1"/>
  <c r="J5" i="5"/>
  <c r="L5" i="5" s="1"/>
  <c r="J28" i="5"/>
  <c r="L28" i="5" s="1"/>
  <c r="J51" i="5"/>
  <c r="L51" i="5" s="1"/>
  <c r="J59" i="5"/>
  <c r="L59" i="5" s="1"/>
  <c r="J60" i="5"/>
  <c r="L60" i="5" s="1"/>
  <c r="J61" i="5"/>
  <c r="L61" i="5" s="1"/>
  <c r="J52" i="5"/>
  <c r="L52" i="5" s="1"/>
  <c r="J3" i="5"/>
  <c r="L3" i="5" s="1"/>
  <c r="J62" i="5"/>
  <c r="L62" i="5" s="1"/>
  <c r="J63" i="5"/>
  <c r="L63" i="5" s="1"/>
  <c r="J64" i="5"/>
  <c r="L64" i="5" s="1"/>
  <c r="J53" i="5"/>
  <c r="L53" i="5" s="1"/>
  <c r="J36" i="5"/>
  <c r="L36" i="5" s="1"/>
  <c r="J35" i="5"/>
  <c r="L35" i="5" s="1"/>
  <c r="J65" i="5"/>
  <c r="L65" i="5" s="1"/>
  <c r="J66" i="5"/>
  <c r="L66" i="5" s="1"/>
  <c r="J25" i="5"/>
  <c r="L25" i="5" s="1"/>
  <c r="J24" i="5"/>
  <c r="L24" i="5" s="1"/>
  <c r="J26" i="5"/>
  <c r="L26" i="5" s="1"/>
  <c r="J67" i="5"/>
  <c r="L67" i="5" s="1"/>
  <c r="J68" i="5"/>
  <c r="L68" i="5" s="1"/>
  <c r="J34" i="5"/>
  <c r="L34" i="5" s="1"/>
  <c r="J15" i="5"/>
  <c r="L15" i="5" s="1"/>
  <c r="J23" i="5"/>
  <c r="L23" i="5" s="1"/>
  <c r="J27" i="5"/>
  <c r="L27" i="5" s="1"/>
  <c r="J37" i="5"/>
  <c r="L37" i="5" s="1"/>
  <c r="J41" i="5"/>
  <c r="L41" i="5" s="1"/>
  <c r="J39" i="5"/>
  <c r="L39" i="5" s="1"/>
  <c r="J38" i="5"/>
  <c r="L38" i="5" s="1"/>
  <c r="J40" i="5"/>
  <c r="L40" i="5" s="1"/>
  <c r="J31" i="5"/>
  <c r="L31" i="5" s="1"/>
  <c r="H4" i="12"/>
  <c r="J4" i="12" s="1"/>
  <c r="H5" i="12"/>
  <c r="J5" i="12" s="1"/>
  <c r="H6" i="12"/>
  <c r="J6" i="12" s="1"/>
  <c r="H7" i="12"/>
  <c r="J7" i="12" s="1"/>
  <c r="H8" i="12"/>
  <c r="J8" i="12" s="1"/>
  <c r="H9" i="12"/>
  <c r="J9" i="12" s="1"/>
  <c r="H10" i="12"/>
  <c r="J10" i="12" s="1"/>
  <c r="H11" i="12"/>
  <c r="J11" i="12" s="1"/>
  <c r="H12" i="12"/>
  <c r="J12" i="12" s="1"/>
  <c r="H13" i="12"/>
  <c r="J13" i="12" s="1"/>
  <c r="H14" i="12"/>
  <c r="J14" i="12" s="1"/>
  <c r="H15" i="12"/>
  <c r="J15" i="12" s="1"/>
  <c r="H16" i="12"/>
  <c r="J16" i="12" s="1"/>
  <c r="H17" i="12"/>
  <c r="J17" i="12" s="1"/>
  <c r="H18" i="12"/>
  <c r="J18" i="12" s="1"/>
  <c r="H19" i="12"/>
  <c r="J19" i="12" s="1"/>
  <c r="H20" i="12"/>
  <c r="J20" i="12" s="1"/>
  <c r="H21" i="12"/>
  <c r="J21" i="12" s="1"/>
  <c r="H22" i="12"/>
  <c r="J22" i="12" s="1"/>
  <c r="H23" i="12"/>
  <c r="J23" i="12" s="1"/>
  <c r="H24" i="12"/>
  <c r="J24" i="12" s="1"/>
  <c r="H25" i="12"/>
  <c r="J25" i="12" s="1"/>
  <c r="H26" i="12"/>
  <c r="J26" i="12" s="1"/>
  <c r="H27" i="12"/>
  <c r="J27" i="12" s="1"/>
  <c r="H28" i="12"/>
  <c r="J28" i="12" s="1"/>
  <c r="H29" i="12"/>
  <c r="J29" i="12" s="1"/>
  <c r="H30" i="12"/>
  <c r="J30" i="12" s="1"/>
  <c r="H31" i="12"/>
  <c r="J31" i="12" s="1"/>
  <c r="H32" i="12"/>
  <c r="J32" i="12" s="1"/>
  <c r="H33" i="12"/>
  <c r="J33" i="12" s="1"/>
  <c r="H34" i="12"/>
  <c r="J34" i="12" s="1"/>
  <c r="H35" i="12"/>
  <c r="J35" i="12" s="1"/>
  <c r="H36" i="12"/>
  <c r="J36" i="12" s="1"/>
  <c r="H37" i="12"/>
  <c r="J37" i="12" s="1"/>
  <c r="H38" i="12"/>
  <c r="J38" i="12" s="1"/>
  <c r="H39" i="12"/>
  <c r="J39" i="12" s="1"/>
  <c r="H40" i="12"/>
  <c r="J40" i="12" s="1"/>
  <c r="H42" i="12"/>
  <c r="J42" i="12" s="1"/>
  <c r="H43" i="12"/>
  <c r="J43" i="12" s="1"/>
  <c r="H44" i="12"/>
  <c r="J44" i="12" s="1"/>
  <c r="H45" i="12"/>
  <c r="J45" i="12" s="1"/>
  <c r="H46" i="12"/>
  <c r="J46" i="12" s="1"/>
  <c r="H47" i="12"/>
  <c r="J47" i="12" s="1"/>
  <c r="H48" i="12"/>
  <c r="J48" i="12" s="1"/>
  <c r="H49" i="12"/>
  <c r="J49" i="12" s="1"/>
  <c r="H50" i="12"/>
  <c r="J50" i="12" s="1"/>
  <c r="H51" i="12"/>
  <c r="J51" i="12" s="1"/>
  <c r="H52" i="12"/>
  <c r="J52" i="12" s="1"/>
  <c r="H53" i="12"/>
  <c r="J53" i="12" s="1"/>
  <c r="H54" i="12"/>
  <c r="J54" i="12" s="1"/>
  <c r="H512" i="12"/>
  <c r="H55" i="12"/>
  <c r="J55" i="12" s="1"/>
  <c r="H522" i="12"/>
  <c r="H56" i="12"/>
  <c r="J56" i="12" s="1"/>
  <c r="H57" i="12"/>
  <c r="J57" i="12" s="1"/>
  <c r="H58" i="12"/>
  <c r="J58" i="12" s="1"/>
  <c r="H59" i="12"/>
  <c r="J59" i="12" s="1"/>
  <c r="H511" i="12"/>
  <c r="J511" i="12" s="1"/>
  <c r="H60" i="12"/>
  <c r="J60" i="12" s="1"/>
  <c r="H61" i="12"/>
  <c r="J61" i="12" s="1"/>
  <c r="H62" i="12"/>
  <c r="J62" i="12" s="1"/>
  <c r="H63" i="12"/>
  <c r="J63" i="12" s="1"/>
  <c r="H64" i="12"/>
  <c r="J64" i="12" s="1"/>
  <c r="H65" i="12"/>
  <c r="J65" i="12" s="1"/>
  <c r="H66" i="12"/>
  <c r="J66" i="12" s="1"/>
  <c r="H67" i="12"/>
  <c r="J67" i="12" s="1"/>
  <c r="H68" i="12"/>
  <c r="J68" i="12" s="1"/>
  <c r="H69" i="12"/>
  <c r="J69" i="12" s="1"/>
  <c r="H70" i="12"/>
  <c r="J70" i="12" s="1"/>
  <c r="H71" i="12"/>
  <c r="J71" i="12" s="1"/>
  <c r="H72" i="12"/>
  <c r="J72" i="12" s="1"/>
  <c r="H73" i="12"/>
  <c r="J73" i="12" s="1"/>
  <c r="H74" i="12"/>
  <c r="J74" i="12" s="1"/>
  <c r="H75" i="12"/>
  <c r="J75" i="12" s="1"/>
  <c r="H76" i="12"/>
  <c r="J76" i="12" s="1"/>
  <c r="H77" i="12"/>
  <c r="J77" i="12" s="1"/>
  <c r="H78" i="12"/>
  <c r="J78" i="12" s="1"/>
  <c r="H79" i="12"/>
  <c r="J79" i="12" s="1"/>
  <c r="H80" i="12"/>
  <c r="J80" i="12" s="1"/>
  <c r="H81" i="12"/>
  <c r="J81" i="12" s="1"/>
  <c r="H82" i="12"/>
  <c r="J82" i="12" s="1"/>
  <c r="H83" i="12"/>
  <c r="J83" i="12" s="1"/>
  <c r="H84" i="12"/>
  <c r="J84" i="12" s="1"/>
  <c r="H85" i="12"/>
  <c r="J85" i="12" s="1"/>
  <c r="H86" i="12"/>
  <c r="J86" i="12" s="1"/>
  <c r="H87" i="12"/>
  <c r="J87" i="12" s="1"/>
  <c r="H88" i="12"/>
  <c r="J88" i="12" s="1"/>
  <c r="H89" i="12"/>
  <c r="J89" i="12" s="1"/>
  <c r="H90" i="12"/>
  <c r="J90" i="12" s="1"/>
  <c r="H91" i="12"/>
  <c r="J91" i="12" s="1"/>
  <c r="H92" i="12"/>
  <c r="J92" i="12" s="1"/>
  <c r="H93" i="12"/>
  <c r="J93" i="12" s="1"/>
  <c r="H94" i="12"/>
  <c r="J94" i="12" s="1"/>
  <c r="H95" i="12"/>
  <c r="J95" i="12" s="1"/>
  <c r="H96" i="12"/>
  <c r="J96" i="12" s="1"/>
  <c r="H97" i="12"/>
  <c r="J97" i="12" s="1"/>
  <c r="H98" i="12"/>
  <c r="J98" i="12" s="1"/>
  <c r="H99" i="12"/>
  <c r="J99" i="12" s="1"/>
  <c r="H100" i="12"/>
  <c r="J100" i="12" s="1"/>
  <c r="H101" i="12"/>
  <c r="J101" i="12" s="1"/>
  <c r="H102" i="12"/>
  <c r="J102" i="12" s="1"/>
  <c r="H103" i="12"/>
  <c r="J103" i="12" s="1"/>
  <c r="H104" i="12"/>
  <c r="J104" i="12" s="1"/>
  <c r="H105" i="12"/>
  <c r="J105" i="12" s="1"/>
  <c r="H106" i="12"/>
  <c r="J106" i="12" s="1"/>
  <c r="H107" i="12"/>
  <c r="J107" i="12" s="1"/>
  <c r="H108" i="12"/>
  <c r="J108" i="12" s="1"/>
  <c r="H109" i="12"/>
  <c r="J109" i="12" s="1"/>
  <c r="H110" i="12"/>
  <c r="J110" i="12" s="1"/>
  <c r="H111" i="12"/>
  <c r="J111" i="12" s="1"/>
  <c r="H112" i="12"/>
  <c r="J112" i="12" s="1"/>
  <c r="H113" i="12"/>
  <c r="J113" i="12" s="1"/>
  <c r="H114" i="12"/>
  <c r="J114" i="12" s="1"/>
  <c r="H115" i="12"/>
  <c r="J115" i="12" s="1"/>
  <c r="H116" i="12"/>
  <c r="J116" i="12" s="1"/>
  <c r="H117" i="12"/>
  <c r="J117" i="12" s="1"/>
  <c r="H118" i="12"/>
  <c r="J118" i="12" s="1"/>
  <c r="H119" i="12"/>
  <c r="J119" i="12" s="1"/>
  <c r="H120" i="12"/>
  <c r="J120" i="12" s="1"/>
  <c r="H121" i="12"/>
  <c r="J121" i="12" s="1"/>
  <c r="H122" i="12"/>
  <c r="J122" i="12" s="1"/>
  <c r="H123" i="12"/>
  <c r="J123" i="12" s="1"/>
  <c r="H124" i="12"/>
  <c r="J124" i="12" s="1"/>
  <c r="H125" i="12"/>
  <c r="J125" i="12" s="1"/>
  <c r="H126" i="12"/>
  <c r="J126" i="12" s="1"/>
  <c r="H127" i="12"/>
  <c r="J127" i="12" s="1"/>
  <c r="H128" i="12"/>
  <c r="J128" i="12" s="1"/>
  <c r="H129" i="12"/>
  <c r="J129" i="12" s="1"/>
  <c r="H130" i="12"/>
  <c r="J130" i="12" s="1"/>
  <c r="H131" i="12"/>
  <c r="J131" i="12" s="1"/>
  <c r="H132" i="12"/>
  <c r="J132" i="12" s="1"/>
  <c r="H133" i="12"/>
  <c r="J133" i="12" s="1"/>
  <c r="H134" i="12"/>
  <c r="J134" i="12" s="1"/>
  <c r="H135" i="12"/>
  <c r="J135" i="12" s="1"/>
  <c r="H136" i="12"/>
  <c r="J136" i="12" s="1"/>
  <c r="H137" i="12"/>
  <c r="J137" i="12" s="1"/>
  <c r="H138" i="12"/>
  <c r="J138" i="12" s="1"/>
  <c r="H139" i="12"/>
  <c r="J139" i="12" s="1"/>
  <c r="H140" i="12"/>
  <c r="J140" i="12" s="1"/>
  <c r="H141" i="12"/>
  <c r="J141" i="12" s="1"/>
  <c r="H142" i="12"/>
  <c r="J142" i="12" s="1"/>
  <c r="H143" i="12"/>
  <c r="J143" i="12" s="1"/>
  <c r="H144" i="12"/>
  <c r="J144" i="12" s="1"/>
  <c r="H145" i="12"/>
  <c r="J145" i="12" s="1"/>
  <c r="H146" i="12"/>
  <c r="J146" i="12" s="1"/>
  <c r="H147" i="12"/>
  <c r="J147" i="12" s="1"/>
  <c r="H148" i="12"/>
  <c r="J148" i="12" s="1"/>
  <c r="H149" i="12"/>
  <c r="J149" i="12" s="1"/>
  <c r="H150" i="12"/>
  <c r="J150" i="12" s="1"/>
  <c r="H151" i="12"/>
  <c r="J151" i="12" s="1"/>
  <c r="H152" i="12"/>
  <c r="J152" i="12" s="1"/>
  <c r="H153" i="12"/>
  <c r="J153" i="12" s="1"/>
  <c r="H154" i="12"/>
  <c r="J154" i="12" s="1"/>
  <c r="H155" i="12"/>
  <c r="J155" i="12" s="1"/>
  <c r="H156" i="12"/>
  <c r="J156" i="12" s="1"/>
  <c r="H157" i="12"/>
  <c r="J157" i="12" s="1"/>
  <c r="H158" i="12"/>
  <c r="J158" i="12" s="1"/>
  <c r="H159" i="12"/>
  <c r="J159" i="12" s="1"/>
  <c r="H160" i="12"/>
  <c r="J160" i="12" s="1"/>
  <c r="H161" i="12"/>
  <c r="J161" i="12" s="1"/>
  <c r="H162" i="12"/>
  <c r="J162" i="12" s="1"/>
  <c r="H163" i="12"/>
  <c r="J163" i="12" s="1"/>
  <c r="H164" i="12"/>
  <c r="J164" i="12" s="1"/>
  <c r="H165" i="12"/>
  <c r="J165" i="12" s="1"/>
  <c r="H166" i="12"/>
  <c r="J166" i="12" s="1"/>
  <c r="H167" i="12"/>
  <c r="J167" i="12" s="1"/>
  <c r="H168" i="12"/>
  <c r="J168" i="12" s="1"/>
  <c r="H169" i="12"/>
  <c r="J169" i="12" s="1"/>
  <c r="H170" i="12"/>
  <c r="J170" i="12" s="1"/>
  <c r="H171" i="12"/>
  <c r="J171" i="12" s="1"/>
  <c r="H172" i="12"/>
  <c r="J172" i="12" s="1"/>
  <c r="H173" i="12"/>
  <c r="J173" i="12" s="1"/>
  <c r="H174" i="12"/>
  <c r="J174" i="12" s="1"/>
  <c r="H175" i="12"/>
  <c r="J175" i="12" s="1"/>
  <c r="H176" i="12"/>
  <c r="J176" i="12" s="1"/>
  <c r="H177" i="12"/>
  <c r="J177" i="12" s="1"/>
  <c r="H178" i="12"/>
  <c r="J178" i="12" s="1"/>
  <c r="H179" i="12"/>
  <c r="J179" i="12" s="1"/>
  <c r="H180" i="12"/>
  <c r="J180" i="12" s="1"/>
  <c r="H181" i="12"/>
  <c r="J181" i="12" s="1"/>
  <c r="H182" i="12"/>
  <c r="J182" i="12" s="1"/>
  <c r="H183" i="12"/>
  <c r="J183" i="12" s="1"/>
  <c r="H184" i="12"/>
  <c r="J184" i="12" s="1"/>
  <c r="H185" i="12"/>
  <c r="J185" i="12" s="1"/>
  <c r="H186" i="12"/>
  <c r="J186" i="12" s="1"/>
  <c r="H187" i="12"/>
  <c r="J187" i="12" s="1"/>
  <c r="H188" i="12"/>
  <c r="J188" i="12" s="1"/>
  <c r="H189" i="12"/>
  <c r="J189" i="12" s="1"/>
  <c r="H190" i="12"/>
  <c r="J190" i="12" s="1"/>
  <c r="H191" i="12"/>
  <c r="J191" i="12" s="1"/>
  <c r="H192" i="12"/>
  <c r="J192" i="12" s="1"/>
  <c r="H193" i="12"/>
  <c r="J193" i="12" s="1"/>
  <c r="H194" i="12"/>
  <c r="J194" i="12" s="1"/>
  <c r="H513" i="12"/>
  <c r="H195" i="12"/>
  <c r="J195" i="12" s="1"/>
  <c r="H196" i="12"/>
  <c r="J196" i="12" s="1"/>
  <c r="H197" i="12"/>
  <c r="J197" i="12" s="1"/>
  <c r="H198" i="12"/>
  <c r="J198" i="12" s="1"/>
  <c r="H199" i="12"/>
  <c r="J199" i="12" s="1"/>
  <c r="H200" i="12"/>
  <c r="J200" i="12" s="1"/>
  <c r="H201" i="12"/>
  <c r="J201" i="12" s="1"/>
  <c r="H202" i="12"/>
  <c r="J202" i="12" s="1"/>
  <c r="H203" i="12"/>
  <c r="J203" i="12" s="1"/>
  <c r="H204" i="12"/>
  <c r="J204" i="12" s="1"/>
  <c r="H205" i="12"/>
  <c r="J205" i="12" s="1"/>
  <c r="H206" i="12"/>
  <c r="J206" i="12" s="1"/>
  <c r="H207" i="12"/>
  <c r="J207" i="12" s="1"/>
  <c r="H208" i="12"/>
  <c r="J208" i="12" s="1"/>
  <c r="H209" i="12"/>
  <c r="J209" i="12" s="1"/>
  <c r="H210" i="12"/>
  <c r="J210" i="12" s="1"/>
  <c r="H211" i="12"/>
  <c r="J211" i="12" s="1"/>
  <c r="H212" i="12"/>
  <c r="J212" i="12" s="1"/>
  <c r="H213" i="12"/>
  <c r="J213" i="12" s="1"/>
  <c r="H214" i="12"/>
  <c r="J214" i="12" s="1"/>
  <c r="H215" i="12"/>
  <c r="J215" i="12" s="1"/>
  <c r="H216" i="12"/>
  <c r="J216" i="12" s="1"/>
  <c r="H217" i="12"/>
  <c r="J217" i="12" s="1"/>
  <c r="H218" i="12"/>
  <c r="J218" i="12" s="1"/>
  <c r="H219" i="12"/>
  <c r="J219" i="12" s="1"/>
  <c r="H220" i="12"/>
  <c r="J220" i="12" s="1"/>
  <c r="H221" i="12"/>
  <c r="J221" i="12" s="1"/>
  <c r="H222" i="12"/>
  <c r="J222" i="12" s="1"/>
  <c r="H223" i="12"/>
  <c r="J223" i="12" s="1"/>
  <c r="H224" i="12"/>
  <c r="J224" i="12" s="1"/>
  <c r="H225" i="12"/>
  <c r="J225" i="12" s="1"/>
  <c r="H226" i="12"/>
  <c r="J226" i="12" s="1"/>
  <c r="H227" i="12"/>
  <c r="J227" i="12" s="1"/>
  <c r="H228" i="12"/>
  <c r="J228" i="12" s="1"/>
  <c r="H229" i="12"/>
  <c r="J229" i="12" s="1"/>
  <c r="H230" i="12"/>
  <c r="J230" i="12" s="1"/>
  <c r="H231" i="12"/>
  <c r="J231" i="12" s="1"/>
  <c r="H232" i="12"/>
  <c r="J232" i="12" s="1"/>
  <c r="H233" i="12"/>
  <c r="J233" i="12" s="1"/>
  <c r="H234" i="12"/>
  <c r="J234" i="12" s="1"/>
  <c r="H235" i="12"/>
  <c r="J235" i="12" s="1"/>
  <c r="H236" i="12"/>
  <c r="J236" i="12" s="1"/>
  <c r="H237" i="12"/>
  <c r="J237" i="12" s="1"/>
  <c r="H238" i="12"/>
  <c r="J238" i="12" s="1"/>
  <c r="H239" i="12"/>
  <c r="J239" i="12" s="1"/>
  <c r="H240" i="12"/>
  <c r="J240" i="12" s="1"/>
  <c r="H241" i="12"/>
  <c r="J241" i="12" s="1"/>
  <c r="H242" i="12"/>
  <c r="J242" i="12" s="1"/>
  <c r="H243" i="12"/>
  <c r="J243" i="12" s="1"/>
  <c r="H244" i="12"/>
  <c r="J244" i="12" s="1"/>
  <c r="H245" i="12"/>
  <c r="J245" i="12" s="1"/>
  <c r="H246" i="12"/>
  <c r="J246" i="12" s="1"/>
  <c r="H247" i="12"/>
  <c r="J247" i="12" s="1"/>
  <c r="H248" i="12"/>
  <c r="J248" i="12" s="1"/>
  <c r="H515" i="12"/>
  <c r="J515" i="12" s="1"/>
  <c r="H249" i="12"/>
  <c r="J249" i="12" s="1"/>
  <c r="H250" i="12"/>
  <c r="J250" i="12" s="1"/>
  <c r="H251" i="12"/>
  <c r="J251" i="12" s="1"/>
  <c r="H253" i="12"/>
  <c r="J253" i="12" s="1"/>
  <c r="H254" i="12"/>
  <c r="J254" i="12" s="1"/>
  <c r="H255" i="12"/>
  <c r="J255" i="12" s="1"/>
  <c r="H256" i="12"/>
  <c r="J256" i="12" s="1"/>
  <c r="H257" i="12"/>
  <c r="J257" i="12" s="1"/>
  <c r="H258" i="12"/>
  <c r="J258" i="12" s="1"/>
  <c r="H259" i="12"/>
  <c r="J259" i="12" s="1"/>
  <c r="H260" i="12"/>
  <c r="J260" i="12" s="1"/>
  <c r="H261" i="12"/>
  <c r="J261" i="12" s="1"/>
  <c r="H262" i="12"/>
  <c r="J262" i="12" s="1"/>
  <c r="H263" i="12"/>
  <c r="J263" i="12" s="1"/>
  <c r="H264" i="12"/>
  <c r="J264" i="12" s="1"/>
  <c r="H265" i="12"/>
  <c r="J265" i="12" s="1"/>
  <c r="H266" i="12"/>
  <c r="J266" i="12" s="1"/>
  <c r="H267" i="12"/>
  <c r="J267" i="12" s="1"/>
  <c r="H268" i="12"/>
  <c r="J268" i="12" s="1"/>
  <c r="H269" i="12"/>
  <c r="J269" i="12" s="1"/>
  <c r="H270" i="12"/>
  <c r="J270" i="12" s="1"/>
  <c r="H271" i="12"/>
  <c r="J271" i="12" s="1"/>
  <c r="H272" i="12"/>
  <c r="J272" i="12" s="1"/>
  <c r="H273" i="12"/>
  <c r="J273" i="12" s="1"/>
  <c r="H274" i="12"/>
  <c r="J274" i="12" s="1"/>
  <c r="H275" i="12"/>
  <c r="J275" i="12" s="1"/>
  <c r="H276" i="12"/>
  <c r="J276" i="12" s="1"/>
  <c r="H277" i="12"/>
  <c r="J277" i="12" s="1"/>
  <c r="H278" i="12"/>
  <c r="J278" i="12" s="1"/>
  <c r="H279" i="12"/>
  <c r="J279" i="12" s="1"/>
  <c r="H280" i="12"/>
  <c r="J280" i="12" s="1"/>
  <c r="H281" i="12"/>
  <c r="J281" i="12" s="1"/>
  <c r="H282" i="12"/>
  <c r="J282" i="12" s="1"/>
  <c r="H283" i="12"/>
  <c r="J283" i="12" s="1"/>
  <c r="H284" i="12"/>
  <c r="J284" i="12" s="1"/>
  <c r="H285" i="12"/>
  <c r="J285" i="12" s="1"/>
  <c r="H520" i="12"/>
  <c r="H286" i="12"/>
  <c r="J286" i="12" s="1"/>
  <c r="H287" i="12"/>
  <c r="J287" i="12" s="1"/>
  <c r="H288" i="12"/>
  <c r="J288" i="12" s="1"/>
  <c r="H289" i="12"/>
  <c r="J289" i="12" s="1"/>
  <c r="H290" i="12"/>
  <c r="J290" i="12" s="1"/>
  <c r="H291" i="12"/>
  <c r="J291" i="12" s="1"/>
  <c r="H292" i="12"/>
  <c r="J292" i="12" s="1"/>
  <c r="H293" i="12"/>
  <c r="J293" i="12" s="1"/>
  <c r="H294" i="12"/>
  <c r="J294" i="12" s="1"/>
  <c r="H514" i="12"/>
  <c r="J514" i="12" s="1"/>
  <c r="H295" i="12"/>
  <c r="J295" i="12" s="1"/>
  <c r="H296" i="12"/>
  <c r="J296" i="12" s="1"/>
  <c r="H297" i="12"/>
  <c r="J297" i="12" s="1"/>
  <c r="H298" i="12"/>
  <c r="J298" i="12" s="1"/>
  <c r="H299" i="12"/>
  <c r="J299" i="12" s="1"/>
  <c r="H300" i="12"/>
  <c r="J300" i="12" s="1"/>
  <c r="H301" i="12"/>
  <c r="J301" i="12" s="1"/>
  <c r="H302" i="12"/>
  <c r="J302" i="12" s="1"/>
  <c r="H303" i="12"/>
  <c r="J303" i="12" s="1"/>
  <c r="H304" i="12"/>
  <c r="J304" i="12" s="1"/>
  <c r="H305" i="12"/>
  <c r="J305" i="12" s="1"/>
  <c r="H306" i="12"/>
  <c r="J306" i="12" s="1"/>
  <c r="H307" i="12"/>
  <c r="J307" i="12" s="1"/>
  <c r="H308" i="12"/>
  <c r="J308" i="12" s="1"/>
  <c r="H309" i="12"/>
  <c r="J309" i="12" s="1"/>
  <c r="H310" i="12"/>
  <c r="J310" i="12" s="1"/>
  <c r="H311" i="12"/>
  <c r="J311" i="12" s="1"/>
  <c r="H312" i="12"/>
  <c r="J312" i="12" s="1"/>
  <c r="H521" i="12"/>
  <c r="J521" i="12" s="1"/>
  <c r="H313" i="12"/>
  <c r="J313" i="12" s="1"/>
  <c r="H314" i="12"/>
  <c r="J314" i="12" s="1"/>
  <c r="H315" i="12"/>
  <c r="J315" i="12" s="1"/>
  <c r="H316" i="12"/>
  <c r="J316" i="12" s="1"/>
  <c r="H317" i="12"/>
  <c r="J317" i="12" s="1"/>
  <c r="H318" i="12"/>
  <c r="J318" i="12" s="1"/>
  <c r="H319" i="12"/>
  <c r="J319" i="12" s="1"/>
  <c r="H320" i="12"/>
  <c r="J320" i="12" s="1"/>
  <c r="H322" i="12"/>
  <c r="J322" i="12" s="1"/>
  <c r="H323" i="12"/>
  <c r="J323" i="12" s="1"/>
  <c r="H324" i="12"/>
  <c r="J324" i="12" s="1"/>
  <c r="H325" i="12"/>
  <c r="J325" i="12" s="1"/>
  <c r="H326" i="12"/>
  <c r="J326" i="12" s="1"/>
  <c r="H327" i="12"/>
  <c r="J327" i="12" s="1"/>
  <c r="H328" i="12"/>
  <c r="J328" i="12" s="1"/>
  <c r="H329" i="12"/>
  <c r="J329" i="12" s="1"/>
  <c r="H330" i="12"/>
  <c r="J330" i="12" s="1"/>
  <c r="H331" i="12"/>
  <c r="J331" i="12" s="1"/>
  <c r="H332" i="12"/>
  <c r="J332" i="12" s="1"/>
  <c r="H333" i="12"/>
  <c r="J333" i="12" s="1"/>
  <c r="H334" i="12"/>
  <c r="J334" i="12" s="1"/>
  <c r="H335" i="12"/>
  <c r="J335" i="12" s="1"/>
  <c r="H336" i="12"/>
  <c r="J336" i="12" s="1"/>
  <c r="H337" i="12"/>
  <c r="J337" i="12" s="1"/>
  <c r="H338" i="12"/>
  <c r="J338" i="12" s="1"/>
  <c r="H339" i="12"/>
  <c r="J339" i="12" s="1"/>
  <c r="H340" i="12"/>
  <c r="J340" i="12" s="1"/>
  <c r="H341" i="12"/>
  <c r="J341" i="12" s="1"/>
  <c r="H342" i="12"/>
  <c r="J342" i="12" s="1"/>
  <c r="H343" i="12"/>
  <c r="J343" i="12" s="1"/>
  <c r="H344" i="12"/>
  <c r="J344" i="12" s="1"/>
  <c r="H345" i="12"/>
  <c r="J345" i="12" s="1"/>
  <c r="H346" i="12"/>
  <c r="J346" i="12" s="1"/>
  <c r="H347" i="12"/>
  <c r="J347" i="12" s="1"/>
  <c r="H348" i="12"/>
  <c r="J348" i="12" s="1"/>
  <c r="H349" i="12"/>
  <c r="J349" i="12" s="1"/>
  <c r="H350" i="12"/>
  <c r="J350" i="12" s="1"/>
  <c r="H351" i="12"/>
  <c r="J351" i="12" s="1"/>
  <c r="H352" i="12"/>
  <c r="J352" i="12" s="1"/>
  <c r="H353" i="12"/>
  <c r="J353" i="12" s="1"/>
  <c r="H354" i="12"/>
  <c r="J354" i="12" s="1"/>
  <c r="H355" i="12"/>
  <c r="J355" i="12" s="1"/>
  <c r="H356" i="12"/>
  <c r="J356" i="12" s="1"/>
  <c r="H357" i="12"/>
  <c r="J357" i="12" s="1"/>
  <c r="H358" i="12"/>
  <c r="J358" i="12" s="1"/>
  <c r="H359" i="12"/>
  <c r="J359" i="12" s="1"/>
  <c r="H360" i="12"/>
  <c r="J360" i="12" s="1"/>
  <c r="H361" i="12"/>
  <c r="J361" i="12" s="1"/>
  <c r="H362" i="12"/>
  <c r="J362" i="12" s="1"/>
  <c r="H363" i="12"/>
  <c r="J363" i="12" s="1"/>
  <c r="H364" i="12"/>
  <c r="J364" i="12" s="1"/>
  <c r="H365" i="12"/>
  <c r="J365" i="12" s="1"/>
  <c r="H366" i="12"/>
  <c r="J366" i="12" s="1"/>
  <c r="H367" i="12"/>
  <c r="J367" i="12" s="1"/>
  <c r="H368" i="12"/>
  <c r="J368" i="12" s="1"/>
  <c r="H369" i="12"/>
  <c r="J369" i="12" s="1"/>
  <c r="H370" i="12"/>
  <c r="J370" i="12" s="1"/>
  <c r="H371" i="12"/>
  <c r="J371" i="12" s="1"/>
  <c r="H372" i="12"/>
  <c r="J372" i="12" s="1"/>
  <c r="H373" i="12"/>
  <c r="J373" i="12" s="1"/>
  <c r="H374" i="12"/>
  <c r="J374" i="12" s="1"/>
  <c r="H375" i="12"/>
  <c r="J375" i="12" s="1"/>
  <c r="H376" i="12"/>
  <c r="J376" i="12" s="1"/>
  <c r="H377" i="12"/>
  <c r="J377" i="12" s="1"/>
  <c r="H378" i="12"/>
  <c r="J378" i="12" s="1"/>
  <c r="H379" i="12"/>
  <c r="J379" i="12" s="1"/>
  <c r="H380" i="12"/>
  <c r="J380" i="12" s="1"/>
  <c r="H381" i="12"/>
  <c r="J381" i="12" s="1"/>
  <c r="H382" i="12"/>
  <c r="J382" i="12" s="1"/>
  <c r="H383" i="12"/>
  <c r="J383" i="12" s="1"/>
  <c r="H384" i="12"/>
  <c r="J384" i="12" s="1"/>
  <c r="H385" i="12"/>
  <c r="J385" i="12" s="1"/>
  <c r="H386" i="12"/>
  <c r="J386" i="12" s="1"/>
  <c r="H387" i="12"/>
  <c r="J387" i="12" s="1"/>
  <c r="H388" i="12"/>
  <c r="J388" i="12" s="1"/>
  <c r="H389" i="12"/>
  <c r="J389" i="12" s="1"/>
  <c r="H390" i="12"/>
  <c r="J390" i="12" s="1"/>
  <c r="H391" i="12"/>
  <c r="J391" i="12" s="1"/>
  <c r="H392" i="12"/>
  <c r="J392" i="12" s="1"/>
  <c r="H393" i="12"/>
  <c r="J393" i="12" s="1"/>
  <c r="H394" i="12"/>
  <c r="J394" i="12" s="1"/>
  <c r="H395" i="12"/>
  <c r="J395" i="12" s="1"/>
  <c r="H396" i="12"/>
  <c r="J396" i="12" s="1"/>
  <c r="H397" i="12"/>
  <c r="J397" i="12" s="1"/>
  <c r="H398" i="12"/>
  <c r="J398" i="12" s="1"/>
  <c r="H399" i="12"/>
  <c r="J399" i="12" s="1"/>
  <c r="H400" i="12"/>
  <c r="J400" i="12" s="1"/>
  <c r="H401" i="12"/>
  <c r="J401" i="12" s="1"/>
  <c r="H402" i="12"/>
  <c r="J402" i="12" s="1"/>
  <c r="H403" i="12"/>
  <c r="J403" i="12" s="1"/>
  <c r="H404" i="12"/>
  <c r="J404" i="12" s="1"/>
  <c r="H405" i="12"/>
  <c r="J405" i="12" s="1"/>
  <c r="H406" i="12"/>
  <c r="J406" i="12" s="1"/>
  <c r="H407" i="12"/>
  <c r="J407" i="12" s="1"/>
  <c r="H408" i="12"/>
  <c r="J408" i="12" s="1"/>
  <c r="H409" i="12"/>
  <c r="J409" i="12" s="1"/>
  <c r="H410" i="12"/>
  <c r="J410" i="12" s="1"/>
  <c r="H411" i="12"/>
  <c r="J411" i="12" s="1"/>
  <c r="H412" i="12"/>
  <c r="J412" i="12" s="1"/>
  <c r="H413" i="12"/>
  <c r="J413" i="12" s="1"/>
  <c r="H414" i="12"/>
  <c r="J414" i="12" s="1"/>
  <c r="H415" i="12"/>
  <c r="J415" i="12" s="1"/>
  <c r="H416" i="12"/>
  <c r="J416" i="12" s="1"/>
  <c r="H417" i="12"/>
  <c r="J417" i="12" s="1"/>
  <c r="H418" i="12"/>
  <c r="J418" i="12" s="1"/>
  <c r="H419" i="12"/>
  <c r="J419" i="12" s="1"/>
  <c r="H420" i="12"/>
  <c r="J420" i="12" s="1"/>
  <c r="H421" i="12"/>
  <c r="J421" i="12" s="1"/>
  <c r="H422" i="12"/>
  <c r="J422" i="12" s="1"/>
  <c r="H423" i="12"/>
  <c r="J423" i="12" s="1"/>
  <c r="H424" i="12"/>
  <c r="J424" i="12" s="1"/>
  <c r="H425" i="12"/>
  <c r="J425" i="12" s="1"/>
  <c r="H426" i="12"/>
  <c r="J426" i="12" s="1"/>
  <c r="H427" i="12"/>
  <c r="J427" i="12" s="1"/>
  <c r="H428" i="12"/>
  <c r="J428" i="12" s="1"/>
  <c r="H429" i="12"/>
  <c r="J429" i="12" s="1"/>
  <c r="H430" i="12"/>
  <c r="J430" i="12" s="1"/>
  <c r="H431" i="12"/>
  <c r="J431" i="12" s="1"/>
  <c r="H432" i="12"/>
  <c r="J432" i="12" s="1"/>
  <c r="H433" i="12"/>
  <c r="J433" i="12" s="1"/>
  <c r="H434" i="12"/>
  <c r="J434" i="12" s="1"/>
  <c r="H435" i="12"/>
  <c r="J435" i="12" s="1"/>
  <c r="H436" i="12"/>
  <c r="J436" i="12" s="1"/>
  <c r="H437" i="12"/>
  <c r="J437" i="12" s="1"/>
  <c r="H438" i="12"/>
  <c r="J438" i="12" s="1"/>
  <c r="H439" i="12"/>
  <c r="J439" i="12" s="1"/>
  <c r="H440" i="12"/>
  <c r="J440" i="12" s="1"/>
  <c r="H441" i="12"/>
  <c r="J441" i="12" s="1"/>
  <c r="H442" i="12"/>
  <c r="J442" i="12" s="1"/>
  <c r="H443" i="12"/>
  <c r="J443" i="12" s="1"/>
  <c r="H444" i="12"/>
  <c r="J444" i="12" s="1"/>
  <c r="H445" i="12"/>
  <c r="J445" i="12" s="1"/>
  <c r="H446" i="12"/>
  <c r="J446" i="12" s="1"/>
  <c r="H447" i="12"/>
  <c r="J447" i="12" s="1"/>
  <c r="H448" i="12"/>
  <c r="J448" i="12" s="1"/>
  <c r="H449" i="12"/>
  <c r="J449" i="12" s="1"/>
  <c r="H450" i="12"/>
  <c r="J450" i="12" s="1"/>
  <c r="H451" i="12"/>
  <c r="J451" i="12" s="1"/>
  <c r="H452" i="12"/>
  <c r="J452" i="12" s="1"/>
  <c r="H453" i="12"/>
  <c r="J453" i="12" s="1"/>
  <c r="H454" i="12"/>
  <c r="J454" i="12" s="1"/>
  <c r="H455" i="12"/>
  <c r="J455" i="12" s="1"/>
  <c r="H456" i="12"/>
  <c r="J456" i="12" s="1"/>
  <c r="H457" i="12"/>
  <c r="J457" i="12" s="1"/>
  <c r="H458" i="12"/>
  <c r="J458" i="12" s="1"/>
  <c r="H459" i="12"/>
  <c r="J459" i="12" s="1"/>
  <c r="H460" i="12"/>
  <c r="J460" i="12" s="1"/>
  <c r="H461" i="12"/>
  <c r="J461" i="12" s="1"/>
  <c r="H462" i="12"/>
  <c r="J462" i="12" s="1"/>
  <c r="H463" i="12"/>
  <c r="J463" i="12" s="1"/>
  <c r="H464" i="12"/>
  <c r="J464" i="12" s="1"/>
  <c r="H465" i="12"/>
  <c r="J465" i="12" s="1"/>
  <c r="H466" i="12"/>
  <c r="J466" i="12" s="1"/>
  <c r="H467" i="12"/>
  <c r="J467" i="12" s="1"/>
  <c r="H468" i="12"/>
  <c r="J468" i="12" s="1"/>
  <c r="H519" i="12"/>
  <c r="H518" i="12"/>
  <c r="H517" i="12"/>
  <c r="H516" i="12"/>
  <c r="H469" i="12"/>
  <c r="J469" i="12" s="1"/>
  <c r="H470" i="12"/>
  <c r="J470" i="12" s="1"/>
  <c r="H471" i="12"/>
  <c r="J471" i="12" s="1"/>
  <c r="H472" i="12"/>
  <c r="J472" i="12" s="1"/>
  <c r="H473" i="12"/>
  <c r="J473" i="12" s="1"/>
  <c r="H474" i="12"/>
  <c r="J474" i="12" s="1"/>
  <c r="H475" i="12"/>
  <c r="J475" i="12" s="1"/>
  <c r="H476" i="12"/>
  <c r="J476" i="12" s="1"/>
  <c r="H477" i="12"/>
  <c r="J477" i="12" s="1"/>
  <c r="H478" i="12"/>
  <c r="J478" i="12" s="1"/>
  <c r="H479" i="12"/>
  <c r="J479" i="12" s="1"/>
  <c r="H480" i="12"/>
  <c r="J480" i="12" s="1"/>
  <c r="H481" i="12"/>
  <c r="J481" i="12" s="1"/>
  <c r="H482" i="12"/>
  <c r="J482" i="12" s="1"/>
  <c r="H483" i="12"/>
  <c r="J483" i="12" s="1"/>
  <c r="H484" i="12"/>
  <c r="J484" i="12" s="1"/>
  <c r="H485" i="12"/>
  <c r="J485" i="12" s="1"/>
  <c r="H486" i="12"/>
  <c r="J486" i="12" s="1"/>
  <c r="H487" i="12"/>
  <c r="J487" i="12" s="1"/>
  <c r="H488" i="12"/>
  <c r="J488" i="12" s="1"/>
  <c r="H489" i="12"/>
  <c r="J489" i="12" s="1"/>
  <c r="H490" i="12"/>
  <c r="J490" i="12" s="1"/>
  <c r="H491" i="12"/>
  <c r="J491" i="12" s="1"/>
  <c r="H492" i="12"/>
  <c r="J492" i="12" s="1"/>
  <c r="H493" i="12"/>
  <c r="J493" i="12" s="1"/>
  <c r="H494" i="12"/>
  <c r="J494" i="12" s="1"/>
  <c r="H495" i="12"/>
  <c r="J495" i="12" s="1"/>
  <c r="H496" i="12"/>
  <c r="J496" i="12" s="1"/>
  <c r="H497" i="12"/>
  <c r="J497" i="12" s="1"/>
  <c r="H498" i="12"/>
  <c r="J498" i="12" s="1"/>
  <c r="H499" i="12"/>
  <c r="J499" i="12" s="1"/>
  <c r="H500" i="12"/>
  <c r="J500" i="12" s="1"/>
  <c r="H501" i="12"/>
  <c r="J501" i="12" s="1"/>
  <c r="H502" i="12"/>
  <c r="J502" i="12" s="1"/>
  <c r="H503" i="12"/>
  <c r="J503" i="12" s="1"/>
  <c r="H504" i="12"/>
  <c r="J504" i="12" s="1"/>
  <c r="H505" i="12"/>
  <c r="J505" i="12" s="1"/>
  <c r="H506" i="12"/>
  <c r="J506" i="12" s="1"/>
  <c r="H507" i="12"/>
  <c r="J507" i="12" s="1"/>
  <c r="H508" i="12"/>
  <c r="J508" i="12" s="1"/>
  <c r="H509" i="12"/>
  <c r="J509" i="12" s="1"/>
  <c r="H510" i="12"/>
  <c r="J510" i="12" s="1"/>
  <c r="H3" i="12"/>
  <c r="J3" i="12" s="1"/>
  <c r="H22" i="16"/>
  <c r="H8" i="16"/>
  <c r="H9" i="16"/>
  <c r="H11" i="16"/>
  <c r="H21" i="16"/>
  <c r="H15" i="16"/>
  <c r="H16" i="16"/>
  <c r="H14" i="16"/>
  <c r="H17" i="16"/>
  <c r="H19" i="16"/>
  <c r="H20" i="16"/>
  <c r="H18" i="16"/>
  <c r="H365" i="16"/>
  <c r="H24" i="16"/>
  <c r="H25" i="16"/>
  <c r="H26" i="16"/>
  <c r="H27" i="16"/>
  <c r="H28" i="16"/>
  <c r="H29" i="16"/>
  <c r="H30" i="16"/>
  <c r="H31" i="16"/>
  <c r="H32" i="16"/>
  <c r="H34" i="16"/>
  <c r="H33" i="16"/>
  <c r="H366" i="16"/>
  <c r="H35" i="16"/>
  <c r="H36" i="16"/>
  <c r="H37" i="16"/>
  <c r="H38" i="16"/>
  <c r="H40" i="16"/>
  <c r="H41" i="16"/>
  <c r="H42" i="16"/>
  <c r="H43" i="16"/>
  <c r="H44" i="16"/>
  <c r="H45" i="16"/>
  <c r="H46" i="16"/>
  <c r="H47" i="16"/>
  <c r="H48" i="16"/>
  <c r="H49" i="16"/>
  <c r="H4" i="16"/>
  <c r="H5" i="16"/>
  <c r="H58" i="16"/>
  <c r="H59" i="16"/>
  <c r="H60" i="16"/>
  <c r="H454" i="16"/>
  <c r="H61" i="16"/>
  <c r="H62" i="16"/>
  <c r="H63" i="16"/>
  <c r="H430" i="16"/>
  <c r="H429" i="16"/>
  <c r="H428" i="16"/>
  <c r="H431" i="16"/>
  <c r="H432" i="16"/>
  <c r="H433" i="16"/>
  <c r="H434" i="16"/>
  <c r="H435" i="16"/>
  <c r="H64" i="16"/>
  <c r="H65" i="16"/>
  <c r="H66" i="16"/>
  <c r="H67" i="16"/>
  <c r="H69" i="16"/>
  <c r="H76" i="16"/>
  <c r="H70" i="16"/>
  <c r="H71" i="16"/>
  <c r="H72" i="16"/>
  <c r="H77" i="16"/>
  <c r="H368" i="16"/>
  <c r="H369" i="16"/>
  <c r="H370" i="16"/>
  <c r="H371" i="16"/>
  <c r="H372" i="16"/>
  <c r="H373" i="16"/>
  <c r="H78" i="16"/>
  <c r="H85" i="16"/>
  <c r="H86" i="16"/>
  <c r="H79" i="16"/>
  <c r="H80" i="16"/>
  <c r="H81" i="16"/>
  <c r="H82" i="16"/>
  <c r="H83" i="16"/>
  <c r="H84" i="16"/>
  <c r="H87" i="16"/>
  <c r="H89" i="16"/>
  <c r="H374" i="16"/>
  <c r="H88" i="16"/>
  <c r="H427" i="16"/>
  <c r="H375" i="16"/>
  <c r="H376" i="16"/>
  <c r="H377" i="16"/>
  <c r="H378" i="16"/>
  <c r="H379" i="16"/>
  <c r="H380" i="16"/>
  <c r="H381" i="16"/>
  <c r="H90" i="16"/>
  <c r="H91" i="16"/>
  <c r="H95" i="16"/>
  <c r="H96" i="16"/>
  <c r="H97" i="16"/>
  <c r="H92" i="16"/>
  <c r="H93" i="16"/>
  <c r="H94" i="16"/>
  <c r="H420" i="16"/>
  <c r="H112" i="16"/>
  <c r="H382" i="16"/>
  <c r="H113" i="16"/>
  <c r="H114" i="16"/>
  <c r="H115" i="16"/>
  <c r="H116" i="16"/>
  <c r="H117" i="16"/>
  <c r="H118" i="16"/>
  <c r="H121" i="16"/>
  <c r="H124" i="16"/>
  <c r="H122" i="16"/>
  <c r="H123" i="16"/>
  <c r="H383" i="16"/>
  <c r="H127" i="16"/>
  <c r="H384" i="16"/>
  <c r="H119" i="16"/>
  <c r="H128" i="16"/>
  <c r="H129" i="16"/>
  <c r="H130" i="16"/>
  <c r="H131" i="16"/>
  <c r="H132" i="16"/>
  <c r="H385" i="16"/>
  <c r="H133" i="16"/>
  <c r="H386" i="16"/>
  <c r="H387" i="16"/>
  <c r="H135" i="16"/>
  <c r="H134" i="16"/>
  <c r="H388" i="16"/>
  <c r="H136" i="16"/>
  <c r="H144" i="16"/>
  <c r="H145" i="16"/>
  <c r="H137" i="16"/>
  <c r="H138" i="16"/>
  <c r="H146" i="16"/>
  <c r="H147" i="16"/>
  <c r="H148" i="16"/>
  <c r="H149" i="16"/>
  <c r="H150" i="16"/>
  <c r="H389" i="16"/>
  <c r="H152" i="16"/>
  <c r="H6" i="16"/>
  <c r="H153" i="16"/>
  <c r="H281" i="16"/>
  <c r="H154" i="16"/>
  <c r="H155" i="16"/>
  <c r="H156" i="16"/>
  <c r="H166" i="16"/>
  <c r="H167" i="16"/>
  <c r="H169" i="16"/>
  <c r="H170" i="16"/>
  <c r="H172" i="16"/>
  <c r="H173" i="16"/>
  <c r="H174" i="16"/>
  <c r="H175" i="16"/>
  <c r="H286" i="16"/>
  <c r="H306" i="16"/>
  <c r="H351" i="16"/>
  <c r="H352" i="16"/>
  <c r="H176" i="16"/>
  <c r="H177" i="16"/>
  <c r="H390" i="16"/>
  <c r="H391" i="16"/>
  <c r="H178" i="16"/>
  <c r="H278" i="16"/>
  <c r="H350" i="16"/>
  <c r="H311" i="16"/>
  <c r="H179" i="16"/>
  <c r="H180" i="16"/>
  <c r="H181" i="16"/>
  <c r="H12" i="16"/>
  <c r="H98" i="16"/>
  <c r="H13" i="16"/>
  <c r="H157" i="16"/>
  <c r="H158" i="16"/>
  <c r="H184" i="16"/>
  <c r="H185" i="16"/>
  <c r="H99" i="16"/>
  <c r="H186" i="16"/>
  <c r="H187" i="16"/>
  <c r="H189" i="16"/>
  <c r="H100" i="16"/>
  <c r="H101" i="16"/>
  <c r="H102" i="16"/>
  <c r="H188" i="16"/>
  <c r="H103" i="16"/>
  <c r="H104" i="16"/>
  <c r="H105" i="16"/>
  <c r="H106" i="16"/>
  <c r="H107" i="16"/>
  <c r="H108" i="16"/>
  <c r="H109" i="16"/>
  <c r="H110" i="16"/>
  <c r="H111" i="16"/>
  <c r="H190" i="16"/>
  <c r="H191" i="16"/>
  <c r="H392" i="16"/>
  <c r="H393" i="16"/>
  <c r="H394" i="16"/>
  <c r="H395" i="16"/>
  <c r="H396" i="16"/>
  <c r="H193" i="16"/>
  <c r="H194" i="16"/>
  <c r="H195" i="16"/>
  <c r="H196" i="16"/>
  <c r="H198" i="16"/>
  <c r="H202" i="16"/>
  <c r="H203" i="16"/>
  <c r="H125" i="16"/>
  <c r="H126" i="16"/>
  <c r="H159" i="16"/>
  <c r="H161" i="16"/>
  <c r="H162" i="16"/>
  <c r="H163" i="16"/>
  <c r="H197" i="16"/>
  <c r="H164" i="16"/>
  <c r="H165" i="16"/>
  <c r="H201" i="16"/>
  <c r="H200" i="16"/>
  <c r="H199" i="16"/>
  <c r="H423" i="16"/>
  <c r="H424" i="16"/>
  <c r="H204" i="16"/>
  <c r="H206" i="16"/>
  <c r="H205" i="16"/>
  <c r="H209" i="16"/>
  <c r="H397" i="16"/>
  <c r="H210" i="16"/>
  <c r="H211" i="16"/>
  <c r="H212" i="16"/>
  <c r="H213" i="16"/>
  <c r="H214" i="16"/>
  <c r="H456" i="16"/>
  <c r="H398" i="16"/>
  <c r="H215" i="16"/>
  <c r="H224" i="16"/>
  <c r="H223" i="16"/>
  <c r="H222" i="16"/>
  <c r="H221" i="16"/>
  <c r="H219" i="16"/>
  <c r="H220" i="16"/>
  <c r="H225" i="16"/>
  <c r="H226" i="16"/>
  <c r="H229" i="16"/>
  <c r="H228" i="16"/>
  <c r="H216" i="16"/>
  <c r="H217" i="16"/>
  <c r="H230" i="16"/>
  <c r="H231" i="16"/>
  <c r="H237" i="16"/>
  <c r="H399" i="16"/>
  <c r="H400" i="16"/>
  <c r="H401" i="16"/>
  <c r="H402" i="16"/>
  <c r="H238" i="16"/>
  <c r="H239" i="16"/>
  <c r="H240" i="16"/>
  <c r="H75" i="16"/>
  <c r="H73" i="16"/>
  <c r="H74" i="16"/>
  <c r="H142" i="16"/>
  <c r="H192" i="16"/>
  <c r="H139" i="16"/>
  <c r="H140" i="16"/>
  <c r="H141" i="16"/>
  <c r="H243" i="16"/>
  <c r="H244" i="16"/>
  <c r="H245" i="16"/>
  <c r="H246" i="16"/>
  <c r="H247" i="16"/>
  <c r="H248" i="16"/>
  <c r="H249" i="16"/>
  <c r="H250" i="16"/>
  <c r="H251" i="16"/>
  <c r="H252" i="16"/>
  <c r="H253" i="16"/>
  <c r="H254" i="16"/>
  <c r="H255" i="16"/>
  <c r="H403" i="16"/>
  <c r="H404" i="16"/>
  <c r="H405" i="16"/>
  <c r="H256" i="16"/>
  <c r="H257" i="16"/>
  <c r="H406" i="16"/>
  <c r="H260" i="16"/>
  <c r="H261" i="16"/>
  <c r="H262" i="16"/>
  <c r="H263" i="16"/>
  <c r="H264" i="16"/>
  <c r="H265" i="16"/>
  <c r="H266" i="16"/>
  <c r="H267" i="16"/>
  <c r="H268" i="16"/>
  <c r="H269" i="16"/>
  <c r="H270" i="16"/>
  <c r="H271" i="16"/>
  <c r="H272" i="16"/>
  <c r="H273" i="16"/>
  <c r="H274" i="16"/>
  <c r="H275" i="16"/>
  <c r="H52" i="16"/>
  <c r="H53" i="16"/>
  <c r="H54" i="16"/>
  <c r="H55" i="16"/>
  <c r="H56" i="16"/>
  <c r="H171" i="16"/>
  <c r="H241" i="16"/>
  <c r="H233" i="16"/>
  <c r="H68" i="16"/>
  <c r="H232" i="16"/>
  <c r="H234" i="16"/>
  <c r="H235" i="16"/>
  <c r="H236" i="16"/>
  <c r="H305" i="16"/>
  <c r="H151" i="16"/>
  <c r="H361" i="16"/>
  <c r="H50" i="16"/>
  <c r="H51" i="16"/>
  <c r="H57" i="16"/>
  <c r="H168" i="16"/>
  <c r="H207" i="16"/>
  <c r="H329" i="16"/>
  <c r="H330" i="16"/>
  <c r="H356" i="16"/>
  <c r="H357" i="16"/>
  <c r="H23" i="16"/>
  <c r="H3" i="16"/>
  <c r="H276" i="16"/>
  <c r="H277" i="16"/>
  <c r="H280" i="16"/>
  <c r="H282" i="16"/>
  <c r="H283" i="16"/>
  <c r="H284" i="16"/>
  <c r="H285" i="16"/>
  <c r="H287" i="16"/>
  <c r="H407" i="16"/>
  <c r="H408" i="16"/>
  <c r="H289" i="16"/>
  <c r="H290" i="16"/>
  <c r="H291" i="16"/>
  <c r="H292" i="16"/>
  <c r="H288" i="16"/>
  <c r="H293" i="16"/>
  <c r="H294" i="16"/>
  <c r="H295" i="16"/>
  <c r="H296" i="16"/>
  <c r="H297" i="16"/>
  <c r="H409" i="16"/>
  <c r="H410" i="16"/>
  <c r="H411" i="16"/>
  <c r="H298" i="16"/>
  <c r="H7" i="16"/>
  <c r="H299" i="16"/>
  <c r="H412" i="16"/>
  <c r="H301" i="16"/>
  <c r="H413" i="16"/>
  <c r="H302" i="16"/>
  <c r="H303" i="16"/>
  <c r="H414" i="16"/>
  <c r="H242" i="16"/>
  <c r="H160" i="16"/>
  <c r="H208" i="16"/>
  <c r="H279" i="16"/>
  <c r="H362" i="16"/>
  <c r="H363" i="16"/>
  <c r="H425" i="16"/>
  <c r="H304" i="16"/>
  <c r="H308" i="16"/>
  <c r="H310" i="16"/>
  <c r="H312" i="16"/>
  <c r="H313" i="16"/>
  <c r="H314" i="16"/>
  <c r="H315" i="16"/>
  <c r="H316" i="16"/>
  <c r="H317" i="16"/>
  <c r="H318" i="16"/>
  <c r="H319" i="16"/>
  <c r="H320" i="16"/>
  <c r="H323" i="16"/>
  <c r="H324" i="16"/>
  <c r="H325" i="16"/>
  <c r="H326" i="16"/>
  <c r="H327" i="16"/>
  <c r="H258" i="16"/>
  <c r="H259" i="16"/>
  <c r="H322" i="16"/>
  <c r="H321" i="16"/>
  <c r="H331" i="16"/>
  <c r="H332" i="16"/>
  <c r="H333" i="16"/>
  <c r="H367" i="16"/>
  <c r="H334" i="16"/>
  <c r="H335" i="16"/>
  <c r="H415" i="16"/>
  <c r="H336" i="16"/>
  <c r="H337" i="16"/>
  <c r="H338" i="16"/>
  <c r="H339" i="16"/>
  <c r="H340" i="16"/>
  <c r="H343" i="16"/>
  <c r="H344" i="16"/>
  <c r="H345" i="16"/>
  <c r="H364" i="16"/>
  <c r="H309" i="16"/>
  <c r="H346" i="16"/>
  <c r="H347" i="16"/>
  <c r="H426" i="16"/>
  <c r="H348" i="16"/>
  <c r="H416" i="16"/>
  <c r="H349" i="16"/>
  <c r="H353" i="16"/>
  <c r="H354" i="16"/>
  <c r="H355" i="16"/>
  <c r="H358" i="16"/>
  <c r="H359" i="16"/>
  <c r="H360" i="16"/>
  <c r="H418" i="16"/>
  <c r="H419" i="16"/>
  <c r="H39" i="16"/>
</calcChain>
</file>

<file path=xl/sharedStrings.xml><?xml version="1.0" encoding="utf-8"?>
<sst xmlns="http://schemas.openxmlformats.org/spreadsheetml/2006/main" count="7374" uniqueCount="3098">
  <si>
    <t>LOTES</t>
  </si>
  <si>
    <t>CANTIDAD ARTÍCULOS POR LOTES</t>
  </si>
  <si>
    <t>ARTÍCULOS CON PRECIOS HISTÓRICOS</t>
  </si>
  <si>
    <t>ARTÍCULOS CON PRECIO TIENDA VIRTUAL DEL ESTADO</t>
  </si>
  <si>
    <t>ARTÍCULO CON PRECIOS DE EXPERTOS</t>
  </si>
  <si>
    <t>Formación</t>
  </si>
  <si>
    <t>AGROPECUARÍA</t>
  </si>
  <si>
    <t>AGROINDUSTRIA</t>
  </si>
  <si>
    <t>INDUSTRIA</t>
  </si>
  <si>
    <t>SISTEMAS</t>
  </si>
  <si>
    <t>BISUTERÍA</t>
  </si>
  <si>
    <t>SALUD Y DEPORTE</t>
  </si>
  <si>
    <t>PAPELERÍA</t>
  </si>
  <si>
    <t>Sennova</t>
  </si>
  <si>
    <t>AGROSENNOVA</t>
  </si>
  <si>
    <t>LABORATORIO SENNOVA</t>
  </si>
  <si>
    <t>PAPELERÍA SENNOVA</t>
  </si>
  <si>
    <t>SISTEMAS SENNOVA</t>
  </si>
  <si>
    <t>MECÁNICO SENNOVA</t>
  </si>
  <si>
    <t>TOTALES</t>
  </si>
  <si>
    <t>LOTE 1 AGROPECUARIA 2022</t>
  </si>
  <si>
    <t>CLASIFICACIÓN UNSPSC</t>
  </si>
  <si>
    <t>Item</t>
  </si>
  <si>
    <t>CÓDIGO SENA</t>
  </si>
  <si>
    <t>Descripción</t>
  </si>
  <si>
    <t>Unidad de
 medida</t>
  </si>
  <si>
    <t>Cantidad a solicitar</t>
  </si>
  <si>
    <t>Histórico 2021</t>
  </si>
  <si>
    <t>IPC</t>
  </si>
  <si>
    <t>PRECIOS UNITARIO 2022</t>
  </si>
  <si>
    <t>SEGMENTO</t>
  </si>
  <si>
    <t>FAMILIA</t>
  </si>
  <si>
    <t>CLASE</t>
  </si>
  <si>
    <t>PRODUCTO</t>
  </si>
  <si>
    <t>Cotización 1</t>
  </si>
  <si>
    <t>Cotización 2</t>
  </si>
  <si>
    <t>Promedio</t>
  </si>
  <si>
    <t>Medicamento veterinario desparasitante: ANTICOCCIDIAL  EN SOLUCION, A BASE DE AMPROLIO       
 PRODUCTO EN SUSPENSION DE USOS VETERINARIO, ANTICOCCIDIAL, A BASE DE AMPROLIO, FRASCO POR 1 Litro</t>
  </si>
  <si>
    <t>LITRO</t>
  </si>
  <si>
    <t>01</t>
  </si>
  <si>
    <t>ANTIDIARREICO POLVO ORAL. ANTIDIARRÉICO Y ANTIBACTERIANO INTESTINAL,EN FORMA DE POLVO SOLUBLE, PRESENTACION EN SOBRES  PARA DISOLVER EN AGUA O LECHE POR VÍA ORAL. UTILIZADO PARA TODAS LAS ESPECIES ,EJERCIENDO UNA ACCIÓN ANTIBACTERIANA DE AMPLIO ESPECTRO,ESTABLECIEDO PROTECCIÓN DE LA MUCOSA INTESTINAL, REDUCIENDO EL PERISTALTISMO INTESTINAL.  Y SUSTITUYENDO ELECTROLITOS PERDIDOS EN LA DIARREA.  COMPOSICION   CADA 100 G CONTIENE:
SULFAGUANIDINA……………… 15 G
FTALILSULFATIAZOL………….………5 G
PECTINA………………………… 1 G
BENTONITA……………………… 2 G
CAOLIN………………………… 77 G
PRESENTACION: CAJA DE 10 SOBRES POR 10 G C/U</t>
  </si>
  <si>
    <t>CAJA</t>
  </si>
  <si>
    <t>ANTIPARASITARIO INTERNO CON EFECTO VERMICIDA, LARVICIDA Y OVICIDA EN LAS PARASITOSIS INTERNAS DE LOS BOVINOS, A BASE DE ALBENDAZOL DE USO ORAL
. FRSCO DE 500 ML. TIPO ALBENDAZOL</t>
  </si>
  <si>
    <t>FRASCO</t>
  </si>
  <si>
    <t>CUBREOJETOS 18 X 18, presentación Caja x 100 UN</t>
  </si>
  <si>
    <t>00</t>
  </si>
  <si>
    <t>Plastico negro calibre 8 por 10 metros de ancho; Rollo x 100 Metros</t>
  </si>
  <si>
    <t>ROLLO</t>
  </si>
  <si>
    <t>10-20-20 Nitrogeno    10%
Fosforo (P2O5)   20%
Potasio total (K2O)     20%
granulado  .
Empaque: Bultos de 50 Kilogramos. bolsa de polipropileno</t>
  </si>
  <si>
    <t>BULTO</t>
  </si>
  <si>
    <t>05</t>
  </si>
  <si>
    <t>10-30-10 Abono alto en fósforo, de relación nutricional 1:3:1, especial para fertilización "de arranque" en la siembra, particularmente indicado para el cultivo de papa en suelos con bajos contenidos de fósforo. Composición garantizada Nitrógeno Total (N) 10 %, Nitrógeno Amoniacal (N) 8.2 %, Nitrógeno Nítrico (N) 1.8 %, Fósforo asimilable (P2O5) 30 %, Potasio soluble en agua (K2O) 10 %                                                               Empaque: Bultos de 50 Kilogramos. bolsa de polipropileno</t>
  </si>
  <si>
    <t>Fertilizante 12-40-0-10 (S)  Nitrógeno Total (N) 12 %  Nitrógeno Amoniacal (N) 12 %  Fósforo asimilable (P2O5) 40 %  Azufre Total (S) 10 %  Azufre como Sulfato (S) 5 %  Azufre Elemental (S) 5 %  Zinc (Zn). Fertilizante compuesto granulado N-P para aplicación al suelo. Bulto 50 kg</t>
  </si>
  <si>
    <t>Bulto</t>
  </si>
  <si>
    <t>04</t>
  </si>
  <si>
    <t>15-15-15 Nitrógeno Total (N)     15 %
Fosforo (P2O5)  15%
Potasio    15.0 %
 Sólido granulado de color gris o marrón.                                                                                                                                                                    Empaque: Bultos de 50 Kilogramos. bolsa de polipropileno</t>
  </si>
  <si>
    <t>Fertilizante 9-45-11 Nitrógeno Total (N) 9,0% Nitrógeno Amoniacal 7,0% Nitrógeno Nítrico (N) 2,0% Fósforo Asimilable (P2O5) 45,0% Potasio Soluble en Agua (K2O) 11,0% Magnesio Soluble en Agua (MgO) 1,0%  Azufre Soluble en Agua (S) 0,8% pH en solución al 10% 4,78. Polvo Soluble
Fertilizante mezclado NPK Polvo Soluble. para aplicación mediante sistema de fertirrigación. Registro de venta ICA Vigente  Presentación Kilo</t>
  </si>
  <si>
    <t>KILO</t>
  </si>
  <si>
    <t>Fertilizante CLORURO DE POTASIO Composición garantizada Potasio soluble en agua (K2O) 60.0 %  Humedad máxima 1.0 %   Fertilizante simple en cristales K para aplicación al suelo. Registro de venta ICA Vigente  Presentación Bulto x 50 kg</t>
  </si>
  <si>
    <t>02</t>
  </si>
  <si>
    <t>Agente de control biológico  4-ALLYL-1,2- DIMETOXIBENCENO Para control de  Mosca de la fruta. CONCENTRACION 2.00 gramos/unidad de señuelo. TIPO DE FORMULACIÓN Emisor de Vapores (VP). TIPO DE PRODUCTO Producto Bioquímico Registro ICA 9583</t>
  </si>
  <si>
    <t>UNIDAD</t>
  </si>
  <si>
    <t>09</t>
  </si>
  <si>
    <t>ACONDICIONADOR ORGÁNICO MINERAL DE SUELOS - POLVO.                  COMPOSICIÓN GARANTIZADA
Nitrógeno total (N)  1.72 %
Fósforo asimilable (P₂O₅)  3.35 %
Potasio soluble en agua (K₂O₅) 2.70 %
Materia orgánica total  27 %
Carbono orgánico  15.7 %
Cenizas 45 %
Humedad   13.6 %.                                                                                                                                                                                                                                                 FUENTES: Residuos orgánicos de procedencia vegetal.
• Residuos orgánicos de procedencia animal.
• Lombricompuesto líquido.
• Roca fosfórica.
• Zeolita.
• Lombricompuesto sólido                                                                                                                                                                                                                                             Registro ICA vigente Al momento de la entrega con una vida útil superior a un año. Presentación Bulto 50 kg</t>
  </si>
  <si>
    <t>Bulto 50 Kg</t>
  </si>
  <si>
    <t>ACONDICIONADOR ORGÁNICO PARA APLICACIÓN AL SUELO. COMPOSICIÓN Potasio soluble en agua (K2O)………….…………….35,0 g/l
Calcio (CaO)……………………………………………..4,0 g/l
Magnesio (MgO)…………………………………………0,2 g/l
Carbono de extracto húmico total (C.E.H.T.)……...150,0 g/l
Carbono de ácidos húmicos (C.A.H.)………………120,0 g/l
Carbono de ácidos fúlvicos (C.A.F.).........................30,0 g/l                                                                                                                                                        Acondicionador para el suelo a base de leonardita (humato de potasio); su alto contenido de ácidos húmicos y fúlvicos (moléculas complejas orgánicas), mejora las condiciones físicas, químicas y biológicas del suelo. Registro ICA con fecha de expiración superior a un año en el momento de entrega</t>
  </si>
  <si>
    <t xml:space="preserve">Agente de control biológico biorregulador de nematodos y de insectos plaga Ingredientes Activos Esporas en latencia de los hongos entomopatógenos Paecilomyces lilacinus, Metarhizium anisopliae, Beauveria bassiana.
Nombre biológico. Metarhizium anisopliae Cepa OBMa13 (Ref. ATCC90448), Beauveria bassiana Cepa OBBb14 (Ref. ATCC74040), Paecilomyces lilacinus Cepa OBPL17 (Ref. CIPAC753). Paecilomyces lilacinus.............1x 108 esporas/g…...….20%*
Metarhizium anisopliae.............1x 106 esporas/g………20%*
Beauveria bassiana...................1x 106 esporas/g…...….20%*
Ingredientes aditivos. c.s.p................100 g…………… 40%
TOTAL…………………………………………………….…..100%
Contiene 60 gramos de ingrediente activo por 100 gramos de producto comercial.   Formulación Polvo Mojable – WP. Envase y presentación. Envase rígido de polietileno de alta densidad 100 gramos </t>
  </si>
  <si>
    <t>Frasco 100 gramos</t>
  </si>
  <si>
    <t>Agente de control biológico. Composición : Paecilomyces fumosoroseus (Cepa DSM 15126) Concentración: Cada mililitro contiene 5 x 109 (5 mil millones) de Conidiosporas viables. Formulación : Suspensión concentrada. Modo de acción por contacto. Registro ICA vigente. Al momento de la entrega con fecha de vencimiento superior a un año. Presentación Litro</t>
  </si>
  <si>
    <t>Agente de control biológico que protege las raíces del daño por nemátodos y por insectos plaga. Nombre biológico. Metarhizium anisopliae Cepa OBMa13 (Ref. ATCC90448), Beauveria bassiana Cepa OBBb14 (Ref. ATCC74040), Paecilomyces lilacinus Cepa OBPL17 (Ref. CIPAC753) Composición Garantizada
Paecilomyces lilacinus.............1x 108 esporas/g…...….20%*
Metarhizium anisopliae.............1x 106 esporas/g………20%*
Beauveria bassiana...................1x 106 esporas/g…...….20%*
Ingredientes aditivos. c.s.p................100 g…………… 40%
TOTAL…………………………………………………….…..100%
Contiene 60 gramos de ingrediente activo por 100 gramos de producto comercial  Formulación Polvo Mojable – WP. Registro ICA. Fecha de expiración mayor a un año en el momento de la entrega. Envase y presentación. Envase rígido de polietileno de alta densidad.
100 gramos</t>
  </si>
  <si>
    <t>Agente de control biológico. Acondicionador de suelo y bioestimulante. Composición Garantizada Trichoderma harzianum: 100 Millones de esporas por gramo. 20%. Ingredientes Aditivos. c.s.p. 80 %. Formulación Polvo Mojable – WP. Envase y presentación. Envase rígido de polietileno de alta densidad de 100 gramos. Registro ICA vigente</t>
  </si>
  <si>
    <t>ABONO NITROGENADO UREA FERTILIZANTE NITROGENADO Composición garantizada Nitrógeno Total (N) 46.0 %
 Nitrógeno Uréico (N) 46.0 %
 Biuret máximo 1.5 %  Humedad máxima 1.0 %
 Tipo de abono Fertilizante simple granulado N para aplicación al suelo.
 Empaque Bultos de 50 kilos. Presentación Granulado. Aplicaciones Fertilizante Nitrogenado de amplio uso. Eficaz en cultivos de arroz, algodón, sorgo, maíz, caña, pastos, banano, café</t>
  </si>
  <si>
    <t xml:space="preserve"> Semilla  GIRASOL seleccionada Registro ica, Pureza 95%, Germinacion 85%. Registro ICA vigente Al momento de la entrega con una vida útil superior a un año. Prsentación paquete x 1000 semillas</t>
  </si>
  <si>
    <t>Bolsa x 1000 semillas</t>
  </si>
  <si>
    <t>Medicamento veterinario - Larvicida: AEROSOL LARVICIDA PRODUCTO DE USO VETERINARIO LARVICIDA, INSECTICIDA, ACARICIDA, BACTERIOSTÁTICO, ANTISÉPTICO, REPELENTE Y CICATRIZANTE DE USO EN TODAS LAS ESPECIES QUE CONTIENE PROPOXUR 0.303 G, COUMAPHOS O.454 G, SULFANILAMIDA 0.757 G, PRESENTACIÓN LATA AEROSOL POR 350 ML</t>
  </si>
  <si>
    <t>LATA</t>
  </si>
  <si>
    <t>06</t>
  </si>
  <si>
    <t>AGUJA CURVA PARA RELIZAR SUTURAS  AGUJAS DE ACERO INOXIDABLE, CURVAS DE DIVERSOS TAMAÑOS, PARA USO EN CUALQUIER ESPECIE</t>
  </si>
  <si>
    <t>AGUJA DESECHABLE, CALIBRE 16 AGUJAS EN POLIPROPILENO DESCARTABLE CON PABELLÓN DE PLASTICO DE USO VETERINARIO, CALIBRE 16 POR 1 1/2 PULGADA, CAJA POR 100 UNIDADES.</t>
  </si>
  <si>
    <t>AGUJA DESECHABLE, CALIBRE 20 AGUJAS EN POLIPROPILENO DESCARTABLE CON PABELLÓN DE PLASTICO DE USO VETERINARIO, CALIBRE 20 POR 1  1/2 PULGADA, CAJA POR 100 UNIDADES.</t>
  </si>
  <si>
    <t>AGUJA DESECHABLE, CALIBRE 21 AGUJAS DESECHABLES CON PABELLÓN DE PLASTICO DE USO VETERINARIOCALIBRE 21 DE 1 1/2 PULGADA, CAJA POR 100 UNIDADES</t>
  </si>
  <si>
    <t>Aguja vacutainer para toma de muestra calibre 20 de 1 1/2´´, caja x 100</t>
  </si>
  <si>
    <t>AGUJAS INTRAMAMARIAS . METÁLICAS, DE 2.5", ROMA, DE ACERO INOXIDABLE, HUECA Y ORIFICIO A 1 CM DE LA PUNTA UBICADO D MANERA LATERAL, PARA APLICACIÓN DE MEDICAMENTOS INTRAMAMARIOS, O AMPLIACION DEL OPERCULO.</t>
  </si>
  <si>
    <t>AHUMADOR. (ahumador # 3 (mediano) para apicultura en acero inoxidable, fuelle de madera, con capucha en acabado redondo, dotado de rejilla de protección, acero galvanizado altura 24cm y 10 cm de diámetro, al momento de la entrega el producto tiene el 100% de su vida útil.)</t>
  </si>
  <si>
    <t>AISLADOR DE PUNTILLA PARA CERCA ELECTRICA. PRESENTACIÓN: BOLSA X 100 UNIDADES</t>
  </si>
  <si>
    <t xml:space="preserve">BOLSA </t>
  </si>
  <si>
    <t xml:space="preserve">AISLADOR TERMINAL OVALADO PARA CERCA ELECTRICA </t>
  </si>
  <si>
    <t>Alambre Galvanizado Calibre 14 Para Cerca Eléctrica; PRESENTACIÓN: ROLLO X 865 METROS</t>
  </si>
  <si>
    <t>Alambre de púas calibre 14. PRESENTACIÓN: Rollos de 400 metros</t>
  </si>
  <si>
    <t>ALCOHOL ETÍLICO AL 70%  ALCOHOL  ETILICO AL 70 %, ES UN ALCOHOL QUE SE PRESENTA COMO UN LÍQUIDO INCOLORO E INFLAMABLE CON UN PUNTO DE EBULLICIÓN DE 78 °C, UTILIZADO EN LA ASEPSIA DE SUPERFICIES ORGANICAS E INORGANICAS.*. LIQUIDO INCOLORO, CON CENTRACIÓN AL 70 %. PRESENTACIÓN EN ENVASE DE PLASTICO POR LITRO</t>
  </si>
  <si>
    <t>Alevino de Bocachico Alevinos de bocachico (Prochilodus magdalenae), con talla de 1-2", empacados en bolsas plásticas con agua y oxígeno en relación 1 : 4 y en cantidades de 250 individuos por bolsa y embalados en cajas
de cartón ó icopor</t>
  </si>
  <si>
    <t>Alevino de cachama blanca Alevinos de cachama blanca, con talla de 1-2" , empacados en bolsas plásticas con agua y
oxígeno en relación 1 : 4 y en cantidades de 250 individuos por bolsa y embalados en cajas
de cartón ó icopor</t>
  </si>
  <si>
    <t>Alevino de Tilapia Roja Alevinos de Tilapia roja (Oreochromis spp), con talla de 1-2" , reversadas al 99%, empacados en bolsas plásticas con agua y oxígeno en relación 1 : 4 y en cantidades de 250 individuos por bolsa y embalados en cajas
de cartón ó icopor</t>
  </si>
  <si>
    <t>03</t>
  </si>
  <si>
    <t xml:space="preserve"> Alicate cacha con forrado aislante, electrisista</t>
  </si>
  <si>
    <t>Alimentadores: Los alimentadores generalmente son recipientes de diferentes
materiales en los cuales los apicultores proveen a la colonia Fabricado en acrílico, soportes metálicos para mayor durabilidad. Ocupa el espacio de dos cuadros de media alza.</t>
  </si>
  <si>
    <t xml:space="preserve">ALIMENTO CONCENTRADO BALANCEADO PARA GALLINAS EN POSTURA ALIMENTO BALANCEADO PARA POLLITAS BULTO POR 40  KILOGRAMOS.  --- COMPOSICION GARANTIZADA ---- PROTEINA MINIMO 16.0%  --- GRASA MINIMO 2.5% --- FIBRA MAXIMA 6.0%  ---- CENIZAS MAXIMO 15.0%  --- HUMEDAD MAXIMO 12.0%  ---- REGISTRO ICA 3360 AL
 </t>
  </si>
  <si>
    <t xml:space="preserve">ALIMENTO CONCENTRADO BALANCEADO PARA PECES ALIMENTO CONCENTRADO BALANCEADO PARA PECES DE 25% DE PROTEINA, EXTRUDIZADO EN PELLET 5.5MM POR BULTO DE 40 KILOGRAMOS  ---- GRASA MINIMO 2.5%  ---- FIBRA MAXIMA 4.0%  --- CENIZAS MAXIMO 12.0%  ---- HUMEDAD MAXIMA 13.0% ---- REGISTRO ICA 5329 AL      </t>
  </si>
  <si>
    <t xml:space="preserve">ALIMENTO CONCENTRADO BALANCEADO PARA PECES ALIMENTO CONCENTRADO BALANCEADO PARA PECES DE 30% DE PROTEINA, EXTRUDIZADO EN PELLET 5.5MM POR BULTO DE 40 KILOGRAMOS  ---- GRASA MINIMO 6%  ---- FIBRA MAXIMA 8.0%  --- CENIZAS MAXIMO 12.0%  ---- HUMEDAD MAXIMA 12.0% ---- REGISTRO ICA 5329 AL      </t>
  </si>
  <si>
    <t xml:space="preserve">ALIMENTO CONCENTRADO BALANCEADO PARA PECES ALIMENTO CONCENTRADO BALANCEADO PARA PECES DE 38% DE PROTEINA, EXTRUDIZADO EN PELLET 5.5MM, POR BULTO DE 40 KILOGRAMOS  ---- GRASA MINIMO 6%  ---- FIBRA MAXIMA 6.0%  --- CENIZAS MAXIMO 12.0%  ---- HUMEDAD MAXIMA 12.0% ---- REGISTRO ICA 5329 AL      </t>
  </si>
  <si>
    <t xml:space="preserve">ALIMENTO CONCENTRADO BALANCEADO PARA PECES ALIMENTO CONCENTRADO BALANCEADO PARA PECES DE 40% DE PROTEINA, EN HARINA MUY FINA PARA ALEVINAJE, POR BULTO DE 40 KILOGRAMOS  ---- GRASA MINIMO 6%  ---- FIBRA MAXIMA 6.0%  --- CENIZAS MAXIMO 12.0%  ---- HUMEDAD MAXIMA 12.0% ---- REGISTRO ICA 5329 AL      </t>
  </si>
  <si>
    <t xml:space="preserve">ALIMENTO CONCENTRADO BALANCEADO PARA POLLAS PREPICO ALIMENTO BALANCAEADO PARA POLLAS CROMBELIZADO, EMPACADO EN BOLSAS DE POLIPROPILENO X 40 KG.COMPOSICION GARANTIZADA --- PROTEINA MINIMO 17.0% ---- GRASA MINIMO 4,0%  --- FIBRA MAXIMA 6.0%  --- CENIZAS MAXIMO 15,0%  ---- HUMEDAD MAXIMA 13.0%  ---- REGISTRO ICA 3072 AL       </t>
  </si>
  <si>
    <t xml:space="preserve">ALIMENTO CONCENTRADO BALANCEADO PARA POLLO EN FASE DE ENGORDE ALIMENTO CONCENTRADO PARA POLLITO ENGORDE, BULTO POR 40 KG.PROTEINA 18.0%  --- GRASA MINIMO 6.0%  ---- FIBRA MAXIMA 5.0%  ---- CENIZAS MAXIMO 8.0% ---- HUMEDAD MAXIMA 13.0%  ----- REGISTRO ICA 3054 AL      </t>
  </si>
  <si>
    <t xml:space="preserve">ALIMENTO CONCENTRADO PARA LEVANTE EN POLLOS  ALIMENTO CONCENTRADO PARA POLLITO LEVANTE, BULTO POR 40 KG. PROTEINA  21.0%  ---- GRASA MINIMO 2.0%  ---- FIBRA MAXIMA 5.0%  ----- CENIZAS MAXIMO 8.0%  ---- HUMEDAD MAXIMA 13.0% ----- REGISTRO ICA 1254 AL      </t>
  </si>
  <si>
    <t>AMONIO CUATERNARIO   UN DESINFECTANTE A BASE AMONIO CUATERNARIO DE 5A. GENERACIÓN , ESPECÍFICAMENTE DISEÑADO PARA EL CONTROL DE BACTERIAS, HONGOS Y ALGUNOS VIRUS SENSIBLES AL INGREDIENTE ACTIVO, SOLUCION DESINFECTANTE DE AMONIO CUATERNARIO. PRESENTACIÓN X 1 LITRO</t>
  </si>
  <si>
    <t>Medicamento de uso veterinario: ANALGESICO DE USO VETERINARIO
 ANALGESICO DE USO VETERINARIO A BASE DE  FLUNIXIN MEGLUMINE 50 MG, CON PROPIEDADES ANTIINFLAMATORIAS, ANALGESICAS Y ANTIPIRETICAS PARA SER UTILIZADO EN CUALQUIER ESPECIE PECUARIA. FRASCO POR 100 ML</t>
  </si>
  <si>
    <t>Medicamento de uso veterinario: ANESTÉSICO LOCAL . ANESTESICO LOCAL  DE ACCIÓN INTERMEDIA PERTENECIENTE AL GRUPO DE LAS AMIDAS, INDICADO PARA  USO LOCAL, TÓPICO PARA MANTENER LA ZONA O ESTRUCTURA INFILTRADA LIBRE DE SENSIBILIDAD SUPERFICIAL POR 1 A 2 HORAS A BASE DE CLORHIDRATO DE LIDOCAINA 2 G. FRASCO POR  50 ML</t>
  </si>
  <si>
    <t>Medicamento de uso veterinario Antibiotico: ANTIBACTERIANO A BASE DE ENROFLOXACINADE DE USO VETERINARIO ANTIBIOTICO INYECTABLE DE USO VETERINARIO A BASE DE ENROFLOXACINA POR 10 G, PARA USO EN CUALQUIER ESPECIE PECUARIA, FRASCO POR 1 LITRO</t>
  </si>
  <si>
    <t xml:space="preserve">Medicamento de uso veterinario Antibiotico: ANTIBIOTICO DE AMPLIO ESPECTRO D USO VETERINARIO ANTIBIOTICO INYECTABLE DE USO VETERINARIO A BASE DE OXITETRACLINA POR 200 MG DE AMPLIO ACCION (L.A), PARA USO EN CUALQUIER ESPECIE PECUARIA, FRASCO POR 500 ML. </t>
  </si>
  <si>
    <t>Medicamento de uso veterinario Antibiotico: ANTIBIÓTICO DE USO VETERINARIO
 A BASE DE PENICILINA G BENZATINICA 125.000 UI, PENICILINA G PROCAINICA 62.500 UI, PENICILINA G POTÁSICA 62.500 UI, Para el tratamiento de infecciones producidas por microorganismos sensibles a las penicilinas, PRESENTACIÓN FRASCO POR 3 MILLONES CON DILUYENTE</t>
  </si>
  <si>
    <t>Medicamento de uso veterinario Antibiotico: ANTIHISTAMINICO DE USO VETERINARIO
 ANTIHISTAMINICO DE USO VETERINARIO A BASE DE TRIPELENAMINA 20 MG,  PARA SER UTILIZADO EN CUALQUIER ESPECIE PECUARIA. FRASCO POR 50 ML</t>
  </si>
  <si>
    <t>Medicamento de uso veterinario Antibiotico: ANTINFLAMATORIO DE USO VETERINARIO
 ANTINFLAMATORIO DE USO VETERINARIO A BASE DE FENILBUTAZONA, PARA  SER UTILIZADO EN CUALQUIER ESPECIE PECUARIA QUE CONTIENE FENILBUTAZONA SODICA 120 MG, Y CLOROHIDRATO DE CINCOCAINA 2 MG. FRASCO POR 50 MILILITROS</t>
  </si>
  <si>
    <t>Medicamento de uso veterinario: ANTITIMPANISMO Y ANTIESPUMANTE MEDICAMENTO DE USO VETERINARIO. ANTIESPUMANTE Y ANTITIMPANIZANTE RUMINAL, UTILIZADO PARA EL TIMPANISMO EN BOVINOS Y EQUINOS, SOBRECARGA RUMINAL, O CASOS EN QUE SE ALTERA EL PROCESO NORMAL DE LA RUMIA A BASE DE POLIOXIETHILENE SORBITAN MONO OLEATO 39,6 GR FRASCO POR 120 ML</t>
  </si>
  <si>
    <t>ATROPINA SULFATO MEDICAMENTO DE USO VETERINARIO ANTICOLINÉRGICO, ANTIESPASMÓDICO, ANTISECRETORIO,Y PREANESTESICO, ANTÍDOTO EN INTOXICACIONES POR INSECTICIDAS ORGANOFOSFORADOS Y CARBAMATOS.
SOLUCION INYECTABLE DE USO VETERINARIO, PARASIMPATICOLITICO, ANTIESPASMODICO, ANTISECRETORIO A BASE DE ATROPINA SULFATO 1.0 MG, FRASCO POR 50 ML.</t>
  </si>
  <si>
    <t>Azadón metálico con cabo de madera</t>
  </si>
  <si>
    <t>Azul de metileno Cloruro de tetrametiltionina en polvo envasado en frasco plástico x 50 gramos.</t>
  </si>
  <si>
    <t>Bandeja para germinación de semillas en poliestireno de 18 alveólos cada alvéolo tiene una profundidad de 20 cm y el tamaño total de la bandeja es de 65 x 42 cm. Para Forestales</t>
  </si>
  <si>
    <t>Unidad</t>
  </si>
  <si>
    <t>08</t>
  </si>
  <si>
    <t xml:space="preserve">Bandeja para germinación de semillas en poliestireno de 288 alveólos, cada alvéolo tiene una profundidad de 3.7 cm y el tamaño total de la bandeja es de 54 x 27 cm. </t>
  </si>
  <si>
    <t>Bandeja para germinación de semillas en poliestireno de 72 alveólos, Tamaño de la bandeja 55 cm X 29 cm.  Para frutales. Tamaño de cada una de las celdas 4 X 4 cm por 6 cm de profundidad</t>
  </si>
  <si>
    <t>BATEA DESOPERCULADORA: Fabricada en acero inoxidable 304 para alimentos, calibre 18. Con tapa y patas, bandeja para colocar el cuadro y canasta para filtrar el operculo. Llave dosificadora plástica de 1 1/4" ligeramente inclinado. Medidas: Ancho 46,5 cm, Largo 1 metro, Alto 30 cm</t>
  </si>
  <si>
    <t>Bebedero automatico para gallinas ponedoras con accesorios</t>
  </si>
  <si>
    <t>07</t>
  </si>
  <si>
    <t>Bebederos para ganado su diseño estructural los hace más resistentes a golpes, agrietamientos y a la corrosión.
Resistentes a la intemperie, Protección a los rayos UV, Fáciles de transportar y manipular, Higiénicos capacidad de 2000 litros, 60 cm de alto, 243 cm de ancho y 220 cm de base</t>
  </si>
  <si>
    <t>Bebederos para ganado su diseño estructural los hace más resistentes a golpes, agrietamientos y a la corrosión.
Resistentes a la intemperie, Protección a los rayos UV, Fáciles de transportar y manipular, Higiénicos capacidad de 500 litros, 55 cm de alto, 122 cm de ancho y 100 cm de base</t>
  </si>
  <si>
    <t>Medicamento de uso veterinario hormonal: BENZOATO DE ESTRADIOL DERIVADO SINTÉTICO DEL 17 B ESTRADIOL, HORMONA ESTEROIDEA SINTETIZADA POR EL FOLÍCULO OVÁRICO DESARROLLADA PARA OPTIMIZAR LOS RESULTADOS REPRODUCTIVOS DE LOS TRATAMIENTOS CON PROGESTÁGENOS EN BOVINOS. , SOLUCION ESTERIL OLEOSA DE USO VETERINARIO A BASE DE BENZOATO DE ESTRADIOL DE 1.0 MG. FRASCO POR 50 ML</t>
  </si>
  <si>
    <t>Bicarbonato de sodio Polvo fino blanco y/o cristales, soluble en agua. Áreas de aplicación: Industria alimentaria. Bolsas por 1libra. El producto debe cumplir con las especificaciones establecidas en su registro sanitario y licencia para comercialización a nivel nacional vigente, al momento de la entrega el producto debe tener una vida útil de al menos un año</t>
  </si>
  <si>
    <t>BOLSA</t>
  </si>
  <si>
    <t>Biofertilizante inoculante natural, en base a microorganismos promotores del crecimiento, que protege y estimula el desarrollo de la raíz por medio de un biofilm biológico, el cuál funciona como una barrera física y química para la plantas. Composición : Bacillus subtilis (DSM 5750)
 Bacillus licheniformis (DSM 5749). Concentración : Bacillus subtilis 1,6 x 10^10 UFC*/g Bacillus licheniformis 1,6 x 10^10 UFC*/g. Formulación : Polvo Mojable WP</t>
  </si>
  <si>
    <t>Kilo</t>
  </si>
  <si>
    <t>BIOFUNGICIDA, Composición Garantizada Ingrediente Activo: 200 millones de Conidias Viables de Trichoderma harzianum por gramo de producto e inertes u.s.p. Recuento directo de Conidias/gr: Mínimo: 2.0 x 108 Conidias/gramo.
Recuento Viable de Colonias/gr.: Mínimo: 1.6 x 108 Colonias/gramo.
Porcentaje de viabilidad de Conidias: Mínimo:80%, 72 horas de incubación
Porcentaje de Pureza Microbiológica: Mínimo: 95%
Tipificación: Trichoderma harzianum.
pH: 5.5 – 8.0. Registro ICA vigente. Fecha de expiración en el momento de entrega superior a un año. Presentación Frasco de 250ml</t>
  </si>
  <si>
    <t>Frasco 250 ml</t>
  </si>
  <si>
    <t xml:space="preserve">Bioinsecticida agrícola, compuesto por la bacteria Bacillus thuringiensis var kurstaki. Este bioinsumo es utilizado para la prevención y el control de larvas de lepidópteros en diferentes cultivos Compisición garantizada Bacillus Thurigiensis Var Kurstaki (SEROTIPOS IIIA Y IIIB).    ESPECIFICACIONES:
• Viabilidad de esporas por gramo: 2x109 esporas viables por gramo de producto.
• Unidades infectivas: 32.000/mg
• Porcentaje de pureza microbiológica: ≥95%
• pH: 5.0-6.0
• Humedad: 5%-7%                                                                                                                                                                                                                       EMPAQUE: Bolsa doy pack trilaminada con foil de aluminio. PRESENTACION
Polvo mojable en presentación de mil gramos (1000g). CATEGORIA TOXICOLÓGICA III medianamente tóxico. Registro ICA. Fecha de expiración mayor a un año en el momento de entrega. Presentación Kilo </t>
  </si>
  <si>
    <t>11</t>
  </si>
  <si>
    <t>INOCULANTE BIOLOGICO PRODUCTO PARA ESTIMULACIÓN
DEL CRECIMIENTOY DESARROLLO DE RAICES,                                                 Composición Garantizada:
Azospirillum brasilence………………1.3 x 10 10 UFC /gr
Bacillus subtillis……………………… 1.3 x 10 10 UFC /gr
Pseudomona fluorecens ……………1.3 x 10 10 UFC /gr
Saccharomyces cerevisiae …………1 x 10 10 UFC /gr                                                    Formulación: Polvo Soluble (SP)    Presentaciones: Caja por 10 cápsulas</t>
  </si>
  <si>
    <t>Caja</t>
  </si>
  <si>
    <t>INOCULANTE BIOLOGICO UTILIZADO PARA COMPOSTAJE Composición Garantizada Paracoccus spp, Chaetomium spp, Lactobacillus spp, Bacillus spp,
 Phanerochaete spp, Cellulomonas spp, Pseudomonas spp,
Rhodopseudomonas spp, Saccharomyces spp, Chaetomium spp,
Streptomyces spp, Yarrowia spp.   Consorcio de 29 cepas de microorganismos benéficos, no patógenos para el ser humano, animales y vegetales. Entre ellos tenemos: Bacterias, Actinomycetos, Hongos, Otros microorganismos. Al momento de la entrega con una vida útil superior a un año. Presentación Frasco 4 Litros</t>
  </si>
  <si>
    <t>Frasco 4 litros</t>
  </si>
  <si>
    <t>INOCULANTE BIOLOGICO INGEDIENTE ACTIVO AZOTOBACTER CHOROOCOCCUM, PSEUDOMONAS FLUORESCENS,  BACILLUS LICHENIFORMIS,  BACILLUS SUBTILLIS. BACILLUS MEGATERIUM. Formulación: Concentrado Soluble (SL). Concentración Total del Consorcio Bacteriano 2x10¹⁰ UFC/ML.  Composción garantizada 10 4.0X10⁹ UFC/ML DE AZOTOBACTER CHOROOCOCCUM, 3.0X10⁹ UFC/ML DE PSEUDOMONAS FLUORESCENS, 5.0X 10⁹ UFC/ML DE BACILLUS LICHENIFORMIS, 3.0X10⁹ UFC/ ML DE BACILLUS SUBTILLIS, 5.0X 10⁹UFC/ML Registro ICA vigente Al momento de la entrega con una vida útil superior a un año. Presentación Litro</t>
  </si>
  <si>
    <t>BIOFERTILIZANTE HUMUS Fertilizante de origen organico, con registro ICA. PRESENTACIÓN: FRASCO X 1 LITRO</t>
  </si>
  <si>
    <t>BISPYRIBAC SODIUM HERBICIDA POSTEMERGENTE. CONCENTRACIÓN 100 g/L; 400 g/L
 FORMULACIÓN SC.
 CATEGORÍA TOXICOLÓGICA II Y III.
 PARA MANEJO DE MALEZAS ENCULTIVO DE ARROZ                                                                                                                                                                 PRESENTACIÓN: FRASCO X 1 LITRO</t>
  </si>
  <si>
    <t>BOLSA PARA SILO bolsas para almacenamiento tipo Silo Pack a base de resinas de alta calidad. Calibre 5,5 (140 micras aproximadamente), exterior interior negro con buena resistencia al rasgado, mayor resistencia durante el empaque y manejo del producto, largo 1.20 cm, ancho 0.6 metros (Bolsa cerrada), calibre 5.5, capacidad de 50 kg y cierre interior con fuelle. Presentación por unidad</t>
  </si>
  <si>
    <t>BOLSA PARA VIVERO BOLSA NEGRA GRUESA CON AGARRADERA PARA 1 KILO PAQUETE POR 1000 UNIDADES</t>
  </si>
  <si>
    <t>PAQUETE</t>
  </si>
  <si>
    <t>BOLSA PARA VIVERO Bolsa plastica no reciclado cal 2.5 dimensiones 15 x 30 de largo y con 1.5 fuelle paquete de 100</t>
  </si>
  <si>
    <t>BOLSA PARA VIVERO Bolsa plastica no reciclado cal 4 dimensiones 20 x 25 de largo y con fuelle paquete de 100</t>
  </si>
  <si>
    <t>BOLSA PARA VIVERO BOLSA TIPO ALMACIGO CON DE 18 X 45 CM CALIBRE 6 PAQUETE POR 200 UNIDADES</t>
  </si>
  <si>
    <t>BOLSA PARA VIVERO BOLSA TIPO ALMACIGO CON ORIFICIOS EN LA PARTE INFEROR, COLOR NEGRO DE 17 X 23 CM CALIBRE 3 PAQUETE POR 200 UNIDADES</t>
  </si>
  <si>
    <t>BOLSA PLASTICA CON CIERRE HERMETICO BOLSA PLASTICA CON CIERRE HERMETICO A PRESION MEDIANO BOLSA X 25 ZIPLOC CAPACIDAD 500 GRAMOS</t>
  </si>
  <si>
    <t>14</t>
  </si>
  <si>
    <t>Bolsa para vivero Bolsa 7cm x 14cm con fuelle incluido paquete por 100 unidades</t>
  </si>
  <si>
    <t xml:space="preserve">Paquete </t>
  </si>
  <si>
    <t>Bolsa para vivero Bolsa 8cm x 16cm Cal. 1,5 con fuelle incluido paquete por 100 unidades</t>
  </si>
  <si>
    <t>Bolsas (muestra de suelo) Bolsa transparente de 12* 16 calibre 1.7 con cierre hermético paquete por 100 unidades</t>
  </si>
  <si>
    <t>Bolsas (muestras vegetales) Bolsa transparente 15 x 28 alta densidad. Con cierre hermético paquete por 100 unidades</t>
  </si>
  <si>
    <t xml:space="preserve">Bolsas (muestra de suelo) Bolsa transparente de 12* 16 calibre 1.7. Paquete por 100 unidades </t>
  </si>
  <si>
    <t>Boquilla  Perforador para manguera de 16 mm</t>
  </si>
  <si>
    <t>Boquilla  Perforador para manguera de 6 mm</t>
  </si>
  <si>
    <t>BOQUILLAS FUMIGADORAS  Boquilla de chorro cono de 80-03</t>
  </si>
  <si>
    <t>BOQUILLAS FUMIGADORAS  DE ABANICO DE BAJA DESCARGA PARA FUMIGADORA DE ESPALDA 80-02 a 80-04</t>
  </si>
  <si>
    <t>Boquillas Nebulización Boquillas Niebla. Acople rápido, tipo prestolok, Material: Cuerpo en Latón niquelado con núcleo interno en cerámica.
Diámetro conexión: 6mm
Diámetro orificio nebulización:  0.2 mm o 0.3mm o 0.4 mm                                                                                                                                               Acople plástico de conexión rápida Tipo TEE
Diámetro conexión: 6mm</t>
  </si>
  <si>
    <t>BOQUILLA DE ASPERSION REFERENCIA TR80-01
Para ser usadas con controladores automáticos de caudal.
Usadas para controlar las malezas de hierba
Tecnología: Diseño de dos piezas consistente en un inserto metálico en un cuerpo de poliacetal
Tipo: Boquilla de chorro plano</t>
  </si>
  <si>
    <t>BOQUILLA DE CHORRO PLANO REF. F110-01
Aplicación de herbicidas, fungicidas.  Tecnología: Diseño de una sola pieza
Tipo: Boquilla de chorro plano</t>
  </si>
  <si>
    <t>BOQUILLA DE CHORRO PLANO REF. F80-01 para Aplicación de herbicidas, fungicidas, insecticidas y reguladores del crecimiento de las plantas</t>
  </si>
  <si>
    <t xml:space="preserve">unidad </t>
  </si>
  <si>
    <t>Fertilizante BORO  químico simple para aplicación foliar y al suelo.  Tipo de Formulación: Polvo Soluble.                                                                                 COMPOSICIÓN GARANTIZADA: Boro (B) 20.5%  .                                                                                                                                                                                    PROPIEDADES DEL PRODUCTO FORMULADO:
a. Aspecto: Polvo blanco
b. Inflamabilidad: No inflamable
c. Propiedades explosivas: No explosivo
d. Punto de fusión: 816oC
e. Productos peligrosos de
 descomposición: Ninguno
f. pH a 25 oC: Concentración 10g/L = 8.5
Concentración 100 g/L =7.6
g. Solubilidad 148 gramos por cada litro de agua                                                                                                                                                                                   Registro ICA vigente. Fecha de expiración superior a un año en el momento de la entrega. Presentación kilo</t>
  </si>
  <si>
    <t xml:space="preserve">Fertilizante foliar concentrado soluble con agentes quelatados con EDTA y ácido cítrico, indicado para etapas de floración y fructificación. Composición garantizada: Nitrógeno Total (N) 200,0 g/l
Nitrógeno Ureico (N) 199,5 g/l
Nitrógeno Nítrico (N) 0,5 g/l
Fósforo Asimilable (P2O5) 100,0 g/l
Potasio Soluble en agua (K2O) 50,0 g/l
Calcio (CaO)* 2,0 g/l
Magnesio (MgO)* 10,0 g/l
Azufre Total (S) 15,0 g/l
Boro (B) 4,0 g/l
Cobalto (Co) 0,05 g/l
Cobre (Cu)* 3,0 g/l
Hierro (Fe)* 0,2 g/l
Manganeso (Mn)* 1,0 g/l
Molibdeno (Mo) 0,1g/l
Zinc (Zn)* 6,0 g/l
Fitohormonas (ANA) 0,5 g/l
*Quelatado con EDTA y Ácido Cítrico
pH en solución al 10% 6,0
Densidad a 20°C 1,3 g/ml.    Fecha de expiración en el momento de entrega superior a un año.  Presentación Litro </t>
  </si>
  <si>
    <t xml:space="preserve">FERTILIZANTE LIQUIDO POTASIO -  CALCIO - BORO Fertilizante complejo quelatado para aplicación foliar o al suelo.  COMPOSICIÓN GARANTIZADA Potasio Soluble en Agua (K2O) 35.5 (g/L) Calcio (CaO) 56.0 (g/L) Boro (B) 10.0 (g/L). echa de expiración en el momento de entrega superior a un año.  Presentación Litro </t>
  </si>
  <si>
    <t>19</t>
  </si>
  <si>
    <t>Fertilizante Micronutriente BORO COMPOSICIÓN:
%p/p
Fósforo Asimilable (P2O5).............................................. 4%
Potasio Soluble en Agua (K2O)...................................... 3%
Boro (B).......................................................................... 20.5%
Solubilidad: 28g/100ml.
pH en solución al 10%: 8.  Presentación Bolsa de 1 kg</t>
  </si>
  <si>
    <t>Fertilizante Molibdato de Sodio. CAS: 7631-95-0.  Composición garantizada
Apariencia Cristales como escamas
Color Incoloro
Peso Molecular 241.95 g/mol
Punto de Fusión (°C) 687
Densidad 3.2800 g/ml
Molibdeno (%) 39.20
Sustancias insolubles en agua (%) 0.02 máx
Sulfatos (%) 0.1 máx
Hierro 0.002 máx
Cloro 0.02 máx
Plomo 0.0002 máx
Arsénico 0.0001 máx
Cobre 0.0005 máx
pH 7.0 – 9.0
Pureza 99% mín.
Solubilidad Soluble en agua                                                                                                                                                                                                           Al momento de la entrega con fecha de vencimiento superior a un año. Presentación Kilo</t>
  </si>
  <si>
    <t>Fertilizante SAM Sulfato de amonio 21-0-0-24 (S). COMPOSICION GARANTIZADA
Nitrógeno Total (N) 21,0 %
Nitrógeno Amoniacal (N) 21,0 %
Azufre Total (S) 24,0 %                                                                                                                                                                                                                                                 Mezcla: Simple Forma física: Granulado.  Registro ICA vigente. Al momento de la entrega con fecha de vencimiento superior a un año. Presentación Bulto 50 kg</t>
  </si>
  <si>
    <t>Bulto 50 kg</t>
  </si>
  <si>
    <t>FERTILIZANTE SULFATO DE CALCIO Fertilizante edáfico.  Composición garantizada PARAMETRO CONTENIDO
Formula Química Ca(SO4) 2H2O
 Peso Molecular 172.2
 Pureza 95 %
 Humedad 5 %
 pH (sol. 10%) 3 -4
 Calcio Total (CaO) 33 %
 Azufre (S) 18 %
 Na2O 8.09 mg/kg
 Fe2O3 61 mg/kg
 Tamaño de partícula        50 – 70 µm (malla 200)                                                              Cenizas 79.5 – 80.1 %                                                                                          Apariencia Polvo color blanco
Registro ICA vigente. Al momento de la entrega con fecha de vencimiento superior a un año. Presentación Bulto 50 kg</t>
  </si>
  <si>
    <t>Fertilizante Sulfato de Cobre. Nombre químico: Sulfato de cobre 99% Fórmula Química: CuSO4∙5H2O. CAS: 7758-99-8                                 Descripción: Cristales triclínicos azules transparentes, gránulos cristalinos o polvo. Composición garantizada
Pérdidas por secado % 36,06 Máx.
Retenido malla 12 % 1,0 Máx.
Cobre % 24,70 - 25,30.
Acidez % 0,10 Máx.
Pureza % 97,00 - 99,40 .
Insolubles % 0,60 Máx.
Presentación Kilo</t>
  </si>
  <si>
    <t>Fertilizante SULFATO DE HIERRO Apariencia polvo soluble  Composición garantizada
Azufre Total (S) 11,0%
Hierro (Fe) 19,0%
pH en solución al 10% 2,67
Solubilidad en agua a 20ºC 18,91 g/100ml
Registro ICA vigente. Al momento de la entrega con fecha de vencimiento superior a un año. Presentación Bulto 20 kg</t>
  </si>
  <si>
    <t>Bulto 20 Kg</t>
  </si>
  <si>
    <t xml:space="preserve">Fertilizante Sulfato de Maganeso en polvo soluble fuente de Manganeso(Mn) y Azufre(S). Composición garantizada
Azufre Total (S) 17,0%
Manganeso (Mn) 30,0%
pH en solución al 10% 5,3
Solubilidad en agua a 20ºC 39,0 g/100ml.   Aplicación Foliar o edáfica.  Fecha de expiración en el momento de entrega superior a un año.  Presentación Bolsa de 20 kilos </t>
  </si>
  <si>
    <t>Bolsa x 20 kg</t>
  </si>
  <si>
    <t>Fertilizante SULFATO DE MAGNESIO Fertilizante granulado para aplicación al suelo. Composición garantizada
Azufre Total (S) 16,0%
Magnesio (MgO) 12,0%
pH en solución al 10% 8,34
Solubilidad en agua a 20ºC 9,0 g/100 ml                                                                   Registro ICA vigente. Al momento de la entrega con fecha de vencimiento superior a un año. Presentación Kilo</t>
  </si>
  <si>
    <t xml:space="preserve">Fertilizante Sulfato de Manganeso en polvo soluble fuente de Manganeso(Mn) y Azufre(S). Composición garantizada
Azufre Total (S) 17,0%
Manganeso (Mn) 30,0%
pH en solución al 10% 5,3
Solubilidad en agua a 20ºC 39,0 g/100ml.   Aplicación Foliar o edáfica.  Fecha de expiración en el momento de entrega superior a un año.  Presentación 1 kilo </t>
  </si>
  <si>
    <t xml:space="preserve">Kilo </t>
  </si>
  <si>
    <t>Fertilizante SULFATO DE POTASIO Formulación Polvo soluble.                    Composición Garantizada
Potasio soluble en agua (K2O)   50,0%
Azufre Total (S)  18,0%
pH en Solución al 10%   5,0
Solubilidad a 20 ºC   11,14 g/100ml                                                                                   Registro ICA vigente. Al momento de la entrega con fecha de vencimiento superior a un año. Presentación Kilo</t>
  </si>
  <si>
    <t>Fertilizante SULFATO DE ZINC Composición garantizada
Azufre Total (S) 14,0%
Zinc (Zn) 28,0%
pH en solución al 10% 5,0
Solubilidad en agua a 20°C 12,3 g/100 ml                                                                         Formulación polvo soluble                                                                                                 Registro ICA vigente. Al momento de la entrega con fecha de vencimiento superior a un año. Presentación Kilo</t>
  </si>
  <si>
    <t>CADENA MOTOSIERRA 404-63C DIENTE CUADRADO DE .404” Ó 3/8” DE PASO X .063” Ó .050” Ó .058” ESPESOR ESLABON MOTRIZ - GALGA X 30° Ó 25°DE ANGULO DE AFILADO, DE 742 Ó 820 DIENTES, TODAS LAS REFERENCIA EN ROLLO DE  30.5 m (100 Pies).</t>
  </si>
  <si>
    <t>UNIDADES</t>
  </si>
  <si>
    <t>Cajas o dispensadores de guantes médicos Guantes de Nitrilo desechables, Guante de examen no estéril, con polvo. Caja por 100 unidades, talla M, fabricado con látex natural color blanco de primera calidad, ligeramente empolvado.</t>
  </si>
  <si>
    <t>CAL DOLOMITA  Material compuesto por carbonatos de calcio y magnesio, obtenido después de moler y cernir la roca dolomítica en su estado natural., Glanulometría
  Máximo residuo retenido en malla 20 2.0%
, Máximo residuo retenido en malla 100 50.0%
, Máximo residuo que pasa malla 100 (polvo) 50.0%  Composición
, Carbonato de Calcio (CaCO3): Min. 57.0%
, Carbonato de Magnesio (MgCO3): Min. 38.0%
, Humedad: Max. 1.0%                                                                                                                                                                                             PRESENTACIÓN: BULTO POR 50 KILOGRAMOS</t>
  </si>
  <si>
    <t>Cal hidratada tipo E  o Hidróxido de Calcio, es un compuesto inorgánico con la fórmula química Ca(OH)2.  Características químicas
Ca(OH)2 Disponible Hidróxido Mín. 93.0%
Ca(OH)2 Disponible Oxido Mín. 70.0%
Residuos insolubles en HCI Máx. 1.5%
P.P.C a 1000 º C Máx. 27.0%  Bulto X 25kg</t>
  </si>
  <si>
    <t xml:space="preserve">Bulto </t>
  </si>
  <si>
    <t>CAL MAGNESIANA 70 – 30. Composición garantizada                                                                                                                                                                                         Calcio Total (CaO) ..............................  39,20%
Magnesio Total (MgO) ...........................11,00%
Silicio Total (SiO2) ........................  11,00% Min
Humedad ................................................4,00%                                                                                                                                                                                                   Registro ICA vigente. Al momento de la entrega con fecha de vencimiento superior a un año. Presentación Bulto 50 kg</t>
  </si>
  <si>
    <t>CALCIO INYECTABLE DE USO VETERINARIO  SOLUCIÓN ESTÉRIL DE USO PARENTERAL, QUE CONTIENE GLUCONATO DE CALCIO 11.8 GR, HIPOFOSFITO DE CALCIO 2.72 GR,  CLORURO DE MAGNESIO 6.02 GR, DEXTROSA ANHIDRA 15 GR. PRESENTACIÓN FRASCO POR 500 ML CON EQUIPO DE VENOCLISES</t>
  </si>
  <si>
    <t>Camisa para aguja vacutainer:  Camisa plástica reusable para aguja vacutainer, bolsa por 10 unidades</t>
  </si>
  <si>
    <t>CARRETE  DE NYLON PARA GUADAÑA DE 3,3 MILIMETROS REDONDO. PRESENTACIÓN: ROLLO POR 400 METROS</t>
  </si>
  <si>
    <t xml:space="preserve">HEMBRAS DE VIENTRE OVINAS CRIOLLAS RAZA PELIBUEY, PESO ENTRE 20 Y 30 KILOGRAMOS DE BUEN ESTADO CORPORAL, CON REGISTRO DE VACUNACION Y MOVILIZACION </t>
  </si>
  <si>
    <t>CAMUROS OVINOS (CARNEROS) MACHOS RAZA KATAHDIN PURO PARA REPRODUCTOR  DE BUENA CONTESTURA CORPORAL, CON BUENA ALZADAS ALTO DE LA CRUZ PROMEDIO 80 CM, CON REGISTRO DE VACUNACION Y MOVILIZACION</t>
  </si>
  <si>
    <t>Canasta plastica CANASTILLA PLASTICA 60 X 40 X 25CM LINEAL NUEVA</t>
  </si>
  <si>
    <t>Canasta plastica CANASTILLA PLASTICA 60 X 40 X 25CM ROMBOS NUEVA</t>
  </si>
  <si>
    <t>Canasta plastica Canastilla bultera tipo barras base perforada
Altura: 41 cm.
Ancho: 40 cm.
Largo: 60 cm.</t>
  </si>
  <si>
    <t>Fungicida CARBENDAZIM Ingrediente Activo: Metil-2-benzimidazol carbamato 500 gramos por litro de producto formulado a 20°C.
Grupo Químico: Benzimidazole. Regsitro ICA vigente, fecha de expiración en el momento de entrega superior a un año . Presentación litro</t>
  </si>
  <si>
    <t>Litro</t>
  </si>
  <si>
    <t>Fungicida Concentración: Carboxin 200 g/L + Thiram 200 g/L. Tipo de Formulación: Suspensión Concentrada - SC. Regsitro ICA vigente, fecha de expiración en el momento de entrega superior a un año . Presentación litro</t>
  </si>
  <si>
    <t>CARPA DE COSECHA, Carpa para extracción de miel fabricado en micro angeo
y tela impermeable, adecuada para trabajos en área rural. Medidas: 3*4 mts. De ancho y 2 metros de largo. Con doble compartimiento. Al momento de la compra y entrega el producto debe tener el 100% de su vida útil</t>
  </si>
  <si>
    <t>CEBO MOSCA DE LA FRUTA Proteina hidrolizada y saborizada de maiz. Proteina del 19 - 21 % P/V densidad 1.1 – 1.3 gr/cc, pH: 6.5 -7.5, vida util 1 año. PRESENTACIÓN: FRASCO X 1 LITRO</t>
  </si>
  <si>
    <t>35</t>
  </si>
  <si>
    <t>Cepillo Desabejador, Cepillo en madera Elaborado en madera con cerdas suaves de crin, especial para barrer abejas</t>
  </si>
  <si>
    <t>CHINCHORRO Chinchorro sin nudo de nylon polifilamentoso con ojo de malla de 1" de 20 metros de largo y 1,80 metros de alto</t>
  </si>
  <si>
    <t xml:space="preserve">UNIDAD </t>
  </si>
  <si>
    <t>CHINCHORRO Chinchorro sin nudo de nylon polifilamentoso con ojo de malla de 1/4" de 20 metros de largo y 1,80 metros de alto</t>
  </si>
  <si>
    <t>47</t>
  </si>
  <si>
    <t>CIALOFOP herbicida selectivo al cultivo del arroz, controla malezas gramineas en pos emergencia, de acuerdo a las recomendaciones de la etiqueta, de acción sistemica y rápida absorción por los tejodos de la planta, se acumula en los meristemos controlando efectivamente el crecimiento de la planta. PRESENTACIÓN: FRASCO X 1 LITRO</t>
  </si>
  <si>
    <t xml:space="preserve">CINTA ELECTROPLASTICA PARA CERCA ELECTRICA DE 3.2 CM, ROLLO POR 200 MTS </t>
  </si>
  <si>
    <t>Cinta métrica Flexometro 10m                                                                                                                                                                                                              DESCRIPCIÓN DEL PRODUCTO
• Alta resistencia
• Escala de medida en centímetros y pulgadas
• Con freno</t>
  </si>
  <si>
    <t>Cinta métrica de 30 m</t>
  </si>
  <si>
    <t>CINTA PARA INJERTAR Cinta de injertar (color segun el requerimiento) en baja densidad calibre 1,50 de 10 pulgadas y 40 cm de ancho.                          PRESENTACIÓN: ROLLO POR 100 METROS</t>
  </si>
  <si>
    <t xml:space="preserve">Cloruro de Calcio. Composición Cloruro de Calcio .% (m/m) 38%  ACGIH  No Establecido.  NUMERO CAS  10043 – 52 - 4. Familia Química Sal inorgánica. Olor Ninguno. pH 7.5 mín. Presentación kilo </t>
  </si>
  <si>
    <t>CLORURO DE COBALTO HEXAHIDRATADO. compuesto sólido cristalino de color
morado rosáceo. especificaciones: • pH: 4,6 – 5,5 • Pureza: mínimo
90% • Soluble en agua, acetona, eter y alcoholes. Contenido máximo de impurezas: • Nitratos:0.01% • Sulfatos: 0,01% • Calcio: 0.005% • Cobre: 0,002% • Hierro: 0,005% • Potasio: 0.005% • Magnesio: 0.005% • Sodio: 0.01% • Níquel: 0.1 % • Plomo: 0.0005% • Zinc: 0.002%.  Presentación gramos</t>
  </si>
  <si>
    <t>Gramos</t>
  </si>
  <si>
    <t>Insecticida agrícola Cipermetrina (RS)-alfa-ciano-3-fenoxibencil-(1RS)-cis,trans-3-(2,2-diclorovinil)-2,2-dimetil ciclopropanocarboxilato 200 g/L.
Ingredientes aditivos: c.s.p. 1 L: Concentrado emulsionable - EC. Registro ICA vigente, fecha de expiración superior a un año en el momento de la entrega. Presentación Litro</t>
  </si>
  <si>
    <t>Insecticida Sistémico IMIDACROPID. Ingrediente Activo y Concentración Imidacloprid (350 g/L) por litro de formulación a 20°C. Formulación: Suspensión Concentrada (SC). Grupo Químico: Neonicotinoide.  Registro ICA vigente Al momento de la entrega con una vida útil superior a un año. Presentación Frasco 500ml</t>
  </si>
  <si>
    <t>Frasco 500ml</t>
  </si>
  <si>
    <t>JABÓN POTÁSICO BIODEGRADABLE PARA PREVENCIÓN DE HONGOS Y CONTROL DE PLAGAS. COMPOSICIÓN GARANTIZADA
Ingrediente Activo
Oleato vegetal potásico al 70%
Ingrediente Inerte
Estabilizantes y antiespumantes
Suspensión concentrada.                                                                                                                                                                                                                                Registro ICA vigente Al momento de la entrega con una vida útil superior a un año. Presentación Litro</t>
  </si>
  <si>
    <t>INSECTICIDA - ACARICIDA. INGREDIENTE ACTIVO: ABAMECTINA 8.4 g Abamectina formulado compuesto por abamectina, un ingrediente activo de origen natural, perteneciente al grupo de las avermectinas. Otorga acción residual, ya que se retiene en el interior de las hojas, conservando su acción protectora. Actúa principalmente por ingestión, teniendo también actividad por contacto directo. controla ácaros e insectos en estados adultos e inmaduros. CON REGISTRO ICA</t>
  </si>
  <si>
    <t xml:space="preserve">Cizalla mecánica tipo tijera de 1/2" </t>
  </si>
  <si>
    <t>CLOMAZONE HERBICIDA DE PRE-EMERGENCIA Y POST-TRASPLANTE QUE CONTROLA
 MALEZAS GRAMÍNEAS EN CULTIVOS DE ARROZ, CAÑA DE AZUCAR, TABACO.CONCENTRACIÓN I. A 480 g/L
 CATEGORÍA TOXICOLOGICA II, III; FORMULACIÓN EC.
 REGISTRO ICA VIGENTE.
 AL MOMENTO DE LA ENTREGA DEL PRODUCTO, SU VIGENCIA DEBE SER MAYOR A UN AÑO. PRESENTACIÓN: FRASCO POR 1 LITRO</t>
  </si>
  <si>
    <t>CLOPROSTENOL LUTEOLÍTICO INYECTABLE A BASE DE CLOPROSTENOL. COMPOSICION D-CLOPROSTENOL: 0,075 MG. EXCIPIENTES C.S.P  FRASCO X 20 ML</t>
  </si>
  <si>
    <t>Coadyuvante agrícola COADYUVANTE. Modo de acción: Humectante, Antiespumante, Adherente y Corrector del pH. Formulación
Concentrado Soluble (SL). Ingrediente Activo y Concentración
Polisacáridos, alcoholes polivinílicos, siliconas - Sustancias Reguladoras del pH (79,45 g/Lt)</t>
  </si>
  <si>
    <t>COLMENAS, Colmena completa tipo Langstroth sin abejas de madera de cultivo Acacio, marcos en madera de Acacio. Consta de: Base o piquera inmunizada; una Cámara de Cría, una alza profunda (Medidas iguales a una Cámara de Cría), un alza Tres Cuartos; 30 cuadros o marcos alambrados, ojaleteados; tapa interior (entretapa) y techo forrado en zinc y una base o soporte en varilla 3/8. Las medidas de los productos son tomadas de las especificaciones hechas en la Cotización. Al momento de la entrega el producto tiene el 100% de su vida útil</t>
  </si>
  <si>
    <t>Combustible tipo ACPM por galón</t>
  </si>
  <si>
    <t>GALÓN</t>
  </si>
  <si>
    <t>Combustible tipo gasolina por galón</t>
  </si>
  <si>
    <t xml:space="preserve">COMEDERO PARA POLLITOS COMEDERO PLASTICO DE RECEPCION DE POLLITOS, CON CAPACIDAD 10 KG </t>
  </si>
  <si>
    <t>Medicamento de uso veterinario vitamina: COMPLEJO B DE USO VETERINARIO SOLUCIÓN DE COMPLEJO B INYECTABLE , QUE CONTIENE TIAMINA 10 MG, RIBOFLAVINA 3 MG, NICOTIDAMINA 100 MG, VITAMINA B12 50 MCG, PRESENTACIÓN FRASCO DE 500 ML.</t>
  </si>
  <si>
    <t>Crayones marcadores para ganado Crayones marcadores para ganado, efectivos bajo cualquier clima. Bolsa con 3 pzas, Colores:
Naranja
Azul
Rosa
Rojo
Verde
Negro
Recomendado para:
Equinos, bovinos, porcionos, ovinos y caprinos.</t>
  </si>
  <si>
    <t>CUCHILLA PINTADA PARA GUADAÑA DE 350 MM POR 1,6 A 2,4 MM POR 20 A 25 MM, Para corte de matorrales, rastrojos y ramas pequeñas,  Hoja balanceada y afilada, y de Máxima resistencia al impacto y al mellado, producto nuevo presentación por unidad</t>
  </si>
  <si>
    <t>CUCHILLO DESOPERCULADOR, Cuchillo desoperculador en acero inoxidable con
mango en plástico. Este producto es necesario para quitar los opérculos al
momento de la cosecha. Al momento de la entrega el producto debe tener el 100% de su vida útil. El producto debe cumplir con las especificaciones establecidas</t>
  </si>
  <si>
    <t>Cuñetes plásticos para alimentos, Envase plástico, blanco para alimentos, material polietileno de alta densidad original, con precinto de seguridad, tapa ancha y manija</t>
  </si>
  <si>
    <t>DAP FERTILIZANTE DAP GRANULADO FUENTE FOSFORO (P2O5) AL 46% , NITROGENO AL 18% SOLUBLE EN AGUA PRESENTACIÓN EN BULTO DE 50 KILO</t>
  </si>
  <si>
    <t>Fertilizante en polvo soluble fuente de Manganeso(Mn) y Azufre(S). Composición garantizada
Azufre Total (S) 17,0%
Manganeso (Mn) 30,0%
pH en solución al 10% 5,3
Solubilidad en agua a 20ºC 39,0 g/100ml.   Aplicación Foliar o edáfica.  Fecha de expiración en el momento de entrega superior a un año.  Presentación Bulto 50 kg</t>
  </si>
  <si>
    <t>Bulto x 50 kg</t>
  </si>
  <si>
    <t>Fertilizante Fertilizante simple granulado K para aplicación al suelo. Potasio soluble en agua (K2O) 22.0 %  Magnesio (MgO) 18.0 %  Azufre total (S) 21.5 %  Cloruro máximo (Cl) 2.5 %  Humedad máxima 0.5 %. Bulto 50kg</t>
  </si>
  <si>
    <t>Fungicida DIFECONAZOLE  Concentrado emulsionable. Ingrediente Activos: Difenoconazole. Concentración: 250 g / L Registro ICA vigente, Fecha de vencimiento en el momento de entrega superior a un año Presentación Litro</t>
  </si>
  <si>
    <t>Producto de uso veterinario: Diluyente de semen Diluyente de semen para la preparacion adicionar 800 ml de agua bidestilada de alta claidad para prearar 1 litro de diluyente, con ATB. Medio libre de yema de huevo para semen bovino, ovino y caprino fresco o congelado a base de Fosfolipidos, TRIS, ac. Cítrico, azúcares, antioxidantes, tampones, glicerina, agua de altísima pureza y antibióticos ( Tilosina, Gentamicina, Espectromicina, Lincomicina) rinde para la preparación de 2000 pajuelas de 0,5cc. Presentación frasco por 200 ml.</t>
  </si>
  <si>
    <t>Fungicida DIMETOMORF+ MANCOZEB COMPOSICIÓN GARANTIZADA:
Ingredientes activos:
Dimetomorf 9%
(E.Z) 4 –[3(4-clorofenil)-3- (3,4dimetoxifenil) acriloil] morfolina.
Mancozeb 60%
Etilen bis (ditiocarbamato) de Manganeso
(polímero) complejo con sal de zinc.
Ingredientes aditivos: 31%  Polvo Mojable Registro ICA vigente. Fecha de expiración en el momento de entrega superior a un año. Presentación Paquete 750g</t>
  </si>
  <si>
    <t>Paquete 750 g</t>
  </si>
  <si>
    <t>Fungicida fosetyl + propamocarb. Ingrediente Activo y Concentración
fosetyl + propamocarb (310+530 g/L). Modo de acción Sistémico. Formulación Concentrado Soluble (SL) Registro ICA vigente. Al momento de la entrega con fecha de vencimiento superior a un año. Presentación Litro</t>
  </si>
  <si>
    <t xml:space="preserve">FUNGICIDA HEXACONAZOLE Ingrediente Activo: Hexaconazole. Concentración: 50 g/L. Tipo de Formulación: Suspensión Concentrada SC. Registro ICA vigente.  Al momento de la entrega con una vida útil superior a un año.  Presentación Litro </t>
  </si>
  <si>
    <t>Fungicida Ingrediente Activo y Concentración fluopicolide + propamocarb-hydrochloride (62.5+625 g/L) . Fungicida Translaminar y Sistémica. Formulación Suspensión Concentrada (SC). Registro ICA vigente. Al momento de la entrega con fecha de vencimiento superior a un año presentación Litro</t>
  </si>
  <si>
    <t xml:space="preserve">Litro </t>
  </si>
  <si>
    <t>Fungicida METIRAM  Composición garantizada: Metiram 700 g/Kg (70%). Registro ICA vigente. Al momento de la entrega con fecha de vencimiento superior a un año. Presentación bolsa 800g</t>
  </si>
  <si>
    <t>Bolsa 800g</t>
  </si>
  <si>
    <t>Dispositivo intravaginal bovino: DISPOSITIVO PARA USO INTRAVAGINAL  BOVINO
 DISPOSITIVO INTRAVAGINAL PARA LA REGULACION DEL CICLO ESTRAL EN VACAS Y VAQUILLONAS IMPREGNADO CON PROGESTERONA EN UNA BASE DE SILICONA INERTE.  . COMPOSICION PROGESTERONA ACTIVA 10%: 1.0 G BOLSA CON 10 DISPOSITIVOS</t>
  </si>
  <si>
    <t>Dispositivo intravaginal bovino: DISPOSITIVO PARA USO INTRAVAGINAL OVINO
 DISPOSITIVO INTRAVAGINAL PARA OVINOS CON PROGESTERONA USO VETERINARIO, COMPOSICION CADA DISPOSITIVO CONTIENE 0,3 GRAMOS DE PROGESTERONA. BOLSA POR 20 DISPOSITIVOS</t>
  </si>
  <si>
    <t>Medicamento de uso veterinario: DIURÉTICO INYECTABLE DE USO VETERINARIO SOLUCION INYECTABLE. DIURETICO ANTIHIPERTENSIVO, DE USO VETERERINARIO, CONTIENE: FUROSEMIDA 50 MG. FRASCO POR 50 ML.</t>
  </si>
  <si>
    <t>DIURON ES UN HERBICIDA SELECTIVO, PARA APLICACIÓN EN ES UN HERBICIDA SELECTIVO EN APLICACIONES PRE Y POST-EMERGENTES PARA EL CONTROL DE MALEZAS DE HOJA ANCHA Y GRAMÍNEAS.CONCENTRACIÓN I.A 800 g/L; 500 g/Kg. CATEGORÍA TOXICOLOGICA II, III; FORMULACIÓN SC, WG. PARA MANEJO DE MALEZAS EN CULTIVOS DE CAÑA DE AZÚCAR, CAFÉ, YUCA, MAÍZ
 REGISTRO ICA VIGENTE.
 AL MOMENTO DE LA ENTREGA DEL PRODUCTO, SU VIGENCIA DEBE SER MAYOR A UN AÑO. PRESENTACIÓN: FRASCO X 1 LITRO</t>
  </si>
  <si>
    <t>Dosificador de uso oral jeringa dosificadora × 30 ml. de uso veterinario utilizada para la
vermifugación de animales, oral e intrarruminal incluye accesorios, medidas: Largo: 22.0 cm. Ancho: 18.0 cm. (dosificador)
largo: 7.3 cm. (aguja intrarruminal)
largo 13.9 cm. (cánula oral)
Materiales: Nylón reforzado, Acero cromado, Bronce latón,
polipropileno.</t>
  </si>
  <si>
    <t>Medicamento de uso veterinario desparasitante: ECTOPARASITICIDA CONCENTRADO EMULSIONABLE DE USO VETERINARIO, CONTIENE CIPERMETRINA 150 MG. INDICADO EN BOVINOS PARA EL CONTROL DE  GARRAPATAS BOOPHILUS MICROPLUS Y AMBLYOMMA CAJENNENSE Y CONTRA LAS MOSCAS STOMOXYS CALCITRANS Y HAEMATOBIA IRRITANS. FRASCO POR 1 LITRO</t>
  </si>
  <si>
    <t xml:space="preserve">LITRO </t>
  </si>
  <si>
    <t>Elemento de filtración de agua para riego Filtro de anillas de 1 y 1/2" y 120 mesh</t>
  </si>
  <si>
    <t>Elemento de filtración de agua para riego Filtro de anillas de 1 y 1/2" y 80 mesh</t>
  </si>
  <si>
    <t>Elemento de filtración de agua para riego Filtro de anillas de 1" y 120 mesh</t>
  </si>
  <si>
    <t>Elemento de filtración de agua para riego Filtro de anillas de 1" y 80 mesh</t>
  </si>
  <si>
    <t>ELEMENTOS MENORES COMPLETO Clase de Producto: Fertilizante mezclado NP para aplicación al suelo 1.4 Tipo de Formulación: Granulado y Polvo , COMPOSICIÓN GARANTIZADA: NUTRIENTE CONCENTRACIÓN (% ) Nitrógeno Total (N) 8.0 itrógeno Amoniacal (N) 1.0 Nitrógeno Ureico (N) 7.0 Fósforo Asimilable (P2O5) 5.0 Calcio (CaO) 18.0 Magnesio (MgO) 6.0 Azufre Total (S) 1.6 Boro (B) 1.0 Cobre (Cu) 0.75 Molibdeno (Mo) 0.005 Zinc (Zn) 2.5  PROPIEDADES DEL PRODUCTO FORMULADO:
 a. Aspecto: (Granulado) Sólido granulado color pardo y blanco, cuyas partículas se encuentran entre 2 y 4 mm de diámetro. (Polvo) Partículas finas homogéneamente mezcladas, color pardo y blanco. b. Estabilidad a la luz: Estable. PRESENTACIÓN: BULTO X 46 KILOGRAMOS</t>
  </si>
  <si>
    <t>Embudo -conos de sedimentación  imhoff Cono de sedimentación según Imhoff, SAN, transparente, Tapon a rosca para vaciar el contenido, Resistencia termica hasta max. 85°C Graduacion 1000 ml, div. 50 ml, limite de error ± 10 ml. Ref. 388000. Marca BRAND
Conos Imhoff x 1 Litro. Especificaciones:
Vol &lt; 2 mL (0,1 mL división escala)
Vol 2-10 mL (0,5 mL división escala)
Vol 10-40 mL (1 mL división escala)
Vol 40-100 mL (2 mL división escala)
Vol 100-1000 mL (50 mL división escala)</t>
  </si>
  <si>
    <t>Envase x 250 ml en PEAD, boca 38 mm con tapa de seguridad Envase x 250 ml en PEAD, boca 38 mm con tapa de seguridad</t>
  </si>
  <si>
    <t>EQUIPO VENOCLISIS EQUIPO VENOCLISIS PARA INSTAURAR TERAPIA DE REPOSICION DE LIQUIDOS, POR MACROGOTEO CON MANGUERA PLASTICA Y DOSIFICADOR PLASTICO TIPO MACROGOTEO, PAR INSTALAR EN SUERO INTRAVENOSO Y CATETER, COMO ACCESORIO PARA INSTAURAR LA TERAPIA DE REPOSICION E ELECTROLITOS</t>
  </si>
  <si>
    <t>Etiqueta térmica 10 cm x 2.5 cm a una columna. PRESENTACIÓN: ROLLO X 1250 UNIDADES</t>
  </si>
  <si>
    <t>Excluidor de reina Rejillas excluidora: para marco profundo de apicultura. comúnmente plástica, fabricada de tal manera que por sus agujeros solo puedan pasar las obreras a través de ellas grande que el de las obreras</t>
  </si>
  <si>
    <t xml:space="preserve">FEROMONA SEXUAL INGREDIENTE ACTIVO Mezcla de isómeros de Trimedlure 2g /unidad de señuelo. APARIENCIA Taco sólido rojo de polímero o plug. PESO 3,0 gr. TAMAÑO 3 cm. EMPAQUE Bolsas de bioalumin herméticamente sellados. VIDA UTIL 2 años. Antes de su uso consérvese en su empaque original a 4°C. </t>
  </si>
  <si>
    <t>UNIDAD (PLUG)</t>
  </si>
  <si>
    <t>FEROMONA SEXUAL PARA EL CULTIVO DE ARROZ Atrayente específico para el monitoreo de Spodóptera sp. Ingediente Activo: (Z)‐9‐Tetradecen‐1‐ol
(Z,E)‐9,12‐Tetradecadien‐1‐yl Acetate</t>
  </si>
  <si>
    <t>25</t>
  </si>
  <si>
    <t xml:space="preserve">FERTILIZANTE FOLIAR 8-0-10 + BORO Y COBRE Concentrado soluble COMPOSICIÓN GARANTIZADA:
Nitrógeno Total (N) 90,0 g/L
Nitrógeno Amoniacal (N) 35,0 g/L
Nitrógeno Nítrico (N) 19,0 g/L
Nitrógeno Ureico (N) 36,0 g/L
Potasio Soluble en Agua (K2O) 120,0 g/L
Boro (B) 2,5 g/L
Cobre (Cu) 3,0 g/L
pH en solución al 10% 9,0
Densidad a 20 oC 1,18 g/cc.                                                                                                                                                                                                              Registro ICA vigente         Fecha de expiración en el momento de entrega superior a un año.  Presentación Litro </t>
  </si>
  <si>
    <t xml:space="preserve">Fertilizante foliar a base de elementos menores. : Líquido
concentrado. Composición garantizada
Magnesio (Mg)…………............................................ 1.00
Azufre (S)…………………………………………......... 4.00
Boro (B)……………………………………………........ 0.04
Cobalto (Co)……………………………………………. 0.002
Cobre (Cu)……………………………………………… 0.04
Hierro (Fe)……………………………………………… 3.00
Manganeso (Mn)……………………………………….. 0.25
Molibdeno (Mo)…………………………………………. 0.005
Zinc (Zn)………………………………………………… 4.00
Elementos relacionados,
diluyentes y acondicionadores……………………… 87.66
Total………………………………………………..… 100.00.                                                                                                                                                                               Registro ICA vigente  Fecha de expiración en el momento de entrega superior a un año.  Presentación Litro </t>
  </si>
  <si>
    <t xml:space="preserve">FERTILIZANTE FOLIAR Liquido soluble. COMPOSICIÓN GARANTIZADA
Nitrógeno Total (N-total) 38.0
Nitrógeno Orgánico (N-orgánico) 38.0
Azufre Total (S) 53.0
Magnesio Total (MgO) 64.0
Carbón Orgánico Oxidable Total (COOT) 73.7
Aminoácidos libres (1) 239 Aminoácidos: Alanina;
Arginina; Acido Aspártico; Acido Glutámico; Glicina; Histidina; Isoleucina;
Leucina; Lisina; Metionina; Fenilalanina; Prolina; Serina; Treonina y Valina.
Enterobacterias &lt; 10 UFC/G
Salmonella sp Ausencia / 25 ml.  Registro ICA vigente. Fecha de expiración en el momento de entrega superior a un año.  Presentación Litro </t>
  </si>
  <si>
    <t>Fertilizante Fosfato Monoamonico                                                                                                                                                                                                    Composición garantizada                                                                                                                                                                                                                            Nitrógeno total (N) 10.0 %
 Nitrógeno Amoniacal (N) 10.0 %
 Fósforo asimilable (P2O5) 50.0 %
 Humedad máxima 1.5 %                                                                                                                                                                                                                            Registro ICA vigente. Registro ICA vigente.  Fecha de expiración en el momento de entrega superior a un año.  Presentación Bulto 50 kg</t>
  </si>
  <si>
    <t>Bulto 50Kg</t>
  </si>
  <si>
    <t>Fertilizante Órgano-Mineral, con extracto de algas marinas, una fuente ideal y balanceada de auxinas, citoquininas y giberelinas (promotores del crecimiento), así como de aminoácidos y carbohidratos, gracias a los bioactivos provenientes de las algas.Composicion Garantizada
N Total 79,82 g/L
N Amoniacal (N) 12,32 g/L
Nitrógeno Ureico (N) 67,50 g/L
Fósforo asimilable (P2O5) 21,50 g/L
Potasio Soluble en Agua K2O 39,18 g/L
Carbono Orgánico Oxidable Total 45,00 g/L
Extracto ( Ascophylum nodosum) 86,94 g/L
Magnesio Soluble en Agua (MgO) 7,50 g/L
Azufre Soluble en Agua (S) 12,50 g/L
Boro Soluble en Agua (B) 0,50 g/L
Cobre Soluble en Agua (Cu)* 0,12 g/L
Hierro Soluble en Agua (Fe)* 0,25 g/L
Manganeso soluble en Agua (Mn)* 0,50 g/L
Molibdeno Soluble en Agua (Mo) 0,12 g/L
Zinc Soluble en Agua (Zn)* 1,25 g/L
C. Ácidos Húmicos 6,38 g/L
C. Ácidos Fúlvicos 7,83 g/L               Registro ICA vigente. Fecha de expiración en el momento de entrega superior a un año.  Presentación Litro</t>
  </si>
  <si>
    <t>FERTILIZANTE FUENTE DE SILICIO Fertilizante edáfico fuente de silicio, fosforo, calcio, azufre, elementos menores y zeolita. Silicio total 70% (SiO2) Fosforo toal P2O5  4%, Calcio Soluble CaO 86%), Mg Soluble (MgO) 5% Azufr total (S) 0,6%, B 0,5%, Zn 1,0%</t>
  </si>
  <si>
    <t>Filtro doble en acero inoxidable: producto importado elaborado en acero inoxidable, con malla fina y gruesa para filtrar operculo y miel. Medidas alto 22 cm, diametro 25.5 cm</t>
  </si>
  <si>
    <t>Filtros de membrana  Filtros de membrana: 0,45 micras filtros acc. la norma ISO 7704, membranas de alto flujo disponible, Tres colores disponibles, Varios tamaños de poro, Calidad Certificada, Irradiación gama a 25 kGray, Los filtros de membrana están en conformidad con las siguientes normas: ISO 7704, ISO 7899-2, ISO 8199, ISO 9308-1 y EN 12780</t>
  </si>
  <si>
    <t>10</t>
  </si>
  <si>
    <t>Insecticida  FIPRONIL. Suspención Concentrada. Ingrediente Activo:
Fipronil: 5-amino-1-(2,6-dicloro-α,α,α-trifluoro-p-tolil)-4-
trifluorometil sulfinil pirazol-3-carbonitrilo.
(Equivalente a 480 g. de i.a./L a 20°C)
Ingredientes inertes:
Humectante, adyuvantes de suspensión, dispersante, anticongelante,
antiespumantes, amortiguador, preservativo y diluyente.
 39.30 %.  Grupo químico de los pirazoles
Registro ICA vigente Al momento de la entrega con una vida útil superior a un año. Presentación Litro</t>
  </si>
  <si>
    <t>FUMIGADORA manual.  Características Capacidad del Tanque:  20l : 5.28 gl
Sistema de Inyección y Presión: Presión Hidráulica. Pistón y Camara Externos.
Capacidad de la Cámara: 1 l, probada en fábrica a 300 psi.
Presión de Trabajo: 43 psi +/- 10%
Rango de Presión: 1 - 13.79 bar / 14.7 - 200 psi.
Palancazos Por Minuto : 10 Con una Boquilla de 600 c/min.
Peso Neto : 5,73 kg / 12,63 lb</t>
  </si>
  <si>
    <t>FUMIGADORA manual. Capacidad del Tanque : 10 L / 2,64 gl
Rango de Presión de Trabajo : 1,38 - 3,8 bar / 20 -55 psi
Descarga de la Boquilla : 600 cc/min
Peso Neto : 1,7 kg (vacía)
Dimensiones Sin Empaque : Alto 46 cm Ancho 17,5 cm Largo 28 cm</t>
  </si>
  <si>
    <t>FUNDA SANITARIA INSEMINACIÓN CAMISAS DE PROTECCION DE LA FUNDA Y PISTOLA INSEMINADORA, CAJA POR 100 UNIDADES</t>
  </si>
  <si>
    <t>FUNDAS DESECHABLES PROTECOR DE PISTOLA INSEMINADORA PAQUETE DE FUNDAS PLASTICAS DESECHABLES CUBRE PAJILLAS PARA CATETER DE INSEMINACIÓN</t>
  </si>
  <si>
    <t>Fungicida Ingrediente Activo Kasugamicina: (5-amino-2-methyl)6-(2,3,4,5,6-pentahydroxycyclohexiloxi) tetrahidropiran -3-yL] amino alfa acido iminoacético, 20 gramos por litro de formulación a 20°C. Grupo Químico: Antibiótico Aminoglicosido. Modo de acción: Inhibición del crecimiento del micelio. Registro ICA vigente.  Al momento de la entrega con fecha de vencimiento superior a un año. Presentación Litro</t>
  </si>
  <si>
    <t xml:space="preserve">litro </t>
  </si>
  <si>
    <t>Fungicida  TIABENDAZOL fungicida sistémico. Formulación Suspensión Concentrada. Ingredientes Activos: Tiabendazol. Concentración: 500 gramos por litro de formulación. Grupo Químico: Benzimidazol.  Registro ICA vigente. Al momento de la entrega con fecha de vencimiento superior a un año. Presentación Envases plásticos tipo Coex-Pet Litro</t>
  </si>
  <si>
    <t>FUNGICIDA sistémico Metalaxil-M + Mancozeb. Ingredientes Activos: Metalaxil-M + Mancozeb. Concentración: 4% de Metalaxil-M 64% de Mancozeb. Formulación: Polvo Mojable.  Registro ICA vigente.   Al momento de la entrega con fecha de vencimiento superior a un año. Presentación Bolsa plástica o bolsa de aluminio con o sin bolsa hidrosoluble por 1000 g</t>
  </si>
  <si>
    <t>Bolsa x 1000 g</t>
  </si>
  <si>
    <t>FUNGICIDA PROPINEB 700 gramos/kilogramo. Formulación Polvo Mojable (WP).  Registro ICA vigente.  Al momento de la entrega con una vida útil superior a un año.  Presentación bolsa de 400 g</t>
  </si>
  <si>
    <t>Bolsa x 400g</t>
  </si>
  <si>
    <t>Fungicida PROPICONAZOL.. Concentrado Emulsionable, sistemico preventivo y curativo Ingredientes Activos: Propiconazol. Concentración: 250 g/L… Grupo Químico: Triazo. Registro ICA vigente Al momento de la entrega con una vida útil superior a un año.  Presentación Litro</t>
  </si>
  <si>
    <t>FUNGICIDA AZOXYSTROBIN Composición: 500 Azoxystrobina. Gránulos Dispersables (WG). Concentración: 50% Fungicida sistémico y de contacto, perteneciente al grupo químico Strobilurinas. Registro ICA vigente.  Al momento de la entrega con una vida útil superior a un año.  Presentación bolsa de 100 g</t>
  </si>
  <si>
    <t>Bolsa 100g</t>
  </si>
  <si>
    <t>FUNGICIDA AZOXYSTROBIN Composición: 500 Azoxystrobina. Gránulos Dispersables (WG). Concentración: 50% Fungicida sistémico y de contacto, perteneciente al grupo químico Strobilurinas. Registro ICA vigente.  Al momento de la entrega con una vida útil superior a un año.  Presentación bolsa de 500 g</t>
  </si>
  <si>
    <t>Bolsa 500g</t>
  </si>
  <si>
    <t>GALLINAS DE 16 SEMANAS DE VIDA GALLINAS DE POSTURA DE 16 SEMANAS DE EDAD, CON PICO, ROJAS, RAZA ISA BROWN, CON CERTIFICADO DEL PLAN VACUNAL ( NEWCASTLE, BRONQUITIS INFECCIOSA, VIRUELA VIAR, CORIZA, GUMBORO, PASTEURELLA, ETC), REGISTRO Y CERTIFICADO DE LA GRANJA ANTE EL ICA.</t>
  </si>
  <si>
    <t xml:space="preserve">Ganado bovino hembra de raza cebuina, de 20 meses de edad, con peso de 280 a 300 kg, con exelentes caracteristicas reproductivas con registro de vacunación y guia de movilización expedida por el ica </t>
  </si>
  <si>
    <t xml:space="preserve">Ganado Bovino Ganado bovino Macho de raza cebuina, de 20 meses de edad, con peso de 280 a 300 kg, con exelentes caracteristicas reproductivas con registro de vacunación y guia de movilización expedida por el Iica </t>
  </si>
  <si>
    <t>Medicamento de uso veterinario: GARRAPATICIDA ECTOPARASITICIDA CONCENTRADO EMULSIONABLE DE USO VETERINARIO
 GARRAPATICIDA DE USO VETERINARIO DE  ACCION EFICAZ EN EL CONTROL Y TRATAMIENTO DE INFESTACIONES POR BOOPHILUS MICROPLUS Y AMBLYOMMA CAJENNENSE, PARA APLICAR MEDIANTE BANO DE ASPERSION. COMPOSICION AMITRAZ, 125 G  FRASCO POR 1 LITRO</t>
  </si>
  <si>
    <t>Producto de uso veterinario: GEL LUBRICANTE, NO ESPERMICIDA.   GEL LUBRICANTE, NO ESPERMICIDA. ES SOLUBLE EN AGUA APROBADO PARA TODO TIPO DE PROCEDIMIENTOS VETERINARIOS, INCLUYENDO LOS PROCEDIMIENTOS DE INSEMINACIÓN ARTIFICIAL. BOTELLA DE UN GALÓN (3.75 LITROS)</t>
  </si>
  <si>
    <t>GALON</t>
  </si>
  <si>
    <t>GLIFOSATO HERBICIDA - POSTEMERGENTE, DE ACCIÓN SISTÉMICA.
 CONCENTRACIÓN I.A 680 g/Kg; 480 g/L; 400 g/L; 500 g/L
 CATEGORÍA TOXICOLOGICA III; FORMULACIÓN SG; SL
 PARA MANEJO DE MALEZAS EN CULTIVOS de MAÍZ, POTREROS, ARROZ, CAFÉ, CAÑA DE AZÚCAR, PAPA, CAFÉ, , BANANO, PLATANO, PALMA DE ACEITE, CAUCHO.
 REGISTRO ICA VIGENTE.
 AL MOMENTO DE LA ENTREGA DEL PRODUCTO, SU VIGENCIA DEBE SER MAYOR A UN AÑO. PRESENTACIÓN: FRASCO X 1 LITRO</t>
  </si>
  <si>
    <t>Grapa galvanizada para cerca. Caja x 1 Kilogramo</t>
  </si>
  <si>
    <t>20</t>
  </si>
  <si>
    <t>Guantes De cuero vaqueta</t>
  </si>
  <si>
    <t>Guantes de látex para manejar ácidos débiles y cetonas. CAJA X 36 Unidades</t>
  </si>
  <si>
    <t>GUANTES DE PALPACION RECTAL - MANGAS OBSTETRICAS DESECHABLES GUANTES DESECHABLES DE PALPACION RECTAL DE USO VETERINARIO, PAQUETE POR 100 UNIDADES.</t>
  </si>
  <si>
    <t>Guantes desechables para manipulación de alimentos. CAJA X 100 PARES</t>
  </si>
  <si>
    <t>Halosulfuron-methyl 750 g/Kg es un herbicida sistemico selectivo, perteneciente al grupo de las sulfonil úreas, se absorbe principalmente por las hojas y tallos verdes, también por el sistema radicular; se trasloca al tejido meristemático. Inhibe la síntesis de aminoácidos esenciales de cadena ramificada (isoleucina y valina). Utilizado para el control selectivo de malezas en potreros, en aplicaciones post emergente.                                 PRESENTACIÓN: FRASCO X 1 LITRO</t>
  </si>
  <si>
    <t>Herbicida sistemico selectivo,  Composición: Contenido de halosulfuron metil (% w/w): 73 -77 Aspecto físico: Gránulo fino beige
Humedad (% w/w): Max 1
Suspensibilidad (% w/w): Min 75
Tamaño de particula (a través de malla 325) (%): Menor o igual a 2.
Humectabilidad (Segundos): Max 120. Perteneciente al grupo de las sulfonil úrea. Registro ICA vigente Al momento de la entrega con una vida útil superior a un año. Presentación bolsa 150g</t>
  </si>
  <si>
    <t>Bolsa 150 g</t>
  </si>
  <si>
    <t>HERBICIDA.  Ingredientes Activos: Paraquat + Diuron. Formulación: Suspensión concentrada (SC) Concentración: 200 g/L de Paraquat
100 g/L de Diuron
 REGISTRO ICA VIGENTE.
 AL MOMENTO DE LA ENTREGA DEL PRODUCTO, SU VIGENCIA DEBE SER MAYOR A UN AÑO.</t>
  </si>
  <si>
    <t>Herbicida de uso agrícola. Ingrediente activo: PICLORAM: Ácido 4-amino-3,5,6-tricloropicolinico 64 g/L de formulación a 20 ºC, equivalente a 115 g/L en forma de sal triisopropanolamina. 2,4-D: Ácido 2,4-diclorofenoxiacético 240 g/L de formulación a 20 ºC, equivalente a 448 g/L en forma de sal triisopropanolamina.
Ingredientes aditivos: c.s.p. un (1) litro.
 REGISTRO ICA VIGENTE.  AL MOMENTO DE LA ENTREGA DEL PRODUCTO, SU VIGENCIA DEBE SER MAYOR A UN AÑO.</t>
  </si>
  <si>
    <t>HERBICIDA POST EMERGENTE Herbicida postemergente suspención concentrada a base de Pyrazosulfuron 250g/L. Presentación: Frasco por litro</t>
  </si>
  <si>
    <t>Herbicida Pre y Post - Emergente QUINCLORAC. Herbicida de acción pre y pos-emergente   para el cultivo del arroz a  base de Quinclorac 250 s,c. con registro ICA. Presentación frasco por 1 litro. el producto debe cumplir con las especificaciones establecidas en su registro y licencia para comercialización a nivel nacional,   al momento de la entrega el producto debe tener  una vida útil de al menos un año.  Presentación: Frasco por litro</t>
  </si>
  <si>
    <t xml:space="preserve">Herbicida oxadiazon. Herbicida Contacto - pre y postemergente. Formulación
Suspensión Concentrada (SC). Ingrediente Activo y Concentración
oxadiazon (380 g/L). Registro ICA vigente. Al momento de la entrega con fecha de vencimiento superior a un año. Presentación Litro </t>
  </si>
  <si>
    <t xml:space="preserve">HERBICIDA METRIBUZINA. Modo de acción Pre - emergente - Sistémico. Formulación Suspensión Concentrada (SC). Ingrediente Activo y Concentración
metribuzin (480 g/L). Registro ICA vigente. Al momento de la entrega con fecha de vencimiento superior a un año. Presentación Litro </t>
  </si>
  <si>
    <t xml:space="preserve">Herbicida Ingrediente Activo: Cihalofop-butyl 180 gr/L.  Herbicida selectivo al cultivo del arroz. Registro ICA vigente; Al momento de la entrega con fecha de expiración superior a un año. </t>
  </si>
  <si>
    <t>litro</t>
  </si>
  <si>
    <t>HERBICIDA Ingrediente Activo: Butaclor: (2-cloro-2´6´- dietil-N- (butoximetil) acetanilida, 600gramos por litro de formulación a 20° C.
Grupo Químico: Cloroacetamida.                                                                                            Registro ICA vigente Al momento de la entrega con una vida útil superior a un año. Presentación Litro</t>
  </si>
  <si>
    <t>Herbicida Químico PENDIMETALINA. Herbicida químico de uso agrícola, de categoría toxicológica iii : medianamente tóxico para el cultivo del arroz a  base pendimetalina : n-(1-etilpropil)-3,4-dimetil-2,6-dinitrobencenamina, 400 gramos por litro de formulación a 20°c, liquido concentrado emulsionable en agua. Con registro ICA. Presentación frasco por 1 litro. el producto debe cumplir con las especificaciones establecidas en su registro y licencia para comercialización a nivel nacional,  al momento de la entrega el producto debe tener  una vida útil de al menos un año.  Presentación: Frasco por litro</t>
  </si>
  <si>
    <t>Herbicida Selectivo  Post - emergente PROPANIL.                                                                                                                                                                           COMPOSICIÓN GARANTIZADA
Ingrediente activo: Propanil = 3’, 4’-dicloropropionanilida, 480 g por litro de formulación a 20 °C.
Ingredientes aditivos: C.s.p. 1 L.                     Registro ICA vigente Al momento de la entrega con una vida útil superior a un año. Presentación Litro</t>
  </si>
  <si>
    <t>Herbicida Agrícola POLVO MOJABLE (WP) Ingrediente activo:
Metsulfuron metil:……………………………………………………………………………………….500g/Kg
Methyl 2-(4-methoxy-6-methyl-1,3,5-triazin-2-ylcarbamoylsulfamoyl)benzoate
Ingredientes aditivos:……………………………………………………………………………….c.s.p. 1 Litro                                                                                                       Registro ICA vigente Al momento de la entrega con una vida útil superior a un año. Presentación frasco 18 gramos</t>
  </si>
  <si>
    <t xml:space="preserve">HERBICIDA sistemico selectivo al arroz. Ingrediente Activo: Cyhalofop butyl: (R)-2-[4-(4-cyano-2-fluorophenoxy)phenoxy]propionate, 180 g/L.  Registro ICA vigente Al momento de la entrega con una vida útil superior a un año. Presentación Litro </t>
  </si>
  <si>
    <t>Herbicida sistémico de control post-emergente Bispyribac sodium: 2,6 – bis [(4,6 – dimetoxipirimidin-2- il) oxi] benzoato de sodio, 100 gramos por litro.
 FORMULACIÓN SC.
 PARA MANEJO DE MALEZAS EN CULTIVO DE ARROZ
 REGISTRO ICA VIGENTE.
 AL MOMENTO DE LA ENTREGA DEL PRODUCTO, SU VIGENCIA DEBE SER MAYOR A UN AÑO.</t>
  </si>
  <si>
    <t>HILO QUIRURGICO NO ABSORVIBLE HILO QUIRURGICO SINTERICO NO ABSORVIBLE DE USO EXTERNO (NYLON), DE 0.30  MM CARRETE POR 100 M.</t>
  </si>
  <si>
    <t>CARRETE</t>
  </si>
  <si>
    <t>HILO QUIRURGICO VICRYL DE SUTURA ABSORBIBLE.
 VICRYL, HILO QUIRURGICO DE SUTURA NATURAL ABSORVIBLE DE USO INTERNO (VICRYL), PAQUETE POR UNIDAD REFERENCIA 1.0 -2.0-3.0</t>
  </si>
  <si>
    <t>Medicamento de uso veterinario hormonal: HORMONA FSH-LH MEZCLA DE GONADOTROFINAS HIPOFISARIAS DE CERDO, PARA LA INDUCCIÓN DE LA SUPEROVULACIÓN EN BOVINOS. CAJA CON 2 VIALES DE 1000 UI DE FSH Y 1000 UI DE LH. FCO POR 20 ML</t>
  </si>
  <si>
    <t>Medicamento de uso veterinario hormonal:  Hormona liofilizada Novormon, frasco ampolla con 5000 UI y 25 ml de disolvente</t>
  </si>
  <si>
    <t>Medicamento de uso veterinario hormonal: Hormona Ovaprim Syndel patentada analógica de salmón sGnRHa. FRASCO X 10 ML</t>
  </si>
  <si>
    <t>Medicamento de uso veterinario hormonal: HORMONA PROGESTERONA ENDOCRÍNICO INYECTABLE , SUPRESOR DE CELO  EN HEMBRAS PÚBERES DE CUALQUIER EDAD A BASE DE PROGESTERONA 5,0 G, VEHÍCULO DE LIBERACIÓN LENTA C.S.P. 100 ML EN FCOS POR 20 ML.</t>
  </si>
  <si>
    <t>Medicamento de uso veterinario hormonal: HORMONA PROSTAGLANDINA F2ALFA AGENTE LUTEOLÍTICO DE ELEVADA EFICIENCIA EN BOVINOS, OVINOS Y CERDOS, PRODUCIENDO UNA REGRESIÓN MORFOLÓGICA Y FUNCIONAL DEL CUERPO LÚTEO, SEGUIDO POR EL RETORNO AL CELO DENTRO DE LOS 2 A 4 DÍAS POSTERIORES AL TRATAMIENTO, CON UNA OVULACIÓN NORMAL PRODUCTO HORMONAL  DE CARÁCTER  Y EFECTO LUTEOLITILITICO PARA USO VETERINARIO, FCO POR 50 ML</t>
  </si>
  <si>
    <t>Indicador de PH tiras de prueba Tiras indicadoras del PH 0 – 14 indicador universal, no destiñen (caja por 100 tiras). El producto debe cumplir con las especificaciones establecidas en su registro y licencia para comercialización. PRESENTACIÓN: CAJA X 100 TIRAS</t>
  </si>
  <si>
    <t xml:space="preserve">INHIBIDOR SINTESIS DE QUITINA ngrediente activo: Triflumuron: 1-(2-chlorobenzoyl)-3-(4-trifluoromethoxyphenyl)   
urea; 480 g/L de formulación a 20 °C.  Ingrediente aditivos:…..c.s.p. PRESENTACIÓN: FRASCO X  1/litro    </t>
  </si>
  <si>
    <t xml:space="preserve">inoculante Biológico con base en hongos Micorrizogenos. Tipo de formulación: concentrado dispersable.  Composición garantizada:
Ingrediente activo: Micelio externo de MVA (Glomus sp) 3.300 metros/Lt
Ingrediente aditivo: Arcillas y agua C.S.P 1 Litro.  Registro ICA vigente. Al momento de la entrega con fecha de vencimiento superior a un año. Presentación Litro </t>
  </si>
  <si>
    <t>Inoculante biológico de suelos: Enraizante, bio-estimulante, bio-fertilizante.  Composición Garantizada: Microorganismos aerobios fijadores de Nitrógeno: &gt; 300.000 UFC/ml (contiene Azotobacter Vinelandii). Registro ICA vigente Al momento de la entrega con una vida útil superior a un año. Presentación Litro</t>
  </si>
  <si>
    <t>Medicamento de uso veterinario desparasitante: IVERMECTINA AGENTE ANTIPARASITARIO
 SOLUCION INYECTABLE ESTERIL QUE CONTIENE IVERMECTINA AL 1%, AGENTE ANTIPARASITARIO ALTAMENTE EFECTIVO DE AMPLIO ESPECTRO,  MIEMBRO QUÍMICAMENTE MODIFICADO DE UNA FAMILIA DE COMPUESTOS CONOCIDOS GENÉRICAMENTE COMO LAS AVERMECTINAS.USADO VIA SUBCUTANEA PARA SER USADA UNICAMENTE EN BOVINOS CON EL FIN DE CONTROLAR PARASITOS. FRASCO POR 500 ML.</t>
  </si>
  <si>
    <t>Producto de uso veterinario:  JABON YODADO DE USO EXTERNO CON ACCIÓN BACTERICIDA Y FUNGUICIDA. CONTRA HONGOS, ESPORAS Y LEVADURAS, PROTOZOOS Y VIRUS PARA USO HUMANO DE CONCENTRACIÓN 0,3%, RECIPIENTE CON DOSIFICADOR. PRESENTACIÓN: FRASCO X 1 LITRO.</t>
  </si>
  <si>
    <t>JERINGA ANTIMASTITICA ANTIMASTITICO EN CREMA,PARA APLICACIÓN INTRAMAMARIA EN VACAS (BOVINOS) EN UNA SOLA APLICACIÓN POR CUARTO, PARA EL CONTROL Y TRATAMIENTO DE LAS MASTITIS CLÍNICAS Y SUBCLÍNICAS OCASIONADAS POR GÉRMENES SENSIBLES, JERINGA EN  DOSIS UNICA PARA EL TRATAMIENTO DE MASTITIS</t>
  </si>
  <si>
    <t>JERINGA DOSIFICADORA PLASTICA DESECHABLE  JERINGA PLASTICA LIBRE DE PIRÓGENOS CON AGUJA  DESMONTABLE CON TOPE DE GOMA DISPOSITIVO DOSIFICADOR AGREGADO Y CON SISTEMA DE TOPE EN EL BARRIL PARA EL PISTÓN, TODO EN ENVASE POLYBAG.TRANSPARENTE Y CON GRADUACION MARCADA CON NITIDEZ CON AGUJA, POR 5 ML, CAJA POR 100 UNIDADES</t>
  </si>
  <si>
    <t>JERINGA DOSIFICADORA PLASTICA DESECHABLE  JERINGA PLASTICA LIBRE DE PIRÓGENOS CON AGUJA  DESMONTABLE CON TOPE DE GOMA DISPOSITIVO DOSIFICADOR AGREGADO Y CON SISTEMA DE TOPE EN EL BARRIL PARA EL PISTÓN, TODO EN ENVASE POLYBAG.TRANSPARENTE Y CON GRADUACION MARCADA CON NITIDEZ CON AGUJA, POR 10 ML, CAJA POR 100 UNIDADES</t>
  </si>
  <si>
    <t>JERINGA DOSIFICADORA PLASTICA DESECHABLE  JERINGA PLASTICA LIBRE DE PIRÓGENOS CON AGUJA  DESMONTABLE CON TOPE DE GOMA DISPOSITIVO DOSIFICADOR AGREGADO Y CON SISTEMA DE TOPE EN EL BARRIL PARA EL PISTÓN, TODO EN ENVASE POLYBAG.TRANSPARENTE Y CON GRADUACION MARCADA CON NITIDEZ CON AGUJA, POR 20 ML, CAJA POR 100 UNIDADES</t>
  </si>
  <si>
    <t>JUEGO DE TOPIZADORES BOVINOS QUE CONTIENE 5 TOPOS CON DIFERENTES TAMAÑOS COPAS Y CON MANGO DE MADERA PARA EL DESCORNE DE ANIMALES DE DIFERENTES EDADES</t>
  </si>
  <si>
    <t>KIT DE ANALISIS DE SUELO PORTATIL Equipos combinado para el análisis de suelo, cuentan con estuches ligeros en los que los componentes
están bien sujetos en bandejas extraíbles. Útil para los análisis del calcio, el sulfato y los cloruros mediante la medición de la turbidez, también analiza del potasio. Cuenta con prueba de cribado del mantillo, determinación del pH del suelo colorimétricamente utilizando indicadores de pH y escalas colorimétricas que abarcan el intervalo de pH de 3,8 a 9,6, incluyen procedimientos simplificados para detectar nitratos, fósforo y potasio en los tejidos de las plantas. Cuenta con paquetes completos de recambios de reactivos. EL kits incluye las instrucciones, un manual sobre el tratamiento del suelo y un bloc de notas con formularios de notificación de análisis de suelos. El Manual de suelos que contiene información general sobre la interpretación de los resultados de las pruebas para determinar los requisitos de cal y fertilizantes.</t>
  </si>
  <si>
    <t>Kit de Prueba de Amonio para Agua Dulce
 Mide la concentración de amoniaco - nitrógeno hasta 3 ppm en agua dulce, empleando el método colorimétrico de Nessler. El amoniaco reacciona con el reactivo en solución básica para formar un compuesto amarillo. La absorción de este producto coloreado es proporcional a la concentración de nitrógeno de amoniaco presente en la muestra acuosa Método checker disc
Rango 0.0-3.0 mg/L (ppm)
Menor Incremento 0.1 mg/L (ppm)
Método químico Nessler
# De pruebas 100</t>
  </si>
  <si>
    <t>KIT PORTILLO PARA CERCA ELECTRICA, El kit Incluye: 2 Resortes, 4 Recibidores, 2 Maniguetas. Para portillos de 3 metros</t>
  </si>
  <si>
    <t>KIT</t>
  </si>
  <si>
    <t xml:space="preserve">Kit test para mastitis Kit para la evaluación de mastitis que contiene frasco x 500 mL de reactivo concentrado de Sodio dodecyl sulfato 2 gr, paleta de prueba, frasco dispensador para aplicar el reactivo, vaso medidor y cartilla de instrucciones. </t>
  </si>
  <si>
    <t>Lámina de cera estampada: Lámina de cera estampada en máquina de alta precisión patra alzar de 3/4</t>
  </si>
  <si>
    <t>Lámina de cera estampada: Lámina de cera estampada en máquina de alta precisión patra alzar De cria profundas</t>
  </si>
  <si>
    <t xml:space="preserve">Lego Ambiental </t>
  </si>
  <si>
    <t>LIMA DE AFILADO LIMA DE 6” TRIANGULAR CON MANGO NEGRO</t>
  </si>
  <si>
    <t xml:space="preserve">Machete Tres Canales Niquelado                                                                                                                                                                                              CARACTERISTICAS
•Machete tres canales niquelado.
•Con Lámina de calibre 1.8mm.
•Cachaen rojo o negro  </t>
  </si>
  <si>
    <t xml:space="preserve">Machete Tres Canales Pulidora O.                                                                                                                                                                                                      CARACTERISTICAS
Machete barrigón niquelado
Con Lámina de calibre 1.8mm.                     Cacha roja o negra </t>
  </si>
  <si>
    <t>unidad</t>
  </si>
  <si>
    <t>Semilla MAIZ AMARILLO ICA V 109 Semilla certificada, germinación del 97% pureza del 99.7%, con registro ICA vigente.  Al momento de la entrega con fecha de vencimiento superior a un año.  Presentación Bulto 20kg</t>
  </si>
  <si>
    <t>Bulto x 20 kg</t>
  </si>
  <si>
    <t>13</t>
  </si>
  <si>
    <t xml:space="preserve">Semilla MAIZ HIBRIDO NK 254 Semilla seleccionada de maíz híbrido registro ica, Pureza 95%, Germinacion 85%.  Registro ICA vigente.  Al momento de la entrega con fecha de vencimiento superior a un año. Presentación Kilo </t>
  </si>
  <si>
    <t>Maíz para la alimentación animal empacado en bulto por 40 kg, libre de contaminantes como hongos, de buenas caracteristicas organolepticas</t>
  </si>
  <si>
    <t>Malla antitrips x 4 mts ancho por 30 mts largo
Material 100 % virgen con aditivo uv para mayor resistencia a intemperie</t>
  </si>
  <si>
    <t>30 metros</t>
  </si>
  <si>
    <t>MALLA GALLINERO METALICA ROLLO X 36 METROS</t>
  </si>
  <si>
    <t>MALLA GRADUADA “OVINA” Malla graduada para ovejas, cabras y mascotas Galvanizada en Caliente – Nudo reforzado  1.2m X 50m por rollo</t>
  </si>
  <si>
    <t>Manguera 1" polipropileno</t>
  </si>
  <si>
    <t>ROLLO x 100 m</t>
  </si>
  <si>
    <t>Manguera 1/2" polipropileno</t>
  </si>
  <si>
    <t>Manguera de agua cinta de goteo 2 litros horas 50 cms entre goteros</t>
  </si>
  <si>
    <t>METRO</t>
  </si>
  <si>
    <t>Manguera de agua Cinta de goteo 2 litros/hora 20 cms entre gotero</t>
  </si>
  <si>
    <t>Manguera de agua Unión de comprensión para manguera rigida de 62.5 mm</t>
  </si>
  <si>
    <t>MANGUERA DIFUSORA Manguera difusora de 25 mm Aero Tube por 10 metros</t>
  </si>
  <si>
    <t>manguera jardineria manguera de jardineria de 24 hilos calibre 12 media pulgada rollo por 100 metros</t>
  </si>
  <si>
    <t>rollo</t>
  </si>
  <si>
    <t>martillo cacha en madera 16 0z con cabo</t>
  </si>
  <si>
    <t>Martillo de uña, con cabo metálico</t>
  </si>
  <si>
    <t>MASCARA DESECHABLE O DE AISLAMIENTO De uso en laboratorios y manejo de alimentos. Filtración de 95% de efectividad contra partículas aerosoles libre de aceites. Fabricada con 83% de fibra de poliester, 12% fibra de polipropileno y 5% de recina acrílica caja de 50 unidades</t>
  </si>
  <si>
    <t>26</t>
  </si>
  <si>
    <t>Mascarilla 3 Capas Tipo de máscara: Media cara
Materiales filtrados: tela respirable no tejida y espuma de polipropileno refuerzo nasal en alambre forrado o platina de aluminio. Presentación unidad</t>
  </si>
  <si>
    <t>Mascarilla Respiraor Tapaboca N95 Mascarilla material particulado , bandas elásticas. cumple la norma n95. Alta protección contra partículas sólidas, líquidas y muy tóxicas. Con válvula de exhalación. PRESENTACIÓN: CAJA X 15 UNIDADES</t>
  </si>
  <si>
    <t>MELAZA PRODUCTO DE CONSISTENCIA LÍQUIDA DE ALTA VISCOSIDAD. CON OLOR Y COLOR CARACTERÍSTICOS DE LA MIEL DE CAÑA. TAMBIÉN LLAMADA MIEL DE PURGA, MELAZA O MIEL FINAL. ÚTIL PARA LA FABRICACIÓN DE SUPLEMENTOS ALIMENTICIOS DE ALTO APORTE ENÉRGICO PARA ANIMALES CON AZÚCARES TOTALES REDUCTORES MIN DEL 48%, CENIZA SULFATADA MIN DEL 16% Y GRADOS BRIX MIN 85%, PRESENTACIÓN BULTO POR 30 KG</t>
  </si>
  <si>
    <t>12</t>
  </si>
  <si>
    <t>MICORRIZAS DE LOS GENEROS GLOMUS SPP,
ACAULOSPORA SPP , ENTROSPHORA SPP &amp;
SCUTELLOSPORA, 230 ESPORAS POR
GRAMOS DE SUELO PARA USO EN LOS CULTIVOS DE BANANO Y POMPON</t>
  </si>
  <si>
    <t>Equipo de pesca: Nasa mediana para acuario Nasa plástica grande para peces de acuario con mango metálico recubierto. Largo de 38 cm. Color verde</t>
  </si>
  <si>
    <t>Producto de uso veterinario: NASA PARA PESCA Nasa para muestreo de peces redonda de 15" de diametro en nylon sin nudo con aro y mango metalico</t>
  </si>
  <si>
    <t xml:space="preserve">Navaja especializada para injertación con cabo </t>
  </si>
  <si>
    <t>Cuchillo de poda para injerto de jardín con cinta para injerto en ciernes Hoja recta y hoja de Hawkbill.  Peso del Producto: 5.3 onzas. Cuchillas y mangos de acero forjado excepcionalmente duraderos.Longitud total de 7.9\xa0in</t>
  </si>
  <si>
    <t>Navaja Injertar.  Material de la hoja: Acero inoxidable. Tipo de filo de la hoja: Liso.  Forma de la hoja: Curva
Largo total: 100 mm
Largo de la hoja: 51 mm
Apertura de la hoja: Manual</t>
  </si>
  <si>
    <t xml:space="preserve">Nevera portatil  Termo nevera en Icopor conformada por Poliestireno Expandido, con buenas propiedades termicas MEDIDA INTERNA  23x38x24 (cms) MEDIDA EXTERNA (cms) 28x43x30,5 CAPACIDAD ( Lts ) 20   </t>
  </si>
  <si>
    <t>Nitrogeno liquido para cripreservación de semen por litro</t>
  </si>
  <si>
    <t>NUCLEO DE ABEJAS, Apis mellifera scutellata (pequeña colonia de abejas) de longitudes: Obrera 12 mm, Reina 18 mm, Zángano 16 mm que viven en colonia para crianza y producción partiendo de una colmena ya existente. Núcleo de 9 marcos (2 marcos de cría cerrada, 2 de cría abierta, 2 de miel, 2 de polen y 1 con cera estampada) libre de enfermedades</t>
  </si>
  <si>
    <t>Elemento de uso veterinario: OREJERAS PARA IDENTIFICACION. ARETES MULTIFLEX PARA IDENTIFICACION DE GANADO BOVINO COLOR AMARILLO, SIN MARCAR, BOLSA POR 100 UNIDADES.  -- SISTEMA DE IDENTIFICACION PARA GANADO BOVINO Y PORCINO.</t>
  </si>
  <si>
    <t>Pajillas con semen Pajillas de 0,5 ml de semen bovino, de razas surtidas toros Brahman (rojo, blanco y gris), Gyr, Holstein y Simental</t>
  </si>
  <si>
    <t>PALIN CON CABO DE MADERA</t>
  </si>
  <si>
    <t>Pala metálica punta cuadrada con mango de madera</t>
  </si>
  <si>
    <t>Pala metálica punta redonda con mango de madera</t>
  </si>
  <si>
    <t>Paladraga Con Mango de madera, Cava Hoyos. Máxima resistencia al desgaste, mango de madera de alta calidad Largo del mango: 100cm CARACTERÍSTICAS  Altura total 1.46cm. Ancho de 17cm por cada pala</t>
  </si>
  <si>
    <t>PALANCA, Palanca para apicultura tipo J. Esta palanca y/o espátula está fabricada
totalmente en acero inoxidable, lo que la hace ser una herramienta de buena calidad para evitar que ni se parta ni se doble a la hora de
hacer palanca. Tiene una medida de 25 cm de largo y uno de sus extremos está doblado en ángulo recto y sirve para despegar el tapa cuadros de la caja, separar extraer y ahuecar los cuadros así como el raspado de propóleos, limpieza de ceras y fondos de colmenas. El producto debe cumplir con las especificaciones establecidas, al momento de la entrega el producto debe tener el 100% de su vida útil.</t>
  </si>
  <si>
    <t>Panicum maximum CV. MOMBASA Panicum maximum CV. MOMBASA, con adaptación de 0 – 2000 m.s.n.m., con excelente adaptabilidad a suelos Es un pasto exigente en fertilidad del suelo, establecer en suelos bien drendos, no tolera encharcamientos, porcentaje de pureza del 98% y porcentaje de germinación del 80%, presentación bolsa por 1 kilogramo</t>
  </si>
  <si>
    <t xml:space="preserve">Papel aluminio para muestras en laboratorio Tipo rollo  Papel de aluminio puro, FABRICADO ESPECÍFICAMENTE PARA LABORATORIO.  Textura impermeable a la luz, el oxígeno y el agua - Papel de grado premium. Tipo rollo Dimensiones - 30 cm x 508 cm </t>
  </si>
  <si>
    <t>Peso colgante  Balanza de colgar con sistema mecánico de lectura. Ponchera en aluminio con capacidad para 25 libras</t>
  </si>
  <si>
    <t xml:space="preserve">Pilas AA Pilas Alkalinas AA recargables </t>
  </si>
  <si>
    <t>PINZA NARINGUERA DE SUJECION  TENAZA NARIGUERA PARA SUJECION BOVINA EN ACERO INOXIDABLE NIQUELADA PRODUCTO NUEVO</t>
  </si>
  <si>
    <t>PITA Rollo de pita de polipropileno por 1000 metros</t>
  </si>
  <si>
    <t>PLASTICO TRANSPARENTE invernadero x 6 mts de ancho calibre 6. Presentación: Rollo de 100 m</t>
  </si>
  <si>
    <t>Rollo</t>
  </si>
  <si>
    <t>POLISOMBRA NEGRA al (35%, 45%, 50%, 65%, 80%)  de opacidad según requerimiento. ROLLO DE 4 mts de ancho x 100mts</t>
  </si>
  <si>
    <t>Pollito de engorde Pollito tipo broyler de 2 días de nacido, de calidad genética reconocida en el mercado, registro y certificado de la granja ante el ICA. Entregar a solicitud del cliente. En cada caja debe incluirse el 10% de reposición por mortalidad de transporte.</t>
  </si>
  <si>
    <t>Poste metálico Poste metálico perimetral de 2.15 metros. PAQUETE X 10 UNIDADES</t>
  </si>
  <si>
    <t xml:space="preserve">Poste plástico para cercas Poste plástico para cercas perimetrales en Púa, malla, con varetas y proyectos especiales, cuadrado de 8 por 8 cm, altura: 1,80 m Peso: 2,35 kg </t>
  </si>
  <si>
    <t>Red protectora para el cabello Gorro o cofia: Cuando se exponga a humedad o a bacterias Cofia desechable tipo hongo azul, medida 21”, material polipropileno, suave, ligera y respirable, permite la ventilación.</t>
  </si>
  <si>
    <t>Medicamento de uso veterinario hormonal: PRODUCTO A BASE DE LIOFILIZADO DE FSH PORCINO PRODUCTO A BASE DE LIOFILIZADO DE FSH PORCINO,PARA PRODUCIR SUPEROVULACIÓN ES EN FORMA DECRECIENTE Y CON DOS APLICACIONES POR DÍA Y 4 DÍAS CONSECUTIVOS, UTILIZANDO 400MG/20 ML, ES UN EXTRACTO LIOFILIZADO DE FOLITROPINA ALTAMENTE PURIFICADO, OBTENIDO POR SELECCIÓN CUIDADOSA DE GLÁNDULAS PITUITARIAS PORCINAS.FSH LIOFILIZADA, (EQUIVALENTE A NIH):FRASCO X 20 ML</t>
  </si>
  <si>
    <t>Elemento de uso veterinario: Quemador múltiple a gas Quemador múltiple a gas de 60 cms, elaborado totalmente en acero, con registro o llave de paso, una manguera y un cheque de seguridad garantizado para gas propano. Diseñado con nueve salidas o lanzallamas proporcionando un calentamiento uniforme a todos los hierros, con registro de acero inoxidable para 1000 lb de presión el cual nos permite la utilización completa o parcial de los lanzallamas de acuerdo a la cantidad de hierros a calentar. equipo incluye soplete.</t>
  </si>
  <si>
    <t>Fertilizante  roca fosfórica molida. CALIDAD GARANTIZADA Fósforo total (%P2O5) 28,00
Calcio (%CaO) 38,00
Sílice (%SiO2 ) 14,00
Flúor (%F) 3,00
Carbono total (%C) 1,00
Aluminio (%Al2O3) 0,50
Hierro (%Fe2O3) 0,40
Magnesio (%MgO) 0,10
Azufre (%SO4) 0,30
Sodio (%Na2O) 0,10
Potasio (%K2O) 0,10
% Solubilidad en Citrato de Amonio Neutro al 2% 3,30                                                                                                                                                                 PRESENTACIÓN: Molida, color beige.  Registro ICA vigente. Al momento de la entrega con fecha de vencimiento superior a un año. Presentación Saco de polipropileno laminado de 50 Kilos</t>
  </si>
  <si>
    <t>Saco de fique nuevo, tradicional 3 rayas campesino(medidas 70x90 cm) con capacidad de 90 kilos.</t>
  </si>
  <si>
    <t>TIPO ELEMENTO CONSUMO CAPACIDAD 50 KG UNIDAD DE MEDIDA UNIDAD CARACTERISTICA CON SOPORTE MATERIAL FIQUE</t>
  </si>
  <si>
    <t>SAL MINERALIZADA SAL MINERAL  CON 8 % DE CONCENTRACION DE FOSFORO PARA EXPLOTACION GANADERA, EMPACADO EN BULTOS DE 50 KILOGRAMO</t>
  </si>
  <si>
    <t>Equipo de uso veterinario: Saladero  Plastico Resistentes a la intemperie
Fáciles de asear, Fáciles de transportar y manipular, Higiénico capacidad de 120 litros, 124 cm de largo, 49 cm de ancho y 30 cm de profundidad</t>
  </si>
  <si>
    <t>Salvado de arroz, Bulto por 40 Kilogramos.</t>
  </si>
  <si>
    <t>Salvado de Maíz, Bulto por 40 Kilogramos.</t>
  </si>
  <si>
    <t>SALVADO DE TRIGO BULTO POR 40 KG</t>
  </si>
  <si>
    <t>SEDANTE, ANALGÉSICO, ANESTÉSICO Y RELAJANTE MUSCULAR.  TRANQUILIZANTE, ANALGESICO Y RELAJANTE MUSCULAR.
SOLUCION  AL 2 % DE XYLAZINA INYECTABLE DE USO VETERINARIO. FRASCO POR 25 ML</t>
  </si>
  <si>
    <t>Semilla  HABICHUELA VARIIEDAD AGUA AZUL. seleccionada de habichuela variedad agua azul, registro ica, Pureza 95%, Germinacion 85%.  Registro ICA vigente Al momento de la entrega con una vida útil superior a un año. Presentación Kilo</t>
  </si>
  <si>
    <t>Semilla Certificada de Arroz SEMILLA DE ARROZ -FEDEARROZ 2000. Oryza sativa variedad FEDEARROZ 2000,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</si>
  <si>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Certificada de Arroz SEMILLA DE ARROZ -FEDEARROZ 67. Semilla certificada de arroz (oryza sativa) variedad FEDEARROZ 67,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</si>
  <si>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Certificada de Arroz SEMILLA DE ARROZ -FEDEARROZ 68. Semilla certificada de arroz (oryza sativa) variedad FEDEARROZ 68,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</si>
  <si>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Certificada de Arroz SEMILLA DE ARROZ -FEDEARROZ 70. Semilla certificada de arroz (oryza sativa) variedad FEDEARROZ 70,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</si>
  <si>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Patilla Híbrida Santa Amelia. Registro ICA vigente. Al momento de la entrega con fecha de vencimiento superior a un año. Presentación Sobre 1000 semillas</t>
  </si>
  <si>
    <t>Sobre 1000 semillas</t>
  </si>
  <si>
    <t>Semilla MELON  Nombre Botánico: Cucumis Melo.
Nombre Comercial: Sweet Spring
Segmento: Melón Cantaolupe.
Tipo de Semilla: Híbrida. Registro ICA vigente.   Al momento de la entrega con fecha de vencimiento superior a un año. Presentación: Sobres por 1000 semillas.</t>
  </si>
  <si>
    <t>Sobre x 1000g</t>
  </si>
  <si>
    <t>Semilla de pasto Brachiaria brizantha CV. MARANDU Brachiaria brizantha CV. MARANDU, adaptación a 0 – 2000 m.s.n.m., adaptable a suelos con buen drenaje en el perfil edafico (Baja tolerancia al encharcamiento), porcentaje de pureza del 98% y porcentaje de germinación del 80%, presentación bolsa por 1 kilogramo</t>
  </si>
  <si>
    <t>Semilla de pasto Brachiaria brizantha cv. TOLEDO Brachiaria brizantha cv. TOLEDO, con adaptación de 0 – 2000 m.s.n.m. m.s.n.m, con excelente adaptabilidad a suelos  mal drenados. Buena tolerancia al encharcamiento temporal hasta por tres (3) días., porcentaje de pureza del 98% y porcentaje de germinación del 80%, presentación bolsa por 1 kilogramo</t>
  </si>
  <si>
    <t>Semilla de pasto Brachiaria decumbens Semilla de pasto Brachiaria decumbens, con adaptación de 0 – 2000 m.s.n.m. m.s.n.m, con excelente adaptabilidad a suelos Bien drenados (poca tolerancia al encharcamiento). Tolera acidez, porcentaje de pureza del 98% y porcentaje de germinación del 80%, presentación bolsa por 1 kilogramo</t>
  </si>
  <si>
    <t>Semilla de pasto Brachiaria humídicola Semilla de pasto Brachiaria humídicola cv. HUMIDICOLA, con adaptación de 0 – 1600 m.s.n.m, con excelente adaptabilidad a suelos secos como con excesos de humedad (con problemas de encharcamiento). Tolera acidez, porcentaje de pureza del 98% y porcentaje de germinación del 80%, presentación bolsa por 1 kilogramo</t>
  </si>
  <si>
    <t>Semilla de pasto Brachiaria ruziziensis cv. RUZIZIENSIS Brachiaria ruziziensis cv. RUZIZIENSIS, con adaptación de0 – 1800 m.s.n.m., con excelente adaptabilidad a suelos Bien drenados (poca tolerancia al encharcamiento), tolera acidez. , porcentaje de pureza del 98% y porcentaje de germinación del 80%, presentación bolsa por 1 kilogramo</t>
  </si>
  <si>
    <t>Soga nylon algodonada Cuerda nylon alta tenacidad 8mm x 100 metros carga rotura 1000kg aprox. Cuerda trenzada compuesta de camisa trenzada y alma. Gran resistencia al roce, a la tracción y al medio ambiente. Uso en efectos navales, náutica, trabajos manuales, albañilería, bricolaje...etc. Se hacen envíos a toda la península. Gastos de envío incluidos</t>
  </si>
  <si>
    <t>Medicamento de uso veterinario: SOLUCION HARTMAN LACTATO DE RINGER  LACTATO DE RINGER ES UNA SOLUCIÓN DE RINGER, PARA USO PARENTERAL EN INFUSIÓN CONTINUA. ESTÁN  INDICADAS EN LA RESTITUCIÓN Y/O MANTENIMIENTO DE VOLUMEN CIRCULANTE, EN PACIENTES CON PÉRDIDAS PATOLÓGICAS QUE REQUIEREN DE APORTE CALÓRICO Y ELECTROLÍTICO, SOLUCIÓN LACTATO RINGER -SOLUCIÓN INYECTABLE ESTÉRIL Y APIRÓGINA .CAJA *24*500ML</t>
  </si>
  <si>
    <t>Medicamento de uso veterinario: SOLUCIÓN INYECTABLE ESTÉRIL QUE CONTIENE HIERRO DEXTRÁN SOLUCIÓN INYECTABLE ESTÉRIL QUE CONTIENE HIERRO DEXTRÁN INDICADA PARA EL TRATAMIENTO DE LAS ANEMIAS PRODUCIDAS POR LA DEFICIENCIA DE HIERRO (ANEMIA FERROPÉNICA) , SOLUCION DE HIERRO INYECTABLE, DE USO VETERINARIO, COMPOSICION: HIERRO ( COMO COMPLEJO DEXTRANO) 100 MG, FENOL 5 MG, FRASCO DE 100 ML</t>
  </si>
  <si>
    <t>Tabla burra 0,20 x 3,00 m. Tabla burra 0,20 x 3,00 m.</t>
  </si>
  <si>
    <t>Tabla burra 0,30 x 3,00 m. Tabla burra 0,30 x 3,00 m.</t>
  </si>
  <si>
    <t>Tablas de Apoyo para campo Tabla de apoyo para campo en polipropileno (dimensiones 350x225) con  gancho de metal</t>
  </si>
  <si>
    <t>Tanque x 500 lt con tapa Tanque plastico doble capa, para agua potable, con capacidad de almacenamiento de agua de 500 lt con peso promedio de 12 kg y una altura de 85 - 90 cm y con diametro promedio de 100 - 110 cm.</t>
  </si>
  <si>
    <t>Tanques plasticos para almacenamiento de agua Tanque plastico para el almacenamiento de agua con tapa, espesor promedio de  3,23 mm, con capacidad para 2000 litros con diametro de 157 cm, base de 116 cm, altura sin tapa de 157 cm y altura con tapa de 175.</t>
  </si>
  <si>
    <t>Tela de polipropileno Tela verde para cerramiento, fabricada de polipropileno ancho: 210 cm, largo: 101 m. presentación: rollos de 100m en tubo de pvc. El producto debe cumplir con las especificaciones establecidas en su registro y licencia para comercialización a nivel nacional, al momento de la entrega el producto debe tener el 100% de su vida útil.</t>
  </si>
  <si>
    <t xml:space="preserve">Tenedor desoperculador: Tenedor desoperculador con mango plastico y diente en acero inoxidable </t>
  </si>
  <si>
    <t xml:space="preserve">TENSOR DE TRABA PARA CERCA ELECTRICA </t>
  </si>
  <si>
    <t>TERMOMETRO DE MERCURIO DE USO VETERINARIO TERMOMETRO DE MERCURIO, CON ARO DE VIDRIO EN SU LADO SUPERIOR, SOSTENIDO CON NYLON PINZA TIPO "CAIMAN", PARA SOSTENERLO EN LA SUPERFICIE DEL ANIMAL, MIENTRAS SE TOMA LA TEMPERATURA RECTAL,TERMOMETRO CLINICO VETERINARIO CON PINZA PARA GRANDES ANIMALES</t>
  </si>
  <si>
    <t>TERMOMETRO PLASTICO, CON TABLERO DIGITAL. TERMOMETRO PLASTICO, CON TABLERO DIGITAL EN EL CENTRO, PUNTA METALICA Y DISPOSITIVO PARA ENCENDER CON FINES DE TOMA DE TEMPERATURA RECTAL, TERMOMETRO DIGITAL (-50 A 150C)</t>
  </si>
  <si>
    <t>PENDIENTE</t>
  </si>
  <si>
    <t>Termonebulizadores motomochilas,nebulizadores eléctricos, Termonebulizadores a gas y gasolina,</t>
  </si>
  <si>
    <t>Solución de Thinner presentación por galón</t>
  </si>
  <si>
    <t>Tierra de Diatomeas.  Composición garantizada.                                        FÓSFORO ASIMILABLE (P2 O5)...................................................3,00 %
CALCIO SOLUBLE EN AGUA (CaO).................................................12,00 %
MAGNESIO SOLUBLE EN AGUA (MgO)...............................................0,44 %
COBRE SOLUBLE EN AGUA (Cu)...................................................2,50 %
HIERRO SOLUBLE EN AGUA (Fe)..................................................3,50 %MANGANESO SOLUBLE EN AGUA (Mn)...............................................0,27 %
SILICIO SOLUBLE EN HCL (SiO2)................................................45,00 %
 HUMEDAD......................................................................1,52 %                                             Registro ICA vigente. Al momento de la entrega con fecha de vencimiento superior a un año. Presentación Bulto 25kg</t>
  </si>
  <si>
    <t>Bulto x 25 kg</t>
  </si>
  <si>
    <t>Tijera podadora Medidas Ancho 5.5 cm, Largo 21 cm, Profundidad 2 cm. resorte en espiral y seguro. 8 pulgadas</t>
  </si>
  <si>
    <t>Tijera podal ovina Tijera podal corta cascos para ovinos con mango ergonómico recubierto en goma y puntas en acero inoxidable</t>
  </si>
  <si>
    <t>Torta de palmiste producto para la alimentación animal, PRESENTACIÓN: BULTO X 50 KILOS.</t>
  </si>
  <si>
    <t>TORTA DE SOJA PARA RUMIANTES TORTA DE SOJA PARA ALIMENTO DE RUMIANTES, COMPUESTO POR ACEITE DEL FRIJOL SOYA O TORTA O HARINA EN FORMA DE PELLETS GRUESOS O MOLIDO DE COLOR AMARILLO ENTRE CLARO Y OSCURO.  BULTO DE  50 KG, CON PROTEÍNA :  44% - 48%.</t>
  </si>
  <si>
    <t>TRAMPA JACKSON PARA EL MONITOREO DE MOSCAS DE LAS FRUTAS. CUERPO. Estructura de material flexi de color blanco, denominado Delta o Prisma. En la base interna se
coloca una laminilla impregnada del pegante SAFERTAC y en la parte superior interna un gancho metálico
que soporta el algodón o un dispensador plástico impregnado con el atrayente sexual, que libera
paulatinamente la feromona.
LAMINILLA. Laminilla de cartón de color blanco laminado de 15,5 cm de largo por 9,8 cm de ancho, sobre el
cual se unta el pegante SAFERTAC para capturar las moscas de las frutas.
GANCHO ALAMBRE. Gancho metálico utilizado en la parte superior interna de las trampas Jackson para
soportar la trampa completa. Alambre maleable e inoxidable.
ALGODÓN DENTAL. Algodón color blanco de 3 cm de largo y 1 cm de ancho empleado para impregnarlo del
atrayente sexual de las moscas de las frutas. Se utiliza en caso de usar feromona líquida.
CLIPS ALAMBRE. Gancho metálico utilizado en la parte superior interna de las trampas Jackson que se usa
para soportar el algodón impregnado con el atrayente sexual en presentación líquida. Alambre maleable e
inoxidable.
CANASTILLA PLÁSTICA. Elaboradas en plástico y especialmente diseñadas para su uso con feromonas en
presentación sólida (plug).</t>
  </si>
  <si>
    <t>TRANQUILIZANTE INDICADA COMO PREMEDICACIÓN ANESTÉSICA TRANQUILIZANTE NEUROLEPTICO, SOLUCIÓN INYECTABLE A BASE DE ACEPROMAZINA MALEATO 10 MG, FRASCO POR 10 ML</t>
  </si>
  <si>
    <t>Equipo de uso piscicola: Red de pesca - Chinchorro  Tamaño de malla: Diametro del ojo de malla 1/2 pulgada, Largo: 20 metros Ancho: 1,5 metro en nylon liso sin nudo, con sistema de boyas</t>
  </si>
  <si>
    <t>Elemento de uso veterinario: Tubo vacutainer Tubo para toma de muestra con antcoagulante EDTA de 4 ml, caja x 100</t>
  </si>
  <si>
    <t>Elemento de uso veterinario: Tubo vacutainer Tubo para toma de muestras sin anticoagulante de 9ml, caja x 100</t>
  </si>
  <si>
    <t xml:space="preserve">TUERCA de 3/8" rosca ordinaria </t>
  </si>
  <si>
    <t xml:space="preserve">TURBA CON VERMICULITA Turba Rubia de Sphagnum de granulacion fina para la germinacion de semillas y crecimiento de plantulas en semilleros  contenido de MO superior al 80% PS contenido de vermiculita </t>
  </si>
  <si>
    <t>Turba negra PROPIEDADES FÍSICO-QUÍMICAS
Color: Marrón oscuro.
CE: 1,5 mS/m
pH 7,0 – 8
Porosidad: 90 %
Peso: 68 kg / m3
COMPOSICIÓN Materia orgánica: 93 %C: 60 %P205: 2 % K20: 2 %CaO: 3 %MgO: 1 %        Presentación Paca 30 Kg/107 L</t>
  </si>
  <si>
    <t>Paca 30 Kg</t>
  </si>
  <si>
    <t>Medicamento de uso veterinario: VACUNA CONTRA CARBON SINTOMATICO, EDEMA MALIGNO Y SEPTISEMIA HEMORRAGICA EN BOVINOS LA VACUNA CONTRA CARBON SINTOMATICO, EDEMA MALIGNO Y SEPTISEMIA HEMORRAGICA EN BOVINOS, SUSPENSION EN HIDROXIDO DE ALUMINIO, LA CUAL CONTIENE CLOSTRIDIUM CHAUVOEI, CLOSTRIDIUM SEPTICUM, CLOSTRIDIUM NOVYI, CLOSTRIDIUM PERFRINGENS C, CLOSTRIDIUM PERFRINGENS D, CLOSTRIDIUM SORDELLI, PASTEURELLA MULTOCIDA, MANNHEIMIA (PASTEURELLA) HAEMOLYTICA: FRASCOS POR 50 DOSIS.</t>
  </si>
  <si>
    <t>Medicamento de uso veterinario: VACUNA NEWCASTLE LIOFILIZADA VACUNA LIOFILIZADA A VIRUS VIVO ATENUADO,TIPO B1, DE LA ENFERMEDAD DE NEWCASTLE, PARA  APLICACIÓN OCULAR O NASAL, EN POLLOS Y GALLINAS PONEDORAS, VACUNA NEW CASTLE CEPA LA SOTA + BRONQUITIS  H-120 AVIPRO ND-IB LA SOTA, PARA POLLITOS. FRASCOS POR 50 DOSIS.</t>
  </si>
  <si>
    <t>VESTIDO PROTECTOR. Overol con Careta, traje protector apícola. Overol con careta incorporada en malla eterna especial para clima calido súper 8 con guantes, careta con malla plástica, talla 38. Para un total de 10 de cada talla. Al momento de la entrega el producto tiene el 100% de su vida útil</t>
  </si>
  <si>
    <t>VESTIDO PROTECTOR. Overol con Careta, traje protector apícola. Overol con careta incorporada en malla eterna especial para clima calido súper 8 con guantes, careta con malla plástica, talla 40. Para un total de 10 de cada talla. Al momento de la entrega el producto tiene el 100% de su vida útil</t>
  </si>
  <si>
    <t>VESTIDO PROTECTOR. Overol con Careta, traje protector apícola. Overol tipo americano en Drill súper 8 con guantes, careta con malla plástica, talla 42. Para un total de 10 de cada talla. Al momento de la entrega el producto tiene el 100% de su vida útil</t>
  </si>
  <si>
    <t>MEDICAMENTO DE USO VETERINARIO VITAMINA: VITAMINAS CALCIO Y FOSFORO REMINERALIZANTE INTRAVENOSO ,UTIL EN EL TRATAMIENTO DE LA FIEBRE DE LECHE, HIPOCALCEMIAS, RAQUITISMO, OSTEOMALACIA, HIPOFOSFATEMIA, ACETONEMIA, ESTERILIDAD POR DEFICIENCIA MINERAL Y TRASTORNOS METABÓLICOS GENERALES RELACIONADOS CON LAS DEFICIENCIAS DE CALCIO Y FOSFORO, VITAMINAS CALCIO Y FÓSFORO. FRASCO DE 500 ML, INYECTABLE INTRAVENOSA. FRASCO POR 500 MILILITROS</t>
  </si>
  <si>
    <t>Producto de uso veterinario: YODO AL 5% FORMULACIÓN ANTISÉPTICA Y DESINFECTANTE  FORMULACIÓN ANTISÉPTICA Y DESINFECTANTE IODÓFORO DE AMPLIO ESPECTRO, DE ACCIÓN INMEDIATA, GRAN PODER RESIDUAL Y ALTA ESTABILIDAD.,COLOR ROJO OSCURO, PARA DILUIR EN EL AGUA, COMO POTABILIZANTE, EN CURACION DE HERIDAS , PEDILUVIOS Y DESINFECCION DE SUPERFICIES, SOLUCION YODADA AL 5 %. PRESENTACIÓN: FRASCO X 1 LITRO</t>
  </si>
  <si>
    <t>Producto de uso veterinario: Yodo Solución desinfectante de complejo yodo-etanol del 27 al 28% PRESENTACIÓN: FRASCO X 1 LITRO</t>
  </si>
  <si>
    <t>TIPO ELEMENTO CONSUMO CALIBRE N.A. USO PARA HUEVOS UNIDAD DE MEDIDA BANDEJA CARACTERISTICA N.A.</t>
  </si>
  <si>
    <t>AGUA DESTILADA: AGUA BIDESTILADA  Y MICRO FILTRADA CUYA COMPOSICIÓN SE BASA EN LA UNIDAD DE MOLÉCULAS DE H2O. SE LE HAN ELIMINADO LAS IMPUREZAS E IONES MEDIANTE DESTILACIÓN. LA DESTILACIÓN ES UN  PARA LA PRODUCCIÓN DE AGUA PURA A NIVEL INDUSTRIAL. ESTA CONSISTE EN SEPARAR LOS COMPONENTES LÍQUIDOS DE UNA MEZCLASOLUCIÓN INYECTABLE ESTÉRIL Y APIRÓGINA. CAJA POR 24 UNIDADES DE 500 ML</t>
  </si>
  <si>
    <t>Alcohol antiséptico Alcohol etílico en solución acuosa al 70%</t>
  </si>
  <si>
    <t>Frasco x 700 ml</t>
  </si>
  <si>
    <t>Tanque plastico: Biodigestor Horizontal
 Tanque de Polietileno (plástico) herméticamente cerrado, para almacenamiento de la materia orgánica del estiércol de ganado vacuno, cerdos y aves, así como otros desechos orgánicos, fermentado por medio de bacterias y microorganismos anaerobios, transformándose en BIOGAS y BIOABONO, elementos de gran utilidad, que contribuyen a obtener importantes beneficios ambientales y económicos, con capacidad Horizontales: De 4.500 – 20.000 litros y Verticales: De 2.000 – 6.000 litros</t>
  </si>
  <si>
    <t xml:space="preserve">Bolsa blanca plástica de manija,  capacidad 3   kilos  Paquete por 100 unidades </t>
  </si>
  <si>
    <t xml:space="preserve">Bolsa blanca precorte ref. 12 x 15 x 10 kg Rollo por 10 kg </t>
  </si>
  <si>
    <t xml:space="preserve">Bolsa blanca precorte ref. 30  x   46 cm   Rollo por 10 kg </t>
  </si>
  <si>
    <t xml:space="preserve">Bolsa capuchona  Paquete por 100 unidades </t>
  </si>
  <si>
    <t xml:space="preserve">Bolsa con forma flexible con válvula x 250 gramos Paquete por 100 unidades </t>
  </si>
  <si>
    <t xml:space="preserve">Bolsa con forma flexible con válvula x 500 gramos Paquete por 100 unidades </t>
  </si>
  <si>
    <t>Bolsas (muestras vegetales) Bolsa transparente 15 x 28 alta densidad.</t>
  </si>
  <si>
    <t>Paquete x 100</t>
  </si>
  <si>
    <t xml:space="preserve">Bolsas empaque al vacio (plana termoencogible )  15 x 25 cm Paquete por 100 unidades </t>
  </si>
  <si>
    <t xml:space="preserve">Bolsas empaque al vacio (plana termoencogible )  16 x 16 cm paquete por 100 unidades </t>
  </si>
  <si>
    <t xml:space="preserve">Bolsas empaque al vacio (plana termoencongible )  25  x  42  cm Paquete por 100 unidades </t>
  </si>
  <si>
    <t>Bolsas negras para vivero Bolsas negras para vivero calibre 1 de 10” x 8“ paquete por 100 Unidades</t>
  </si>
  <si>
    <t>Paquete</t>
  </si>
  <si>
    <t>Bolsas negras para vivero Bolsas negras para vivero calibre 1 de 15” x 10“ paquete por 100 Unidades</t>
  </si>
  <si>
    <t>Bolsas negras para vivero Bolsas negras para vivero calibre 1 de 8” x 5“ paquete por 100 Unidades</t>
  </si>
  <si>
    <t>Bomba de aire para acuario Bomba de aire para acuarios silenciosa de 4 salidas. Encendido eléctrico estándar 110V y cable de 6 pies. Motor eficiente de energía. Profundidad máxima de  eficiencia 4.5 pies.</t>
  </si>
  <si>
    <t>Cajas de Petri Cajas de petri en vidrio borosilicato</t>
  </si>
  <si>
    <t>Carbonato de calcio  carbonato  de calcio: CAS 471-34-1; presentación de 500gr frasco plástico</t>
  </si>
  <si>
    <t>gr</t>
  </si>
  <si>
    <t>CARPA PARA SILO Carpa negra para silo de 10 por 25 mts, calibre 7 con filtro UV</t>
  </si>
  <si>
    <t xml:space="preserve">Cinta Diametrica Cinta Diamétrica 122450, marca BEN MEADOWS, con cubierta de fibra de vidrio, 16mm de ancho, Cinta 5m/160cm, con botón.  </t>
  </si>
  <si>
    <t>Cinta esterilometrica  Cinta esterilometrica, utilizada como indicador de esterilización en el uso de autoclaves a escala de laboratorio, presentación de 100mts</t>
  </si>
  <si>
    <t>Mt</t>
  </si>
  <si>
    <t>Cinta métrica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</si>
  <si>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Cinta papel DW</t>
  </si>
  <si>
    <t>Cordón polipropileno Cuerda plástica en polipropileno de 4mm de diámetro 3 cabos rollo por 3 metros 100 metros por kilo resistencia de ruptura 400 kilogramos</t>
  </si>
  <si>
    <t>Empaque Bolsa plástica con válvula de 500 Empaque Bolsa plástica con válvula de 500</t>
  </si>
  <si>
    <t>unid</t>
  </si>
  <si>
    <t>flexometro x 8,5 m flexometro x 8,5 m</t>
  </si>
  <si>
    <t>Frasco de reactivo ámbar  Frasco de reactivo de Vidrio soda, color cristal ámbar de resistencia química y térmica, forma cilíndrica, boca ancha, tapa vidrio esmerilado
con capacidad de 500 mL</t>
  </si>
  <si>
    <t xml:space="preserve">FRASCO PLASTICO FRASCO PLASTICO TRANSPARENTE DE BOCA ANCHA CON ROSCA DIAMENTRO 3CM Y ALTO 5CM  </t>
  </si>
  <si>
    <t>Frascos de reactivo transparente  Frascos de reactivo de vidrio de borosilicato con tapón de polipropileno y anillo de vertido</t>
  </si>
  <si>
    <t xml:space="preserve">Paquete por 10 unidades </t>
  </si>
  <si>
    <t>GORRO MÉDICO DESECHABLE El producto debe cumplir con las especificaciones establecidas en su registro sanitario y licencia para comercialización a nivel nacional vigente, al momento de la entrega el producto debe tener una vida útil del 100%. Caja por 100 unidades</t>
  </si>
  <si>
    <t>caja</t>
  </si>
  <si>
    <t>Guantes plásticos grueso negro Talla S Largo: 240 mm Ancho: 94 mm, Talla M Largo: 240 mm Ancho: 94 mm, Talla L Largo: 240 mm Ancho: 105 mm, Grosor: Puño 0.09 mm Mano 0.11 mm Dedo 0.14 mm</t>
  </si>
  <si>
    <t xml:space="preserve">Unidad </t>
  </si>
  <si>
    <t>Indumentaria Overoles de trabajo en tallas surtidas Composición: Dril 100% algodón, Talla: 36 = S, 2 bolsillos pecho, 2 bolsillos frente pantalón, 2 bolsillos trasero pantalón, Cierre frontal y bolsillos frente con cremallera, Cuello militar, Color Azul</t>
  </si>
  <si>
    <t>Indumentaria Overoles de trabajo en tallas surtidas Composición: Dril 100% algodón, Talla: 38=M, 2 bolsillos pecho, 2 bolsillos frente pantalón, 2 bolsillos trasero pantalón, Cierre frontal y bolsillos frente con cremallera, Cuello militar, Color Azul</t>
  </si>
  <si>
    <t>Indumentaria Overoles de trabajo en tallas surtidas Composición: Dril 100% algodón, Talla: 40=L, , 2 bolsillos pecho, 2 bolsillos frente pantalón, 2 bolsillos trasero pantalón, Cierre frontal y bolsillos frente con cremallera, Cuello militar, Color Azul</t>
  </si>
  <si>
    <t>Indumentaria Overoles de trabajo en tallas surtidas Composición: Dril 100% algodón, Talla: 42=XL, 2 bolsillos pecho, 2 bolsillos frente pantalón, 2 bolsillos trasero pantalón, Cierre frontal y bolsillos frente con cremallera, Cuello militar, Color Azul</t>
  </si>
  <si>
    <t>LOMBRIZ ROJA CALIFORNIANA (EISENIA FOETIDA)  LOMBRIZ ROJA CALIFORNIANA. LOMBRÍS DE COLOR ROJO ESPECIAL PARA EL TRATAMIENTO DE RESIDUOS ORGÁNICOS Y PRODUCCIÓN DE HUMUS PARA FERTILIZACIÓN DEL SUELO. CON SUSTRATO DE HUMUS PROVENIENTE DE GRANJA CON REGISTRO ICA</t>
  </si>
  <si>
    <t>Machete tipo rula Machete tipo rula numero 10</t>
  </si>
  <si>
    <t>Machete tipo rula Machete tipo rula numero 12</t>
  </si>
  <si>
    <t>Machetillla de 16" con funda Machetillla de 16" con funda</t>
  </si>
  <si>
    <t>PALA AHOYADORA PALA AHOYADORA</t>
  </si>
  <si>
    <t>16</t>
  </si>
  <si>
    <t>Pala cuadrada con mango de madera Pala cuadrada con mango de madera</t>
  </si>
  <si>
    <t>Pipetas de 10 ml Pipeta graduada con punto cero arriba, de 10ml elaborada en vidrio sódico cálcico</t>
  </si>
  <si>
    <t>Pipetas de 5 ml Pipeta graduada con punto cero arriba, de 5ml elaborada en vidrio sódico calcico</t>
  </si>
  <si>
    <t>Pipetas de 5 ml Pipeta graduada con punto cero arriba, de 5ml elaborada en vidrio sódico cálcico</t>
  </si>
  <si>
    <t>POLISOMBRA BLANCA al 80% de opasidad; 4 mts de ancho x 100mts</t>
  </si>
  <si>
    <t>metros</t>
  </si>
  <si>
    <t>PORTAOBJETOS (76 X 26) Caja x 50 UN</t>
  </si>
  <si>
    <t xml:space="preserve">Probeta de 250 ml Probeta graduada de vidrio clase A forma alta </t>
  </si>
  <si>
    <t xml:space="preserve">TAPABOCAS DESECHABLES CAJA POR 100 UNIDADES.  Tapabocas desechables caja por 100 unidades. </t>
  </si>
  <si>
    <t xml:space="preserve">TRAMPAS PARA EL CONTROL DE INSECTOS VOLADORES CUERPO. Estructura de cartón laminado de color blanco, denominado Delta o Prisma.
LAMINILLA. Laminilla de cartón de color blanco laminado de 15,5 cm de largo por 9,8 cm de ancho,
GANCHO ALAMBRE. Gancho metálico utilizado en la parte superior interna de las trampas Jackson
ALGODÓN DENTAL. Algodón color blanco de 3 cm de largo y 1 cm de ancho
CLIPS ALAMBRE. Gancho metálico utilizado en la parte superior interna de las trampas Jackson </t>
  </si>
  <si>
    <t>Vareta plástica multiusos rectangular de 8 x 4 cm, Longitud: 1,00 a 6,00 m Peso x ml: 1,4 kg</t>
  </si>
  <si>
    <t xml:space="preserve">Vinilo Acrilico </t>
  </si>
  <si>
    <t>Galón</t>
  </si>
  <si>
    <t>Vinilo en colores blanco, amarillo, azul, rojo, fucsia, naranja, morado, verde, negro y rosado.</t>
  </si>
  <si>
    <t>Unidad 75 gramos c/u</t>
  </si>
  <si>
    <t>BOTAS DE CAUCHO CLÁSICA
Uso cotidiano para agricultura, ganadería, pesca, construcción, jardinería y labores industriales livianas. CAÑA ALTA
COLOR:NEGRO.   Tallas de la 36 a la 42
CARACTERÍSTICAS FÍSICAS:Totalmente impermeables, resistencia a químicos, grip antideslizante y aislamiento térmico
Botas flexibles, ligeras y suaves.</t>
  </si>
  <si>
    <t>Par</t>
  </si>
  <si>
    <t>21</t>
  </si>
  <si>
    <t>Sombrero Anti Insectos Mosquitos Abejas Camping Pesca Caza
Nuevo y de alta calidad. Diseñado para pescadores, cazadores, caminantes, campistas o cualquier persona que disfruta de las actividades al aire libre.</t>
  </si>
  <si>
    <t>Sombrero: Gorro Safari Sombrero Protección Solar Cuello
CARACTERISTICAS
Ala ancha con cuello desmontable
Protege Rostro y Cuello de los rayos UV
Diseño unisex, talla única 59 cm de circunferencia Aprox.
Material: Ripstop Camuflado
Cordón ajustable al cuello o barbilla para dias de viento.
Plegable y fácil de transportar
Color: Azul turquí- Neqro</t>
  </si>
  <si>
    <t>Gafa Monogafa Lente Proteccion Anti Empañante Rayon Industal: Lentes para protección visua en policarbonato, utilizados como protección primaria de acuerdo a recomendaciones. Aptos para trabajos en exteriores e interiores, diseñados paraproteger contra impactos a alta y baja velocidad. Tintes de acuerdo a requerimientos. Adecuados para proteger contra rayos ultravioleta y espectros de baja concentración.</t>
  </si>
  <si>
    <t>Gafas Seguridad Industrial Lente Oscuro T Ingeniero: Gafas de Seguridad Lente Oscuro Certificada ANSI Z 87.1
• Hecho de policarbonato de alto rendimiento
• Ligero, cómodo de usar, amplio campo de visión
• Resistente a los impactos
• Embalaje: bolsa de polietileno con suspensión de papel</t>
  </si>
  <si>
    <t>Protector Solar Facial: protección UVA/UVB con FPS 50</t>
  </si>
  <si>
    <t>Trampa De Insectos Con Luz Ultravioleta Led: panel solar: 2 A 40 mA A-Si (silicio amorfo) Material: AS (cuerpo) más PP (tapa) más acero inoxidable (colgador) Color: naranja verde (opcional) Peso: 143 g/5ozTamaño: 11,5 x 11* 10,5 cm. Lista del paquete: 1 trampa de insectos LED con energía solar.</t>
  </si>
  <si>
    <t>Bolsas de basura Bolsa para separación en la fuente (Negra, verde y blanca) bolsa por 50 unidad – bolsa de basura grande de 40 x 44 de polietileno de alta densidad, libre de material pesad 0.70 m x 1</t>
  </si>
  <si>
    <t>Paquete x 50 de cada una</t>
  </si>
  <si>
    <t>Bata de laboratorio: bata blanca de laboratorio antifluido manga larga, Material principal Poliéster con bolsillo delantero, elástico en puños y 4 broches plásticos talla S</t>
  </si>
  <si>
    <t>Bata de laboratorio: bata blanca de laboratorio antifluido manga larga, Material principal Poliéster con bolsillo delantero, elástico en puños y 4 broches plásticos talla M</t>
  </si>
  <si>
    <t>Bata de laboratorio: bata blanca de laboratorio antifluido manga larga, Material principal Poliéster con bolsillo delantero, elástico en puños y 4 broches plásticos talla L</t>
  </si>
  <si>
    <t>Bata de laboratorio: bata blanca de laboratorioantifluido manga larga, Material principal Poliéster con bolsillo delantero, elástico en puños y 4 broches plásticos talla XL</t>
  </si>
  <si>
    <t>Batas de laboratorio desechables de color blanco con broches plásticos para cierre de frente talla L,  Cajas X 50 unidades color blanco. Bata desechable de manga larga, color blanco fabricada en polipropileno de 50 g, con 2
bolsillos, elástico en puños y 4 broches plásticos</t>
  </si>
  <si>
    <t>Caja por 50 unidades</t>
  </si>
  <si>
    <t>Batas de laboratorio desechables de color blanco con broches plásticos para cierre de frente talla m. Cajas X 50 unidades color blanco. Bata desechable de manga larga, color blanco fabricada en polipropileno de 50 g, con 2
bolsillos, elástico en puños y 4 broches plásticos.</t>
  </si>
  <si>
    <t>32</t>
  </si>
  <si>
    <t>Batas de laboratorio desechables de color blanco con broches plásticos para cierre de frente talla S. Cajas X 50 unidades color blanco. Bata desechable de manga larga, color blanco fabricada en polipropileno de 50 g, con 2
bolsillos, elástico en puños y 4 broches plásticos.</t>
  </si>
  <si>
    <t>Batas de laboratorio desechables de color blanco con broches plásticos para cierre de frente talla XL. Cajas X 50 unidades color blanco. Bata desechable de manga larga, color blanco fabricada en polipropileno de 50 g, con 2
bolsillos, elástico en puños y 4 broches plásticos.</t>
  </si>
  <si>
    <t>Semillas o plántulas de fríjol (Semilla De Frijol Cabeza Negra x 5 gr)</t>
  </si>
  <si>
    <t>sobre</t>
  </si>
  <si>
    <t>Semillas o plántulas de pepino cohombro x 3 Gr</t>
  </si>
  <si>
    <t>Semillas o plántulas de berenjena x 5 Gr</t>
  </si>
  <si>
    <t>Semillas o plántulas de lechuga x 5 Gr</t>
  </si>
  <si>
    <t>Semillas o plántulas de tomate x 5 Gr</t>
  </si>
  <si>
    <t>18</t>
  </si>
  <si>
    <t>Semillas o plántulas de rábano x 5 Gr</t>
  </si>
  <si>
    <t>30</t>
  </si>
  <si>
    <t>Semillas o plántulas de melón cantalupo x 10 Gr</t>
  </si>
  <si>
    <t>34</t>
  </si>
  <si>
    <t>Semillas o plántulas de tomillo x 5 Gr</t>
  </si>
  <si>
    <t>Semillas o plántulas de sacha inchi x Kg</t>
  </si>
  <si>
    <t>Bolsa</t>
  </si>
  <si>
    <t>Semillas o plántulas de albahaca x 5 Gr</t>
  </si>
  <si>
    <t>X</t>
  </si>
  <si>
    <t>Semillas o esquejes de árboles frutales</t>
  </si>
  <si>
    <t>Aspersor para riego agricola, tipo de riego oscilante, Presión de funcionamiento: 0,5-3,0 bar (7.2-43.5 PSI), sistema de riego de 360 grados ajustable, Flujo de agua: 14,8-28 L/min, Tamaño de conexión: rosca macho de 1/2", Radio de pulverización: aproximadamente 5-12 mts, Incluye elevador de 1 metro en pvc .</t>
  </si>
  <si>
    <t>Cañon para riego agrícola de 2 pulgadas, volumen de descarga de 16 metros cubicos por hora, presión de funcionamiento de 65 PSI, radio de pulverización de 30 metros, incluye elevador en pvc de 1 metro.</t>
  </si>
  <si>
    <t>Kit multiparametros para agua dulce con capacidad para 800 test, mide Ph, Nitritos, Nitratos, Amoniaco, incluye 7 Goteros, 4 Tubos de ensayo 4 Tapas, Ficha Colores e Instrucciones</t>
  </si>
  <si>
    <t>Geomembrana calibre 40 para la construcción de estanques piscicolas circulares de 4 metros de diametro</t>
  </si>
  <si>
    <t>Geomembrana calibre 40 para la construcción de estanques piscicolas circulares de 6 metros de diametro</t>
  </si>
  <si>
    <t>Harina de yuca tipo maizena presentación en bolsa de 10 kilos</t>
  </si>
  <si>
    <t>Cloruro de Amonio bolsa por 1 kilo</t>
  </si>
  <si>
    <t>x</t>
  </si>
  <si>
    <t>Bacteria nitrificante a base de Bacillus subtilis, Bacillus spp, Bacillus megaterium, Bacillus amyloliquefaciens, Lactobacillus y levaduras.
Concentración mínima de 1x109 ufc/cc.
Nutrientes balanceados 100% Orgánicos
PRESENTACIÓN: Litro</t>
  </si>
  <si>
    <t>Medidor de oxigeno disuelto Rango de medición: 0,0--30.0mg/l
Resolución: 0,1 mg/l
Precisión: 3,0 por ciento
Calibración: Calibración del 100% de oxígeno disuelto saturado en el aire
Temperatura:
Rango de medición : -5,0C60,0C
Resolución: 0,1C
Precisión: 0,5 C</t>
  </si>
  <si>
    <t>Guantes jardinería antideslizantes Elaborado en material tejido 100% hilaza, recubrimiento 60% latex laminado. Puño cerrado con palma cubierta en látex
Tallas surtidas  8, 9 y 10.</t>
  </si>
  <si>
    <t>4</t>
  </si>
  <si>
    <t xml:space="preserve">Grapadora P6 C8 para Invernaderos. Largo total 15cm. Ancho total 5cm. Altura total 5cm </t>
  </si>
  <si>
    <t>15</t>
  </si>
  <si>
    <t xml:space="preserve">Grapas 5019 Para Grapado De Invernaderos. uso tipo invernaderos e industria 100% original referencia certificada para uso a intemperie presentación en caja por 1000 piezas </t>
  </si>
  <si>
    <t>Alambre quemado para amarre en hierro. Presentación Kilo</t>
  </si>
  <si>
    <t>Camiseta tipo Polo manga larga en algodon camibuzo. Color blanco, Azul turquí talla S</t>
  </si>
  <si>
    <t>Camiseta tipo Polo manga larga en algodon camibuzo. Color blanco, Azul turquí talla M</t>
  </si>
  <si>
    <t>Camiseta tipo Polo manga larga en algodon camibuzo. Color blanco, Azul turquí talla L</t>
  </si>
  <si>
    <t>Camiseta tipo Polo manga larga en algodon camibuzo. Color blanco, Azul turquí talla XL</t>
  </si>
  <si>
    <t>Camiseta tipo Polo manga larga en algodon camibuzo. Color blanco, Azul turquí talla 2XL</t>
  </si>
  <si>
    <t>Camiseta tipo Polo manga larga en algodon camibuzo. Color blanco, Azul turquí talla 3XL</t>
  </si>
  <si>
    <t>Impermeable
Impermeable Capa Adulto Carpa Poncho Ruana Para Lluvia en PVC calibre 4 gruesa
1,50 cm de Ancho por 1,80 cm de Largo
Color: Gris, amarillo, azul</t>
  </si>
  <si>
    <t>ESTACON DE MADERA CUATRO CARAS DE 6 POR 6 PULGADAS DE GROSOR POR 3,5 METROS DE LARGO CON PUNTA</t>
  </si>
  <si>
    <t xml:space="preserve">UNIDAD  </t>
  </si>
  <si>
    <t>VARETA DE MADERA DE 1 PULGADA DE GROSOR POR 5 PULGADAS DE ANCHO POR 4 METROS DE LARGO</t>
  </si>
  <si>
    <t>CLAVO PARA VERETA CUATRO CARAS DE 3 PULGADAS DE LARGO, CAJA POR 10 UNIDADES</t>
  </si>
  <si>
    <t>PINTURA NEGRA IMPERMEABILIZANTE EN ACEITE PARA VARETA, PRESENTACIÓN EN CUÑETE POR 20 LITROS</t>
  </si>
  <si>
    <t>CUÑETE</t>
  </si>
  <si>
    <t xml:space="preserve">BISAGRA DE HIERRO PARA PUERTA DE CORRAL DE 4 PULGADAS </t>
  </si>
  <si>
    <t>LOTE AGROINDUSTRIA 2022</t>
  </si>
  <si>
    <t>codigo 
Sena</t>
  </si>
  <si>
    <t>Cantidad</t>
  </si>
  <si>
    <t>PRECIO PROMEDIO</t>
  </si>
  <si>
    <t>PRECIO UNITARIO 2022</t>
  </si>
  <si>
    <t>ACEITE DE AJONJOLI</t>
  </si>
  <si>
    <t xml:space="preserve">CC </t>
  </si>
  <si>
    <t>50151513</t>
  </si>
  <si>
    <t>ACEITE DE COCO</t>
  </si>
  <si>
    <t xml:space="preserve">ACEITE DE GIRASOL </t>
  </si>
  <si>
    <t xml:space="preserve">ACEITE DE OLIVA </t>
  </si>
  <si>
    <t>253196</t>
  </si>
  <si>
    <t>ACEITE DE SOYA</t>
  </si>
  <si>
    <t xml:space="preserve">ACEITUNA </t>
  </si>
  <si>
    <t xml:space="preserve">GRAMOS </t>
  </si>
  <si>
    <t>ACEITUNA DESHUESADA NEGRA</t>
  </si>
  <si>
    <t>232572</t>
  </si>
  <si>
    <t>ACEITUNA DESHUESADA VERDE</t>
  </si>
  <si>
    <t>ACELGA VERDURA</t>
  </si>
  <si>
    <t>242742</t>
  </si>
  <si>
    <t>ACHIOTE EN POLVO</t>
  </si>
  <si>
    <t>50171902</t>
  </si>
  <si>
    <t>242185</t>
  </si>
  <si>
    <t>ADOBO PARA POLLO</t>
  </si>
  <si>
    <t>AGRAZ FRUTA</t>
  </si>
  <si>
    <t>50302201</t>
  </si>
  <si>
    <t>235554</t>
  </si>
  <si>
    <t>AGUA X PACA DE 50</t>
  </si>
  <si>
    <t xml:space="preserve">AGUACATE </t>
  </si>
  <si>
    <t>50401760</t>
  </si>
  <si>
    <t xml:space="preserve">AHUYAMA </t>
  </si>
  <si>
    <t>50406319</t>
  </si>
  <si>
    <t>232396</t>
  </si>
  <si>
    <t>AJI AMARILLO (PASTA)</t>
  </si>
  <si>
    <t>GRAMOS</t>
  </si>
  <si>
    <t>50171830</t>
  </si>
  <si>
    <t xml:space="preserve">AJI DULCE </t>
  </si>
  <si>
    <t>244145</t>
  </si>
  <si>
    <t>AJI JALAPEÑO</t>
  </si>
  <si>
    <t>50405625</t>
  </si>
  <si>
    <t xml:space="preserve">AJI PICANTE </t>
  </si>
  <si>
    <t>242186</t>
  </si>
  <si>
    <t xml:space="preserve">AJI PICANTE EN SALSA </t>
  </si>
  <si>
    <t>AJI TABASCO</t>
  </si>
  <si>
    <t xml:space="preserve">AJO EN POLVO </t>
  </si>
  <si>
    <t xml:space="preserve">AJO POR CABEZA </t>
  </si>
  <si>
    <t xml:space="preserve">AJONJOLI </t>
  </si>
  <si>
    <t>10151606</t>
  </si>
  <si>
    <t xml:space="preserve">ALBAHACA </t>
  </si>
  <si>
    <t xml:space="preserve">ALCACHOFA </t>
  </si>
  <si>
    <t>10322002</t>
  </si>
  <si>
    <t xml:space="preserve">ALCAPARRA </t>
  </si>
  <si>
    <t>50476814</t>
  </si>
  <si>
    <t xml:space="preserve">ALMIDON AGRIO </t>
  </si>
  <si>
    <t>50221303</t>
  </si>
  <si>
    <t xml:space="preserve">ALMIDON AGRIO DE YUCA </t>
  </si>
  <si>
    <t>260212</t>
  </si>
  <si>
    <t xml:space="preserve">ALMIDON DE MAIZ </t>
  </si>
  <si>
    <t xml:space="preserve">ANILLOS DE CALAMAR </t>
  </si>
  <si>
    <t>50121612</t>
  </si>
  <si>
    <t>232340</t>
  </si>
  <si>
    <t>ANIS EN POLVO</t>
  </si>
  <si>
    <t>50171500</t>
  </si>
  <si>
    <t>ANIS ESTRELLADO</t>
  </si>
  <si>
    <t>APIO TALLO</t>
  </si>
  <si>
    <t>50402702</t>
  </si>
  <si>
    <t xml:space="preserve">AREPAS TELAS PAQUETE X 5 </t>
  </si>
  <si>
    <t>50221201</t>
  </si>
  <si>
    <t xml:space="preserve">AREQUIPE </t>
  </si>
  <si>
    <t>50131702</t>
  </si>
  <si>
    <t xml:space="preserve">ARRACACHA </t>
  </si>
  <si>
    <t>50407201</t>
  </si>
  <si>
    <t>ARROZ ARBORIO</t>
  </si>
  <si>
    <t>ARROZ PARA SUSHI</t>
  </si>
  <si>
    <t xml:space="preserve">ARROZ COMUN </t>
  </si>
  <si>
    <t>50221101</t>
  </si>
  <si>
    <t>ARROZ INTEGRAL</t>
  </si>
  <si>
    <t>ARROZ PARBOLIZADO  O VAPORIZADO</t>
  </si>
  <si>
    <t>233619</t>
  </si>
  <si>
    <t xml:space="preserve">ARVEJA DESGRANADA </t>
  </si>
  <si>
    <t>233620</t>
  </si>
  <si>
    <t>ARVEJA EN VAINA, VEGETAL</t>
  </si>
  <si>
    <t>233980</t>
  </si>
  <si>
    <t xml:space="preserve">ARVEJA ENLATADA  EN CONSERVA </t>
  </si>
  <si>
    <t xml:space="preserve">ATÚN EN AGUA </t>
  </si>
  <si>
    <t>50467007</t>
  </si>
  <si>
    <t xml:space="preserve">AZUCAR REFINADA </t>
  </si>
  <si>
    <t>50161509</t>
  </si>
  <si>
    <t> 288255</t>
  </si>
  <si>
    <t>BALAS PARA DISPENSADOR CREMA CHANTILLY X 24 UNIDADES</t>
  </si>
  <si>
    <t xml:space="preserve">BANANO </t>
  </si>
  <si>
    <t>50301704</t>
  </si>
  <si>
    <t>BANDEJA DE ICOPOR NO. 1, PAQUETE X 20 UNIDADES</t>
  </si>
  <si>
    <t>24121509</t>
  </si>
  <si>
    <t>256147</t>
  </si>
  <si>
    <t>BANDEJA DE ICOPOR NO. 16, PAQUETE X 20 UNIDADES</t>
  </si>
  <si>
    <t>BANDEJAS DE ICOPOR NO. 20, PAQUETE X 20 UNIDADES</t>
  </si>
  <si>
    <t>BARQUILLO DE HARINA, PAQUETE X 22 UNIDADES</t>
  </si>
  <si>
    <t xml:space="preserve">BENZOATO DE SODIO </t>
  </si>
  <si>
    <t>232346</t>
  </si>
  <si>
    <t>BOCADILLO VELEÑO BOLSA X 25 UNIDADES</t>
  </si>
  <si>
    <t>BOLSA DE DESPACHO TRASPARENTE (90X70 cm) material polietileno transparente, PAQUETE X 50</t>
  </si>
  <si>
    <t>24111503</t>
  </si>
  <si>
    <t>BOLSAS CON CIERRE HERMETICO (27x28 cm), PAQUETE X 50 UNIDADES</t>
  </si>
  <si>
    <t>BREVAS NATURAL</t>
  </si>
  <si>
    <t>50303106</t>
  </si>
  <si>
    <t>BRIDA (Cordel para amarrar)</t>
  </si>
  <si>
    <t xml:space="preserve">METRO </t>
  </si>
  <si>
    <t>10141601</t>
  </si>
  <si>
    <t>244095</t>
  </si>
  <si>
    <t>CANELONES (PASTA)</t>
  </si>
  <si>
    <t>275518</t>
  </si>
  <si>
    <t>CAPACILLOS N° 1 PAQ X 100</t>
  </si>
  <si>
    <t>52151901</t>
  </si>
  <si>
    <t>CAPACILLOS N° 2 PAQ X 100</t>
  </si>
  <si>
    <t>CAPACILLOS N° 3 PAQ X 100</t>
  </si>
  <si>
    <t>CAPACILLOS N° 4 PAQ X 100</t>
  </si>
  <si>
    <t>CAPACILLOS N° 5 PAQ X 100</t>
  </si>
  <si>
    <t>CAPACILLOS N° 6 PAQ X 100</t>
  </si>
  <si>
    <t>CAPACILLOS N° 7 PAQ X 100</t>
  </si>
  <si>
    <t>CAPACILLOS N° 8 PAQ X 100</t>
  </si>
  <si>
    <t xml:space="preserve">CARAMBOLO </t>
  </si>
  <si>
    <t>50307046</t>
  </si>
  <si>
    <t xml:space="preserve">CARBONATO DE CALCIO </t>
  </si>
  <si>
    <t>12164509</t>
  </si>
  <si>
    <t xml:space="preserve">CARBOXIL METIL CELULOSA </t>
  </si>
  <si>
    <t>231242</t>
  </si>
  <si>
    <t>CARNE CERDO  CORTE PIERNA</t>
  </si>
  <si>
    <t>50111514</t>
  </si>
  <si>
    <t xml:space="preserve">CARNE CERDO CAÑON </t>
  </si>
  <si>
    <t>231694</t>
  </si>
  <si>
    <t>CARNE DE  CERDO CORTE ESPINAZO</t>
  </si>
  <si>
    <t>230759</t>
  </si>
  <si>
    <t>CARNE DE  RES CORTE COSTILLA</t>
  </si>
  <si>
    <t>233705</t>
  </si>
  <si>
    <t>CARNE DE  RES CORTE MORILLO</t>
  </si>
  <si>
    <t>231733</t>
  </si>
  <si>
    <t>CARNE DE  RES CORTE PULPAS</t>
  </si>
  <si>
    <t>231692</t>
  </si>
  <si>
    <t>CARNE DE CERDO CORTE CHULETA</t>
  </si>
  <si>
    <t>231693</t>
  </si>
  <si>
    <t>CARNE DE CERDO CORTE COSTILLA</t>
  </si>
  <si>
    <t>231695</t>
  </si>
  <si>
    <t>CARNE DE CERDO CORTE LOMO</t>
  </si>
  <si>
    <t>CARNE DE CERDO CORTE OSOBUCO</t>
  </si>
  <si>
    <t>231696</t>
  </si>
  <si>
    <t>CARNE DE CERDO CORTE PERNIL</t>
  </si>
  <si>
    <t xml:space="preserve">CARNE DE CERDO GRASA DORSAL DE CERDO (EMPELLA) </t>
  </si>
  <si>
    <t xml:space="preserve">CARNE DE CERDO MOLIDA </t>
  </si>
  <si>
    <t>CARNE DE RES  PARA SUDAR</t>
  </si>
  <si>
    <t>50111513</t>
  </si>
  <si>
    <t>231729</t>
  </si>
  <si>
    <t>CARNE DE RES CORTE BRAZO</t>
  </si>
  <si>
    <t>231736</t>
  </si>
  <si>
    <t>CARNE DE RES CORTE CHATAS</t>
  </si>
  <si>
    <t xml:space="preserve">CARNE DE RES CORTE CHULETA DE TERNERA </t>
  </si>
  <si>
    <t xml:space="preserve">CARNE DE RES CORTE CHURRASCO </t>
  </si>
  <si>
    <t>233703</t>
  </si>
  <si>
    <t>CARNE DE RES CORTE FALDA</t>
  </si>
  <si>
    <t>233702</t>
  </si>
  <si>
    <t>CARNE DE RES CORTE LENGUA</t>
  </si>
  <si>
    <t>230760</t>
  </si>
  <si>
    <t>CARNE DE RES CORTE PECHO</t>
  </si>
  <si>
    <t>231755</t>
  </si>
  <si>
    <t>CARNE DE RES CORTE PUNTA ANCA</t>
  </si>
  <si>
    <t>230761</t>
  </si>
  <si>
    <t>CARNE DE RES CORTE SOBREBARRIGA</t>
  </si>
  <si>
    <t>268870</t>
  </si>
  <si>
    <t>CARNE DE RES CORTE SOlOMITO ENTERO EMPACADO AL VACIO</t>
  </si>
  <si>
    <t>CARNE DE RES CORTE SOLOMO REDONDO</t>
  </si>
  <si>
    <t xml:space="preserve">CARNE DE RES HIGADO </t>
  </si>
  <si>
    <t xml:space="preserve">CARNE DE RES HUESO CARNUDO </t>
  </si>
  <si>
    <t xml:space="preserve">CARNE DE RES HUEVO DE ALDANA </t>
  </si>
  <si>
    <t xml:space="preserve">CARNE DE RES LOMO DE TERNERA </t>
  </si>
  <si>
    <t xml:space="preserve">CARNE DE RES MOLIDA </t>
  </si>
  <si>
    <t>CARNE DE RES TABLA</t>
  </si>
  <si>
    <t xml:space="preserve">CARNE RES CHOCOZUELA </t>
  </si>
  <si>
    <t>234255</t>
  </si>
  <si>
    <t>CARNE RES MUCHACHO</t>
  </si>
  <si>
    <t>CARRAGENINA ADITIVO</t>
  </si>
  <si>
    <t xml:space="preserve">CEBOLLA CABEZONA BLANCA </t>
  </si>
  <si>
    <t>50 40</t>
  </si>
  <si>
    <t xml:space="preserve">CEBOLLA CABEZONA MORADA </t>
  </si>
  <si>
    <t>233627</t>
  </si>
  <si>
    <t xml:space="preserve">CEBOLLA DE RAMA </t>
  </si>
  <si>
    <t xml:space="preserve">CEBOLLIN </t>
  </si>
  <si>
    <t>244111</t>
  </si>
  <si>
    <t>CERVEZA EN LATA 330 CC</t>
  </si>
  <si>
    <t xml:space="preserve">CHAMPIÑON ENTERO </t>
  </si>
  <si>
    <t xml:space="preserve">CILANTRO </t>
  </si>
  <si>
    <t xml:space="preserve">CIMARRON </t>
  </si>
  <si>
    <t>CIRUELA CLAUDIA</t>
  </si>
  <si>
    <t>285156</t>
  </si>
  <si>
    <t>CIRUELA CLAUDIA SIN SEMILLA</t>
  </si>
  <si>
    <t xml:space="preserve">CIRUELA PASAS SIN SEMILLA </t>
  </si>
  <si>
    <t xml:space="preserve">CLAVO DE OLOR </t>
  </si>
  <si>
    <t>CLORURO DE CALCIO CONSUMO HUMANO</t>
  </si>
  <si>
    <t xml:space="preserve">COCO </t>
  </si>
  <si>
    <t xml:space="preserve">COCOA EN POLVO </t>
  </si>
  <si>
    <t>50161511</t>
  </si>
  <si>
    <t>233229</t>
  </si>
  <si>
    <t>COLIFLOR VERDURA</t>
  </si>
  <si>
    <t>COLOR PARA CHORIZO</t>
  </si>
  <si>
    <t>COMINO</t>
  </si>
  <si>
    <t>254040</t>
  </si>
  <si>
    <t xml:space="preserve">CONDIMENTO BUTIFARRA </t>
  </si>
  <si>
    <t xml:space="preserve">CONDIMENTO CHORIZO </t>
  </si>
  <si>
    <t xml:space="preserve">CONDIMENTO HAMBURGUESA </t>
  </si>
  <si>
    <t xml:space="preserve">CONDIMENTO LONGANIZA </t>
  </si>
  <si>
    <t xml:space="preserve">CONDIMENTO MORTADELA </t>
  </si>
  <si>
    <t>252983</t>
  </si>
  <si>
    <t xml:space="preserve">CONDIMENTO SALCHICHA </t>
  </si>
  <si>
    <t>285152</t>
  </si>
  <si>
    <t>CONTENEDOR TRANSPARENTE 12 ONZAS, ANCHO 10.5 CM, LARGO 12.5 CM Y ALTO 4 CM</t>
  </si>
  <si>
    <t>250584</t>
  </si>
  <si>
    <t>COPA VENECIANA 8 ONZAS</t>
  </si>
  <si>
    <t xml:space="preserve">CREMA DE COCO </t>
  </si>
  <si>
    <t xml:space="preserve">CREMA DE LECHE </t>
  </si>
  <si>
    <t xml:space="preserve">CUAJO LIQUIDO </t>
  </si>
  <si>
    <t>231771</t>
  </si>
  <si>
    <t>CUCHUCO DE TRIGO</t>
  </si>
  <si>
    <t>50221101 </t>
  </si>
  <si>
    <t xml:space="preserve">CULTIVO LACTICO PARA YOGURT </t>
  </si>
  <si>
    <t xml:space="preserve">SOBRE DE 5 GR </t>
  </si>
  <si>
    <t xml:space="preserve">CURCUMA </t>
  </si>
  <si>
    <t xml:space="preserve">CURRY EN POLVO </t>
  </si>
  <si>
    <t>DELANTAL PLASTICO CON MANGAS QUIRURGICAS PAQ X 50</t>
  </si>
  <si>
    <t xml:space="preserve">DELANTAL PLASTICO DE POLIETILENO PAQUETE x50 </t>
  </si>
  <si>
    <t xml:space="preserve">DESENGRASANTE POR LITRO </t>
  </si>
  <si>
    <t xml:space="preserve">DESINFECTANTE POR LITRO </t>
  </si>
  <si>
    <t>235514</t>
  </si>
  <si>
    <t xml:space="preserve">DURAZNO </t>
  </si>
  <si>
    <t>EMBUTIDO BUTIFARRA</t>
  </si>
  <si>
    <t>50112005</t>
  </si>
  <si>
    <t>256132</t>
  </si>
  <si>
    <t>EMBUTIDO CABANO</t>
  </si>
  <si>
    <t>EMBUTIDO CHORIZO ANTIOQUEÑO</t>
  </si>
  <si>
    <t xml:space="preserve">EMBUTIDO CHORIZO ARGENTINO </t>
  </si>
  <si>
    <t>232418</t>
  </si>
  <si>
    <t xml:space="preserve">EMBUTIDO CHORIZO COCTELERO </t>
  </si>
  <si>
    <t>EMBUTIDO CHORIZO DE TERNERA</t>
  </si>
  <si>
    <t>EMBUTIDO JAMON BLOQUE</t>
  </si>
  <si>
    <t>EMBUTIDO JAMON CERDO EN LONCHAS</t>
  </si>
  <si>
    <t>EMBUTIDO JAMON PAVO EN LONCHAS</t>
  </si>
  <si>
    <t>EMBUTIDO JAMON POLLO EN LONCHAS</t>
  </si>
  <si>
    <t>EMBUTIDO LONGANIZA</t>
  </si>
  <si>
    <t>EMBUTIDO MORCILLA</t>
  </si>
  <si>
    <t xml:space="preserve">EMBUTIDO MORTADELA </t>
  </si>
  <si>
    <t>232536</t>
  </si>
  <si>
    <t>EMBUTIDO SALAMI</t>
  </si>
  <si>
    <t xml:space="preserve">EMBUTIDO SALCHICHA ARGENTINA </t>
  </si>
  <si>
    <t>EMBUTIDO SALCHICHA COMUN</t>
  </si>
  <si>
    <t>EMBUTIDO SALCHICHA PREMIUM</t>
  </si>
  <si>
    <t>EMBUTIDO SALCHICHA RANCHERA</t>
  </si>
  <si>
    <t>283752</t>
  </si>
  <si>
    <t>EMBUTIDO SALCHICHA TIPO VIENA LATA X 150 G</t>
  </si>
  <si>
    <t>232366</t>
  </si>
  <si>
    <t>ENCURTIDO DE CEBOLLITAS BLANCAS</t>
  </si>
  <si>
    <t>ENCURTIDO DE CEBOLLITAS ROJAS</t>
  </si>
  <si>
    <t>233990</t>
  </si>
  <si>
    <t>ENCURTIDO DE JALAPEÑO</t>
  </si>
  <si>
    <t xml:space="preserve"> 288257</t>
  </si>
  <si>
    <t>ENCURTIDO DE MAZORQUITAS</t>
  </si>
  <si>
    <t>232389</t>
  </si>
  <si>
    <t>ENCURTIDO DE PEPINILLOS</t>
  </si>
  <si>
    <t xml:space="preserve">ENELDO VERDURA </t>
  </si>
  <si>
    <t>240781</t>
  </si>
  <si>
    <t xml:space="preserve">ENVASE DE POLIETILENO CON AGARRADERA 1000 ML </t>
  </si>
  <si>
    <t xml:space="preserve">ENVASE DE POLIETILENO CON AGARRADERA 2000ML </t>
  </si>
  <si>
    <t xml:space="preserve">ENVASE DE VIDRIO CON TAPA 120 GR  CAJA POR 24 UNIDADES </t>
  </si>
  <si>
    <t xml:space="preserve">ENVASE DE VIDRIO CON TAPA 250 GR CAJA POR 24 UNIDADES </t>
  </si>
  <si>
    <t xml:space="preserve">ENVASE DE VIDRIO CON TAPA 350 GR CAJA POR 24 UNIDADES </t>
  </si>
  <si>
    <t xml:space="preserve">ENVASE PLASTICO DE 125 CC CAJA POR 24 UNIDADES </t>
  </si>
  <si>
    <t xml:space="preserve">ENVASES DE PLASTICO CON TAPA, BOCA ANCHA Y TRANSPARENTE Unidad de 250 cc </t>
  </si>
  <si>
    <t xml:space="preserve">ENVASES DE PLASTICO POLIETILENO CON TAPA Y AGARRADERA
 Unidad de 1000 cc </t>
  </si>
  <si>
    <t xml:space="preserve">ENVASES DE PLASTICO POLIETILENO, ENVASE DE ALIMENTOS
 Unidad de 200 cc </t>
  </si>
  <si>
    <t xml:space="preserve">ENVASES PARA AREQUIPE POLIETILENO, ENVASE DE ALIMENTOS </t>
  </si>
  <si>
    <t>24121807</t>
  </si>
  <si>
    <t xml:space="preserve">ENVASES PARA MANJAR BLANCO POLIETILENO, ENVASE DE ALIMENTOS </t>
  </si>
  <si>
    <t>24121808</t>
  </si>
  <si>
    <t xml:space="preserve">ENVASES PLASTICO DE 1 LITRO </t>
  </si>
  <si>
    <t>24121809</t>
  </si>
  <si>
    <t>ENVASES PLASTICO DE 1,5 ONZAS</t>
  </si>
  <si>
    <t>24121810</t>
  </si>
  <si>
    <t xml:space="preserve">ENVASES PLASTICO DE 200 CC </t>
  </si>
  <si>
    <t>24121811</t>
  </si>
  <si>
    <t xml:space="preserve">ENVASES PLASTICO DE 5 ONZAS </t>
  </si>
  <si>
    <t>24121812</t>
  </si>
  <si>
    <t>ESENCIA DE ALMENDRA</t>
  </si>
  <si>
    <t>50171550</t>
  </si>
  <si>
    <t xml:space="preserve">ESENCIA DE COCO </t>
  </si>
  <si>
    <t>ESENCIA DE HINOJO</t>
  </si>
  <si>
    <t>ESENCIA DE PONQUE</t>
  </si>
  <si>
    <t>ESENCIA DE QUESO</t>
  </si>
  <si>
    <t xml:space="preserve">ESENCIA DE VAINILLA </t>
  </si>
  <si>
    <t xml:space="preserve">ESENCIA MANTEQUILLA FRASCO x 25 ml </t>
  </si>
  <si>
    <t>50171551</t>
  </si>
  <si>
    <t xml:space="preserve">ESPAGUETI </t>
  </si>
  <si>
    <t>50192901</t>
  </si>
  <si>
    <t xml:space="preserve">ESPARRAGO </t>
  </si>
  <si>
    <t xml:space="preserve">ESPINACA </t>
  </si>
  <si>
    <t>50416101</t>
  </si>
  <si>
    <t>231617</t>
  </si>
  <si>
    <t>ESPONJA DE ALAMBRE</t>
  </si>
  <si>
    <t>47121803</t>
  </si>
  <si>
    <t xml:space="preserve">ESPONJA DE BRILLO </t>
  </si>
  <si>
    <t>236460</t>
  </si>
  <si>
    <t>ESPONJA LAVALOZA PRESENTACION PAQUETE X 6 UN</t>
  </si>
  <si>
    <t xml:space="preserve">ESTRAGÓN </t>
  </si>
  <si>
    <t>50404124</t>
  </si>
  <si>
    <t xml:space="preserve">ESTRAGON SECO </t>
  </si>
  <si>
    <t>50404125</t>
  </si>
  <si>
    <t xml:space="preserve">FECULA DE MAIZ </t>
  </si>
  <si>
    <t xml:space="preserve">FIDEOS </t>
  </si>
  <si>
    <t>FILT (ENVOLTURA DE ALIMENTOS) ROLLO X 100 METROS</t>
  </si>
  <si>
    <t>31261601</t>
  </si>
  <si>
    <t>FILT (ENVOLTURA DE ALIMENTOS) ROLLO X 20 METROS</t>
  </si>
  <si>
    <t>FILT (ENVOLTURA DE ALIMENTOS) ROLLO X 50 METROS</t>
  </si>
  <si>
    <t xml:space="preserve">FRASCO DE CRISTAL CON TAPA METALICA (125 GR) CAJA POR 24 UNIDADES </t>
  </si>
  <si>
    <t>24112602</t>
  </si>
  <si>
    <t xml:space="preserve">FRASCO DE CRISTAL CON TAPA METALICA (250 GR) CAJA POR 24 UNIDADES </t>
  </si>
  <si>
    <t xml:space="preserve">FRASCO DE CRISTAL CON TAPA unidad 125 Gr </t>
  </si>
  <si>
    <t xml:space="preserve">FRASCO DE CRISTAL CON TAPA unidad 250 Gr </t>
  </si>
  <si>
    <t>FRESA FRUTA</t>
  </si>
  <si>
    <t>50306701</t>
  </si>
  <si>
    <t>240865</t>
  </si>
  <si>
    <t>FRIJOL  CABEZA NEGRA</t>
  </si>
  <si>
    <t>50421808</t>
  </si>
  <si>
    <t>272387</t>
  </si>
  <si>
    <t xml:space="preserve">FRIJOL BLANQUILLO </t>
  </si>
  <si>
    <t>50101814</t>
  </si>
  <si>
    <t>244131</t>
  </si>
  <si>
    <t>FRIJOL CARAOTA</t>
  </si>
  <si>
    <t>50401800</t>
  </si>
  <si>
    <t>232601</t>
  </si>
  <si>
    <t>FRIJOL CARGAMANTO BLANCO</t>
  </si>
  <si>
    <t>50401802</t>
  </si>
  <si>
    <t>FRIJOL CARGAMANTO ROJO</t>
  </si>
  <si>
    <t>50401803</t>
  </si>
  <si>
    <t>233995</t>
  </si>
  <si>
    <t>FRIJOL ENLATADO</t>
  </si>
  <si>
    <t>50461802</t>
  </si>
  <si>
    <t xml:space="preserve">FRIJOL VERDE </t>
  </si>
  <si>
    <t>50461824</t>
  </si>
  <si>
    <t>FRUTA CRISTALIZADA</t>
  </si>
  <si>
    <t>50192120</t>
  </si>
  <si>
    <t xml:space="preserve">FRUTA PIÑA ORO MIEL </t>
  </si>
  <si>
    <t>50305602</t>
  </si>
  <si>
    <t xml:space="preserve">FUNDA PARA SALCHICHON </t>
  </si>
  <si>
    <t xml:space="preserve">MADEJA </t>
  </si>
  <si>
    <t>24141514</t>
  </si>
  <si>
    <t xml:space="preserve">GALLETA WAFER </t>
  </si>
  <si>
    <t>50181905</t>
  </si>
  <si>
    <t xml:space="preserve">GALLETAS DE SODA </t>
  </si>
  <si>
    <t>50181909</t>
  </si>
  <si>
    <t xml:space="preserve">GALLETAS DULCE </t>
  </si>
  <si>
    <t>233998</t>
  </si>
  <si>
    <t>GARBANZO  GRANO</t>
  </si>
  <si>
    <t>50181902</t>
  </si>
  <si>
    <t xml:space="preserve">GASEOSA </t>
  </si>
  <si>
    <t>50202306</t>
  </si>
  <si>
    <t xml:space="preserve">GELATINA SIN SABOR </t>
  </si>
  <si>
    <t>50192405</t>
  </si>
  <si>
    <t xml:space="preserve">GINGER ALE </t>
  </si>
  <si>
    <t xml:space="preserve">GLUCOSA </t>
  </si>
  <si>
    <t>12164504</t>
  </si>
  <si>
    <t xml:space="preserve">GRANADILLA </t>
  </si>
  <si>
    <t>50305208</t>
  </si>
  <si>
    <t xml:space="preserve">GUASCA </t>
  </si>
  <si>
    <t>50151758</t>
  </si>
  <si>
    <t xml:space="preserve">GUAYABA </t>
  </si>
  <si>
    <t>50303701</t>
  </si>
  <si>
    <t xml:space="preserve">GUISANTES </t>
  </si>
  <si>
    <t>50404001</t>
  </si>
  <si>
    <t xml:space="preserve">HABA </t>
  </si>
  <si>
    <t>50221001</t>
  </si>
  <si>
    <t xml:space="preserve">HABICHUELA </t>
  </si>
  <si>
    <t>50481847</t>
  </si>
  <si>
    <t xml:space="preserve">HARINA BUÑUELO </t>
  </si>
  <si>
    <t>50021022</t>
  </si>
  <si>
    <t>257051</t>
  </si>
  <si>
    <t xml:space="preserve">HARINA DE MAIZ </t>
  </si>
  <si>
    <t>50221301</t>
  </si>
  <si>
    <t xml:space="preserve">HARINA DE TRIGO </t>
  </si>
  <si>
    <t xml:space="preserve">HARINA TRIGO INTEGRAL </t>
  </si>
  <si>
    <t>50021023</t>
  </si>
  <si>
    <t xml:space="preserve">HELADO </t>
  </si>
  <si>
    <t>50192303</t>
  </si>
  <si>
    <t xml:space="preserve">HIERBABUENA </t>
  </si>
  <si>
    <t>50171548</t>
  </si>
  <si>
    <t xml:space="preserve">HIPOCLORITO DE SODIO AL 15% </t>
  </si>
  <si>
    <t>CC</t>
  </si>
  <si>
    <t>12141901</t>
  </si>
  <si>
    <t>232442</t>
  </si>
  <si>
    <t xml:space="preserve">HOJAS DE BIJAO </t>
  </si>
  <si>
    <t>50407009</t>
  </si>
  <si>
    <t xml:space="preserve">HUEVO CODORNIZ </t>
  </si>
  <si>
    <t>50131618</t>
  </si>
  <si>
    <t xml:space="preserve">HUEVOS AA </t>
  </si>
  <si>
    <t>50131612</t>
  </si>
  <si>
    <t xml:space="preserve">HUEVOS AAA </t>
  </si>
  <si>
    <t>50131613</t>
  </si>
  <si>
    <t xml:space="preserve">HUMO LIQUIDO </t>
  </si>
  <si>
    <t>50171831</t>
  </si>
  <si>
    <t xml:space="preserve">JABON ANTIBACTERIAL MANOS </t>
  </si>
  <si>
    <t>53131608</t>
  </si>
  <si>
    <t xml:space="preserve">JABON LIQUIDO (LAVALOZA) Unidad x 500 ml </t>
  </si>
  <si>
    <t>47131810</t>
  </si>
  <si>
    <t xml:space="preserve">JENGIBRE </t>
  </si>
  <si>
    <t>50407030</t>
  </si>
  <si>
    <t xml:space="preserve">JUGO CRANBERRY </t>
  </si>
  <si>
    <t>50202503</t>
  </si>
  <si>
    <t xml:space="preserve">JUGO DE TOMATE </t>
  </si>
  <si>
    <t>50466407</t>
  </si>
  <si>
    <t>KION O JENGIBRE ENCURTIOD</t>
  </si>
  <si>
    <t>GR</t>
  </si>
  <si>
    <t>50466830</t>
  </si>
  <si>
    <t xml:space="preserve">KIWI </t>
  </si>
  <si>
    <t>50313904</t>
  </si>
  <si>
    <t xml:space="preserve">KUMIS </t>
  </si>
  <si>
    <t>50301701</t>
  </si>
  <si>
    <t xml:space="preserve">LASAÑA PASTA </t>
  </si>
  <si>
    <t>50192603</t>
  </si>
  <si>
    <t xml:space="preserve">LAUREL SECO </t>
  </si>
  <si>
    <t>50424102</t>
  </si>
  <si>
    <t xml:space="preserve">LECHE CONDENSADA </t>
  </si>
  <si>
    <t xml:space="preserve">LECHE EN POLVO </t>
  </si>
  <si>
    <t>50131704</t>
  </si>
  <si>
    <t xml:space="preserve">LECHE ENTERA </t>
  </si>
  <si>
    <t>50131701</t>
  </si>
  <si>
    <t>LECHE EVAPORADA</t>
  </si>
  <si>
    <t xml:space="preserve">LECHE LARGAVIDA </t>
  </si>
  <si>
    <t xml:space="preserve">LECHUGA BATAVIA </t>
  </si>
  <si>
    <t>50404615</t>
  </si>
  <si>
    <t xml:space="preserve">LECHUGA CRESPA </t>
  </si>
  <si>
    <t>50404614</t>
  </si>
  <si>
    <t>LECHUGA ESCAROLA</t>
  </si>
  <si>
    <t>50414503</t>
  </si>
  <si>
    <t>LECHUGA MORADA</t>
  </si>
  <si>
    <t>50404604</t>
  </si>
  <si>
    <t>LECHUGA ROMANA</t>
  </si>
  <si>
    <t>50404621</t>
  </si>
  <si>
    <t>LECHUGA RUCULA</t>
  </si>
  <si>
    <t>LENTEJAS GRANO</t>
  </si>
  <si>
    <t>50424505</t>
  </si>
  <si>
    <t xml:space="preserve">LEVADURA FRESCA </t>
  </si>
  <si>
    <t>50181709</t>
  </si>
  <si>
    <t xml:space="preserve">LEVADURA INSTANTANEA </t>
  </si>
  <si>
    <t xml:space="preserve">LICOR AGUARDIENTE </t>
  </si>
  <si>
    <t>50202207</t>
  </si>
  <si>
    <t xml:space="preserve">LIMON TAHITI </t>
  </si>
  <si>
    <t>50304102</t>
  </si>
  <si>
    <t xml:space="preserve">LIMPION DESECHABLE PAQUETE POR 25 </t>
  </si>
  <si>
    <t>47131502</t>
  </si>
  <si>
    <t xml:space="preserve">LULO </t>
  </si>
  <si>
    <t>50405103</t>
  </si>
  <si>
    <t xml:space="preserve">MADEJA DE TRIPA CALIBRE 26 </t>
  </si>
  <si>
    <t xml:space="preserve">madeja </t>
  </si>
  <si>
    <t xml:space="preserve">MADEJA DE TRIPA CALIBRE 28 </t>
  </si>
  <si>
    <t>251500</t>
  </si>
  <si>
    <t>MAIZ AMARILLO</t>
  </si>
  <si>
    <t>10151609</t>
  </si>
  <si>
    <t>231770</t>
  </si>
  <si>
    <t>MAIZ CUCHUCO</t>
  </si>
  <si>
    <t>10151603</t>
  </si>
  <si>
    <t>232381</t>
  </si>
  <si>
    <t xml:space="preserve">MAIZ PETO </t>
  </si>
  <si>
    <t>246923</t>
  </si>
  <si>
    <t xml:space="preserve">MAIZ PIILADO </t>
  </si>
  <si>
    <t xml:space="preserve">MAIZ PIRA </t>
  </si>
  <si>
    <t>50192112</t>
  </si>
  <si>
    <t>MAIZ TIERNO EN GRANEL</t>
  </si>
  <si>
    <t>50403201</t>
  </si>
  <si>
    <t>MAIZ TIERNO EN LATA</t>
  </si>
  <si>
    <t>50463227</t>
  </si>
  <si>
    <t>MAMEY</t>
  </si>
  <si>
    <t>50407043</t>
  </si>
  <si>
    <t xml:space="preserve">MANDARINA </t>
  </si>
  <si>
    <t>50304414</t>
  </si>
  <si>
    <t xml:space="preserve">MANGO DE AZUCAR </t>
  </si>
  <si>
    <t>50304506</t>
  </si>
  <si>
    <t xml:space="preserve">MANGO TOMMY </t>
  </si>
  <si>
    <t>50304524</t>
  </si>
  <si>
    <t xml:space="preserve">MANI TOSTADO </t>
  </si>
  <si>
    <t>50192110</t>
  </si>
  <si>
    <t>235561</t>
  </si>
  <si>
    <t xml:space="preserve">MANTEQUILLA </t>
  </si>
  <si>
    <t xml:space="preserve">MANTEQUILLA DE MESA </t>
  </si>
  <si>
    <t xml:space="preserve">MANTEQUILLA INDUSTRIAL </t>
  </si>
  <si>
    <t>5013170</t>
  </si>
  <si>
    <t xml:space="preserve">MANZANA GALA </t>
  </si>
  <si>
    <t>50301526</t>
  </si>
  <si>
    <t xml:space="preserve">MANZANA ROJA </t>
  </si>
  <si>
    <t>50301525</t>
  </si>
  <si>
    <t xml:space="preserve">MANZANA VERDE </t>
  </si>
  <si>
    <t>50301535</t>
  </si>
  <si>
    <t xml:space="preserve">MARACUYA </t>
  </si>
  <si>
    <t>50305203</t>
  </si>
  <si>
    <t xml:space="preserve">MARGARINA </t>
  </si>
  <si>
    <t>50151514</t>
  </si>
  <si>
    <t xml:space="preserve">MARGARINA INDUSTRIAL </t>
  </si>
  <si>
    <t>233677</t>
  </si>
  <si>
    <t>MARISCOS ALMEJA</t>
  </si>
  <si>
    <t>50121611</t>
  </si>
  <si>
    <t xml:space="preserve">MARISCOS CAMARON TIGRE </t>
  </si>
  <si>
    <t xml:space="preserve">MARISCOS LANGOSTA </t>
  </si>
  <si>
    <t xml:space="preserve">LIBRA </t>
  </si>
  <si>
    <t xml:space="preserve">MARISCOS LANGOSTINO </t>
  </si>
  <si>
    <t>232511</t>
  </si>
  <si>
    <t>MARISCOS MEJILLONES</t>
  </si>
  <si>
    <t xml:space="preserve">MASMELO </t>
  </si>
  <si>
    <t xml:space="preserve">MAYONESA </t>
  </si>
  <si>
    <t>50171834</t>
  </si>
  <si>
    <t>MEJORADOR DE MASA</t>
  </si>
  <si>
    <t>254090</t>
  </si>
  <si>
    <t>MELON FRUTA</t>
  </si>
  <si>
    <t>50304605</t>
  </si>
  <si>
    <t xml:space="preserve">MENTA </t>
  </si>
  <si>
    <t>50404114</t>
  </si>
  <si>
    <t>MERMELADA</t>
  </si>
  <si>
    <t>50192401</t>
  </si>
  <si>
    <t xml:space="preserve">MIEL DE ABEJAS </t>
  </si>
  <si>
    <t>50192403</t>
  </si>
  <si>
    <t xml:space="preserve">MIGA DE PAN </t>
  </si>
  <si>
    <t>50193105</t>
  </si>
  <si>
    <t>MOLDE PARA LASAGNA FAMILIAR 35 X 25 cm
APROXIMADAMENTE, RECTANGULAR ) EN ALUMINIO DESECHABLE</t>
  </si>
  <si>
    <t>50151903</t>
  </si>
  <si>
    <t>282021</t>
  </si>
  <si>
    <t>MOLDE TARTALETAS REDONDAS MEDIANAS 160 MM</t>
  </si>
  <si>
    <t>50151904</t>
  </si>
  <si>
    <t>MORA FRUTA</t>
  </si>
  <si>
    <t>50302003</t>
  </si>
  <si>
    <t>247464</t>
  </si>
  <si>
    <t xml:space="preserve">MOSTAZA </t>
  </si>
  <si>
    <t>277442</t>
  </si>
  <si>
    <t>MOSTAZA DIJON</t>
  </si>
  <si>
    <t xml:space="preserve">MUTE </t>
  </si>
  <si>
    <t xml:space="preserve">NABOS </t>
  </si>
  <si>
    <t>50404601</t>
  </si>
  <si>
    <t>232621</t>
  </si>
  <si>
    <t xml:space="preserve">NACHOS PAQUETE X 250 GR </t>
  </si>
  <si>
    <t>50192703</t>
  </si>
  <si>
    <t xml:space="preserve">NARANJA TANGELO </t>
  </si>
  <si>
    <t>50305022</t>
  </si>
  <si>
    <t xml:space="preserve">NATILLA </t>
  </si>
  <si>
    <t>50193102</t>
  </si>
  <si>
    <t xml:space="preserve">ALGA NORI PAQUETE X 10 </t>
  </si>
  <si>
    <t xml:space="preserve">NECTAR DE DURAZNO </t>
  </si>
  <si>
    <t>50304901</t>
  </si>
  <si>
    <t xml:space="preserve">NUEZ DE BRASIL </t>
  </si>
  <si>
    <t xml:space="preserve">NUEZ MOSCADA </t>
  </si>
  <si>
    <t xml:space="preserve">ÑAME </t>
  </si>
  <si>
    <t>50404702</t>
  </si>
  <si>
    <t xml:space="preserve">OREGANO </t>
  </si>
  <si>
    <t>50424115</t>
  </si>
  <si>
    <t>OREGANO EN POLVO</t>
  </si>
  <si>
    <t xml:space="preserve">PALETA DE CORDERO </t>
  </si>
  <si>
    <t>50111523</t>
  </si>
  <si>
    <t xml:space="preserve">PALILLOS CAJA X 100 UNIDADES </t>
  </si>
  <si>
    <t>50151706</t>
  </si>
  <si>
    <t xml:space="preserve">PALMITOS </t>
  </si>
  <si>
    <t>50181906</t>
  </si>
  <si>
    <t>285158</t>
  </si>
  <si>
    <t>PAN ARTESANO</t>
  </si>
  <si>
    <t xml:space="preserve">PAN COMUN </t>
  </si>
  <si>
    <t>244184</t>
  </si>
  <si>
    <t>PAN DE HAMBURGUESA X 15 UNIDADES</t>
  </si>
  <si>
    <t xml:space="preserve">PAN FRANCES </t>
  </si>
  <si>
    <t>PAN PERRO</t>
  </si>
  <si>
    <t>PAN RAYADO</t>
  </si>
  <si>
    <t>PAN TAJADO</t>
  </si>
  <si>
    <t>282017</t>
  </si>
  <si>
    <t>PANADERIA CRISTALES DE COLORES</t>
  </si>
  <si>
    <t>50192302</t>
  </si>
  <si>
    <t>282018</t>
  </si>
  <si>
    <t>PANADERIA JALEAS FANTASÍA DE BRILLO - GELES</t>
  </si>
  <si>
    <t>50182003</t>
  </si>
  <si>
    <t>282019</t>
  </si>
  <si>
    <t>PANADERIA VOL-AU-VENT ( VOLOVAN)   GRANDE</t>
  </si>
  <si>
    <t>PANADERIA VOL-AU-VENT ( VOLOVAN)   MEDIANO</t>
  </si>
  <si>
    <t>PANADERIA VOL-AU-VENT ( VOLOVAN)   MINI</t>
  </si>
  <si>
    <t xml:space="preserve">PANELA </t>
  </si>
  <si>
    <t>245657</t>
  </si>
  <si>
    <t>PANELA EN POLVO</t>
  </si>
  <si>
    <t>273646</t>
  </si>
  <si>
    <t>PAÑO DE LIMPIEZA NATURAL DESECHABLE X 100 MTRS</t>
  </si>
  <si>
    <t xml:space="preserve">PAPA COMÚN </t>
  </si>
  <si>
    <t>50405701</t>
  </si>
  <si>
    <t xml:space="preserve">PAPA CRIOLLA </t>
  </si>
  <si>
    <t>50405706</t>
  </si>
  <si>
    <t xml:space="preserve"> 288258</t>
  </si>
  <si>
    <t>PAPA FRANCESA</t>
  </si>
  <si>
    <t>50192602</t>
  </si>
  <si>
    <t>233649</t>
  </si>
  <si>
    <t>PAPA PASTUSA</t>
  </si>
  <si>
    <t xml:space="preserve">PAPA SABANERA </t>
  </si>
  <si>
    <t xml:space="preserve">PAPA TRITURADA (RIPIO) </t>
  </si>
  <si>
    <t>PAPAYA FRUTA</t>
  </si>
  <si>
    <t>50305102</t>
  </si>
  <si>
    <t xml:space="preserve">PAPEL ALUMINIO  PAPEL ALUMINIO  </t>
  </si>
  <si>
    <t>14121703</t>
  </si>
  <si>
    <t xml:space="preserve">PAPRIKA </t>
  </si>
  <si>
    <t>50407049</t>
  </si>
  <si>
    <t>283133</t>
  </si>
  <si>
    <t>PASTA CORTA</t>
  </si>
  <si>
    <t xml:space="preserve">PASTA DE GLICERINA </t>
  </si>
  <si>
    <t>51171608</t>
  </si>
  <si>
    <t xml:space="preserve">PASTA DE TOMATE </t>
  </si>
  <si>
    <t xml:space="preserve">288259 </t>
  </si>
  <si>
    <t>PASTA HOJALDRADA</t>
  </si>
  <si>
    <t>50181708</t>
  </si>
  <si>
    <t>232594</t>
  </si>
  <si>
    <t>PASTA LARGA</t>
  </si>
  <si>
    <t>232618</t>
  </si>
  <si>
    <t>PASTA RELLENA</t>
  </si>
  <si>
    <t>PATILLA O SANDIA</t>
  </si>
  <si>
    <t>50304610</t>
  </si>
  <si>
    <t xml:space="preserve">PECHUGA DE PAVO </t>
  </si>
  <si>
    <t>50112010</t>
  </si>
  <si>
    <t xml:space="preserve">PECTINA </t>
  </si>
  <si>
    <t>51171712</t>
  </si>
  <si>
    <t xml:space="preserve">PEPINO COHOMBRO </t>
  </si>
  <si>
    <t>50307024</t>
  </si>
  <si>
    <t xml:space="preserve">PERA </t>
  </si>
  <si>
    <t>50315442</t>
  </si>
  <si>
    <t xml:space="preserve">PEREJIL RAMA </t>
  </si>
  <si>
    <t xml:space="preserve">PERNIL DE CORDERO </t>
  </si>
  <si>
    <t>50111524</t>
  </si>
  <si>
    <t>PESCADO BAGRE</t>
  </si>
  <si>
    <t>50121539</t>
  </si>
  <si>
    <t>PESCADO BOCACHICO COLOMBIANO</t>
  </si>
  <si>
    <t xml:space="preserve">PESCADO CONGRIO </t>
  </si>
  <si>
    <t xml:space="preserve">PESCADO CORTE HUESO </t>
  </si>
  <si>
    <t xml:space="preserve">PESCADO CORVINA FILETE </t>
  </si>
  <si>
    <t xml:space="preserve">PESCADO JAIBA </t>
  </si>
  <si>
    <t xml:space="preserve">PESCADO ROBALO FILETE </t>
  </si>
  <si>
    <t xml:space="preserve">PESCADO SALMON </t>
  </si>
  <si>
    <t xml:space="preserve">PESCADO TILAPIA ROJA </t>
  </si>
  <si>
    <t xml:space="preserve">PESCADO TRUCHA </t>
  </si>
  <si>
    <t>242242</t>
  </si>
  <si>
    <t xml:space="preserve">PESCADO TRUCHA CORTE ENTERO </t>
  </si>
  <si>
    <t>233654</t>
  </si>
  <si>
    <t>PIMENTON AMARILLO</t>
  </si>
  <si>
    <t>50405611</t>
  </si>
  <si>
    <t xml:space="preserve">PIMENTON ROJO </t>
  </si>
  <si>
    <t xml:space="preserve">PIMENTÓN VERDE </t>
  </si>
  <si>
    <t xml:space="preserve">PIMIENTA EN GRANO </t>
  </si>
  <si>
    <t xml:space="preserve">PIMIENTA EN POLVO </t>
  </si>
  <si>
    <t xml:space="preserve">PIMIENTA PICANTE </t>
  </si>
  <si>
    <t>PINZA DOBLE PARA BURETA</t>
  </si>
  <si>
    <t>41122413</t>
  </si>
  <si>
    <t xml:space="preserve">PINZAS PARA CRISOLES </t>
  </si>
  <si>
    <t>PIÑA EN CONSERVA</t>
  </si>
  <si>
    <t>PIÑA FRUTA</t>
  </si>
  <si>
    <t>230528</t>
  </si>
  <si>
    <t xml:space="preserve">PIÑA ORO MIEL </t>
  </si>
  <si>
    <t xml:space="preserve">PIÑA PEROLERA </t>
  </si>
  <si>
    <t>285159</t>
  </si>
  <si>
    <t>PIÑONES</t>
  </si>
  <si>
    <t>PIPETIADORES DE GOMA (ASPIRADOR DE PIPETAS)</t>
  </si>
  <si>
    <t>246939</t>
  </si>
  <si>
    <t>PISTACHOS</t>
  </si>
  <si>
    <t>50101717</t>
  </si>
  <si>
    <t xml:space="preserve">PLATANO ARTON MADURO </t>
  </si>
  <si>
    <t>50307025</t>
  </si>
  <si>
    <t xml:space="preserve">PLATANO ARTON VERDE </t>
  </si>
  <si>
    <t xml:space="preserve">POLEO </t>
  </si>
  <si>
    <t xml:space="preserve">POLLO COLOMBINA </t>
  </si>
  <si>
    <t>50111515</t>
  </si>
  <si>
    <t xml:space="preserve">POLLO CORTE ALAS </t>
  </si>
  <si>
    <t xml:space="preserve">POLLO CORTE CANAL </t>
  </si>
  <si>
    <t>231705</t>
  </si>
  <si>
    <t>POLLO CORTE CONTRAMUSLO</t>
  </si>
  <si>
    <t xml:space="preserve">POLLO CORTE MUSLOS </t>
  </si>
  <si>
    <t>POLLO CORTE PECHUGA</t>
  </si>
  <si>
    <t xml:space="preserve">POLLO CORTE PECHUGA DESHUESADA </t>
  </si>
  <si>
    <t xml:space="preserve">POLLO ENTERO </t>
  </si>
  <si>
    <t>231708</t>
  </si>
  <si>
    <t>POLLO MENUDENCIA</t>
  </si>
  <si>
    <t xml:space="preserve">POLLO PIERNA PERNIL </t>
  </si>
  <si>
    <t xml:space="preserve">POLVO DE HORNEAR </t>
  </si>
  <si>
    <t>crear</t>
  </si>
  <si>
    <t>POSILLOS CON PLATO PARA CAFÉ</t>
  </si>
  <si>
    <t>48101901</t>
  </si>
  <si>
    <t xml:space="preserve">PREMEZCLADO PARA BUTIFARRA </t>
  </si>
  <si>
    <t xml:space="preserve">PREMEZCLADO PARA CHORIZO </t>
  </si>
  <si>
    <t xml:space="preserve">PREMEZCLADO PARA HAMBURGUESA </t>
  </si>
  <si>
    <t>253072</t>
  </si>
  <si>
    <t xml:space="preserve">PROTEINA CARVE </t>
  </si>
  <si>
    <t>12352202</t>
  </si>
  <si>
    <t xml:space="preserve">PROTEINA DE SOYA (LIGADOR) </t>
  </si>
  <si>
    <t xml:space="preserve">PUERRO </t>
  </si>
  <si>
    <t>50404401</t>
  </si>
  <si>
    <t xml:space="preserve">PULPAS VARIOS SABORES </t>
  </si>
  <si>
    <t>50307503</t>
  </si>
  <si>
    <t xml:space="preserve">PULPO </t>
  </si>
  <si>
    <t>10101807</t>
  </si>
  <si>
    <t xml:space="preserve">QUESO AZUL </t>
  </si>
  <si>
    <t>50131802</t>
  </si>
  <si>
    <t xml:space="preserve">QUESO BRIE </t>
  </si>
  <si>
    <t xml:space="preserve">QUESO CHEDDAR </t>
  </si>
  <si>
    <t xml:space="preserve">QUESO COSTEÑO </t>
  </si>
  <si>
    <t xml:space="preserve">QUESO CREMA </t>
  </si>
  <si>
    <t xml:space="preserve">QUESO CRIOLLO </t>
  </si>
  <si>
    <t xml:space="preserve">QUESO DOBLE CREMA </t>
  </si>
  <si>
    <t>QUESO EMMENTAL</t>
  </si>
  <si>
    <t xml:space="preserve">QUESO GRUYER </t>
  </si>
  <si>
    <t xml:space="preserve">QUESO MOZZARELLA </t>
  </si>
  <si>
    <t xml:space="preserve">QUESO PARMESANO </t>
  </si>
  <si>
    <t xml:space="preserve">QUESO SABANA </t>
  </si>
  <si>
    <t xml:space="preserve">QUESO TILSIT </t>
  </si>
  <si>
    <t>QUESO TIPO AMERICANO</t>
  </si>
  <si>
    <t xml:space="preserve">RABANO ROJO </t>
  </si>
  <si>
    <t>50417033</t>
  </si>
  <si>
    <t xml:space="preserve">RAICES CHINAS </t>
  </si>
  <si>
    <t>70141515</t>
  </si>
  <si>
    <t>REACTIVO SODIO HIDRÓXIDO 0.1N FCO X 1 LITRO</t>
  </si>
  <si>
    <t>12161503</t>
  </si>
  <si>
    <t>RELLENO DE AREQUIPE</t>
  </si>
  <si>
    <t xml:space="preserve">REMOLACHA </t>
  </si>
  <si>
    <t>50401905</t>
  </si>
  <si>
    <t xml:space="preserve">REPOLLO </t>
  </si>
  <si>
    <t>50404202</t>
  </si>
  <si>
    <t xml:space="preserve">RICOTA </t>
  </si>
  <si>
    <t xml:space="preserve">ROMERO </t>
  </si>
  <si>
    <t xml:space="preserve">SABORIZANTE DE FRESA </t>
  </si>
  <si>
    <t xml:space="preserve">SABORIZANTE DE PIÑA </t>
  </si>
  <si>
    <t>50192402</t>
  </si>
  <si>
    <t xml:space="preserve">SAL DE AJO </t>
  </si>
  <si>
    <t>268580</t>
  </si>
  <si>
    <t>SAL MARINA</t>
  </si>
  <si>
    <t xml:space="preserve">SAL NITRO </t>
  </si>
  <si>
    <t>277439</t>
  </si>
  <si>
    <t>SAL PARRILLERA</t>
  </si>
  <si>
    <t>SAL REFINADA</t>
  </si>
  <si>
    <t xml:space="preserve">SALSA BBQ </t>
  </si>
  <si>
    <t>270261</t>
  </si>
  <si>
    <t>SALSA CARAMELO</t>
  </si>
  <si>
    <t>270096</t>
  </si>
  <si>
    <t xml:space="preserve">SALSA DE CHOCOLATE </t>
  </si>
  <si>
    <t>270097</t>
  </si>
  <si>
    <t>SALSA DE DURAZNO</t>
  </si>
  <si>
    <t xml:space="preserve">SALSA DE TOMATE </t>
  </si>
  <si>
    <t>SALSA HOISIN</t>
  </si>
  <si>
    <t>251866</t>
  </si>
  <si>
    <t>SALSA INGLESA</t>
  </si>
  <si>
    <t>244171</t>
  </si>
  <si>
    <t>SALSA MAYONESA</t>
  </si>
  <si>
    <t>254125</t>
  </si>
  <si>
    <t>SALSA MOSTAZA</t>
  </si>
  <si>
    <t xml:space="preserve">SALSA NEGRA </t>
  </si>
  <si>
    <t>256398</t>
  </si>
  <si>
    <t>SALSA ROSADA</t>
  </si>
  <si>
    <t>257857</t>
  </si>
  <si>
    <t>SALSA SOUR-CREAM</t>
  </si>
  <si>
    <t xml:space="preserve">SALSA SOYA </t>
  </si>
  <si>
    <t>267235</t>
  </si>
  <si>
    <t>SALSA TERIYAKI</t>
  </si>
  <si>
    <t xml:space="preserve">SALVADO DE TRIGO </t>
  </si>
  <si>
    <t>10121500</t>
  </si>
  <si>
    <t>10121501</t>
  </si>
  <si>
    <t>283383</t>
  </si>
  <si>
    <t>SEMILLA DE CHIA</t>
  </si>
  <si>
    <t>10151607</t>
  </si>
  <si>
    <t>270697</t>
  </si>
  <si>
    <t>SEMILLA DE GIRASOL</t>
  </si>
  <si>
    <t>10151904</t>
  </si>
  <si>
    <t xml:space="preserve">288260 </t>
  </si>
  <si>
    <t>SEMILLA DE MOSTAZA</t>
  </si>
  <si>
    <t>10151810</t>
  </si>
  <si>
    <t>236457</t>
  </si>
  <si>
    <t>SERVILLETAS DE LUJO PAQUETE X 50 UNIDADES</t>
  </si>
  <si>
    <t>14111700</t>
  </si>
  <si>
    <t>14111705</t>
  </si>
  <si>
    <t xml:space="preserve">SERVILLETAS DE PAPEL PAQUETE X 200 UN </t>
  </si>
  <si>
    <t>SIDRA - CIDRA</t>
  </si>
  <si>
    <t>50202200</t>
  </si>
  <si>
    <t>50202202</t>
  </si>
  <si>
    <t xml:space="preserve">SIROPE </t>
  </si>
  <si>
    <t>12164500</t>
  </si>
  <si>
    <t xml:space="preserve">SODA CAUSTICA </t>
  </si>
  <si>
    <t>12161700</t>
  </si>
  <si>
    <t>12161704</t>
  </si>
  <si>
    <t xml:space="preserve">TALCO EXTRA </t>
  </si>
  <si>
    <t>11101500</t>
  </si>
  <si>
    <t>11101518</t>
  </si>
  <si>
    <t>232620</t>
  </si>
  <si>
    <t>TALLARINES (PASTA)</t>
  </si>
  <si>
    <t>TAMARINDO</t>
  </si>
  <si>
    <t>50307000</t>
  </si>
  <si>
    <t>50307037</t>
  </si>
  <si>
    <t xml:space="preserve">TE EN POLVO </t>
  </si>
  <si>
    <t>70141500</t>
  </si>
  <si>
    <t>70141504</t>
  </si>
  <si>
    <t>TINTURA CARAMELO</t>
  </si>
  <si>
    <t>31211700</t>
  </si>
  <si>
    <t>31211706</t>
  </si>
  <si>
    <t>255732</t>
  </si>
  <si>
    <t xml:space="preserve">TOALLAS DE PAPEL PAQUETE X 250 </t>
  </si>
  <si>
    <t>14111703</t>
  </si>
  <si>
    <t>TOCINETA PREMIUM</t>
  </si>
  <si>
    <t xml:space="preserve">TOMATE CHERRY </t>
  </si>
  <si>
    <t>50406504</t>
  </si>
  <si>
    <t xml:space="preserve">TOMATE CHONTO </t>
  </si>
  <si>
    <t>50406501</t>
  </si>
  <si>
    <t>TOMATE COMUN</t>
  </si>
  <si>
    <t xml:space="preserve">TOMATE DE ARBOL </t>
  </si>
  <si>
    <t>50406502</t>
  </si>
  <si>
    <t>232546</t>
  </si>
  <si>
    <t>TOMATE LARGA VIDA</t>
  </si>
  <si>
    <t xml:space="preserve">TOMILLO EN HOJA </t>
  </si>
  <si>
    <t>70141518</t>
  </si>
  <si>
    <t xml:space="preserve">TOMILLO EN POLVO </t>
  </si>
  <si>
    <t xml:space="preserve">TRIPA HAMBURGUESA </t>
  </si>
  <si>
    <t>70122003</t>
  </si>
  <si>
    <t>TRIPA INDUSTRIAL ARTIFICIAL</t>
  </si>
  <si>
    <t xml:space="preserve">TRIPA INDUSTRIAL NATURAL </t>
  </si>
  <si>
    <t xml:space="preserve">TRIPA MORTADELA </t>
  </si>
  <si>
    <t xml:space="preserve">TRIPA SALCHICHÓN </t>
  </si>
  <si>
    <t>TRIPOLIFOSFATO DE SODIO</t>
  </si>
  <si>
    <t>47101603</t>
  </si>
  <si>
    <t xml:space="preserve">UCHUVA </t>
  </si>
  <si>
    <t>50303403</t>
  </si>
  <si>
    <t>UVA CHILENA</t>
  </si>
  <si>
    <t xml:space="preserve">UVA COMUN </t>
  </si>
  <si>
    <t xml:space="preserve">UVA PASA </t>
  </si>
  <si>
    <t>50101716</t>
  </si>
  <si>
    <t xml:space="preserve">VASOS DESECHABLES PAQUETE X 50 9 ONZAS </t>
  </si>
  <si>
    <t>52151504</t>
  </si>
  <si>
    <t>250780</t>
  </si>
  <si>
    <t>VASOS DESECHABLES X 25 UN X 7 ONZ</t>
  </si>
  <si>
    <t>VIDRIERIA ERLENMEYER PARA VACÍO 250ML CON OLIVA DE VIDRIO (MATRAZ DE KITASATO)</t>
  </si>
  <si>
    <t>41121806</t>
  </si>
  <si>
    <t>270257</t>
  </si>
  <si>
    <t xml:space="preserve">VINAGRE BALSAMICO </t>
  </si>
  <si>
    <t>50171707</t>
  </si>
  <si>
    <t xml:space="preserve">VINAGRE BLANCO </t>
  </si>
  <si>
    <t xml:space="preserve">VINAGRE DE FRUTAS </t>
  </si>
  <si>
    <t>VINAGRE DE MANZANA</t>
  </si>
  <si>
    <t>VINAGRE DE VINO BLANCO</t>
  </si>
  <si>
    <t xml:space="preserve">VITINA </t>
  </si>
  <si>
    <t xml:space="preserve">VITINA HOJALDRE </t>
  </si>
  <si>
    <t xml:space="preserve">YOGURT (SABORES VARIOS) </t>
  </si>
  <si>
    <t xml:space="preserve">YUCA </t>
  </si>
  <si>
    <t xml:space="preserve">ZANAHORIA </t>
  </si>
  <si>
    <t xml:space="preserve">ZUCHINI AMARILLO </t>
  </si>
  <si>
    <t>50406329</t>
  </si>
  <si>
    <t xml:space="preserve">ZUCHINI VERDE </t>
  </si>
  <si>
    <t>ZUMO DE LIMON</t>
  </si>
  <si>
    <t>50202404</t>
  </si>
  <si>
    <t>ZUMO DE MANDARINA</t>
  </si>
  <si>
    <t>ZUMOS DE NARANJA</t>
  </si>
  <si>
    <t xml:space="preserve">BOWLS </t>
  </si>
  <si>
    <t>52152002</t>
  </si>
  <si>
    <t>BANDEJAS PLASTICAS</t>
  </si>
  <si>
    <t>52152006</t>
  </si>
  <si>
    <t>ESPATULAS DE PLASTICO</t>
  </si>
  <si>
    <t>52151636</t>
  </si>
  <si>
    <t>MAQUINA PARA PASTA</t>
  </si>
  <si>
    <t>48101609</t>
  </si>
  <si>
    <t>JARRA MEDIDORA</t>
  </si>
  <si>
    <t>52151609</t>
  </si>
  <si>
    <t>TABLAS DE CORTE COLOR VERDE</t>
  </si>
  <si>
    <t>TABLA DE CORTE COLOR ROJO</t>
  </si>
  <si>
    <t>TABLA DE CORTE COLOR AMARILLO</t>
  </si>
  <si>
    <t>TABLA DE CORTE AZUL</t>
  </si>
  <si>
    <t xml:space="preserve">MANGAS PASTELERA </t>
  </si>
  <si>
    <t>PAQUETE O CAJA</t>
  </si>
  <si>
    <t>52151501</t>
  </si>
  <si>
    <t xml:space="preserve">MOLDES SILICONADOS PARA REPOSTERIA </t>
  </si>
  <si>
    <t xml:space="preserve">BATIDORA </t>
  </si>
  <si>
    <t>52151641</t>
  </si>
  <si>
    <t>Valor unitario 
sin IVA</t>
  </si>
  <si>
    <t>% IVA</t>
  </si>
  <si>
    <t>PRECIO HISTÓRICO UNITARIO</t>
  </si>
  <si>
    <t>Cotización 1
sin iva proveedor 1</t>
  </si>
  <si>
    <t>Cotización 2
SIN IVA proveedor 2</t>
  </si>
  <si>
    <t>Cotización 3
SIN IVA proveedor 3</t>
  </si>
  <si>
    <t>Promedio
sin IVA</t>
  </si>
  <si>
    <t>IVA</t>
  </si>
  <si>
    <t>Cotización 1
con IVA deposto mi compadre</t>
  </si>
  <si>
    <t>Cotización 2
con IVA inversiones la vega</t>
  </si>
  <si>
    <t>Cotización 3
 con IVA JF</t>
  </si>
  <si>
    <t>Promedio
con IVA</t>
  </si>
  <si>
    <t>Precio Unitario 2022</t>
  </si>
  <si>
    <t>soldadura para cobre simil-plata</t>
  </si>
  <si>
    <t>                    2.856  </t>
  </si>
  <si>
    <t>tuberia cobre flex de 1/2</t>
  </si>
  <si>
    <t>metro</t>
  </si>
  <si>
    <t>                  44.059  </t>
  </si>
  <si>
    <t>tuberia cobre flex de 1/4</t>
  </si>
  <si>
    <t>                  21.204  </t>
  </si>
  <si>
    <t>tuberia de cobre flex 3/8</t>
  </si>
  <si>
    <t>                  28.273  </t>
  </si>
  <si>
    <t>gas refrigerante R134a</t>
  </si>
  <si>
    <t>kilo</t>
  </si>
  <si>
    <t>                  37.698  </t>
  </si>
  <si>
    <t>gas refrigerante R22</t>
  </si>
  <si>
    <t>               212.051  </t>
  </si>
  <si>
    <t>gas refrigerante R404</t>
  </si>
  <si>
    <t>31</t>
  </si>
  <si>
    <t>               106.025  </t>
  </si>
  <si>
    <t>gas refrigerante R507</t>
  </si>
  <si>
    <t>               133.121  </t>
  </si>
  <si>
    <t>gas refrigerante R410a</t>
  </si>
  <si>
    <t>               164.928  </t>
  </si>
  <si>
    <t>soldadura blanda para aluminio</t>
  </si>
  <si>
    <t>                  23.561  </t>
  </si>
  <si>
    <t>fundente para soldadura de aluminio</t>
  </si>
  <si>
    <t>               200.270  </t>
  </si>
  <si>
    <t>capacitores de marcha de 35uf 370v</t>
  </si>
  <si>
    <t>                  39.110  </t>
  </si>
  <si>
    <t>capacitores de marcha de 50uf 370v</t>
  </si>
  <si>
    <t>                  65.971  </t>
  </si>
  <si>
    <t>capacitores de marcha de 1.5 uf 370v</t>
  </si>
  <si>
    <t>                  18.848  </t>
  </si>
  <si>
    <t>capacitores de marcha 40uf 370v</t>
  </si>
  <si>
    <t>                  49.477  </t>
  </si>
  <si>
    <t>fundente para soldadura de cobre</t>
  </si>
  <si>
    <t>                  35.318  </t>
  </si>
  <si>
    <t>corta tubo cobre pequeño</t>
  </si>
  <si>
    <t>                  56.546  </t>
  </si>
  <si>
    <t>ADAPTADOR TERMINAL ADAPTADOR TERMINAL CONDUICT PVC X 1"</t>
  </si>
  <si>
    <t>                    1.884  </t>
  </si>
  <si>
    <t>ADAPTADOR TERMINAL ADAPTADOR TERMINAL CONDUIT PVC X 1/2"</t>
  </si>
  <si>
    <t>                       565  </t>
  </si>
  <si>
    <t>ADAPTADOR TERMINAL ADAPTADOR TERMINAL CONDUIT PVC X 3/4"</t>
  </si>
  <si>
    <t>                    1.060  </t>
  </si>
  <si>
    <t>AMARRE PLASTICO AMARRE PLASTICO 4.8 X 370 MM X PAQ DE 100 UNID</t>
  </si>
  <si>
    <t>                  77.515  </t>
  </si>
  <si>
    <t>BREAKER TERMOMAGNETICO BREAKER TERMOMAGNETICO BIPOLAR ENCHUFABLE X 15 A 10kv</t>
  </si>
  <si>
    <t>                  80.653  </t>
  </si>
  <si>
    <t>BREAKER TERMOMAGNETICO BREAKER TERMOMAGNETICO BIPOLAR ENCHUFABLE X 20 A 10kv</t>
  </si>
  <si>
    <t>BREAKER TERMOMAGNETICO BREAKER TERMOMAGNETICO MONOPOLAR ENCHUFABLE X 15 A 10k</t>
  </si>
  <si>
    <t>                  20.526  </t>
  </si>
  <si>
    <t>BREAKER TERMOMAGNETICO BREAKER TERMOMAGNETICO MONOPOLAR ENCHUFABLE X 20 A 10k</t>
  </si>
  <si>
    <t>BREAKER TERMOMAGNETICO BREAKER TERMOMAGNETICO MONOPOLAR ENCHUFABLE X 30 A 10k</t>
  </si>
  <si>
    <t>BREAKER TERMOMAGNETICO BREAKER TERMOMAGNETICO MONOPOLAR ENCHUFABLE X 40 A 10k</t>
  </si>
  <si>
    <t>BREAKER TERMOMAGNETICO BREAKER TERMOMAGNETICO MONOPOLAR ENCHUFABLE X 50 A 10k</t>
  </si>
  <si>
    <t>BREAKER TERMOMAGNETICO BREAKER TERMOMAGNETICO MONOPOLAR ENCHUFABLE X 60 A 10k</t>
  </si>
  <si>
    <t>BROCA BROCA PARA METAL X 11/32”</t>
  </si>
  <si>
    <t>                  37.462  </t>
  </si>
  <si>
    <t>BROCA BROCA PARA METAL X 11/64”</t>
  </si>
  <si>
    <t>                  13.193  </t>
  </si>
  <si>
    <t>BROCA BROCA PARA METAL X 13/32”</t>
  </si>
  <si>
    <t>BROCA BROCA PARA METAL X 19/64”</t>
  </si>
  <si>
    <t>                  26.507  </t>
  </si>
  <si>
    <t>BROCA BROCA PARA METAL X 23/64”</t>
  </si>
  <si>
    <t>                  49.242  </t>
  </si>
  <si>
    <t>CAJA EMT 12x12 CAJA EMT 12x12 CON 4 PERFORACIONE PARA EMPALMES TAPA CIEJA</t>
  </si>
  <si>
    <t>                  32.749  </t>
  </si>
  <si>
    <t>CAJA OCTAGONAL CAJA OCTAGONAL CONDUICT EMT</t>
  </si>
  <si>
    <t>                    3.534  </t>
  </si>
  <si>
    <t>CAJA OCTAGONAL CAJA OCTAGONAL CONDUIT PVC</t>
  </si>
  <si>
    <t>CAJA PVC CONDUICT CAJA PVC CONDUICT 4X4 CON TAPA CIEJA</t>
  </si>
  <si>
    <t>                    2.239  </t>
  </si>
  <si>
    <t>CAJA RECTANGULAR CAJA RECTANGULAR CONDUIT PVC</t>
  </si>
  <si>
    <t>                    1.649  </t>
  </si>
  <si>
    <t>CANALETA CANALETA PISO CON ADHESIVO</t>
  </si>
  <si>
    <t>                  73.039  </t>
  </si>
  <si>
    <t>CANALETA CANALETA PISO X 2 M</t>
  </si>
  <si>
    <t>                  57.314  </t>
  </si>
  <si>
    <t>CHAZO EXPANSIVO CHAZO EXPANSIVO DE 5/16" X 1 1/2"</t>
  </si>
  <si>
    <t>                  10.367  </t>
  </si>
  <si>
    <t>CINTA AISLANTE CINTA AISLANTE 130</t>
  </si>
  <si>
    <t>                  39.817  </t>
  </si>
  <si>
    <t>CINTA AISLANTE CINTA AISLANTE SUPER 33</t>
  </si>
  <si>
    <t>CLAVIJA 125 V 15 CLAVIJA 125 V 15 A,COLOR AMARILLO NEMA 5-20P</t>
  </si>
  <si>
    <t>17</t>
  </si>
  <si>
    <t>                  11.074  </t>
  </si>
  <si>
    <t>CONECTOR EMT CONECTOR EMT GALVANIZADO X 1"</t>
  </si>
  <si>
    <t>                    7.068  </t>
  </si>
  <si>
    <t>CONECTOR EMT CONECTOR EMT GALVANIZADO X 1/2"</t>
  </si>
  <si>
    <t>                    3.180  </t>
  </si>
  <si>
    <t>CONECTOR EMT CONECTOR EMT GALVANIZADO X 3/4"</t>
  </si>
  <si>
    <t>                    4.595  </t>
  </si>
  <si>
    <t>INTERRUPTOR INTERRUPTOR PARA EMPOTRAR SENCILLO 10A 250V</t>
  </si>
  <si>
    <t>                  14.137  </t>
  </si>
  <si>
    <t>RODAMIENTO PARA VENTILADOR RODAMIENTO PARA VENTILADOR DETECHO( Rodamiento Balinera 608 608z)</t>
  </si>
  <si>
    <t>                    9.188  </t>
  </si>
  <si>
    <t>PLAFONES PLAFONES LINEA CASQUILLO E 27 BLANCA</t>
  </si>
  <si>
    <t>                  63.378  </t>
  </si>
  <si>
    <t>SOLDADURA PVC SOLDADURA PVC CONDUIT X 1/16 GL</t>
  </si>
  <si>
    <t>                  68.092  </t>
  </si>
  <si>
    <t>TUBO CONDUIT FLEXIBLE TUBO CONDUIT FLEXIBLE DE 1" PVC X 3 MTS</t>
  </si>
  <si>
    <t>                  17.670  </t>
  </si>
  <si>
    <t>BROCA BROCA PARA MURO X 5/16" X 3"</t>
  </si>
  <si>
    <t>                  25.680  </t>
  </si>
  <si>
    <t>REMACHE REMACHE POP DE 1/8"</t>
  </si>
  <si>
    <t>                    4.241  </t>
  </si>
  <si>
    <t>TOMA CORRIENTE DOBLE TOMA CORRIENTE DOBLE CON P/T 120 V LEVINTON PARA EMPOTRAR</t>
  </si>
  <si>
    <t>                  18.612  </t>
  </si>
  <si>
    <t>TOMACORRIENTE TOMACORRIENTE DOBLE GFCI 120 V 15 A, CON LED INDICADOR.</t>
  </si>
  <si>
    <t>                  57.118  </t>
  </si>
  <si>
    <t>ALARMA HUMO ALARMA HUMO,TIPO RESIDENCIAL,9V,BATERÍA</t>
  </si>
  <si>
    <t>33</t>
  </si>
  <si>
    <t>                  98.720  </t>
  </si>
  <si>
    <t>BATERIA DE 9 V BATERIA DE 9 V NO RECARGABLE, ALCALINA</t>
  </si>
  <si>
    <t>                  22.854  </t>
  </si>
  <si>
    <t>FOTOCELDA FOTOCELDA,50/60HZ,1000W,CONTROL ALUMBRAD</t>
  </si>
  <si>
    <t>                  47.122  </t>
  </si>
  <si>
    <t>CABLE CABLE,ELÉC,600V,14AWG (B),COBRE,AISLADO</t>
  </si>
  <si>
    <t>                  89.533  </t>
  </si>
  <si>
    <t>CABLE CABLE,ELÉC,600V,6 AWG,COBRE,AISLADO</t>
  </si>
  <si>
    <t>FUSIBLE DE CORTE FUSIBLE DE CORTE,TIPO H,10A,15KV,</t>
  </si>
  <si>
    <t>                    8.953  </t>
  </si>
  <si>
    <t>HOJA HOJA,SIERRA,MANUAL,12IN LARGO,1/2IN,</t>
  </si>
  <si>
    <t>BASE BASE,RELÉ,ENCHUFADO,FOTOCELDA</t>
  </si>
  <si>
    <t>                  12.959  </t>
  </si>
  <si>
    <t>TORNILLO AUTOPERFORANTE TORNILLO AUTOPERFORANTE, 3/16 X 3"</t>
  </si>
  <si>
    <t>SOLDADURA EXOTERMICA SOLDADURA EXOTERMICA CADWELL, 150,</t>
  </si>
  <si>
    <t>CABLE DESNUDO CABLE DESNUDO Cu, 1/0 AWG, 7HILOS</t>
  </si>
  <si>
    <t>                  44.177  </t>
  </si>
  <si>
    <t>BOMBILLO BOMBILLO,FLUORESCENTE,25 WATT/120 VOL</t>
  </si>
  <si>
    <t>                  51.562  </t>
  </si>
  <si>
    <t>BOMBILLO BOMBILLO DE SODIO 70W TUBULAR</t>
  </si>
  <si>
    <t>                  38.168  </t>
  </si>
  <si>
    <t>CONTACTO CONTACTO,ELÉC,MACHO,15A,125V,2 POLOS,3 C</t>
  </si>
  <si>
    <t>                  71.398  </t>
  </si>
  <si>
    <t>CONTACTO CONTACTOR,220VAC COIL,3 POLOS,3 FASES,22</t>
  </si>
  <si>
    <t>               171.354  </t>
  </si>
  <si>
    <t>TERMINAL TERMINAL,TIPO ESPADA,12- 10AWG,BRAZO AISL</t>
  </si>
  <si>
    <t>                    6.832  </t>
  </si>
  <si>
    <t>CONECTOR BIMETALICO CONECTOR BIMETALICO TIPO DBH,</t>
  </si>
  <si>
    <t>                    9.424  </t>
  </si>
  <si>
    <t>GRAPA PARA TUBERIA GRAPA PARA TUBERIA EMT DOBLE ALA X 2"</t>
  </si>
  <si>
    <t>                  14.279  </t>
  </si>
  <si>
    <t>GRAPA PARA TUBERIA GRAPA PARA TUBERIA EMT DOBLE ALA 1/2"</t>
  </si>
  <si>
    <t>                    8.568  </t>
  </si>
  <si>
    <t>INTERRUPTOR CONMUTABLE INTERRUPTOR CONMUTABLE PARA EMPOTRAR SENCILLO 120 V</t>
  </si>
  <si>
    <t>SENSORES DE MOVIMIENTO SENSORES DE MOVIMIENTO 180 GRADOS-120VOLTIOS</t>
  </si>
  <si>
    <t>               103.433  </t>
  </si>
  <si>
    <t>BOMBILLAS BOMBILLAS AHORRADORAS AUTOREGULABLES 120/220V 105 WATT</t>
  </si>
  <si>
    <t>               101.384  </t>
  </si>
  <si>
    <t>INTERRUPTORES INTERRUPTORES DE NIVEL</t>
  </si>
  <si>
    <t>               168.498  </t>
  </si>
  <si>
    <t>TUBO ENCOGIBLE AL CALOR TUBO ENCOGIBLE AL CALOR 5MM,6MM,8MM,10MM</t>
  </si>
  <si>
    <t>                  40.054  </t>
  </si>
  <si>
    <t>CLAVO clavos de 3" por 500 gramos</t>
  </si>
  <si>
    <t>                    2.050  </t>
  </si>
  <si>
    <t>LISTON liston de 2" x 4" por 5m zapan cepillado</t>
  </si>
  <si>
    <t>                  99.956  </t>
  </si>
  <si>
    <t>LISTON liston de 2" x 4" por 3.5 m zapan cepillado</t>
  </si>
  <si>
    <t>                  85.676  </t>
  </si>
  <si>
    <t>LISTON liston 3" x 4" por 5 m zapan cepillado</t>
  </si>
  <si>
    <t>               128.515  </t>
  </si>
  <si>
    <t>LISTON liston 2"x 2" por 3.5 m zapan cepillado</t>
  </si>
  <si>
    <t>38</t>
  </si>
  <si>
    <t>                  94.244  </t>
  </si>
  <si>
    <t>ZINC Teja Zinc Ondulada 3.048 x 0.80m Cal 35 0.17mm</t>
  </si>
  <si>
    <t>                  22.898  </t>
  </si>
  <si>
    <t>CLAVOS clavos de 2" con golilla por 100 unidades para cubierta</t>
  </si>
  <si>
    <t>                  11.756  </t>
  </si>
  <si>
    <t>LISTON liston de 2"x 4" de 4.5 m de largo zapan, cepillado</t>
  </si>
  <si>
    <t>MACHIMBRE Machimbre pino 9 mm x 9 cm x 3.2</t>
  </si>
  <si>
    <t>                  27.330  </t>
  </si>
  <si>
    <t>EMULSIÓN Emulsion 3.5k 1gl Sika</t>
  </si>
  <si>
    <t>                  65.735  </t>
  </si>
  <si>
    <t>PUNTILLA Puntilla sin Cabeza 1" 500g Puma</t>
  </si>
  <si>
    <t>VARILLA Varilla Roscada 3/8 por 100cm Fixser</t>
  </si>
  <si>
    <t>                  17.435  </t>
  </si>
  <si>
    <t>TUERCA Tuerca Hexagonal y Arandela Plana 3/8 100un Fixser</t>
  </si>
  <si>
    <t>                  72.803  </t>
  </si>
  <si>
    <t>BARNIZ Barnex barniz semitransparente 1 galón Pintuco</t>
  </si>
  <si>
    <t>               117.570  </t>
  </si>
  <si>
    <t>CATALIZADOR Catalizador Poliuretano Rapido Secamiento 1/4 de Galón Pintuco</t>
  </si>
  <si>
    <t>               152.911  </t>
  </si>
  <si>
    <t>Broca madera 1/2 pulgada D63A331 Bauker</t>
  </si>
  <si>
    <t>                  21.911  </t>
  </si>
  <si>
    <t>Disco abrasivo corte metal 14 x 1/8 pulgadas A-8987225 Makita</t>
  </si>
  <si>
    <t xml:space="preserve">Disco Madera 7 1/4 Pulgada 24 Dientes B&amp;D Ref 71-727 </t>
  </si>
  <si>
    <t>                  91.652  </t>
  </si>
  <si>
    <t>Disco diamantado segmentado 7 pulgadas 70184624370 Norton</t>
  </si>
  <si>
    <t>               145.843  </t>
  </si>
  <si>
    <t>Almadana 3 libras con cabo 92330415 Incolma</t>
  </si>
  <si>
    <t>                  89.296  </t>
  </si>
  <si>
    <t>Rodillo Felpa Profesional 9 Pulgadas x Unidad Goya</t>
  </si>
  <si>
    <t>                  70.447  </t>
  </si>
  <si>
    <t>Martillo Una 16Oz M/Madera Ref 51-271 Stanley</t>
  </si>
  <si>
    <t>Broca madera 3/8" pulgada D63A331 Bauker</t>
  </si>
  <si>
    <t>                  13.666  </t>
  </si>
  <si>
    <t>Ángulo blanco 3 metros 66 x 39 mm Alumina</t>
  </si>
  <si>
    <t>                  12.487  </t>
  </si>
  <si>
    <t>Tee blanca 3 metros 18 x 23 mm Alumina</t>
  </si>
  <si>
    <t>                  14.843  </t>
  </si>
  <si>
    <t>Tornillo Estructura Drywall Pta Aguda 7X7/16 100un Fixser</t>
  </si>
  <si>
    <t>                    7.303  </t>
  </si>
  <si>
    <t>SOPORTE SOPORTE CANAL METAL AMAZONAS PAVCO</t>
  </si>
  <si>
    <t>                  15.786  </t>
  </si>
  <si>
    <t>UNIÓN UNION ESQUINA EXTERNA AMAZONAS PAVCO</t>
  </si>
  <si>
    <t>                  42.174  </t>
  </si>
  <si>
    <t>TAPA TAPA EXTERNA DERECHA AMAZONAS PAVCO</t>
  </si>
  <si>
    <t>                  15.550  </t>
  </si>
  <si>
    <t>TAPA TAPA EXTERNA IZQUIERDA AMAZONAS PAVCO</t>
  </si>
  <si>
    <t>TAPA TAPA INTERNA AMAZONAS PAVCO</t>
  </si>
  <si>
    <t>                    9.895  </t>
  </si>
  <si>
    <t>UNIÓN UNION BAJANTE CANAL AMAZONAS PAVCO</t>
  </si>
  <si>
    <t>                  42.881  </t>
  </si>
  <si>
    <t>TAPA TAPA INTERNA IZQUIERDA AMAZONAS PAVCO</t>
  </si>
  <si>
    <t>UNIÓN UNION CANAL AMAZONAS PAVCO</t>
  </si>
  <si>
    <t>                  31.807  </t>
  </si>
  <si>
    <t>UNIÓN UNION BAJANTE PAVCO</t>
  </si>
  <si>
    <t>CODO CODO BAJANTE DE 90° PAVCO</t>
  </si>
  <si>
    <t>CEMENTO GRIS Cemento gris de 50 kg, marca reconocida</t>
  </si>
  <si>
    <t>                  59.845  </t>
  </si>
  <si>
    <t>ALAMBRE Alambre quemao # 18 por quilogramo</t>
  </si>
  <si>
    <t>                    9.166  </t>
  </si>
  <si>
    <t>LADRILLO Ladrillo cocido de 10x20x40 cm, para muros en mampostería</t>
  </si>
  <si>
    <t>                    4.476  </t>
  </si>
  <si>
    <t>CLAVOS Clavos de 2 1/2"</t>
  </si>
  <si>
    <t>                  14.606  </t>
  </si>
  <si>
    <t>GRAVA Grava o triturado de 1/2" para concreto</t>
  </si>
  <si>
    <t>               150.084  </t>
  </si>
  <si>
    <t>CODO Codo 90 º 1/2" pvc</t>
  </si>
  <si>
    <t>                    1.178  </t>
  </si>
  <si>
    <t>CODO Codo 90º 4" pvc sanitario</t>
  </si>
  <si>
    <t>CODO Codo 3" pvc</t>
  </si>
  <si>
    <t>CODO Codo pvc 2" 89</t>
  </si>
  <si>
    <t>                    4.712  </t>
  </si>
  <si>
    <t>SIFÓN Sifón 2 Pulgadas</t>
  </si>
  <si>
    <t>                    8.836  </t>
  </si>
  <si>
    <t>UNIÓN Unión 1/2" pvc</t>
  </si>
  <si>
    <t>                       589  </t>
  </si>
  <si>
    <t>UNIÓN Union pvc 4"</t>
  </si>
  <si>
    <t>UNIÓN Unión pvc 3"</t>
  </si>
  <si>
    <t>UNIÓN Uniones de 2" pvc</t>
  </si>
  <si>
    <t>                    3.204  </t>
  </si>
  <si>
    <t>LISTÓN Listón en madera de pino de 4cm x 4cm x 3.20 mtros</t>
  </si>
  <si>
    <t>TUBO Tubos pvc conduit de 1/2" x 3 m</t>
  </si>
  <si>
    <t>                  61.024  </t>
  </si>
  <si>
    <t>TUBO Tubos pvc conduit de 3/4"x 3 m</t>
  </si>
  <si>
    <t>TUBO Tubo pvc 1/2" x 6 metros presión, 300 psi</t>
  </si>
  <si>
    <t>                  28.037  </t>
  </si>
  <si>
    <t>TUBO Tubo pvc 3/4" x 6 metros presión, 200 psi</t>
  </si>
  <si>
    <t>                  45.590  </t>
  </si>
  <si>
    <t>CAJA cajas plasticas rectangulares 2"x4"</t>
  </si>
  <si>
    <t>CAJA cajas plasticas cuadrada 4"x4"</t>
  </si>
  <si>
    <t>                    2.098  </t>
  </si>
  <si>
    <t>ALAMBRE Alambre #12 de 50 metros de longitud</t>
  </si>
  <si>
    <t>               137.716  </t>
  </si>
  <si>
    <t>ALAMBRE Alambre #10 de 100 metros de longitud</t>
  </si>
  <si>
    <t>               449.783  </t>
  </si>
  <si>
    <t>TACO Taco monopolar termomagnético, atornillable, de 40 amperios</t>
  </si>
  <si>
    <t>                  23.324  </t>
  </si>
  <si>
    <t>BUJE bujes de 4x2" Sanitario</t>
  </si>
  <si>
    <t>                  18.025  </t>
  </si>
  <si>
    <t>CODO Codo sanitario 45° de 4"</t>
  </si>
  <si>
    <t>YEE Yee pvc 4"</t>
  </si>
  <si>
    <t>YEE Yee pvc 3"</t>
  </si>
  <si>
    <t>                  22.384  </t>
  </si>
  <si>
    <t>YEE Yee pvc 2"</t>
  </si>
  <si>
    <t>                  10.837  </t>
  </si>
  <si>
    <t>YEE Yee pvc 1. 1/2"</t>
  </si>
  <si>
    <t>                    8.600  </t>
  </si>
  <si>
    <t>SEGUETA Hoja de segueta flexible, con dientes de aleación templada los bordes de los dientes están soldados de forma continua.</t>
  </si>
  <si>
    <t>                    5.711  </t>
  </si>
  <si>
    <t>ESCALIMETRO Escalimetros</t>
  </si>
  <si>
    <t>LÁPIZ Lápiz HB</t>
  </si>
  <si>
    <t>                  16.728  </t>
  </si>
  <si>
    <t>ACCESORIO Accesorios reductor 4 a 3" PVC</t>
  </si>
  <si>
    <t>                  51.599  </t>
  </si>
  <si>
    <t>VÁLVULA Válvula 2" PVC</t>
  </si>
  <si>
    <t>VÁLVULA Válvula 1" PVC</t>
  </si>
  <si>
    <t>                  29.215  </t>
  </si>
  <si>
    <t>ADAPTADOR Adaptador macho 2"</t>
  </si>
  <si>
    <t>TAPÓN Tapón de 3"</t>
  </si>
  <si>
    <t>                    3.298  </t>
  </si>
  <si>
    <t>TAPÓN Tapón de 2"</t>
  </si>
  <si>
    <t>                  16.021  </t>
  </si>
  <si>
    <t>TAPÓN Tapón de 1/2"</t>
  </si>
  <si>
    <t>LIJA lija n 80. Para paredes.</t>
  </si>
  <si>
    <t>                    3.062  </t>
  </si>
  <si>
    <t>TAPÓN tapones de 1/2 pvc</t>
  </si>
  <si>
    <t>TEE Tee de 1/2" en pvc</t>
  </si>
  <si>
    <t>SIFONES SIFONES FLEXIBLES</t>
  </si>
  <si>
    <t>                  56.311  </t>
  </si>
  <si>
    <t>REJILLAS REJILLAS METALICAS 3 pg.</t>
  </si>
  <si>
    <t>                  15.079  </t>
  </si>
  <si>
    <t>SANITARIO sanitario con brida</t>
  </si>
  <si>
    <t>               119.926  </t>
  </si>
  <si>
    <t>MANGUERA manguera de riego de 2" por 100 m</t>
  </si>
  <si>
    <t>               174.116  </t>
  </si>
  <si>
    <t>ACOPLES acoples de manguera de riego de 2"</t>
  </si>
  <si>
    <t>                  32.986  </t>
  </si>
  <si>
    <t>GRIFERIA griferia para ducha</t>
  </si>
  <si>
    <t>               136.418  </t>
  </si>
  <si>
    <t>CONECTOR conector macho de 1/2" de pvc</t>
  </si>
  <si>
    <t>CONECTOR conector embra de 1/2" de pvc</t>
  </si>
  <si>
    <t>                       706  </t>
  </si>
  <si>
    <t>VALVULA valvula de retencion de 1/2"</t>
  </si>
  <si>
    <t>                  38.640  </t>
  </si>
  <si>
    <t>LLANA llana metalica lisa mango de caucho</t>
  </si>
  <si>
    <t>                  30.392  </t>
  </si>
  <si>
    <t>LLANA Llana dentada acero mango plástico 6 x 6 mm</t>
  </si>
  <si>
    <t>LLANA llana de madera de 7"x12"</t>
  </si>
  <si>
    <t>                  42.838  </t>
  </si>
  <si>
    <t>ELECTRODO ELECTRODO AWS E. 6013 DE 5/32"</t>
  </si>
  <si>
    <t>KILOGRAMO</t>
  </si>
  <si>
    <t>                  23.090  </t>
  </si>
  <si>
    <t>ELECTRODO ELECTRODO AWS E. 6011 DE 1/8"</t>
  </si>
  <si>
    <t>ELECTRODO ELECTRODO AWS E. 6013 DE 1/8"</t>
  </si>
  <si>
    <t>ELECTRODO ELECTRODO AWS E. 7018 DE 1/8"</t>
  </si>
  <si>
    <t>ELECTRODO ELECTRODO AWS E. 7018 DE 5/32"</t>
  </si>
  <si>
    <t>SOLDADURA Sold. MIG acero al carbono AWS ER 70 S - 6 de 0.035"</t>
  </si>
  <si>
    <t>LIBRA</t>
  </si>
  <si>
    <t>                  20.194  </t>
  </si>
  <si>
    <t>OXIGENO OXIGENO GASEOSO (carga de cilindro)</t>
  </si>
  <si>
    <t>            1.085.243  </t>
  </si>
  <si>
    <t>PLATINA DE ACERO AL CARBON PLATINA DE ACERO AL CARBONO DE 3/8"X4"X6metros</t>
  </si>
  <si>
    <t>               140.424  </t>
  </si>
  <si>
    <t>PLATINA DE ACERO AL CARBON PLATINA DE ACERO AL CARBONO DE 1/4"X1. 1/2"X6metros</t>
  </si>
  <si>
    <t>                  90.475  </t>
  </si>
  <si>
    <t>CEPILLO CEPILLO O GRATA CON CERDASDE ACERO(con mango)</t>
  </si>
  <si>
    <t>                  28.559  </t>
  </si>
  <si>
    <t>DISCO PARA PULIDORA DISCO PARA PULIDORA DE MANO DE 7"X1/16"</t>
  </si>
  <si>
    <t>               124.018  </t>
  </si>
  <si>
    <t>DISCO PARA PULIDORA DISCO PARA PULIDORA DE MANO 4.1/2"X1/8"</t>
  </si>
  <si>
    <t>                  81.994  </t>
  </si>
  <si>
    <t>PORTA ELECTRODO PORTA ELECTRODO DE 500 AMPERIOS</t>
  </si>
  <si>
    <t>                  66.400  </t>
  </si>
  <si>
    <t>PINZA METALICA PINZA METALICA DE 500 AMPERIOS</t>
  </si>
  <si>
    <t>                  61.259  </t>
  </si>
  <si>
    <t>CINTA ADHESIVA CINTA ADHESIVA PLASTICA DE 50 METROS</t>
  </si>
  <si>
    <t>Electrodo de tungsteno Electrodo de tungsteno AWS EWL -2 de 3/32"(pta. Azul)</t>
  </si>
  <si>
    <t>                  14.254  </t>
  </si>
  <si>
    <t>Liquido limpiador Liquido limpiador Z-16 Tipo Nusoldex SS/2 Inox.</t>
  </si>
  <si>
    <t>                  51.127  </t>
  </si>
  <si>
    <t>Disco para tronzadora de 14" X 7/64" X 1" Disco para tronzadora de 14" X 7/64" X 1"</t>
  </si>
  <si>
    <t>UND</t>
  </si>
  <si>
    <t>                  37.483  </t>
  </si>
  <si>
    <t>Electrodo de tunsgteno Electrodo de tunsgteno AWS EWP de 1/8"</t>
  </si>
  <si>
    <t>Electrodo de tunsgteno Electrodo de tunsgteno AWS EWP de 3/32"</t>
  </si>
  <si>
    <t>Metanol Metanol (alcohol industrial)</t>
  </si>
  <si>
    <t>Grata con cerdas Grata con cerdas de acero inoxidable con mango</t>
  </si>
  <si>
    <t>               355.560  </t>
  </si>
  <si>
    <t>Vidrio actinico Vidrio actinico No 11 (negro) para careta sold. elect.</t>
  </si>
  <si>
    <t>               388.331  </t>
  </si>
  <si>
    <t>Vidrio claro Vidrio claro para careta de soldadura electrica</t>
  </si>
  <si>
    <t>               105.788  </t>
  </si>
  <si>
    <t>Soldadura de acero Soldadura de acero al carbono AWS ER 70 S - 3 de 1/16"</t>
  </si>
  <si>
    <t>Soldadura de aluminio Soldadura de aluminio ER 4043 de 3/32"</t>
  </si>
  <si>
    <t>                    7.538  </t>
  </si>
  <si>
    <t>Boquilla De Corte Acet. Boquilla De Corte Acet. 1-101 No. 1 VICTOR</t>
  </si>
  <si>
    <t>Lima plana Lima plana grano grueso de 14" (con cabo)</t>
  </si>
  <si>
    <t>                  29.698  </t>
  </si>
  <si>
    <t>Lima media Lima media caña grano grueso de 14" (con cabo)</t>
  </si>
  <si>
    <t>                  79.195  </t>
  </si>
  <si>
    <t>Cable flexible Cable flexible 2 cero (equipo de soldadura electrica)</t>
  </si>
  <si>
    <t>                  59.398  </t>
  </si>
  <si>
    <t>Tubo Tubo galvanizado de 3" pared gruesa X 6 metros</t>
  </si>
  <si>
    <t>Hierro Hierro en angulo 1/8" X 1" X 6 metros</t>
  </si>
  <si>
    <t>                  27.095  </t>
  </si>
  <si>
    <t>Lamina Lamina de triplex de 12 mm X 1.20 X 2.40</t>
  </si>
  <si>
    <t>                  55.758  </t>
  </si>
  <si>
    <t>Cable Cable flexible de 7 hilos No. 10</t>
  </si>
  <si>
    <t>               292.394  </t>
  </si>
  <si>
    <t>RELAY 110V 340-408 MFD Marca Reconocida</t>
  </si>
  <si>
    <t>                  60.787  </t>
  </si>
  <si>
    <t>TÉRMICO DE ¼ HP Marca Reconocida</t>
  </si>
  <si>
    <t>               200.034  </t>
  </si>
  <si>
    <t>GAS R22 X 1 kilo marca reconocida</t>
  </si>
  <si>
    <t>                    5.918  </t>
  </si>
  <si>
    <t>GAS R134 X 1 kilo marca reconocida</t>
  </si>
  <si>
    <t>TUBERIA DE COBRE 1/4 flexible marca reconocida</t>
  </si>
  <si>
    <t>TUBERÍA DE COBRE ½ flexible marca reconocida</t>
  </si>
  <si>
    <t>               265.064  </t>
  </si>
  <si>
    <t>GAS BUTANO PARA SOLDARmarca reconocida</t>
  </si>
  <si>
    <t>TARRO</t>
  </si>
  <si>
    <t>               112.387  </t>
  </si>
  <si>
    <t>TIMER 2143 Marca reconocida</t>
  </si>
  <si>
    <t>               318.076  </t>
  </si>
  <si>
    <t>TERMOSTATO 1125 para Nevera Marca reconocida</t>
  </si>
  <si>
    <t>               632.618  </t>
  </si>
  <si>
    <t>BOQUILLA PARA SOLDAR Butano Marca Reconocida</t>
  </si>
  <si>
    <t>                  81.286  </t>
  </si>
  <si>
    <t>Abrazadera de manguera o tubo Abrazadera de presión metálica de 1 y 1/2"</t>
  </si>
  <si>
    <t>                  80.108  </t>
  </si>
  <si>
    <t>Abrazadera de manguera o tubo Abrazadera de presión metálica de 1"</t>
  </si>
  <si>
    <t>Abrazadera de manguera o tubo Abrazadera de presión metálica de 1/2"</t>
  </si>
  <si>
    <t>Abrazadera de manguera o tubo Abrazadera de presión metálica de 2 y 1/2"</t>
  </si>
  <si>
    <t>Abrazadera de manguera o tubo Abrazadera de presión metálica de 2"</t>
  </si>
  <si>
    <t>                    5.654  </t>
  </si>
  <si>
    <t>Abrazadera de manguera o tubo Abrazadera de presión metálica de 3"</t>
  </si>
  <si>
    <t>Aceite de inmercion aceite de inmersión: para microscopia presentación de 100ml</t>
  </si>
  <si>
    <t>Ml</t>
  </si>
  <si>
    <t>                  16.375  </t>
  </si>
  <si>
    <t>Acople de tubo plástico pvc Reducción pvc hembra de 1/2" x 3/8" roscado</t>
  </si>
  <si>
    <t>Acople de tubo pástico pvc Reducción pvc de 2" x 1/2"</t>
  </si>
  <si>
    <t>                  11.780  </t>
  </si>
  <si>
    <t>Acople de tubo pástico pvc Reducción pvc de 2" x 3/4"</t>
  </si>
  <si>
    <t>               158.610  </t>
  </si>
  <si>
    <t>Acople de tubo plástico Buje de compresión PVC 2" por 50 mm</t>
  </si>
  <si>
    <t>Acople de tubo plástico de pvc Collarin galapago de 2" con salida a 1/2" roscado</t>
  </si>
  <si>
    <t>                    8.246  </t>
  </si>
  <si>
    <t>Acople de tubo plástico de pvc T de pvc de 2 y 1/2"</t>
  </si>
  <si>
    <t>Acople de tubo plástico de pvc T de pvc de 2"</t>
  </si>
  <si>
    <t>                    5.302  </t>
  </si>
  <si>
    <t>Acople de tubo plástico de pvc Unión plástica de 16 mm</t>
  </si>
  <si>
    <t>                  33.456  </t>
  </si>
  <si>
    <t>Acople de tubo plástico pvc Tapón liso de pvc 1 ½"</t>
  </si>
  <si>
    <t>                  35.105  </t>
  </si>
  <si>
    <t>Acople de tubo plástico pvc Tapón roscado pvc de 1 ½"</t>
  </si>
  <si>
    <t>                  33.340  </t>
  </si>
  <si>
    <t>Acople de tubo plastico pvc Adaptador hembra de pvc 1/2" salida 1/8" roscado</t>
  </si>
  <si>
    <t>Acople de tubo plastico pvc Adaptador hembra de pvc 2 y 1/2"</t>
  </si>
  <si>
    <t>                    1.296  </t>
  </si>
  <si>
    <t>Acople de tubo plastico pvc Adaptador hembra de pvc 2"</t>
  </si>
  <si>
    <t>Acople de tubo plastico pvc Adaptador hembra de pvc 3"</t>
  </si>
  <si>
    <t>                  14.020  </t>
  </si>
  <si>
    <t>Acople de tubo plástico pvc Adaptador hembra pvc 1"</t>
  </si>
  <si>
    <t>                  22.502  </t>
  </si>
  <si>
    <t>Acople de tubo plástico pvc Adaptador hembra pvc 3/4"</t>
  </si>
  <si>
    <t>Acople de tubo plástico pvc Adaptador hembra pvc de 1 ½"</t>
  </si>
  <si>
    <t>                  20.146  </t>
  </si>
  <si>
    <t>Acople de tubo plastico pvc Adaptador macho de pvc 2 y 1/2"</t>
  </si>
  <si>
    <t>                    5.182  </t>
  </si>
  <si>
    <t>Acople de tubo plastico pvc Adaptador macho de pvc 2"</t>
  </si>
  <si>
    <t>                    2.473  </t>
  </si>
  <si>
    <t>Acople de tubo plastico pvc Adaptador macho de pvc 3"</t>
  </si>
  <si>
    <t>Acople de tubo plástico pvc Adaptador macho pvc 1"</t>
  </si>
  <si>
    <t>Acople de tubo plástico pvc Adaptador macho pvc de 1 ½"</t>
  </si>
  <si>
    <t>Acople de tubo plástico pvc Adaptador macho pvc de 1/2"</t>
  </si>
  <si>
    <t>Acople de tubo plástico pvc Adaptador macho pvc de 3/4"</t>
  </si>
  <si>
    <t>                    4.453  </t>
  </si>
  <si>
    <t>Acople de tubo plástico pvc Adptador hembra de 1/2"</t>
  </si>
  <si>
    <t>Acople de tubo plástico pvc Buje de comprensión referencia 16. De 1/2" x 16 mm</t>
  </si>
  <si>
    <t>Acople de tubo plástico pvc Buje de compresión PVC 1"</t>
  </si>
  <si>
    <t>                    2.119  </t>
  </si>
  <si>
    <t>Acople de tubo plástico pvc Buje de compresión PVC 1/2"</t>
  </si>
  <si>
    <t>                    1.414  </t>
  </si>
  <si>
    <t>Acople de tubo plástico pvc Buje de compresión PVC 3/4"</t>
  </si>
  <si>
    <t>                    2.003  </t>
  </si>
  <si>
    <t>Acople de tubo plástico pvc Codo 45° pvc 1 ½"</t>
  </si>
  <si>
    <t>Acople de tubo plástico pvc Codo 45° pvc 1"</t>
  </si>
  <si>
    <t>                    9.660  </t>
  </si>
  <si>
    <t>Acople de tubo plástico pvc Codo 45° pvc de 2"</t>
  </si>
  <si>
    <t>Acople de tubo plástico pvc Codo 90° pvc 1 ½"</t>
  </si>
  <si>
    <t>                  20.262  </t>
  </si>
  <si>
    <t>Acople de tubo plástico pvc Codo 90° pvc 1"</t>
  </si>
  <si>
    <t>                    6.125  </t>
  </si>
  <si>
    <t>Acople de tubo plástico pvc Codo 90° pvc de 2"</t>
  </si>
  <si>
    <t>Acople de tubo plástico pvc Conector de cinta goteo 16 mm</t>
  </si>
  <si>
    <t>                  16.255  </t>
  </si>
  <si>
    <t>Acople de tubo plástico pvc Manometro de glicerina de 0 a 100 psi</t>
  </si>
  <si>
    <t>Acople de tubo plástico pvc Reducción de 1 ½" x 1"</t>
  </si>
  <si>
    <t>Acople de tubo plástico pvc Reducción de 1 ½" x 1/2"</t>
  </si>
  <si>
    <t>Acople de tubo plástico pvc Reducción de 1 ½" x 3/4"</t>
  </si>
  <si>
    <t>                  34.398  </t>
  </si>
  <si>
    <t>Acople de tubo plástico pvc Reducción de 1" x 1/2"</t>
  </si>
  <si>
    <t>                  13.313  </t>
  </si>
  <si>
    <t>Acople de tubo plástico pvc Reducción de 1" x 3/4"</t>
  </si>
  <si>
    <t>Acople de tubo plástico pvc T pvc de 1 ½"</t>
  </si>
  <si>
    <t>                  16.963  </t>
  </si>
  <si>
    <t>Acople de tubo plástico pvc T pvc de 1"</t>
  </si>
  <si>
    <t>Acople de tubo plástico pvc Tapón liso de pc 1"</t>
  </si>
  <si>
    <t>Acople de tubo plástico pvc Tapón liso de pvc 3/4"</t>
  </si>
  <si>
    <t>                  20.027  </t>
  </si>
  <si>
    <t>Acople de tubo plástico pvc Tapón liso pvc 1/2"</t>
  </si>
  <si>
    <t>                  16.492  </t>
  </si>
  <si>
    <t>Acople de tubo plástico pvc Tapón liso pvc de 2"</t>
  </si>
  <si>
    <t>Acople de tubo plástico pvc Tapón rocado de pvc 3/4"</t>
  </si>
  <si>
    <t>                    2.592  </t>
  </si>
  <si>
    <t>Acople de tubo plástico pvc Tapón roscado pv de 2"</t>
  </si>
  <si>
    <t>Acople de tubo plástico pvc Tapon roscado pvc 1"</t>
  </si>
  <si>
    <t>                  15.314  </t>
  </si>
  <si>
    <t>Acople de tubo plástico pvc Tapón roscado pvc 1/2"</t>
  </si>
  <si>
    <t>                    3.416  </t>
  </si>
  <si>
    <t>Acople de tubo plástico pvc Unión cinta-cinta de goteo de 16 mm</t>
  </si>
  <si>
    <t>Acople de tubo plastico pvc Unión plástica de 33 mm</t>
  </si>
  <si>
    <t>Acople de tubo plástico pvc Unión plástica de 62.5 mm</t>
  </si>
  <si>
    <t>Acople de tubo plástico pvc Unión pvc de 1"</t>
  </si>
  <si>
    <t>                  10.603  </t>
  </si>
  <si>
    <t>Acople de tubo plástico pvc Unión pvc de 1/2"</t>
  </si>
  <si>
    <t>Acople de tubo plástico pvc Unión pvc de 2"</t>
  </si>
  <si>
    <t>                  77.752  </t>
  </si>
  <si>
    <t>Acople de tubo plástico pvc Unión universal pvc de 1 ½"</t>
  </si>
  <si>
    <t>Acople de tubo plástico pvc Unión universal pvc de 1"</t>
  </si>
  <si>
    <t>Acople de tubo plastico pvc Unión universal pvc de 2 y 1/2"</t>
  </si>
  <si>
    <t>Acople de tubo plastico pvc Unión universal pvc de 2"</t>
  </si>
  <si>
    <t>Acople de tubo plástico pvc Unión universal pvc de 3/4"</t>
  </si>
  <si>
    <t>                  15.629  </t>
  </si>
  <si>
    <t>Acople de tubo plástico pvc Valvula de paso de bola pvc 1 ½"</t>
  </si>
  <si>
    <t>                  51.834  </t>
  </si>
  <si>
    <t>Acople de tubo plástico pvc Valvula de paso de bola pvc 1"</t>
  </si>
  <si>
    <t>                  33.691  </t>
  </si>
  <si>
    <t>Acople de tubo plástico pvc Valvula de paso de bola pvc 1/2"</t>
  </si>
  <si>
    <t>                  12.121  </t>
  </si>
  <si>
    <t>Acople de tubo plástico pvc Valvula de paso de bola pvc 2"</t>
  </si>
  <si>
    <t>                  62.414  </t>
  </si>
  <si>
    <t>Acople de tubo plástico pvc Valvula de paso de bola pvc 3/4"</t>
  </si>
  <si>
    <t>                  32.962  </t>
  </si>
  <si>
    <t>Adaptador Hembra PVC Presión de 1" Adaptador Hembra PVC Presión de 1"</t>
  </si>
  <si>
    <t>                  14.113  </t>
  </si>
  <si>
    <t>Adaptador Hembra PVC Presión de 1/2" Adaptador Hembra PVC Presión de 1/2"</t>
  </si>
  <si>
    <t>                  75.372  </t>
  </si>
  <si>
    <t>Adaptador Hembra PVC Presión de 3/4" Adaptador Hembra PVC Presión de 3/4"</t>
  </si>
  <si>
    <t>                  23.537  </t>
  </si>
  <si>
    <t>Adaptador Macho PVC Presión de 1" Adaptador Macho PVC Presión de 1"</t>
  </si>
  <si>
    <t>                    4.004  </t>
  </si>
  <si>
    <t>Adaptador Macho PVC Presión de 1/2" Adaptador Macho PVC Presión de 1/2"</t>
  </si>
  <si>
    <t>                    1.484  </t>
  </si>
  <si>
    <t>Adaptador Macho PVC Presión de 3/4" Adaptador Macho PVC Presión de 3/4"</t>
  </si>
  <si>
    <t>                    2.826  </t>
  </si>
  <si>
    <t>Codo PVC Presión de 1" Codo PVC Presión de 1"</t>
  </si>
  <si>
    <t>                    3.511  </t>
  </si>
  <si>
    <t>Codo PVC Presión de 1/2" Codo PVC Presión de 1/2"</t>
  </si>
  <si>
    <t>Codo PVC Presión de 3/4" Codo PVC Presión de 3/4"</t>
  </si>
  <si>
    <t>Codo sanitario PVC de 3" Codo sanitario PVC de 3"</t>
  </si>
  <si>
    <t>                    3.888  </t>
  </si>
  <si>
    <t>Codo sanitario PVC de 4" Codo sanitario PVC de 4"</t>
  </si>
  <si>
    <t>Codo sanitario PVC de 6" Codo sanitario PVC de 6"</t>
  </si>
  <si>
    <t>Codos para tubos de plástico pvc Codo 45° pvc de 1/2"</t>
  </si>
  <si>
    <t>Codos para tubos de plástico pvc Codo 45° pvc de 3/4"</t>
  </si>
  <si>
    <t>Codos para tubos de plástico pvc Codo 90° pvc de 1/2"</t>
  </si>
  <si>
    <t>                  19.019  </t>
  </si>
  <si>
    <t>Codos para tubos de plástico pvc Codo 90° pvc de 3/4"</t>
  </si>
  <si>
    <t>Tubería de presión de 1" X 6 mts Tubería de presión de 1" X 6 mts</t>
  </si>
  <si>
    <t>                    5.773  </t>
  </si>
  <si>
    <t>Tubería de presión de 1/2" X 6 mts Tubería de presión de 1/2" X 6 mts</t>
  </si>
  <si>
    <t>Tubería de presión de 3/4" X 6 mts Tubería de presión de 3/4" X 6 mts</t>
  </si>
  <si>
    <t>Tubo ALL de 3" X 6 mts Tubo ALL de 3" X 6 mts</t>
  </si>
  <si>
    <t>                  76.338  </t>
  </si>
  <si>
    <t>Tubo ALL de 4" X 6 mts Tubo ALL de 4" X 6 mts</t>
  </si>
  <si>
    <t>                  26.624  </t>
  </si>
  <si>
    <t>Tubo cuadrado de 1 -1/2" x 4". calibre 18 x 6,00m. Tubo cuadrado de 1 -1/2" x 4". calibre 18 x 6,00m.</t>
  </si>
  <si>
    <t>TUBO DE PVC 1/2" PRESION TUBO DE PVC 1/2" PRESION</t>
  </si>
  <si>
    <t>               129.586  </t>
  </si>
  <si>
    <t>Tubo pvc para uso industrial Tubo pvc 1 ½" longitud 6 mts</t>
  </si>
  <si>
    <t>               193.436  </t>
  </si>
  <si>
    <t>Tubo pvc para uso industrial Tubo pvc de 1/2", longitud 6 mts</t>
  </si>
  <si>
    <t>                  53.954  </t>
  </si>
  <si>
    <t>Tubo pvc para uso industrial Tubo pvc de 2" longitud 6 mts</t>
  </si>
  <si>
    <t>Tubo pvc para uso industrial Tubo pvc de 3"</t>
  </si>
  <si>
    <t>                  23.483  </t>
  </si>
  <si>
    <t>Tubo pvc para uso industrial Tubo pvc de 3/4" longitud 6 mts</t>
  </si>
  <si>
    <t>Tubo pvc para uso industrial Tubo pvc de1" longitud 6 mts</t>
  </si>
  <si>
    <t>Tubo pvc para uso industrial Tubo pvc desde 1/4" hasta 12" longitud 6 mts rde 22</t>
  </si>
  <si>
    <t>                  21.598  </t>
  </si>
  <si>
    <t>CAPACITOR DE MARCHA 1.5uf 60hz 370/ac Marca Reconocida</t>
  </si>
  <si>
    <t>GAS R 141B X 1 kilo marca reconocida</t>
  </si>
  <si>
    <t>                  65.028  </t>
  </si>
  <si>
    <t>FILTRO SOLDABLE 25 gramos marca reconocida</t>
  </si>
  <si>
    <t>                  23.915  </t>
  </si>
  <si>
    <t>FILTRO ROSCABLE 25 GRAMOS marca reconocida</t>
  </si>
  <si>
    <t>                    4.998  </t>
  </si>
  <si>
    <t>VALVULA DE CARGA De 1/4  marca reconocida</t>
  </si>
  <si>
    <t>                  64.258  </t>
  </si>
  <si>
    <t>GAS R410 X 1 kilo marca reconocida</t>
  </si>
  <si>
    <t>                    9.995  </t>
  </si>
  <si>
    <t>Pala cuadrada numero 2 con cabo</t>
  </si>
  <si>
    <t>                  13.566  </t>
  </si>
  <si>
    <t xml:space="preserve">pala redonda numero 2 con cabo </t>
  </si>
  <si>
    <t>Boquillera - Codal 3m 1.1/2x3 pulg - Aluminio</t>
  </si>
  <si>
    <t>pica Punta y Pala Ancha 4 Libras</t>
  </si>
  <si>
    <t>               467.670  </t>
  </si>
  <si>
    <t>barreton forjado 3 libras con cabo metalico</t>
  </si>
  <si>
    <t>               778.260  </t>
  </si>
  <si>
    <t>barreton o barra de acero de 12 libras</t>
  </si>
  <si>
    <t>               192.780  </t>
  </si>
  <si>
    <t>arena de pega o pañete</t>
  </si>
  <si>
    <t>M3</t>
  </si>
  <si>
    <t>               380.800  </t>
  </si>
  <si>
    <t>plomada de muro de 500 gramos castaño</t>
  </si>
  <si>
    <t>                       595  </t>
  </si>
  <si>
    <t xml:space="preserve">plomada punto 8 onzas de construccion </t>
  </si>
  <si>
    <t>Escuadra metalica para Cantero 16Pulg X 24Pulg</t>
  </si>
  <si>
    <t>                       714  </t>
  </si>
  <si>
    <t>Tabla en madera amarga de 1"x 10" por 3 metros de largo</t>
  </si>
  <si>
    <t>               297.500  </t>
  </si>
  <si>
    <t>Varilla Corrugada G60 W #4 (1/2 Pulg) X 6M</t>
  </si>
  <si>
    <t>                    6.545  </t>
  </si>
  <si>
    <t>Varilla Corrugada G60 W #3 (3/8 Pulg) X 6M</t>
  </si>
  <si>
    <t>                  10.710  </t>
  </si>
  <si>
    <t>pintura para exterior super lavable tipo 1</t>
  </si>
  <si>
    <t>               618.800  </t>
  </si>
  <si>
    <t xml:space="preserve">estuco plastico interior - exterior </t>
  </si>
  <si>
    <t>               107.100  </t>
  </si>
  <si>
    <t>sifon pvc sanitario de 2"</t>
  </si>
  <si>
    <t>                  28.560  </t>
  </si>
  <si>
    <t>estopa por 1000 gramos</t>
  </si>
  <si>
    <t>                  71.400  </t>
  </si>
  <si>
    <t>Teja 3050X800mm 0.30mm Arquitectonica Galvanizada</t>
  </si>
  <si>
    <t>                  95.200  </t>
  </si>
  <si>
    <t>wash primer verde para metal</t>
  </si>
  <si>
    <t>               373.065  </t>
  </si>
  <si>
    <t>pintura esmalte color rojo</t>
  </si>
  <si>
    <t>               136.850  </t>
  </si>
  <si>
    <t>disolvente poliuretano para pintura trafico</t>
  </si>
  <si>
    <t>               128.520  </t>
  </si>
  <si>
    <t>tornillo autoperforante madera de 2 1/2" por 100 unidades</t>
  </si>
  <si>
    <t>palustre de  7 pulgadas</t>
  </si>
  <si>
    <t>                  41.650  </t>
  </si>
  <si>
    <t>Palustre de 6 pulgadas</t>
  </si>
  <si>
    <t>                  35.700  </t>
  </si>
  <si>
    <t>Palustre de 8 pulgadas</t>
  </si>
  <si>
    <t>                  47.600  </t>
  </si>
  <si>
    <t>Palustre de 9 pulgadas</t>
  </si>
  <si>
    <t>                  53.550  </t>
  </si>
  <si>
    <t>Palustre de 10 pulgadas</t>
  </si>
  <si>
    <t>                  59.500  </t>
  </si>
  <si>
    <t>LISTON liston de 1" x 3" por 4 m zapan cepillado</t>
  </si>
  <si>
    <t>                  39.270  </t>
  </si>
  <si>
    <t xml:space="preserve">Caballete 0.60x2.00m galvanizado  Cal. 26 </t>
  </si>
  <si>
    <t>                  73.185  </t>
  </si>
  <si>
    <t>Teja Zinc Lisa Calibre 34 de 2.14 x 0.91 m</t>
  </si>
  <si>
    <t xml:space="preserve"> </t>
  </si>
  <si>
    <t xml:space="preserve">TOTAL </t>
  </si>
  <si>
    <t>LIMPIADOR DE CONTACTO DIGITAL  Limpiador Electrónico Para Equipos 8 Oz Limpia Contactos</t>
  </si>
  <si>
    <t>LATA SPRAY</t>
  </si>
  <si>
    <t>CREMA DISIPADORA DE CALOR  Pasta Térmica Crema Disipadora Calor 40 tarro</t>
  </si>
  <si>
    <t>GUANTES   Caja de guates quirúrgicos por 100 unidades</t>
  </si>
  <si>
    <t>CAJA 2*4 PLÁSTICA BLANCA PARA ENSAMBLE   Caja 2*4 plástica blanca para ensamble de jack CAT 6 en canaletas de red de datos marca reconocida</t>
  </si>
  <si>
    <t xml:space="preserve">Cable Ethernet Cat 6a De 7 Pies Paquete De 2 Conector Rj45  (patch core)  CAT7 Ethernet Cable 6 ft – 2 pack RJ45 Connector 10GB Network Patch LAN Modem Router Dual Shielded STP – 6 Feet (18 Meters) Cat7 Ethernet Cable
Modelo: auc065w 
Marca: Ultra Clarity Cables 
Fabricante: Ultra Clarity Cables </t>
  </si>
  <si>
    <t>535500 </t>
  </si>
  <si>
    <t>CABLE UTP CATEGORIA 6A caja x 305 mt.  Cable UTP categoría 6A para exterior 60% COBRE</t>
  </si>
  <si>
    <t>CONECTORES CABLE UTP  Conectores Rj45 para Categoría 6A caja por 100 unidades</t>
  </si>
  <si>
    <t>62</t>
  </si>
  <si>
    <t>214200 </t>
  </si>
  <si>
    <t>CONECTORES CABLE UTP  Conectores Rj45 para Categoría 5E caja por 100 unidades</t>
  </si>
  <si>
    <t>CONECTORES JACK categoría 6A  Conectores Jack para rj45 categoría 6A</t>
  </si>
  <si>
    <t>690200 </t>
  </si>
  <si>
    <t>Disco Duro Portable Usb 3,0 Antigolpes Capacidad 1 TB  DISCO DURO EXTERNO ADATA 1 TB HD710 PRO. Supera IP68. Tecnología de detección de vibraciones exclusiva Shock</t>
  </si>
  <si>
    <t>CORREA DE AMARRE VELCRO DE 1"  Rollo De Correas VELCRO De Cable Reutiliza NEGRO X 25MT de 1"</t>
  </si>
  <si>
    <t>CORREA DE AMARRE VELCRO DE 1"  Rollo De Correas VELCRO De Cable Reutiliza NEGRO X 1MT de 1"</t>
  </si>
  <si>
    <t>SILICONA LIQUIDA EN SPRAY PARA BRILLO DE PASTA  Silicona Protector Autos Filtro Uv 300cm3 MARCA RECONOCIDA</t>
  </si>
  <si>
    <t xml:space="preserve">CORREA DE AMARRE PLASTICA  Correa Zuncho Amarre Plastico 30 Cms negras o blancas Pq X100 Unds </t>
  </si>
  <si>
    <t xml:space="preserve">CORREA DE AMARRE PLASTICA  Correa Zuncho Amarre Plastico 70 Cms negras o blancas Pq X100 Unds </t>
  </si>
  <si>
    <t xml:space="preserve">GUANTE DE NITRILO NEGRO  Guante De Nitrilo Negro Ajustable Par Talla L,M,S;
 Ue100  3M   Wx300 </t>
  </si>
  <si>
    <t>FRANELAS DE LIMPIAR  Bayetilla Blanca Y Roja. De 35cm X 50cm Paq Por 6 Unidades</t>
  </si>
  <si>
    <t>FACE PLATE DE UN (1) OJO PARA CAJA 2*4 BLANCA INSTALACION DE JACK CAT 6A EN CABLEADO UTP DE RED  FACE PLATE de UN (1) ojo para caja 2*4 blanca instalación de Jack CAT 6A en cableado UTP de red</t>
  </si>
  <si>
    <t>FACE PLATE DE DOS (2) OJOS PARA CAJA 2*4 BLANCA INSTALACION DE JACK CAT 6A EN CABLEADO UTP DE RED  FACE PLATE de DOS (2) ojos para caja 2*4 blanca instalación de Jack CAT 6A en cableado UTP de red</t>
  </si>
  <si>
    <t>CANALETAS PLASTICAS CONSTRUCCION CANALETA 100 MM X 45 MM PLÁSTICA BLANCO EA10902  Tramo de 2 mts color blanco pvc autoextinguible permite realizar instalaciones de cableado estructurado Canaleta 100x45mm en color blanco</t>
  </si>
  <si>
    <t xml:space="preserve">Stripper De Fibra Óptica De Tres Orificios Jonard Jic-375 C   El modelo de Stripper de fibra óptica de tres orificios realiza todas las funciones comunes de stripping de fibra. Este Stripper de fibra óptica pela la chaqueta de fibra de 1.6-3 mm hasta el recubrimiento amortiguador de 600-900 micras. El segundo orificio elimina el recubrimiento amortiguador de 600-900 micras hasta el recubrimiento de 250 micras. El tercer orificio se usa para quitar el cable de 250 micras a la fibra de vidrio sin rasguños ni arañazos El mango está hecho de TPR (caucho termoplástico) y la herramienta tiene 6 largos.
 Medidas: 
Largo: 6.8 Pulgadas
Ancho: 3.84 Pulgadas
Alto: 1.38 Pulgadas
* Peso: 
Peso: 1 Libras
* Color: 
* Talla: 
* Marca: 
Marca: Jonard Tools
* Modelo: 
Modelo: JIC-375 
* Fabricante: 
Fabricante: Jonard Industries
</t>
  </si>
  <si>
    <t>Pelacable Para Coaxial Y Utp 
REFERENCIA TCR-HER-045
Cable Stripping Tool (UST-500 &amp; UST-596)  Pinza corta y pela para cable plano (telefónico), coaxial y cable de red (UTP), con dado de doble navaja reversible para colocarlo de acuerdo al tipo de cable. Además, incluye una navaja para cortar el cable y una perilla que se ajusta al calibre del cable coaxial. Está fabricada en plástico color azul.
- Dimensiones: 12,3 x 7,1 x 2,5 cm 
- Peso: 70 g</t>
  </si>
  <si>
    <t>PELACABLE DE RED RJ 45 RJ 11 COAXIAL 
USG Cable CCTV Pelacables Coaxial RG59, RG6, RG7, RG11 Red Cat5e, Cat6, UTP,
STP Cable redondo y plano Empuñadura cómoda Acero de alta calidad +
Construcción de plástico Calidad Premium Pro Pro  SG Cable CCTV Pelacables Coaxial RG59, RG6, RG7, RG11 Red Cat5e, Cat6, UTP, STP Cable redondo y plano Empuñadura cómoda Acero de alta calidad + Construcción de plástico Calidad Premium Pro Pro</t>
  </si>
  <si>
    <t>Pelacable Para Coaxial Y Utp 
REFERENCIA TCR-HER-045
Cable Stripping Tool (UST-500 &amp; UST-596)  Pinza corta y pela para cable plano (telefónico), coaxial y cable de red (UTP), con dado de doble navaja reversible para colocarlo de acuerdo al tipo de cable. Además, incluye una navaja para cortar el cable y una perilla que se ajusta al calibre del cable coaxial. Está fabricada en plástico color azul.
- Dimensiones: 12,3 x 7,1 x 2,5 cm 
- Peso: 70 g</t>
  </si>
  <si>
    <t>51</t>
  </si>
  <si>
    <t>Tester O Probador De Cables De Red Rj45 Rj11 Usb Bnc  Herramienta indispensable para probar y diagnosticar el estado de cables RJ45 / RJ11 / USB / BNC, antes o después de su instalación.
El equipo de compone de un probador principal que opera con batería de 9V (no incluida) y un identificador remoto.
Después de conectados los extremos del cable, con solo pulsar un botón se inicia el testeo y se muestran los resultados mediante multiples leds.
La unidad se apagará automáticamente cuando no esté en uso.
Para probar cables con longitud máxima de 600 pies (182 metros) para RJ45 / RJ11 y BNC.
Para evitar cortocircuitos y daños en el probador, no pruebe cables mientras un extremo esté todavía conectado al ordenador o dispositivo.</t>
  </si>
  <si>
    <t>Juego De 20 Destornilladores Basic  60-220s  Juego de 20 destornilladores basic Punta Estándar 3/16 x 6\", 1/4 x 6\", 1/4 x 4\", 3/16 x 3\"
y Punta Phillips® 1/4 x 2\", #2 x 2\", #2 x 4\", #1 x 4\"
::: Juego de 20 Destornilladores
::: Mangos con cuatro lóbulos diseñados ergonómicamente para mayor torque y comodidad.
::: Mangos codificados por colores facilitando la rápida identificación del destornillador.
::: Barras de aleación de acero termotratado para mayor duración.
::: Barras niqueladas resistentes al óxido.
::: Punta reforzada anti-deslizante.
::: Soporte plástico para fácil almacenaje.
::: (2) 3/16 x 3\" (5 x 76 mm)
(1) 3/16 x 6\" (5 x 152 mm)
(1) 1/4 x 1-1/2\" (6 x 38 mm)
(2) 1/4 x 4\" (6 x 101 mm)
(1) 1/4 x 6\" (6 x 152 mm
(2) #1 x 4\" (#1 x 101 mm)
(1) #2 x 1-1/2\" (#2 x 38 mm)
(2) #2 x
::: Empaque: entarjetado.</t>
  </si>
  <si>
    <t>ARDUINO MEGA 2560 R3  Arduino Mega 2560 R3 - con Cable Usb                                                                                                                                                                                                                        Tarjeta de desarrollo Arduino Mega basada en el microcontrolador ATmega2560 cuya ultima versión es la 3 (Revisión 3).Corre a 16 MHz mediante oscilador.                                                                                                                                                                                                            Características:
Interfaz: USB
Alimentación a través de la conexión USB ó mediante fuente externa (adaptador AC-a-DC o batería)
54 entradas/salidas digitales (incluye 14 salidas PWM)
16   entradas análogas
4 UARTs
Jack de alimentación centro positivo
256K de Memoria Flash
Alimentación: 7V hasta 12V
Tamaño: 55 x 110mm</t>
  </si>
  <si>
    <t>43</t>
  </si>
  <si>
    <t>Dvr Pentahibrido Xvr5104 Dahua 1080p 2mp 4 Canales Cctv  DVR Pentahíbrido XVR5104 4 Canales 1080P/2MP
- 4 Canales de Vídeo HD 1080P
- 1 Canal de audio IN/OUT
- Compresión H.264
- Soporta 1 DD hasta 8TB
- Recibe cámaras CVBS/AHD/TVI/HDCVI/IP
- Salida HDMI/VGA
- 2 Puertos USB
- No necesita IP fija
- Ventilador Interno
- Garantía 12 meses</t>
  </si>
  <si>
    <t>Adaptador Transformador 12 Voltios 1a Camara Seguridad Cctv  Adaptador Transformador Para Camaras
Tamaño pequeño
Voltaje:12V DC.
Corriente: 1 Amperio
Voltaje de Entrada 90-240V
Conector Plug universal</t>
  </si>
  <si>
    <t>Caja Herramienta Metalica Amarilla 17` Para alamcenar Herramienta  Caja Herramienta Industrial Broches Metalicos 17" TRUPER
Fabricadas en polipropileno
-Incluyen charola para herramienta pequeña
-Largo: 17"
-Ancho: 9.1/2"
-Alto: 9"
-Peso: 1,7 kg</t>
  </si>
  <si>
    <t>Arduino Uno R3 Smd Mega328 Con Cable Usb Incluido.  Arduino Uno R3 Smd Mega328 Con Cable Usb Incluido.</t>
  </si>
  <si>
    <t>Protoboard 830 Puntos Mb-102  Sunfounder Solderless Tablero Prototipo Placa Pcb Mb102 830</t>
  </si>
  <si>
    <t>Pantalla Hdmi 5'' Para Raspberry Pi Touch Screen Tft Lcd Rpi  Tipo: TFT
- Interfaz: SPI
- Tipo de pantalla táctil: capacitiva
- Luz de fondo: LED
- Resolución: 800*480 (pixeles)
- Relación de aspecto: 17/10
- Peso: 150 g
- Dimensiones: 12 x 7.4 x 0.7 cm
CONTENIDO DEL EMPAQUE (caja)
1x Pantalla touch 5" interface HDMI
1x DVD
1x Conector HDMI
1x Paquete de tornillos</t>
  </si>
  <si>
    <t>Mk235, Combo Inalámbrico Teclado Multimedia Y Mouse   Tipo de conexión: Protocolo no unifying (2,4 GHz) con nano receptor USB
• Radio de acción inalámbrico: 10 metros / 33 pies
• Cifrado inalámbrico: AES (Advanced Encryption Standard) de 128 bits entre dispositivos y receptor
• Software compatible: SetPoint
TECLADO
• Teclas planas
• Altura de teclado ajustable
• Pila: 2 x AAA
• Duración de las pilas (no recargables): 36 meses
• Botones/Teclas especiales: 15 teclas de función accesibles a través de la tecla "fn"
RATÓN
• Conexión/alimentación: Botón de encendido/apagado
• Tecnología de sensor: Seguimiento óptico avanzado
• Pila: 1 x AA
• Duración de las pilas (no recargables): 12 meses
DIMENSIONES
• Teclado; Altura: 137,5 mm (5,41 in) x Anchura: 435,5 mm (17,15 in) x Profundidad: 20,5 mm (0,81 in)
• Ratón; Altura: 97,7 mm (3,85 in) x Anchura: 61,5 mm (2,42 in)x Profundidad: 35,2 mm (1,39 in)
CONTENIDO DE LA CAJA
• Teclado en ESPAÑOL (Incluye la letra ñ)
• Ratón
• Receptor inalámbrico
• Documentación del usuario
• 2 AAA pilas para teclado
• 1 AA pila para ratón</t>
  </si>
  <si>
    <t>Tonner para brother Pte550w  Cartucho Termocontraíble 1/8”
 Negro sobre Blanco de 1,5m</t>
  </si>
  <si>
    <t>tubo termocotraible   Cartucho Termocontraíble 3/16” Negro sobre Blanco,  de 1,5m</t>
  </si>
  <si>
    <t>7735 </t>
  </si>
  <si>
    <t>tubo termocotraible   Cartucho Termocontraíble 1/4” Negro sobre Blanco,  de 1,5m</t>
  </si>
  <si>
    <t>6545 </t>
  </si>
  <si>
    <t>tubo termocotraible  Cartucho Termocontraíble 3/8”
 Negro sobre Blanco,  de 1,5m</t>
  </si>
  <si>
    <t>11305 </t>
  </si>
  <si>
    <t>tubo termocotraible   Cartucho Termocontraíble 1/2” Negro sobre Blanco,  de 1,5m</t>
  </si>
  <si>
    <t>cintas TZ son cintas
 de PVC laminadas continua  Cintas de 6 mm de ancho Negro 
sobre Blanco, tipo “banderita”, 8metros</t>
  </si>
  <si>
    <t>109.480 </t>
  </si>
  <si>
    <t>cintas TZ son cintas
 de PVC laminadas continua  Cintas de 6 mm de ancho 
Negro sobre Amarillo, tipo “banderita”, 8metros</t>
  </si>
  <si>
    <t>cintas TZ son cintas
 de PVC laminadas continua  Cintas de 9 mm de ancho Negro sobre Blanco, 
tipo “banderita”, 8metros</t>
  </si>
  <si>
    <t>124.950 </t>
  </si>
  <si>
    <t>cintas TZ son cintas
 de PVC laminadas continua  Cintas de 9 mm de ancho Negro sobre Amarillo,
 tipo “banderita”, 8metros</t>
  </si>
  <si>
    <t>cintas TZ son cintas
 de PVC laminadas continua  Cintas de 18 mm de ancho Negro sobre Blanco,
 tipo “banderita”, 8metros</t>
  </si>
  <si>
    <t>cintas TZ son cintas
 de PVC laminadas continua  Cintas de 18 mm de ancho Negro sobre Amarillo,
 tipo “banderita”, 8metros</t>
  </si>
  <si>
    <t>cintas TZ son cintas
 de PVC laminadas continua  Cintas de 24 mm de ancho Negro sobre Blanco,
 tipo “banderita”, 8metros</t>
  </si>
  <si>
    <t>178.500 </t>
  </si>
  <si>
    <t>cintas TZ son cintas
 de PVC laminadas continua  Cintas de 24 mm de ancho Negro sobre Amarillo,
 tipo “banderita”, 8metros</t>
  </si>
  <si>
    <t>cinta tamper Evident VOID  cintas de 8 mts para impresión negra sobre fondo blanco en 24 mm de ancho</t>
  </si>
  <si>
    <t>154.700 </t>
  </si>
  <si>
    <t>Kit de limpieza de pantalla
 incluye limpiador,
limpieza Cepillo y paño de limpieza)   caracteristicas: Solución de limpieza: 200 ml , libre de alcohol, Seguro para usar sobre superficies LCD
Paño de microfibra: 30 x 30 cm
Brocha retráctil: 14 cm
Contenido del paquete</t>
  </si>
  <si>
    <t>kit</t>
  </si>
  <si>
    <t>Lector Rfid Usb 125khz Em4100   Conexión USB Plug and Play (es identificado como un teclado)
0-8cm de distancia de lectura.
Soporta Win10 / Win8 / 7 / XP / Android / Linux.
Buzzer incorporado y LED de identificación.
Ampliamente utilizado en controles de acceso, seguridad, etc.
Lee los primeros 10 digitos de las tarjetas RFID.
Modo de uso
Conecte este dispositivo con el ordenador a través del cable mini USB
Abra el bloc de notas o un documento de texto.
Ponga la tarjeta en la parte superior del lector.
El documento mostrará automáticamente el número de tarjeta.
Especificaciones
Frecuencia: 125 KHz
Velocidad de transmisión: 106Kbit/s
Fuente de alimentación: + 5V DC
Corriente consumida: 70mA
Longitud de cable USB: 1.5m
Dimensiones: Aprox. 3.82*2.40*0.39in / 9.7*6.1*1cm
Protocolo: EM4001, 4100
Soporta: Windows 10 \8 \ 7 \ XP \ 98 \ 2000 \ CE \ ME \ NT \ LINUX \ Android</t>
  </si>
  <si>
    <t>Memoria Usb  64gb Original Velocidad 3.0 Dt  Diseño compacto, liviano y con tapa
Carcasa metálica con coloridos detalles que varía de acuerdo a la capacidad
Cumple con las especificaciones USB 3.1 Gen 1 (USB 3.0)2</t>
  </si>
  <si>
    <t>Cartulina  Tipo consumo gramaje 170 tamaño 70 x 100 color surtido</t>
  </si>
  <si>
    <t xml:space="preserve">Pliego </t>
  </si>
  <si>
    <t>1.785 </t>
  </si>
  <si>
    <t>Cartulina fosforescente Cartulina de 1/8 color fluorescente</t>
  </si>
  <si>
    <t>Pliego de 1/8 paquete x 10 unidades</t>
  </si>
  <si>
    <t>5.355 </t>
  </si>
  <si>
    <t xml:space="preserve">Cinta de enmascarar Cinta de enmascarar 18 mm x 20 m </t>
  </si>
  <si>
    <t xml:space="preserve">Rollo </t>
  </si>
  <si>
    <t>7.616 </t>
  </si>
  <si>
    <t xml:space="preserve">Cinta de enmascarar Cinta de enmascarar 48 mm x 40 m </t>
  </si>
  <si>
    <t>11.900 </t>
  </si>
  <si>
    <t>Colbón  Pegante líquido, Colbón universal</t>
  </si>
  <si>
    <t>Tarro x 1 Kg</t>
  </si>
  <si>
    <t>26.180 </t>
  </si>
  <si>
    <t>Lapiceros Lapiceros negros</t>
  </si>
  <si>
    <t>Cajax12</t>
  </si>
  <si>
    <t>Lapiz Lapiz punta HB</t>
  </si>
  <si>
    <t>21.420 </t>
  </si>
  <si>
    <t>Lápiz Punta Fina, Táctil Y Bolígrafo 3en1 iPad/tablet punta fina para realizar tareas con más precisión.
• Compatible con todo tipo de Smartphones android y apple, siempre que su celular tenga función touch o multitouch.
• Útil para dibujar y escribir notas en los equipos que permiten realizar este tipo de tareas.
• Diseño moderno y sofisticado.
• Fabricado en aluminio.</t>
  </si>
  <si>
    <t>32.130 </t>
  </si>
  <si>
    <t>Marcadores permanentes borrables punta gruesa Marcadores permanentes borrables punta gruesa</t>
  </si>
  <si>
    <t>45.220 </t>
  </si>
  <si>
    <t>Marcadores permanentes Permanente punta delgada</t>
  </si>
  <si>
    <t>Caja x 6</t>
  </si>
  <si>
    <t>Marcadores permanentes punta gruesa Marcadores permanentes punta gruesa</t>
  </si>
  <si>
    <t>46.410 </t>
  </si>
  <si>
    <t xml:space="preserve">Papel kraft Roolo de papel kraft, por 50 metros </t>
  </si>
  <si>
    <t xml:space="preserve">Mt </t>
  </si>
  <si>
    <t>66.640 </t>
  </si>
  <si>
    <t>Papel periodico Papel periodico generico medida 70x100 cm</t>
  </si>
  <si>
    <t>619 </t>
  </si>
  <si>
    <t>Pinceles  Pincel cerda suave, redondo # 4</t>
  </si>
  <si>
    <t>2.142 </t>
  </si>
  <si>
    <t xml:space="preserve">Pinceles  Pincel cerda suave, redondo # 8 </t>
  </si>
  <si>
    <t>3.332 </t>
  </si>
  <si>
    <t>Precio 2022</t>
  </si>
  <si>
    <t xml:space="preserve">CLASIFICACIÓN </t>
  </si>
  <si>
    <t>ACEITE Aceite de lubricacion para maquina industrial X 1 LITRO</t>
  </si>
  <si>
    <t>AGUJAS DE MAQUINA Agujas De maquina fileteadora Industrial 16/100 14/90 12/80</t>
  </si>
  <si>
    <t>PAQUETE X 10</t>
  </si>
  <si>
    <t>AGUJAS DE MAQUINA Agujas De Maquina Recubridora Industrial 16/100 14/90 12/80</t>
  </si>
  <si>
    <t>AGUJAS DE MÁQUINA PARA COSER PLANA Agujas De Máquina De Coser Industrial cabo grueso 16/100 14/90 12/80</t>
  </si>
  <si>
    <t>AGUJAS DE PARA COSER A MANO Agujas De Coser a Mano PONY Sewing Needles 21 TAPESTRY</t>
  </si>
  <si>
    <t>PAQUETE X 25</t>
  </si>
  <si>
    <t>ALFILERES DE CABEZA alfileres de cabeza de cristal de Wrights multicolor paquete x 150 piezas</t>
  </si>
  <si>
    <t>PAQUETE X 150</t>
  </si>
  <si>
    <t>BISTURI PUNTA DE LANZA METALICO</t>
  </si>
  <si>
    <t>CAJA BOBINA Caja bobina para maquinas industriales</t>
  </si>
  <si>
    <t>CARRETA DE 50 MTRS DE CINTA FALLA DE 2.5 CMS DE ANCHO COLORES SURTIDOS</t>
  </si>
  <si>
    <t>CARRETELS Carreteles para maquina plana industrial</t>
  </si>
  <si>
    <t>CARTULINA Pliego De Cartulina * 50 Unidades, Variedad De Colores</t>
  </si>
  <si>
    <t>DOCENA</t>
  </si>
  <si>
    <t>CAUTIL DE GRADUAR CALOR EN CAJA</t>
  </si>
  <si>
    <t>CINTA DE ENMASCARAR Cinta Enmascarar 24mm X 40m 3m</t>
  </si>
  <si>
    <t>CINTA MÉTRICA PARA COSTURA Cinta métrica para costura x 150m cm</t>
  </si>
  <si>
    <t>CORDON DE LINO COLORES SURTIDOS DE 3MM POR 100 METROS NATURAL (ALGODÓN</t>
  </si>
  <si>
    <t>CORDON DE LINO COLORES SURTIDOS DE 5MM MADEJA POR 100 NATURAL (ALGODÓN</t>
  </si>
  <si>
    <t>CREMALLERA NYLON Cremallera de 20cm de largo. Colores Surtidos</t>
  </si>
  <si>
    <t>DESTORNILLADOR Kit de destornillador para maquina plana, FILETEADORA Y RECUBRIDORA</t>
  </si>
  <si>
    <t>DIFUMINOS DIFERENTES TAMAÑOS POR X 10 UNIDADES</t>
  </si>
  <si>
    <t>ENTRETELA Entretela pegante</t>
  </si>
  <si>
    <t>METROS</t>
  </si>
  <si>
    <t>ESPUMA PARA PINTAR CIRCULAR DE 7 CMS DE DIAMETRO</t>
  </si>
  <si>
    <t>GLITTERETTE PEGANTE PARA FOIL X 2ONZ</t>
  </si>
  <si>
    <t>HILAZA Hilaza x250 gramos</t>
  </si>
  <si>
    <t>HILO DE COSER BLANCO</t>
  </si>
  <si>
    <t>HILO DE COSER Hilo de coser sol - cometa colores surtidos</t>
  </si>
  <si>
    <r>
      <rPr>
        <sz val="10"/>
        <rFont val="Calibri"/>
        <family val="2"/>
        <scheme val="minor"/>
      </rPr>
      <t>HILO ENCERADO MACRAME DE POLIESTER ENCERADO COLORES SURTIDOS BOBINA DE 160 METROS DE
CABLE</t>
    </r>
  </si>
  <si>
    <t>LACA MATE IMPERMEABILIZANTE X 120CC</t>
  </si>
  <si>
    <t>MARQUILLAS DE ROPA PARA TALLAJE Rollo de Nylon textil 25 mm x 200 mts para marquillas de ropa. Tallas S-M</t>
  </si>
  <si>
    <t>MIRELLA DE MURANO</t>
  </si>
  <si>
    <t>MURANO AGUA MARINA NRO 3 MATERIAL SINTETICO</t>
  </si>
  <si>
    <t>MURANO AZUL OSCURO NRO 6 MATERIAL SINTETICO</t>
  </si>
  <si>
    <t>MURANO NEGRO NRO 4 MATERIAL SINTETICO</t>
  </si>
  <si>
    <t>MURANO ROJO NRO 7 MATERIAL SINTETICO</t>
  </si>
  <si>
    <t>MURANOS NRO 3 BLANCO TRASPARENTE MATERIAL SINTETICO</t>
  </si>
  <si>
    <t>MURANOS SURTIDOS EN COLORES PASTELES NRO 4 MATERIAL SINTETICO</t>
  </si>
  <si>
    <t>PAPEL PECTEL ROLLO DE 48 CMS DE ANCHO X 100 MTRS DE LARGO</t>
  </si>
  <si>
    <t>PAPEL PERIODICO Pliego de papel periodico</t>
  </si>
  <si>
    <t>PEGANTE ESCARCHADO AZUL, MORADO X 65 CC PARA TELA</t>
  </si>
  <si>
    <t>PEGANTE ESCARCHADO DORADO, PLATA X 65CC PARA TELA</t>
  </si>
  <si>
    <t>PEGANTE ESCARCHADO ROJO X 65 CC PARA TELA</t>
  </si>
  <si>
    <t>PEGANTE ESCARCHADO VERDE X 65 CC PARA TELA</t>
  </si>
  <si>
    <t>PEGATELA PEG-TEL LIQUIDO PLANCHIPEGA DE ENVASE DE 120 CC</t>
  </si>
  <si>
    <t>PERLAS AMARILLAS</t>
  </si>
  <si>
    <t>PERLAS NUMERO 8 TRANSPARENTE</t>
  </si>
  <si>
    <t>PERLAS ROSADAS</t>
  </si>
  <si>
    <t>PERLAS VERDES CLARO</t>
  </si>
  <si>
    <t>PINTURA ACRILICA DE 60ML COLOR ORO DE 18K</t>
  </si>
  <si>
    <t>PINZAS</t>
  </si>
  <si>
    <t>PINZAS Pinzas para enebrado de maquina plana</t>
  </si>
  <si>
    <t>PLUMONES COLORES SURTIDOS</t>
  </si>
  <si>
    <t>PULIDORES Pulidores</t>
  </si>
  <si>
    <t>REGLA PARA MEDIR Regla centrimetrada de 50cm a 1 mts</t>
  </si>
  <si>
    <t>SELLADOR DE ESCARCHA POR 60 CC</t>
  </si>
  <si>
    <t>TAPABOCAS Tapabocas Desechables X 50 UNIDADES</t>
  </si>
  <si>
    <t>TEJIDO DE PUNTO</t>
  </si>
  <si>
    <t>TELA CAÑAMAZO 100% ALGODON DE 1.50 MTRS DE ANCHO COLORES SURTIDOS</t>
  </si>
  <si>
    <t>TELA DE APLIQUES MOTIVOS MARIPOSAS GRANDES Y FLORES</t>
  </si>
  <si>
    <t>TELA DE APLIQUES MOTIVOS NAVIDEÑOS</t>
  </si>
  <si>
    <t>TELA DE SATIN</t>
  </si>
  <si>
    <t>TELA EN ALGODÓN OXFORD</t>
  </si>
  <si>
    <t>TELA PIEL DE DURAZNO DE 1.50 MT DE ANCHO</t>
  </si>
  <si>
    <t>TELA tela chifon</t>
  </si>
  <si>
    <t>TELA Tela Dacron colores surtidos</t>
  </si>
  <si>
    <t>TELA Tela lacoste color gris</t>
  </si>
  <si>
    <t>TELA Tela Lino</t>
  </si>
  <si>
    <t>TELA Tela Nautica colores surtidos</t>
  </si>
  <si>
    <t>TIJERA PARA CORTE Tijeras de Tela</t>
  </si>
  <si>
    <t>TIJERAS BORDE DECORATIVO METAL Y PLÁSTICO</t>
  </si>
  <si>
    <t>TIZA SASTRE Tiza industrial Sastre colores surtidos</t>
  </si>
  <si>
    <t>CAJA X  30 UNIDADES</t>
  </si>
  <si>
    <t>YUTE</t>
  </si>
  <si>
    <t>AJEDREZ: AJEDREZ JUEGO DE MESA MADERAAjedrez #5 Madera 45x45x4 Cm Artesanal No.5 Profesional
Ajedrez de madera grande.
Medidas de las fichas aprox.
12 cm x 3.5 cm el rey
5.5 cm x 3 cm el peón
Medidas de los cuadros
4,5 x 4.5 cm.
Medidas del ajedrez cerrado
22 x 45 x 6 cm
Medidas del tablero abierto
45 x 45 x 3 cm.</t>
  </si>
  <si>
    <t>Anillos Agilidad, Aros, Entrenamiento, Fitness Futbol  Set De 10 Anillos De Agilidad, Entrenamiento, Fitness
  Ideal para deportes jugadores agilidad para entrenamiento de fútbol y velocidad. Los anillos cuentan con un diámetro de 40 cm, los anillos son hechos de soporte de PVC reforzado.</t>
  </si>
  <si>
    <t>Arcos Sumergibles (3 Unidades) Juego de 3 arcos con base lastrada que les permite permanecer rectos en el fondo de la piscina para realizar recorridos buceando.</t>
  </si>
  <si>
    <t>Aros sumergibles Juego de 3 aros a 3 niveles: 2 aros sumergibles y uno flotante en la superficie.
Diámetro: 75 cm.</t>
  </si>
  <si>
    <t>Balon de Futbol Playa Balón de fútbol de playa tamaño 4 (20cm)
Diseñado con 6 paneles resistente al agua grande que proporcionan un suave, resistente a la abrasión de bola; reduce al mínimo el número de paneles permite para un mejor impacto con pies descalzos Play
Cada panel está cosido a mano, proporcionando mejor costuras y más fuerte, y amplía la duración con mayor rendimiento; Diseñado para juego en la arena y zacate
Cuenta con 4 capas de poliéster/algodón Hybrid fricciones situado entre la tapa y la vejiga para ayudar a la pelota mantenga su forma y rebote
Hinchable cámara de látex que ofrece el tacto más suave y proporciona mejor tensión superficial</t>
  </si>
  <si>
    <t>Balón De Fútbol Profesional FPC Balón que usará la tecnolocía CMI Plus que da la suavidad de un balón cocido por su backing híbrido de EVA y EPDM, pero con la seguridad de uno laminado que lo hace resistente a la lluvia, una mejor trayectoria por su nylon de alta tenacidad, capa microporosa en elastomero de alta resilencia para un disparo con mayor velocidad y su adhesivo vulcanizable de alta especificación para su consolidación.</t>
  </si>
  <si>
    <t>Balón De Fútbol Sala Balon Para Futbol Sala Golty Fusion T660510 Verde
-Ideales para superficie: Grama artificial, Madera, Baldosa y caucho.
-Aprobado FIFA (Buen desempeño en pruebas exigentes)
-Confianza
-Balón oficial del fútbol sala colombiano
-Prestigio
-Suavidad al toque como un balón cosido a mano
-Mejor desempeño
-Impermeable como un balón laminado
-Peso estable para mayor control
-Mayor estabilidad en la trayectoria
-Predecible
-Total esfericidad sin pérdida de aire (Balón más aerodinámico)
-Mejor trayectoria
-Peso 400 a 440 g
-Circunferencia 62 a 64 cm
-Rebote 50 a 65 cm</t>
  </si>
  <si>
    <t>50</t>
  </si>
  <si>
    <t>Balon Microfutbol  Balon Microfutbol Golty El Dorado
100% Original
Construcción: Laminado
Superficies de juego: Madera y baldosa
Peso 440 a 450 g
Circunferencia: 60 a 62 cm
Rebote: 25 a 35 cm</t>
  </si>
  <si>
    <t xml:space="preserve">Balón Rugby Entrenamiento profesional tamaño pelota de rugby tamaño 5
Peso: 1 Libra
---DESCRIPCIÓN CORTA---
* Este balón de rugby es ideal para la práctica y partido play 
* Gran Azul Rojo Blanco 
* Funda exterior de goma algodón poliéster y cámara de látex 
* Tamaño 5 Bola de cuatro paneles 
* Bolas hijo vendido desinflado
</t>
  </si>
  <si>
    <t>57</t>
  </si>
  <si>
    <t>Balón Waterpolo Ideal para practicar este deporte de manera profesional. Fabricado en goma de larga duración. Además la superficie de la pelota está raspada para un mayor control. El balón tiene carcasa de nylon y cámara de goma butílica. Balon Oficial del Water Polo Aprobado por FNAESE y USA Waterpolo para juegos NFHS y NCAA
Cubierta pulida para un agarre maximo
Superficies de juego: Agua
Tamaño: 5 (Hombres)</t>
  </si>
  <si>
    <t xml:space="preserve">Balonmano De Élite Fundido, Azul Blanco Dorado, Talla 2 Está fabricado en nuevo cuero suave japonés que le proporciona un extraordinario agarre. Es un balón de balonmano con excelentes condiciones dinámicas, regularidad en la trayectoria y en el bote, en todas las situaciones de juego.
Talla: 00 (44-46 cm.) / 0 (48-50 cm.) / 1 (50-52 cm.) / 2 (54-56 cm.) / 3 (58-60 cm.)
</t>
  </si>
  <si>
    <t>Cable de Resistencia Bungee s una herramienta de entrenamiento versátil con una resistencia de 80 lb para aplicar resistencia a los ejercicios de agilidad y fuerza Esta herramienta de entrenamiento es de 8 pies sin estirar y 22 pies completamente estirada con su efecto de bungee aumenta el trabajo de fuerza.</t>
  </si>
  <si>
    <t xml:space="preserve">Calibrador de Diametros öseos Grande  Diseño innovador, ergonómico, práctico para el uso y liviano para transportar;
Regla de aluminio con escala milimetrada grabada directamente en el cuerpo del calibre;
Regla de aluminio con escala milimetrada grabada directamente en el cuerpo del calibre;
Extensiones rebatibles para la medición de la profundidad A-P de tórax;
Dos ventanas de lectura independientes, una para medidas normales y otra para medir la profundidad A-P del tórax;
Precisión: 0,5mm;
Resolución: 1mm;
Rango de medición: Extensiones cerradas 100 – 600mm / Extensiones abiertas 0 – 600mm.
 El calibre de diámetros óseos grandes es una herramienta de máxima precisión que se utiliza para valorar, entre otros, los diámetros biacromial, biiliocristal, transverso del tórax, sagital del abdomen, bideltoideo, bitrocantéreo y profundidad antero posterior del tórax (con sus extensiones rebatibles ajustadas y ventana de lectura exclusiva para dicha medida).
</t>
  </si>
  <si>
    <t xml:space="preserve">Calibrador de Diametros öseos Pequeños Diseño innovador, ergonómico, práctico para el uso y liviano para transportar;
Regla de aluminio con escala milimetrada grabada directamente en el cuerpo del calibre;
Ramas móviles en plástico ABS de alta resistencia y dureza;
Precisión: 0,5mm;
Resolución: 1mm;
Rango de medición: 0 – 153mm.
 El calibre de diámetros óseos pequeño es una herramienta de uso específico para la medición de los diámetros del húmero, fémur, biestiolideo, bimaleolar, ancho de mano y pie. Por la localización y el tamaño de estas variables antropométricas, se hace indispensable contar con esta herramienta de pequeño tamaño y fácil manipulación.
</t>
  </si>
  <si>
    <t xml:space="preserve">Caliper - Plicómetro Proporciona la medición del tejido subcutáneo para la evaluación de la grasa corporal. 
Los brazos de medición con "puntas flotantes" garantizan resultados precisos y reproducibles. 
Material: acero inoxidable y aluminio.
Graduaciones de marcado: 1 mm
Rango de medición: 0 mm - 110 mm
Presión de medición: 10 gms / mm2
Incluye:
Estuche de transporte: caja de madera
Pesa para calibración
Instrucciones
Tamaño de la unidad: 29.8X12X5.5CM
Peso unitario: 1.5KG
Cada calibre fue calibrado antes de la entrega.
</t>
  </si>
  <si>
    <t>Chaleco Peto Para Entrenamiento Ligero y Liviano.
Ideal para practicas de Futbol.
Ideal para todas las categorias.
El tejido es de Secado Rapido.
100% Polyester.
Disponible en varios colores: Rojos, verdes, amarillos, azules</t>
  </si>
  <si>
    <t xml:space="preserve">Cinta Antropométrica Calibres Cinta metálica plana, con escala grabada de 7 mm de espesor, para amoldarse al medir.
Cinta metálica con escala grabada en negro;
Metal plano y de 7mm de espesor, para amoldarse a las superficies a medir;
Espacio en blanco antes de la marca cero, para facilitar la correcta lectura;
Mecanismo retráctil automático;
Precisión: 0,1mm;
Resolución: 1mm;
Rango de medición: 10 – 200mm.
</t>
  </si>
  <si>
    <t>Cinturón De Arrastre Natación Cinturón de rápido ajuste, compuesto por 5 cubos que producen resistencia en el agua. La resistencia aumenta con la velocidad.</t>
  </si>
  <si>
    <t>Cinturón De Resistencia Natación. Cinturón de resistencia para fortalecer los músculos utilizados en natación en su propio medio.
Longitudes: 5 / 10 m.
Intensidades: Elástico 4,5 x 9 mm. / Elástico 6 x 12 mm.</t>
  </si>
  <si>
    <t>Conos Deportivos  Conos para entrenamiento
Set Por 4 Unidades
23cm - 14cm
Material Polietileno
Uso Profesional, Institucional
Colores
Cono Conos Deportivo Entrenamiento Fútbol Baloncesto Funcional Accesorios 
Excelente producto elaborado en Polietileno, superficie lisa, 23cm</t>
  </si>
  <si>
    <t xml:space="preserve">Cronometro digital para entrenamiento. CRONOMETRO 
• Unidad de medición: 1/1000de seg.
• Capacidad de medición: 9:59’59,99’’ 
• Modos de medición: tiempo neto, tiempo por vuelta, tiempo fraccionado, tirmpo del 1º - 100º, contador de vueltas (hasta 99) 
• Capacidad de medición: (Visualización total de tiempo transcurrido) 9:59’59,999’’. (Visualización de tiempo por vuelta) 59’59,999’’. (Visualización del tiempo fraccionado) 9:59’59,999’’.vuelta/tiempo transcurrido total en lectura continua) 
• Capacidad de la memoria: 2 juegos de 100 registros c/u 
• TEMPORIZADOR
• 10 intervalos
• Capacidad de medición: 59 minutos 59segundos
• Unidad de medición: 1 segundo
• Número de repeticiones: 100
• Duración del zumbador: 10 segundos
• ALARMA
• Número de alarmas: 12
• Duración del zumbador: 10 segundos
• Unidad de ajuste: 1 minuto
• CONTADOR
• Contador estándar: 0 a 99999
• Contador del cronómetro: 0 a 99999 con una capacidad de medición de 59 minutos y 59 segundos
• Contador dual: 0 a 99999
• CRONÓMETRO PARA FUTBOL
• Capacidad de medición: 59 minutos 59 segundos
• Unidad de medición: 1 segundo
• Duración del zumbador: 10 segundos
• HORA REGULAR
• Hora, minutos, segundos, am/pm, año, mes, fecha y día de la semana 
• AUTOCALENDARIO
• Programado hasta 2099 
• FORMATO DE 12/24 HORAS 
• PRECISION 
• (TIEMPO)+/- 30 Seg. Por mes
• (CRONOMETRO) 99,9988%
• TEMPERATURA DE FUNCIONAMIENTO 0ºC a 40º C
• DURACIÓN DE LA PILA
• Aprox. 5 años de funcionamiento continuo (incluye un promedio de 30 presiones de botón por día)
• CAJA DE RESINA
• TAMAÑO DE LA CAJA / PESO
• 83mm x 64mm x 24mm / 82 g.
</t>
  </si>
  <si>
    <t xml:space="preserve">CUADRILÁTERO DE COORDINACIÓN ESPECIFICACIONES
- Confeccionada con cinta de polipropileno reforzada.
- Medidas Aproximadas: 1.50 mts de largo x 1.50 mts de ancho (9 bloques de 50 x 50 cm).
- Reforzados con doble remache, esquinas con ojales para estacas. </t>
  </si>
  <si>
    <t>CUERDA PARA SALTAR Material de la cuerda pvc cloruro de polivinilo longitud 275 cm.</t>
  </si>
  <si>
    <t xml:space="preserve">Cuerda para Salto Velocidad Ajustable  Fitness Cuerda de salto de 360 ° con cojinete de bolas giratorio (9,8 pies de largo, 0,1 pulgada de diámetro) + Cable extra (9,8 pies de largo, 0,1 pulgada de diámetro) más Kit de tornillos de repuesto. Se trata de una cuerda de salto de velocidad alta calidad para entrenamiento de MMA, Mastering doble bajo, musculación, salto, boxeo, WOD, MMA, Cardio, ejercicios de salto, equipo de entrenamiento Personal de Fitness. Perfecto para hombres y mujeres entrenamiento en casa y al aire libre.360 grados giratoria mango torneado - asegura rápido girar sin fricción, incluso doble unders o triple unders, fabricado en acero, ajustable a cualquier altura por medio de dos tornillo. </t>
  </si>
  <si>
    <t>Discos de lanzamiento Atletismo de competición Discos de lanzamiento Atletismo de competición, certificado por la IAAF
Peso 1 kg.
Peso 1,5 kg.
Peso 2 kg.</t>
  </si>
  <si>
    <t xml:space="preserve">Entrenamiento Resistencia Paracaídas Material: Tela revestida de plata, de malla Color: Negro y plata Tipo:
paracaídas Paracaídas tamaño: Diámetro 142cm/55,9 pulgadas Tamaño de la correa
de cintura: 105cm/41,3 pulgadas Juego: Correr, ejercicio de fútbol, velocidad
entrenamiento Característica principal: Se ve como un paraguas abierto. Correa
de cintura ajustable con correa de cinta de fijación. </t>
  </si>
  <si>
    <t xml:space="preserve">Escaleras De Agilidad Coordinación Entrenamiento Motricida escalera de agilida 4, mts de largo x 40 de ancho...con 10 divisiones , de 40 x 37 escalera graduable ,
material de construcción reata de 4 cm de ancho con divisiones en pvc. </t>
  </si>
  <si>
    <t>Flotador Para Gimnasia Piscina Hidroaerobicos 3ra Edad 100% a estrenar y alta calidad.
Para nadar trainning y práctica.
Soporte lumbar completo
Ofrece una manera portátil y de moda para disfrutar de un entrenamiento aeróbico de agua eficaz y libre de estrés.
Fácil de usar.
Color: Azul
Material: EVA
Tamaño: aprox. 58.5*20*2.5 cm</t>
  </si>
  <si>
    <t>Futbol tenis:  Incluye marco, la red y bolsa de transporte. 0.75 in. Marco de acero con el elástico de la conexión de cable. 2. Cuadrados de malla de gasa Blanca. 10 ft. W x 2.67 ft. H (14 lbs.). El Todo-Superficie de Fútbol Tenis permite a los jugadores a trabajar en sus habilidades individuales en un ambiente de diversión. Con la superficie de las capacidades de la montura, esta versión de fútbol tenis se puede jugar en hierba, césped, piscina, y en el estacionamiento en el portón trasero. puede ser utilizado tanto en interiores o al aire libre de capacitación.3/4" marco de Acero con el elástico de la conexión de cable2" malla Cuadrada, blanca</t>
  </si>
  <si>
    <t xml:space="preserve">Gafas para Natación CAMPO DE VISIÓN: Campo de visión estándar, 100°-120°.
AJUSTABLE2 ajustes: correa y puente (S, M, L), elástico ancho con muecas numeradas.
ESTABILIDAD: Gafas de ocio, ofrecen una buena estabilidad gracias a los cristales pequeños.
ESTANQUEIDAD / IMPERMEABILIDAD: Juntas muy flexibles, con una gran capacidad de adaptación a la cara.
LIMITACIÓN DEL VAHO: Tratamiento anti vaho.
PROTECCIÓN SOLAR: Componente anti-UV.
COMPOSICIÓN Lente: 100.0% Policarbonato Skirt (for mask) : 100.0% Silicona Correa : 100.0% Silicona
</t>
  </si>
  <si>
    <t>Gallos de Badminton Pack Pluma de ganso avanzada Volantes de bádminton Volantes de pluma de nylon Bádminton de alta velocidad Bolas de chirridos con gran estabilidad y durabilidad</t>
  </si>
  <si>
    <t xml:space="preserve">Gorro De Baño En Silicona Para Natación Piscina  Gorros de Natación 100% Silicona ajustables, en silicona expandible, diseñados para adaptarse a la cabeza del nadador y otorgar una mayor anatomía y velocidad al momento de nadar, además de protección al cabello de todos los químicos que se encuentran en la piscina, o del agua salada del mar.
Es un elemento necesario para el uso en piscina que además potencia la dinámica del nadador.
</t>
  </si>
  <si>
    <t>Guantes Boxeo Guante Pro Style Elite Nivel II
Everlast 100% Orginal
Última Edición Evershield
Unisex
Colores: Negro, Rojo, Azul, Rosado, Dorado, Blanco (Tu eliges el color y el tamaño)
Tamaños: 8 - 10 - 12 - 14 - 16 onzas.
Tecnología EVERCOOL: Malla que facilita la ventilación.
Tecnología EVERFRESH: Tratamiento anti microbiano que evita olores desagradables.
Tecnología EVERSHIELD: Escudo protector en la muñeca, mayor soporte y comodidad.
Incluye estuche.</t>
  </si>
  <si>
    <t>Guantes De Baseball Manopla Beisbol guantes de baseball  en cuero de PVC blando para la mano izquierda y derecha. las particiones individuales de los dedos y el cordón apretado te ofrece una aplicación muy estrecha y estable. Cuenta con un diseño de correas en la armadura de cesta; y en la almohadilla de la palma es acolchada para reducir el impacto. Apto tanto a hombres como a mujeres</t>
  </si>
  <si>
    <t xml:space="preserve">Jabalina de Lanzamiento Atletismo de competición
 Jabalina de lanzamiento para entrenamiento e iniciación, punta de lanza. Gran resistencia. De competición y certificado IAAF
Peso: 500 gr.
</t>
  </si>
  <si>
    <t xml:space="preserve">Jabalina de Lanzamiento Atletismo de competición
 Jabalina de lanzamiento para entrenamiento e iniciación, punta de lanza. Gran resistencia. De competición y certificado IAAF
Peso: 700 gr. 
</t>
  </si>
  <si>
    <t xml:space="preserve">JUEGO DIDÁCTICO Juguete Didáctico Madera Figuras Geométricas </t>
  </si>
  <si>
    <t xml:space="preserve">Kit Goniometros X 4 Unidades. 6,8,12 + Goniometro De Dedos Cuenta con 360 grados de cobertura en incrementos de 1 grado para garantizar la precisión ISOM (Normas Internacionales de Medición). Las medidas en pulgadas y centímetros están en los brazos. El plástico transparente permite observar el eje de movimiento y el rango de movimiento de la articulación.
</t>
  </si>
  <si>
    <t>Malla portería de futbol Mallas de alta resistencia especiales para canchas sintéticas y grama natural. Fabricadas en nylon</t>
  </si>
  <si>
    <t>Malla voleybol Mallas de alta resistencia especiales para canchas sintéticas y grama natural. Fabricadas en nylon</t>
  </si>
  <si>
    <t xml:space="preserve">Martillo de lanzamiento en atletismo de competición Martillo de lanzamiento  hierro en atletismo de competición, certificado por IAAF
Peso 2 kg
</t>
  </si>
  <si>
    <t xml:space="preserve">Martillo de lanzamiento en atletismo de competición Martillo de lanzamiento  hierro en atletismo de competición, certificado por IAAF
Peso 3 kg.
</t>
  </si>
  <si>
    <t xml:space="preserve">Martillo de lanzamiento en atletismo de competición Martillo de lanzamiento  hierro en atletismo de competición, certificado por IAAF
Peso 4 kg.
</t>
  </si>
  <si>
    <t xml:space="preserve">Martillo de lanzamiento en atletismo de competición Martillo de lanzamiento  hierro en atletismo de competición, certificado por IAAF
Peso 5 kg.
</t>
  </si>
  <si>
    <t xml:space="preserve">Martillo de lanzamiento en atletismo de competición Martillo de lanzamiento  hierro en atletismo de competición, certificado por IAAF
Peso 6 kg.
</t>
  </si>
  <si>
    <t>Martillo de lanzamiento en atletismo de competición Martillo de lanzamiento  hierro en atletismo de competición, certificado por IAAF
Peso 7,270 kg.</t>
  </si>
  <si>
    <t>Pelota de Baseball Básculas de cuero de grano entero, agarre mejorado y precisión. Las pelotas de béisbol. Cuentan con una cubierta de cuero de grano completo con un centro de corcho acolchado y una costura levantada para mejorar el agarre y la precisión. Pelota Béisbol de cuero de primera calidad característica: cubierta de cuero de grano completo Centro de corcho acolchado Spalding costuras levantadas para un mejor agarre Spalding levantado costura es 30% más alto que una bola de costura plana tradicional.</t>
  </si>
  <si>
    <t>Platos de demarcación deportiva Cono Conos Deportivo Entrenamiento Fútbol Baloncesto x 50 Unidades
Conos para entrenamiento
Set Por 50 Unidades
Material Polietileno
Uso Profesional, Institucional
Colores</t>
  </si>
  <si>
    <t>Poste Y Estaca De Entrenamiento Los postes de entrenamiento son una pieza clave en los equipamientos de aquellos atletas que quieren mejorar su agilidad, velocidad y coordinación en el campo.  Son plegables y desmontables, para mejor transporte. Diseñado para clavarlo en el suelo. De alta visibilidad, resistentes al impacto y flexibles, los postes de agilidad están diseñados para ser clavados en la arena o en la grama. Son de alta visibilidad. Ideal para el entrenamiento al aire libre de cualquier deporte. Color Verde.</t>
  </si>
  <si>
    <t>Silbato para arbitro 120 decibelios de tono agudo El estridente se eleva por encima del ruido ambiental y puede escucharse en una milla lejos 100 construidos de plástico ABS de alto impacto Por lo tanto, son 100 impermeables al diseño Pealess de humedad Sin partes móviles nada que obstruya el sonido nada para romperse o congelarse Ideal para grandes áreas de multitudes como estadios de fútbol Motorsport Race Tracks Airport Runways Construction Sites y cualquier situación donde se necesite un dispositivo de señalización muy fuerte</t>
  </si>
  <si>
    <t>TABLAS DE APOYO Tablas plásticas de apoyo para campo tamaño carta con gancho documentos</t>
  </si>
  <si>
    <t>Tablero Tabla Estrategica Entrenador De Escuela Baloncesto, Futbol o Voleybol Tabla estratégica para entrenador de Fútbol, escuela de fútbol
Incluye:
* Tablero de Baloncesto
* Portafolio en cuero sintético
* Superficie magnética
* 27 fichas marcadoras (12 fichas naranja. 12 fichas verdes, 3 azules)
* Planificador - libreta de juego
* Tarjeta Roja y amarilla
* 2 Marcadores borrables
* 1 Marcador doble punta 
* Silbato 
* Moneda
*Carpeta en cuero sintetico, nylon y cierres para mayor comodidad</t>
  </si>
  <si>
    <t xml:space="preserve">Tallimetro De Pared 200 Cm Con Base  Medir fácilmente adultos y niños en el hogar, oficina, clínica, etc... 
Hay una cinta adhesiva en la parte trasera y viene con 2 tornillos para el montaje firme.
Puedes leer la altura fácilmente y directamente.
Hasta a 2m de cinta de longitud, adecuada para la mayoría de la gente de medición.
Hacer la medición de la altura pasar menos trabajo y tiempo 
Material: ABS 
Rango: 0-2 m 
Color: negro 
Tamaño: aprox. 15 x 11,5 cm
</t>
  </si>
  <si>
    <t xml:space="preserve">Tapones De Oídos Y Nariz para Natación Piscina  Tapones para la nariz de silicona suave a prueba de agua.
El tapón puede evitar que el agua ingrese al canal auditivo y proteja la membrana del tímpano.
Evite que el agua entre en la nariz y proteja la cavidad nasal con el clip para nariz que se incluye.
Tapones para los oídos + clip para la nariz que se ajustan a todos los tamaños.
Este kit incluye una funda protectora para que siempre guardes tanto los tapones como el clip de nariz y evites perdidas.
Contenido del Paquete
 1 Par de tapa oídos en silicona.
 1 Clip para nariz
1 Estuche plástico para almacenamiento.
</t>
  </si>
  <si>
    <t xml:space="preserve">Termometro Digital Termómetro Digital
*Características:
• Punta flexible para mediciones más cómodas y precisas. 
• Elimina la preocupación por la posibilidad de intoxicación por mercurio de los termómetros tradicionales.
• Pilas reemplazables para una prolongada vida del producto.
• La última medición puede ser visualizada posteriormente para su confirmación.
• El sonido de aviso integrado al termómetro, avisa cuando la medición de temperatura ha terminado.
</t>
  </si>
  <si>
    <t>Testigos de plástico ligero certificados por la IAAF (Federación Internacional de Atletismo).
 Material Batuta relé: Plástico ABS Longitud: 30 cm Diámetro: 3,2 cm Color : Rojo , Blanco Usado para paso entre los corredores . Peso Luz , apto para niños o adultos uso deportivo. Paquete incluye: 1 x Relay Batuta Nota: Debido a los diferentes monitores y efectos de luz , el color real puede ser ligeramente diferente del color de la imagen. Testigos de plástico ligero certificados por la IAAF (Federación Internacional de Atletismo).</t>
  </si>
  <si>
    <t>Trx Pro Crossfit Kit Tv Bandas Entrenamiento Resistencia Fabricado con materiales industriales para cumplir las necesidades específicas y estándares de calidad del ejército, te garantizamos una satisfacción total.
Contenido de la caja
-1 Equipo TRX.
-1 Ancla para puerta.
-1 Ancla de suspensión.
-1 Guía de entrenamiento.
-1 DVD con Rutina
-1 Bolsa de transporte</t>
  </si>
  <si>
    <t>Tula Balonera Tipo Morral Capacidad 20 Balones De Futbol Cordón de cierre.
Ojales metalizados 
Correa para el hombro ajustable.
Correas laterales para agarre en conjunto
Capacidad para 20 balones de futbol #5
Color negro.</t>
  </si>
  <si>
    <t>Valla Obstaculos Agilidad Entrenamiento Futbol 3 Unidades, en arco, y estacones Vallas para entrenamientos de agilidad y velocidad.
Medidas: 50 cm de ancho 
Fabricado en PVC con estacas en acero galvanizado
Colores: Verde y Naranja
Cantidad: 3 Unidades
en forma de arco</t>
  </si>
  <si>
    <t>Vallas De Salto Graduables En Tubo valla de salto en polietileno de 70 cm x 70 cm ajustables
incluye
3 tubos
2 agarres
2 conos de anclaje</t>
  </si>
  <si>
    <t>27</t>
  </si>
  <si>
    <t xml:space="preserve">Balón de Iniciación al Voleibol
• Perfectos para iniciar al niño desde una temprana edad en la práctica deportiva del voleibol
• Fabricados en PVC
• Alta calidad y superficie lisa.
• Estas pelotas ofrecen seguridad y confianza por su material suave y liviano.
</t>
  </si>
  <si>
    <t xml:space="preserve">Balón de Iniciación al Futbol
• Perfectos para iniciar al niño desde una temprana edad en la práctica deportiva del futbol
• Fabricados en PVC
• Alta calidad y superficie lisa.
• Estas pelotas ofrecen seguridad y confianza por su material suave y liviano.
</t>
  </si>
  <si>
    <t xml:space="preserve">Balón de Iniciación al Baloncesto
• Perfectos para iniciar al niño desde una temprana edad en la práctica deportiva del baloncesto
• Fabricados en PVC
• Alta calidad y superficie lisa.
• Estas pelotas ofrecen seguridad y confianza por su material suave y liviano.
</t>
  </si>
  <si>
    <t xml:space="preserve"> Guantes para levantamiento de pesas: Material: 65% microfibra, 25% caucho,10% lycra
• Tallas.: M / L / XL
• Peso Aproximado Guantes 68 g.
• Diseño Ultraligeros, con características transpirables, confort y utilidad.
• Guantes con resistencia al deslizamiento y levantamiento de pesas con soporte integrado para las muñecas.
• Palmas estratégicamente acolchadas dan una mayor comodidad y resistencia al deslizamiento, están diseñados para proteger sus manos y evitar los callos que se pueden generar al realizar ciertas actividades deportivas.
• Lengüetas en los dedos que facilitan la extracción de los guantes y doble velcro en las muñecas para mayor seguridad.
• El material de lycra de alta elasticidad le permite obtener un rango de movimiento libre, que no afectará el estiramiento y la flexión de los dedos.
• Guantes totalmente transpirables para permitir que el sudor se evapore y las manos permanezcan secas.
• Guantes de uso múltiple para levantamiento de pesas, entrenamiento crossfit, gimnasio y otros ejercicios pesados de acondicionamiento físico.</t>
  </si>
  <si>
    <t>PAR</t>
  </si>
  <si>
    <t>Cinturón para Levantamiento de Pesas.
• Soporte Lumbar.
• Material: Cuero de Alta Resistencia.
• Doble Sistema de Ajuste.
• Mayor Protección.
• Previene Lesiones Lumbares.</t>
  </si>
  <si>
    <t>PRECIO 2022</t>
  </si>
  <si>
    <t>Caja para archivo</t>
  </si>
  <si>
    <t>CARPETA LEGAJADORA Carpeta legajadora tamaño carta (gris)</t>
  </si>
  <si>
    <t>CARTÓN PAJA Pliego de cartón paja blanco o crema por unidad</t>
  </si>
  <si>
    <t>Pliego</t>
  </si>
  <si>
    <t>CARTULINA FLUORESCENTE Cartulina
Fluorescente Octavos Carteleras Manualidades X 10</t>
  </si>
  <si>
    <t>CINTA ADHESIVA POLIPROPILENO TRANSPARENTE 12X40 CINTA ADHESIVA
TRANSPARENTE 12MM X 40M -Rollo. El producto debe cumplir con las especificaciones establecidas.
Al momento de la entrega el producto debe tener el 100% de su vida útil.</t>
  </si>
  <si>
    <t>CINTA ADHESIVA POLIPROPILENO
TRANSPARENTE 48X40 Para el sellado de cajas de cartón corrugado; de aplicación limpia, rápida y sencilla. Fija de manera inmediata sin desprenderse fácilmente. Resistente a la tracción y
al rasgado. Tamaño: 48 mm x 40 m.</t>
  </si>
  <si>
    <t>Rollos</t>
  </si>
  <si>
    <t>Cinta de enmascarar  Cinta de enmascarar beige multiusos</t>
  </si>
  <si>
    <t>Cinta de enmascarar  Cinta de enmascarar Cinta de enmascarar multipropósito taco x 3 unidades</t>
  </si>
  <si>
    <t>CINTA DE PAPEL DE TODOS LOS COLORES</t>
  </si>
  <si>
    <t>CINTA ENMASCARAR 24X40 Cinta de papel para embalaje ancha. Resistentes a la humedad, solventes y aceites. Diseñadas para proteger en pinturas vinílicas o acrílicas, e identificar
superficies. Tamaño:  24 mm x 40 m</t>
  </si>
  <si>
    <t>CINTA TRANSPARENTE CINTA ADHESIVA
TRANSPARENTE 12MM X 40M -Rollo. El producto debe cumplir con las especificaciones establecidas. Al momento de la entrega el producto debe tener el 100% de su vida útil.</t>
  </si>
  <si>
    <t>COSEDORA Cosedora para grapa 26/6 . Instrumento mecánico manual utilizado para fijar ganchos del tipo grapa, con el fin de unir hojas de papel u otros materiales similares. Conocido
también con el nombre de grapadora.</t>
  </si>
  <si>
    <t>Crayolas gruesas Crayolas gruesas colores surtidos caja x 12 unidades</t>
  </si>
  <si>
    <t>ESFEROS O BOLÍGRAFO TINTA NEGRA BOLÍGRAFO DESECHABLE DE TINTA COLOR
NEGRO. Instrumento para escribir que tiene un depósito de tinta negra y una esfera metálica en la
punta, que gira para liberar la tinta progresivamente.</t>
  </si>
  <si>
    <t>GANCHOS LEGAJADORES Ganchos legajadores transparentes, polipropileno. Material de polipropileno. Más seguro, no corta los dedos. No oxida ni deteriora los documentos almacenados. Mayor capacidad de almacenamiento, hasta 260
hojas bond de 60 gramos. Paquete x 20 unidades.</t>
  </si>
  <si>
    <t>GRAPAS Gancho para cosedora 26/6 Caja por 5000 Unidades .Pieza metálica cuyos extremos
son clavados para sujetar superficies. El producto debe cumplir con las especificaciones establecidas.</t>
  </si>
  <si>
    <t>LÁMINAS DE FOAMY Foamy 1 Pliego, DE 95X70
CM * 10 Unidades, Variedad Colores: Amarillo Bandera, Azul Claro, Azul Rey, Blanco, Cafe, Lila, Magenta, Morado, Naranja, Negro, Piel, Rojo,
Rosado, Surtido, Agua Marina, Verde Navidad, Verde Biche</t>
  </si>
  <si>
    <t>LÁMINAS DE FOAMY Foamy 1/8 Octavo, 35*25 Cm, Fluorescentes  Paquete por *100 Unidades</t>
  </si>
  <si>
    <t>LAPICEROS NEGROS caja  por 12 unidades</t>
  </si>
  <si>
    <t>LÁPICES DE MADERA 6B Lápiz de madera, mina de grafito natural pulverizado y arcilla, con borrador tipo nata. El producto debe cumplir con las especificaciones establecidas. Al momento de la
entrega el producto debe tener el 100% de su vida útil.</t>
  </si>
  <si>
    <t>LAPIZ  Lápiz para escritura, fabricado en madera Hexagonal con borrador mina negra de 2mm y dureza HB Caja por 12 UND</t>
  </si>
  <si>
    <t>LAPIZ caja  por 12 unidades punta HB</t>
  </si>
  <si>
    <t>LAPIZ X 12 UND Lápiz para escritura, fabricado en madera Hexagonal con borrador mina negra y
casquillo en metal inoxidable. Mina grafito de 2mm y dureza HB Caja por 12 UND</t>
  </si>
  <si>
    <t>MARCADOR BORRABLE COLORE VARIOS MARCADOR SECO BORRABLE PARA PIZARRA BLANCA DESECHABLE DE PUNTA REDONDA
ACRÍLICA COLORES VARIOS. El producto debe cumplir con las especificaciones establecidas.</t>
  </si>
  <si>
    <t>MARCADOR BORRABLE Marcador Borrable Para Tablero Negro</t>
  </si>
  <si>
    <t>RESMA</t>
  </si>
  <si>
    <t>MARCADOR PERMANENETE COLORES
Marcador Permanente colores varios  (rojo, azul, verde)  con punta biselada y extradura, que permite tres tipos de trazos y suavidad al escribir. El producto debe cumplir con las especificaciones establecidas. Al momento de la entrega el producto
debe tener el 100% de su vida útil.</t>
  </si>
  <si>
    <t>MARCADOR PERMANENTE NEGRO Marcador
permanente negro con punta biselada y extradura, que permite tres tipos de trazos y suavidad al escribir. El producto debe cumplir con las especificaciones establecidas. Al momento de la</t>
  </si>
  <si>
    <t>MARCADORES COLORES PUNTA FINA
Marcador permanente Sharpie Ultrafine x 12 uds. en caja dura</t>
  </si>
  <si>
    <t>MARCADORES PERMANENTE Marcador
Permanente Rojo Y Azul Caja Por 12 Und</t>
  </si>
  <si>
    <t>MARCADORES PERMANENTES ROJOS,
NEGROS  Y AZUL caja  por 12 unidades</t>
  </si>
  <si>
    <t>gramos</t>
  </si>
  <si>
    <t>PAPEL BOND</t>
  </si>
  <si>
    <t>Kit</t>
  </si>
  <si>
    <t>Papel kraft súper calandrado</t>
  </si>
  <si>
    <t>PAPEL PARA IMPRESIÓN DE COMPUTADORES
Resma de papel tamaño carta x 500 hojas</t>
  </si>
  <si>
    <t>PAPEL PERIODICO</t>
  </si>
  <si>
    <t>PERFORADORAS</t>
  </si>
  <si>
    <t>Pinceles  Pincel cerda suave, redondo # 8</t>
  </si>
  <si>
    <t>PINCELES #10,12,14</t>
  </si>
  <si>
    <t>PISTOLA SILICONA Pistola Silicona 05570 Color Negro 11cm Herramientas Pequeña</t>
  </si>
  <si>
    <t>PLASTILINA</t>
  </si>
  <si>
    <t>PLASTILINA Plastilina Peq Moldear Manualidad Colores Kit Escolar Docena</t>
  </si>
  <si>
    <t>RESALTADORES</t>
  </si>
  <si>
    <t>SILICONA EN BARRA Silicona En Barra Delgada 7mm Paquete 65 Unid</t>
  </si>
  <si>
    <t>Sobre Manila Sobre de manila tamaño carta</t>
  </si>
  <si>
    <t>paquete</t>
  </si>
  <si>
    <t>SOBRES DE MANILA CARTA Sobre de manila sin adhesivo 10.5cm x 16.5cm tamaño carta</t>
  </si>
  <si>
    <t>SOBRES DE MANILA OFICIO Sobre de manila sin adhesivo tamaño oficio</t>
  </si>
  <si>
    <t>TIJERAS 20CM Tijeras de uso general de 20 cm para oficina CON MANGO PLÁSTICO. El producto debe cumplir con las especificaciones establecidas. Al momento de la entrega el producto debe tener el
100% de su vida útil.</t>
  </si>
  <si>
    <t>TIJERAS GRANDES</t>
  </si>
  <si>
    <t>USB 32 GIGAS</t>
  </si>
  <si>
    <t>Vinilos  colores surtidos Unidad 180 gramos c/u</t>
  </si>
  <si>
    <t>Valor  IVA</t>
  </si>
  <si>
    <t>VALOR UNITARIO CON IVA</t>
  </si>
  <si>
    <t>Cotización 1
sin IVA proveedor 1</t>
  </si>
  <si>
    <t>Cotización 2
sin IVA proveedor 2</t>
  </si>
  <si>
    <t>Cotización 2
sin IVA proveedor 3</t>
  </si>
  <si>
    <t>Cotización 1
con IVA
proveedor 1</t>
  </si>
  <si>
    <t>Cotización 2 con IVA proveedor 2</t>
  </si>
  <si>
    <t>Cotización 3 con IVA proveedor 3</t>
  </si>
  <si>
    <t xml:space="preserve">DAP (18-46-0), es un fertilizante con presentación comercial de 50 Kl, granulado, con fuente de fosoforo (P2O5) al 46%, nitrogenado al 18% soluble en agua. 
</t>
  </si>
  <si>
    <t>Kl</t>
  </si>
  <si>
    <t>$ 189.300,00</t>
  </si>
  <si>
    <t xml:space="preserve">Urea (46-0-0), fertilizante nitrogenado, con presentaciòn comercial de 50Kl, Composición garantizada Nitrógeno Total (N) 46.0 %; Nitrógeno Uréico (N) 46.0 %; Biuret máximo 1.5 %;  Humedad máxima 1.0 %. Tipo de abono Fertilizante simple granulado N para aplicación al suelo. 
</t>
  </si>
  <si>
    <t>$ 338.500,00</t>
  </si>
  <si>
    <t xml:space="preserve">KCl (0-0-60) es cloruro de potasio, es un fertilizante para aplicación al suelo apropiado para la preparación de mezclas en su forma granular, con presentaciòn comercial de 50 Kl . Su aplicación depende de las necesidades del cultivo y la etapa de su desarrollo. </t>
  </si>
  <si>
    <t>$ 293.500,00</t>
  </si>
  <si>
    <t xml:space="preserve">MgSO4  (Fertilizante SULFATO DE MAGNESIO), es un fertilizante granulado para aplicación al suelo, con presentación comercial de 50 Kl. Compuesta de la siguiente manera: Azufre Total (S) 16,0%; Magnesio (MgO) 12,0%.
</t>
  </si>
  <si>
    <t>$ 232.000,00</t>
  </si>
  <si>
    <t>XXX</t>
  </si>
  <si>
    <t xml:space="preserve">Agrimins es la formulación de elementos esenciales, reforzada con elementos secundarios, con Nitrógeno y Fósforo que garantiza nutrición balanceada. Es (Granulado) Sólido granulado color pardo y blanco, cuyas partículas se encuentran entre 2 y 4 mm de diámetro, con presentaciòn comercial de 46 Kl. </t>
  </si>
  <si>
    <t>$ 157.400,00</t>
  </si>
  <si>
    <t>Cal dolomita consiste en un doble carbonato de calcio y magnesio, con presentaciòn coemrcial de 50 Kl, Su composición es un carbonato de calcio y carbonato de magnesio (CO3)CaMg, CaO: 30,4%, MgO: 21,7%, CO2:47,9%.</t>
  </si>
  <si>
    <t>$ 16.900,00</t>
  </si>
  <si>
    <t>ÁCIDO SULFÚRICO 95% RP NORMAPUR PA         Formula: H₂SO₄
MW: 98,08 g/mol
Pto. Ebullición: 330 °C (1013 hPa)
Pto. de fusión: 10,38 °C
Densidad: 1,84 g/cm³ (20 °C)
Temperatura de almacenaje: Ambiente</t>
  </si>
  <si>
    <t>1L</t>
  </si>
  <si>
    <t xml:space="preserve">$ 458.983,00
</t>
  </si>
  <si>
    <t>ÁCIDO SULFÚRICO con más de 51% de ácido, producto químico industrial.</t>
  </si>
  <si>
    <t>$ 214.795,00</t>
  </si>
  <si>
    <t>ÁCIDO NÍTRICO 68% RP NORMAPUR PA D.1,41 1L. Formula: HNO₃
MW: 63,01 g/mol
Pto. Ebullición: 120,5 °C (1013 hPa)
Pto. de fusión: –42 °C
Densidad: 1,4 g/cm³ (20 °C)
Temperatura de almacenaje: Ambiente</t>
  </si>
  <si>
    <t xml:space="preserve">$ 488.376,00
</t>
  </si>
  <si>
    <t>METAVANADATO DE AMONIO PA                           Formula: NH₄VO₃                                                               Masa molar: 116.97 g/mol                                    Densidad: 2.3 g/cm3 (20 °C)
Punto de fusión: 200 °C (descomposición)
Valor de pH: 7 (5.1 g/l, H₂O, 20 °C)
Densidad aparente: 1000 kg/m3
Solubilidad: 5.1 g/l</t>
  </si>
  <si>
    <t>50G</t>
  </si>
  <si>
    <t xml:space="preserve">$ 361.641,00
</t>
  </si>
  <si>
    <t>ÁCIDO TRICLOROACÉTICO PARA ANÁLISIS ACS        Punto de fusión: 57 - 58 °C
Punto de ebullición: 196 - 197 °C
Solubilidad: agua 1.200 g/l a 20 °C
Descripción física: Sólido</t>
  </si>
  <si>
    <t>1Kg</t>
  </si>
  <si>
    <t xml:space="preserve">$ 1.409.436,00
</t>
  </si>
  <si>
    <t xml:space="preserve">ANTRONA 98%      </t>
  </si>
  <si>
    <t>25GR</t>
  </si>
  <si>
    <t>$ 1.063.265,00</t>
  </si>
  <si>
    <t>D(+)SACAROSA PARA ANÁLISIS ACS                            Punto de fusión: 186 °C
Solubilidad: agua 1.970 g/l a 15 °C
Descripción física:Sólido</t>
  </si>
  <si>
    <t>1KG</t>
  </si>
  <si>
    <t xml:space="preserve">$ 370.923,00
</t>
  </si>
  <si>
    <t>MOLIBDATO DE AMONIO VI 4H2O PA. El molibdato de amonio es una sal inorgánica no inflamable, en presencia de fuego puede llegar a formar óxidos de Nitrógeno que son tóxicos para el ser humano</t>
  </si>
  <si>
    <t xml:space="preserve"> 100G</t>
  </si>
  <si>
    <t xml:space="preserve">$ 432.684,00
</t>
  </si>
  <si>
    <t>FÓSFATO DE POTASIO MONOBÁSICO PA &gt;99%   500GR. formula: KH2PO4                                                              Peso molecular: 136.08</t>
  </si>
  <si>
    <t>500GR</t>
  </si>
  <si>
    <t xml:space="preserve">$ 200.872,00
</t>
  </si>
  <si>
    <t>ÁCIDO EDTA PA  100G                                                    Pureza: 85.9 %
Humedad: 5 – 8 % máx
pH en solución al 1% en agua 10 – 12
Densidad aparente: 650 g/l</t>
  </si>
  <si>
    <t>100G</t>
  </si>
  <si>
    <t xml:space="preserve">$ 309.043,00
</t>
  </si>
  <si>
    <t xml:space="preserve">5,5-DITIOBIS (ACIDO BENZOICO 2-NITRO 99% </t>
  </si>
  <si>
    <t>5GR</t>
  </si>
  <si>
    <t xml:space="preserve">$ 661.402,00
</t>
  </si>
  <si>
    <t>TRIS (HIDROXIMETIL) AMINO METANO (MERCK) 1Kg</t>
  </si>
  <si>
    <t>100GR</t>
  </si>
  <si>
    <t xml:space="preserve">$ 755.769,00
</t>
  </si>
  <si>
    <t xml:space="preserve">GLUTATIÓN REDUCIDO 98% </t>
  </si>
  <si>
    <t>1GR</t>
  </si>
  <si>
    <t>$ 519.316,00</t>
  </si>
  <si>
    <t xml:space="preserve">ESTABILIZANTE DE LATEX DE CAUCHO NATURAL </t>
  </si>
  <si>
    <t>lt</t>
  </si>
  <si>
    <t>Bandas indicadoras de PH</t>
  </si>
  <si>
    <t>UN</t>
  </si>
  <si>
    <t>$ 33.201,00</t>
  </si>
  <si>
    <t>Cera de abeja para artesanía</t>
  </si>
  <si>
    <t>$ 58.400,00</t>
  </si>
  <si>
    <t>Laca nitrocelulósica para cuero Semimate x 1 galón</t>
  </si>
  <si>
    <t>$ 130.781,00</t>
  </si>
  <si>
    <t>TOTAL  PAPELERIA</t>
  </si>
  <si>
    <t>Valor unitario
 con IVA</t>
  </si>
  <si>
    <t>TOTAL A PEDIR</t>
  </si>
  <si>
    <t>Toallas absorbentes: Paño reutilizable práctico e higiénico no deja pelusas. Seca rápido y es resistente en seco y húmedo. Rollo x 80 toallas</t>
  </si>
  <si>
    <t>Mascaras Media cara en elastómero para vapores ácidos y orgánicos: Pieza facial de media cara doble cartucho, ofrece la posibilidad de usar filtros y cartuchos remplazables para protección contra ciertos gases, vapores y material particulado como polvo, neblina y humos.
Composición
Pieza facial en material elástomérico</t>
  </si>
  <si>
    <t xml:space="preserve">Cartuchos para vapores ácidos y orgánicos: Cartuchos cambiables con carbón activado, que ofrecen protección contra contaminantes como vapores orgánicos, gases ácidos, amoníaco, metilamina, formaldehído o mercurio </t>
  </si>
  <si>
    <t>Pipeta aforado de 50 ml: Clase A, CALIBRADA-ONAC</t>
  </si>
  <si>
    <t>Pipeta aforado de 25 ml: Clase A, CALIBRADA-ONAC</t>
  </si>
  <si>
    <t>Probeta de vidrio de 25 ml Clase A</t>
  </si>
  <si>
    <t>Puntas para transfer de 5000 ul Paquete  x 100und</t>
  </si>
  <si>
    <t>Puntas para transfer de 1000 ul Paquete  x 100und</t>
  </si>
  <si>
    <t>Puntas para transfer de 100 ulPaquete  x 100und</t>
  </si>
  <si>
    <t>Puntas para transfer de 10 ulPaquete  x 100und</t>
  </si>
  <si>
    <t>Erlenmeyer Con Tapón de Vidrio 500ml : Borosilicato con esmerilado 29/32</t>
  </si>
  <si>
    <t>Erlenmeyer Con Tapón de Vidrio 1000ml: Borosilicato con esmerilado 24/40</t>
  </si>
  <si>
    <t>Perlas de ebullicion de alta resistencia al desgaste e inertes de 3 a 4mm x kg</t>
  </si>
  <si>
    <t>Kg</t>
  </si>
  <si>
    <t>Extención  eléctrica  encauchetada de tres cable</t>
  </si>
  <si>
    <t>40</t>
  </si>
  <si>
    <t>Celda de cuarzo de 5 cm</t>
  </si>
  <si>
    <t>Celda de cuarzo de 1 cm</t>
  </si>
  <si>
    <t>Bombillas luz blanca ahorradora: Bombillo Led 50w</t>
  </si>
  <si>
    <t xml:space="preserve"> Solucion Estandar de hierro de 1000 ppm: Trazable a SRM de NIST, con fecha de vencimiento Mínimo de 2 años, cuyos productores cumplan con con los requisitos de la norma ISO 17034, Ficha de datos de seguridad, certificado de análisis y de calidad. X 100mL</t>
  </si>
  <si>
    <t>Estandar de aluminio  de 1000 ppm: Trazable a SRM de NIST, con fecha de vencimiento mínimode 2 años, cuyos productores cumplan con los requisitos de la norma ISO 17034, Ficha de datos de seguridad, certificado de análisis y de calidad 100mL</t>
  </si>
  <si>
    <t>Ácido sulfúrico: Ácido Sulfúrico 95-98% para análisis (máx. 0,0000005% de Hg),&lt; 0,5 ppm de Fe y Al, &lt;0,1 Cd, pb, Cu, Ni  ,Color APHA: 10, Resistencia al KMnO4 (en SO2): 0,0002 %
Residuo de calcinación: 0,0005 %
Cloruro (Cl): 0,00001%
Amonio (NH4): 0,0002%
Fosfato (PO4): 0,00005 %
Nitrato (NO3): 0,00002%
Hg: 0,0000005%
Metales pesados (en Pb): 0,0001%,  PUNTO DE FUSIÓN:-15 °C, PUNTO DE EBULLICIÓN: 330 °C, DENSIDAD: 1,84 kg/l, DESCRIPCIÓN FÍSICA: Líquido.  Con fecha de vencimiento mínimo de 2 años, Ficha de datos de seguridad, certificado de análisis y de calidad. X 1L</t>
  </si>
  <si>
    <t>Solucion estandar de color: Solución estándar de color, 500 unidades de Pt-Co, Con fecha de vencimiento mínimo de 2 años, Ficha de datos de seguridad, certificado de análisis y de calidad. X 250mL</t>
  </si>
  <si>
    <t>Detergete neutro para lavado de material de laboratorio x 1 L</t>
  </si>
  <si>
    <t>Ácido clorhídrico: Ácido clorhídrico fumante 37- 38%, &lt; 0,5 ppm de hierro, Con fecha de vencimiento dentro de 2 años, Ficha de datos de seguridad, certificado de análisis y de calidad. X 1L</t>
  </si>
  <si>
    <t>Indicador Murexida ACS, para análisis de dureza cálcica X 5g</t>
  </si>
  <si>
    <t>Cloruro de sodio grado analítico X 500g</t>
  </si>
  <si>
    <t>Solución Estándar pH 4 Trazable a NIST material de referencia certificado para medición de pH por 1 L</t>
  </si>
  <si>
    <t>Solución Estándar pH 7 Trazable a NIST material de referencia certificado para medición de pH por 1 L</t>
  </si>
  <si>
    <t>Solución Estándar pH 10 Trazable a NIST material de referencia certificado para medición de pH por 1 L</t>
  </si>
  <si>
    <t>Solución Estándar 84 μSm /cm por 250 mL material de referencia certificado para medición de la conductividad electrolítica, trazable a PTB y NIST</t>
  </si>
  <si>
    <t>Solución Estándar 147 μSm /cm por 250 mL material de referencia certificado para medición de la conductividad electrolítica, trazable a PTB y NIST</t>
  </si>
  <si>
    <t>Solución Estándar 1413 μSm /cm por 250 mL material de referencia certificado para medición de la conductividad electrolítica, trazable a PTB y NIST</t>
  </si>
  <si>
    <t>Carbonato de Sodio Estándar, volumetric standard, secondary reference material for acidimetry, traceable to NIST SRM Certipur X 80g</t>
  </si>
  <si>
    <t>Hidróxido de sodio en solución 0,1N-  Trazable a NIST-SRM x 1L</t>
  </si>
  <si>
    <t xml:space="preserve">Rojo de Metilo por 25 g para análisis </t>
  </si>
  <si>
    <t>Verde de Bromocresol por 10 g  para análisis</t>
  </si>
  <si>
    <t>Indicador Negro de Eriocromo para análisis  por 50 g</t>
  </si>
  <si>
    <t>Hidroxido de amonio al 25% grado reactivo x 1L</t>
  </si>
  <si>
    <t>Cloruro de Magnesio Hexahidratado por 250 g grado analítico</t>
  </si>
  <si>
    <t>ácido etilendiamino tetracético (EDTA) dihidratado para análisis  250 g</t>
  </si>
  <si>
    <t>DICROMATO DE POTASIO ACS,ISO,Reag. Ph Eur por 500g</t>
  </si>
  <si>
    <t>SULFATO DE PLATA  Para análisis grado ACS por 25 g</t>
  </si>
  <si>
    <t>DQO solución patrón de ftalato ácido de potasio DE 2000mg/L, CRM trazable a NIST X 100mL</t>
  </si>
  <si>
    <t>SULFATO DE MERCURIO por 50 g para análisis Grado ACS</t>
  </si>
  <si>
    <t>FTALATO ÁCIDO DE POTASIO - PATRON PRIMARIO O CRM por 50 g</t>
  </si>
  <si>
    <t>Fosfato Diácido de Potasio por 500g  Para análisis, ISO</t>
  </si>
  <si>
    <t>Cloruro de Amonio por 500g por Grado ACS,ISO,Reag. Ph Eur</t>
  </si>
  <si>
    <t>Inóculo Polyseed x 50 capsulas</t>
  </si>
  <si>
    <t>Cloruro Férrico Hexahidratado por 250g Grado Analítico</t>
  </si>
  <si>
    <t>Acido Glutámico Para análisis por 250 g</t>
  </si>
  <si>
    <t>Acido Nítrico Concentrado-fumante 100%  para análisis por 1L</t>
  </si>
  <si>
    <t>Nitrato de Plata Grado ACS,ISO,Reag. Ph Eur  X 25 g</t>
  </si>
  <si>
    <t>Cromato de Potasio por 50 g para análisis</t>
  </si>
  <si>
    <t>Cloruro de Sodio ESTANDAR para volumetría, Material de referencia secundario por 80 g</t>
  </si>
  <si>
    <t>Hidróxido de Sodio pureza Mayor a 98% por 500 g</t>
  </si>
  <si>
    <t>Ácido Sulfanilico Gpara análisis 250 g</t>
  </si>
  <si>
    <t>Fenol Grado p.a. ACS,Reag. Ph Eur por 250 g</t>
  </si>
  <si>
    <t>Hidroxilamina Clorhidratado por 250 g ACS,ISO,Reag. Ph Eur</t>
  </si>
  <si>
    <t>Acetato de Amonio Grado Reactivox 1Kg</t>
  </si>
  <si>
    <t>1 - 10 Fenantrolina Monohidratada 10 g para análisis</t>
  </si>
  <si>
    <t>HI 93701-03
Reactivo para Cloro residual Libre 300 tests Está diseñado para un rango de 0.00 a 5.00 mg/L (ppm) de Cloro Libre.DPD</t>
  </si>
  <si>
    <t>KIT Estándares de calibración de turbidez con mínimo 3 estandares (&lt;0,1- 2-10 NTU) trazables a NIST-SMR</t>
  </si>
  <si>
    <t>HI 93703-50
Solución de limpieza de cubetas de silicio, 230 mL</t>
  </si>
  <si>
    <t>Cloruro de Bario Dihidratado grado  ACS,ISO,Reag. Ph Eur por 500g</t>
  </si>
  <si>
    <t>Acetato de Sodio Grado Reactivo Trihidratado por 1kg</t>
  </si>
  <si>
    <t>Acido Acético Glacial grado reactivo por 4 L</t>
  </si>
  <si>
    <t>Eriocromocianina R x 25 g para análisis</t>
  </si>
  <si>
    <t>Acido Ascórbico Grado Analítico 500g</t>
  </si>
  <si>
    <t>D(+)-Glucose anhydrous for biochemistry Reag. Ph Eur.  por 250 g</t>
  </si>
  <si>
    <t>Sulfato de sodio anhidro grado analítico x 1kg</t>
  </si>
  <si>
    <t>nHexano  para cromatografía de gases X 1L</t>
  </si>
  <si>
    <t>nHexano  para análisis ACS X 1L</t>
  </si>
  <si>
    <t>Acido Esteárico grado analítico 100g</t>
  </si>
  <si>
    <t>Fosfato ácido de potasio grado analítico x 250g</t>
  </si>
  <si>
    <t>Fosfato ácido de sodio grado analítico x 250g</t>
  </si>
  <si>
    <t>Cloruro de calcio grado analítico x 250g</t>
  </si>
  <si>
    <t>Sulfato de hierro heptahidratado x 1kg  para análisis, ACS,ISO,Reag. Ph Eur</t>
  </si>
  <si>
    <t>Sulfato ferroso amoniacal hexahidratado x 500g  para análisis</t>
  </si>
  <si>
    <t>Carbonato de calcio grado reactivo x 500g</t>
  </si>
  <si>
    <t>Solución patrón de fosfato diácido de potasio trazable a SRM de NIST KH₂PO₄ en H₂O 1000 mg/l PO₄ X 100mL</t>
  </si>
  <si>
    <t>Fosfato monocálcico grado analítico x 500g</t>
  </si>
  <si>
    <r>
      <t>Solución patrón de sulfato de sodio x 500 mL trazable a SRM de NIST 1000 mg/l SO</t>
    </r>
    <r>
      <rPr>
        <vertAlign val="subscript"/>
        <sz val="11"/>
        <color rgb="FF000000"/>
        <rFont val="Arial"/>
        <family val="2"/>
      </rPr>
      <t>4</t>
    </r>
  </si>
  <si>
    <t>Cloruro de potasio grado reactivo x 1Kg</t>
  </si>
  <si>
    <t>Jabón neutro para lavado de material de laboratorio x 1L</t>
  </si>
  <si>
    <t>Kaolín coloidal USP ( United States Pharmacopoeia) x 500g</t>
  </si>
  <si>
    <t xml:space="preserve">Matraz aforado clase A de 10 mL </t>
  </si>
  <si>
    <t xml:space="preserve">Matraz aforado clase A de 25 mL </t>
  </si>
  <si>
    <t xml:space="preserve">Matraz aforado clase A de 50 mL </t>
  </si>
  <si>
    <t xml:space="preserve">Matraz aforado clase A de 100 mL </t>
  </si>
  <si>
    <t xml:space="preserve">Matraz aforado clase A de 250 mL </t>
  </si>
  <si>
    <t xml:space="preserve">Matraz aforado clase A de 500 mL </t>
  </si>
  <si>
    <t xml:space="preserve">Matraz aforado clase A de 1L </t>
  </si>
  <si>
    <t>Transferpipeta volumenvariable de 5mL, calibraCIÓN ONAC 2 puntos</t>
  </si>
  <si>
    <t xml:space="preserve">Bureta Clase A, VIDRIO, calibradas Certificado ONAC (puntos: 5, 10 y 20 mL), Capacidad  25 mL, escala Max  0,05 mL </t>
  </si>
  <si>
    <t>Filtros para sólidos suspendidos de fibra de vidrio diámetro 47 mm x 100und</t>
  </si>
  <si>
    <t>Botellas Winkler de 300mL para DBO5</t>
  </si>
  <si>
    <t>Tubos de ensayo para Análisis de DQO resistentes a altas temperaturas con tapa x 25 unidades</t>
  </si>
  <si>
    <t>Gradilla de enfriamiento para mínimo 20 tubos, en material resistente a altas temperaturas.</t>
  </si>
  <si>
    <t>Silica Gel para análisis gravimétrico x  1kg</t>
  </si>
  <si>
    <t>Pinza para bureta doble nuez o Abrazadera De Bureta Doble de plástico</t>
  </si>
  <si>
    <t>Sistema de filtración en polisulfona 300 mL aséptico con tapa y con reservorio</t>
  </si>
  <si>
    <t>41</t>
  </si>
  <si>
    <t xml:space="preserve">Caja de guantes de nitrilo talla S por 100 u </t>
  </si>
  <si>
    <t>Caja de guantes de nitrilo talla M por 100 u.</t>
  </si>
  <si>
    <t>Caja de guantes de nitrilo talla L por 100 u.</t>
  </si>
  <si>
    <t>Caja de guantes de Latex talla L por 100 u.</t>
  </si>
  <si>
    <t>Caja de guantes de Latex talla M por 100 u.</t>
  </si>
  <si>
    <t>Caja Tapabocas quirúrgicos Desechables x 100 und, termosellados con registro sanitario INVIMA</t>
  </si>
  <si>
    <t>Frasco ambar de vidrio de 250 ml</t>
  </si>
  <si>
    <t>Frasco ambar de vidrio de 500 ml</t>
  </si>
  <si>
    <t>Frasco ambar de vidrio de 1000 ml</t>
  </si>
  <si>
    <t>Frasco ambar de plástico de 100 ml</t>
  </si>
  <si>
    <t>Erlenmeyer 2L para vacío con oliva</t>
  </si>
  <si>
    <t>Erlenmeyer de 250mL</t>
  </si>
  <si>
    <t xml:space="preserve">Cubeta de retención para frascos, 20 litros
polietileno de alta densidad </t>
  </si>
  <si>
    <t>PAPEL DE FILTRO CUANTITATIVO libre de cenizas 110 mm paquete x 100</t>
  </si>
  <si>
    <t>Beaker de plástio x 1L</t>
  </si>
  <si>
    <t>Metanol: para análisis  ACS X2,5L</t>
  </si>
  <si>
    <t>Fenolftaleina indicador ACS,Reag. Ph Eur X 25 g</t>
  </si>
  <si>
    <t>Estandar de sulfato: Sulfato solución estándar, CRM, trazable a SRM de NIST 800 mg/l SO₄ en H₂O X 100mL</t>
  </si>
  <si>
    <t>Cloroformo: Chloroform for gas chromatography ECD and FID SupraSolv, chemical formula CHCl₃. X 1L</t>
  </si>
  <si>
    <t>Cloroformo: Para espectroscopía UV-VIS X 2,5L</t>
  </si>
  <si>
    <t>Azul de metileno Grado reactivo x 10g</t>
  </si>
  <si>
    <t>Nitrato de potasio grado reactivo, ISO,Reag. Ph Eur X 500g</t>
  </si>
  <si>
    <t>Permanganato de potasio Grado ACS  X 500g</t>
  </si>
  <si>
    <t>Hidróxido de calcio grado reactivo x 500g</t>
  </si>
  <si>
    <t>Sulfato de manganeso monohidratado ACS,Reag. Ph Eur X 250g</t>
  </si>
  <si>
    <t>Ácido fosfórico al 85% grado reactivo,  para análisis X 1L</t>
  </si>
  <si>
    <t>Sulfanilamida para analisis x 100g</t>
  </si>
  <si>
    <t>Oxalato de sodio Patrón primario X 25g</t>
  </si>
  <si>
    <t>Sal sódica sulfato de dodecilo Para análisis de surfactantes X 50g</t>
  </si>
  <si>
    <t>N-(1-Naftil)-etilendiamina diclorhidrato x 25 g</t>
  </si>
  <si>
    <t>Solucion estandar de Nitrato de sodio trazable a SRM de NIST 200 mg/l NO₃-N en H2O X 100mL</t>
  </si>
  <si>
    <t>Ácido sulfurico comercial 75-85% de pureza</t>
  </si>
  <si>
    <t>Ácido ortofosfórico para análisis al 85% X 1L</t>
  </si>
  <si>
    <t>Difenilamina para análisis por 100g</t>
  </si>
  <si>
    <t>Sulfato de potasio ACS,ISO,Reag. Ph Eur x 500g</t>
  </si>
  <si>
    <t>Bactogelatina x 500g</t>
  </si>
  <si>
    <t>Solución estandar de ácido clorhidrico 0.1N, CRM X 1L</t>
  </si>
  <si>
    <t>Solución estandar de ácido sulfurico 1N x 1L</t>
  </si>
  <si>
    <t>Fluoruro de amonio ACS X 250g</t>
  </si>
  <si>
    <t>Molibdato de amonio x 250g para análisis</t>
  </si>
  <si>
    <t>Tartrato de amonio y potasio x 250g</t>
  </si>
  <si>
    <t>Fosfato monopotásico X 500g</t>
  </si>
  <si>
    <t>Fosfato de sodio monobasico NaH2PO4*H2O X 500g</t>
  </si>
  <si>
    <t>Peroxido de hidrogeno 30% grado Reactivo x 500mL</t>
  </si>
  <si>
    <t>Sacarosa grado comercial (azúcar) X kg, Se aclara que si se solicitan varios kg, deben venir en bolsas separadas (por unidad)</t>
  </si>
  <si>
    <t>Matraz aforado clase A 1L, con tapón con certificado de calibración (ONAC)</t>
  </si>
  <si>
    <t>Sacarosa grado reactivo * 1 Kg</t>
  </si>
  <si>
    <t>Matraz aforado clase A * 500mL, con tapón con certificado de calibración (ONAC)</t>
  </si>
  <si>
    <t>Recipientes para muestras de heces con tapa rosca Volumen 30 ml (1,0144 US fl oz) * 50 unidades</t>
  </si>
  <si>
    <t>Gel refrigerante Biotermico X 300 g reutilizable cadena de frio</t>
  </si>
  <si>
    <t>Frasco lavador de 500mL</t>
  </si>
  <si>
    <t>Kit colorante de wright x 250mL</t>
  </si>
  <si>
    <t>29</t>
  </si>
  <si>
    <t>Cámara de Mc Master Cubre.objetos con 2 retículos 10x10mm Dimensiones 75x32mm, Calibrada incluir certificado de calibración con
laboratorio acreditado NTC ISO/ IEC 17025: 2017</t>
  </si>
  <si>
    <t>Tubos capilares para microhematrocitos fabricados con vidrio de alta calidad según DIN ISO 12 772 longitud: aprox. 75 mm ± 0,5 mm
espesor de la pared: aprox. 0,2 75 ± 0,025 mm heparinizados el extremo con código de color para reducir el desgaste de la centrífuga
Paquete de 1000, capacidad 75 uL</t>
  </si>
  <si>
    <t>Guardianes Rojos medianos</t>
  </si>
  <si>
    <t>Tubos tapa lila con anticoagulante EDTA-K2, 13 x 75 mm, 4.0 ml Paquete x 100</t>
  </si>
  <si>
    <t>Aceite de inmersión para objetivo de inmersión de 100x , Frasco por 100mL</t>
  </si>
  <si>
    <t>Tubos tapa lila con anticoagulante EDTA-K2, 13 x 75 mm, 3.0 ml X 50 unidades</t>
  </si>
  <si>
    <t>Juego de tinción (cubeta de tinción de vidrio, soporte y asa de alambra),fabricadas de vidrio prensado, sódico-cálcico, con paredes
gruesas dimensiones cubeta de vidrio: 105x85x70 mm capacidad del soporte de tinción : 10 láminas portaobjetos de 76×26 mm</t>
  </si>
  <si>
    <t>Alcohol etílico industrial al 70% x 1L</t>
  </si>
  <si>
    <t>Gasa estéril pre cortada 7.5 x 7.5 cm * 50 unidades</t>
  </si>
  <si>
    <t>Cloruro de sodio grado comercial  (sal común)* 1kg</t>
  </si>
  <si>
    <t>Detergente para material de microbiología al 5% * 2,5 L</t>
  </si>
  <si>
    <t>Kit de tinción Hemacolor x 500 ml x 3 frascos. Pastillas amortiguadoras y tres disoluciones listas para su uso (disolución de fijación, disolución roja y disolución azul)</t>
  </si>
  <si>
    <t>Cámara de Mc master Cubre.objetos con 2 retículos 10x10mm Dimensiones 75x32mm. Sin calibrar</t>
  </si>
  <si>
    <t>Lugol de Gram x 250 ml</t>
  </si>
  <si>
    <t>Coloración de Ziehl Nilsen x 250 ml</t>
  </si>
  <si>
    <t>Colorante Eosina Azul de Metileno según Wright x 250 ml</t>
  </si>
  <si>
    <t>Baja leguas x bolsa x 100 umidades</t>
  </si>
  <si>
    <t>Tubos vacutainer para serología, sin EDTA x 4 ml x Bandeja x 100 unidades</t>
  </si>
  <si>
    <t>KIT DE REACTIVOS ANALIZADOR HEMÁTICO
DILUYENTE: solución salina isotónica que sirva para diluir las muestras de Sangre Completa y lavar el sistema de fluidos del analizador entre un análisis y otro (Verde). Reactivos para VetScan HM5 (REF: 770-9000) x 9L
ENJUAGADO: reactivo utilizado para ciertas especies y para ciertas limpezas (Blanco) X 500mL
LIMPIEZA: reactivo a utilizar en el proceso de limpieza del sistema de fluidos (Azul). Reactivos para VetScan HM5 (REF: 770-9000) X 300mL
LISANTE: para crear hemolizados para la fórmula diferencial de Leucocitos de tres partes y alos análisis de Leucocitos Totales y Hemoglobina (Amarillo). Reactivos para VetScan HM5 (REF: 770-9000) X 300mL
LISIS 2:  reactivo utilizado para diluir la sangre completa y realizar una hemólisis diferencian de Leucocitos para separar los Granulocitos Eosinófilos de otros Leucocitos por volumen. Adecuado para determinar los parámetros EOS, EOS%, BAS y BAS% (NARANJA). Reactivos para VetScan HM5 (REF: 770-9000) X 800mL</t>
  </si>
  <si>
    <t>22</t>
  </si>
  <si>
    <t>Kit Controles hematológicos de Abaxis para VetScan HM5: Control Normal, Contro Bajo y Control Alto.</t>
  </si>
  <si>
    <t>Microtubos de 1,3 ml- K3E con EDTA, para equipo VetScan MH5 x bolsa x 50 unidades</t>
  </si>
  <si>
    <t>Pipetas de Pasteur x bosa de 50 unidades</t>
  </si>
  <si>
    <t>Placas porta objeto, caja  x 50 unidades (25.4 x 76.2 mm)</t>
  </si>
  <si>
    <t>Solución de Turk para el recuento de Leucocitos x frasco 200 ml</t>
  </si>
  <si>
    <t>Andromed CSS one Stap x 200 ml, ref: 13503/1200 (Dilullente concentrado para semen de toros)</t>
  </si>
  <si>
    <t xml:space="preserve">Pajillas o pajuelas para empacar y congelar semen de toro x 0,5 ml x bolsas de 1.000 unidades. </t>
  </si>
  <si>
    <t>AGAR NOBLE x frasco 500 gramos</t>
  </si>
  <si>
    <t>KIT para el dignóstico de la AIE (Anémia Infecciosa Equina)en Agar (Inmuno difución en Agar) . Con los componetes: Proteína Recombinate RP26 y Suero Control Positivo-Test de Coggin</t>
  </si>
  <si>
    <t>Cajas de Petri de vídrio de 90 x 15 mm x paquetes de 10</t>
  </si>
  <si>
    <t>Cajas de Petri de vídrio de  60 x 15 mm x paquetes de 10</t>
  </si>
  <si>
    <t>Tubos de microensayo para PCR, de pared delgada x 0,2 ml x paquetes de 100 unidades-SKU 642.</t>
  </si>
  <si>
    <t>PCR-EdvoBeads x 25 reactivos-SKU 625</t>
  </si>
  <si>
    <t>Tubos de Proteinasa K- SKU 626 x 200und</t>
  </si>
  <si>
    <t>Camara -Sistema de Electroforesis Integrado  EDVOTEK -</t>
  </si>
  <si>
    <t>Tinsión Segura SYBR- Electroforesis- SKU 608</t>
  </si>
  <si>
    <t>Tampón Electroforesis 50 x TAE-SKU 607XL</t>
  </si>
  <si>
    <t>Agarosa x 100 g</t>
  </si>
  <si>
    <t>PIPETA DE VIDRIO 10 ML CLASE A</t>
  </si>
  <si>
    <t>PIPETA DE VIDRIO  5 ML CLASE A</t>
  </si>
  <si>
    <t>PIPETA DE VIDRIO  1 ML CLASE A</t>
  </si>
  <si>
    <t>VIALES DE VIDRIO TRASNPARRENTE, 20 ML. CON TAPA ROSCA diferente color</t>
  </si>
  <si>
    <t>TUBOS HEMÓLISIS POLIPRO D.13X75mm 5ml /2000** TK75</t>
  </si>
  <si>
    <t>TUBOS DE ENSAYO 14X140MM SIMAX CON ROSCA Y TAPA (12ml)</t>
  </si>
  <si>
    <t>EMBUDO DE TALLO CORTO VIDRIO BORO tallo corto D.55mm</t>
  </si>
  <si>
    <t>BEAKER FORMA ALTA  50ML</t>
  </si>
  <si>
    <t>BEAKER FORMA ALTA BORO 3.3 250ML / 10</t>
  </si>
  <si>
    <t>BEAKER FORMA ALTA BORO 3.3 600ml /10</t>
  </si>
  <si>
    <t>BEAKER FORMA ALTA BORO 3.3 1000ml /10</t>
  </si>
  <si>
    <t>BEAKER FORMA ALTA  2000ML</t>
  </si>
  <si>
    <t>BALON VOLUMETRICO CON TAPA 20 ML CLASE A</t>
  </si>
  <si>
    <t>VARILLA AGITADORA DE VIDRIO</t>
  </si>
  <si>
    <t>FRASCOS DE VIDRIO  CON TAPA DE 12 ml</t>
  </si>
  <si>
    <t>CILINDRO DE VIDRIO GRADUADO 10ML AZUL CL.A</t>
  </si>
  <si>
    <t>CILINDRO DE VIDRIO GRADUADO 25ML AZUL CL.A</t>
  </si>
  <si>
    <t>CILINDRO DE VIDRIO GRADUADO 100ML AZUL CL.A</t>
  </si>
  <si>
    <t>CILINDRO DE VIDRIO GRADUADO 1000ML AZUL CL.A</t>
  </si>
  <si>
    <t>BOTELLA DE VIDRIO CUADRADO COLOR CAFÉ 100ML GL32</t>
  </si>
  <si>
    <t>BOTELLA DE VIDRIO CUADRADO COLOR CAFÉ 250ML GL32</t>
  </si>
  <si>
    <t>BOTELLA DE VIDRIO CUADRADO (REDONDO) COLOR CAFÉ 1000ML GL45</t>
  </si>
  <si>
    <t>MATRAZ GRADUADO MBL CUELLO SUAVE 50ML CLASE A</t>
  </si>
  <si>
    <t>MATRAZ GRADUADO MBL CUELLO SUAVE 1000ML CLASE A</t>
  </si>
  <si>
    <t>TERMÓMETRO LÍQUIDO ROJO -10 +110 à 0,5°</t>
  </si>
  <si>
    <t>MICROPIPETA INVESTIGACIÓN  AUTOCLAVABLE 10-100µl</t>
  </si>
  <si>
    <t>MICROPIPETA INVESTIGACIÓN  AUTOCLAVABLE 100-1000 UL</t>
  </si>
  <si>
    <t>MICROPIPETA INVESTIGACIÓN AUTOCLAVABLE 1-5ML</t>
  </si>
  <si>
    <t>MICROPIPETA INVESTIGACIÓN  AUTOCLAVABLE 1000 100-1000UL /</t>
  </si>
  <si>
    <t>MICROPIPETA INVESTIGACIÓN  AUTOCLAVABLE 0,5-250 UL (1000)</t>
  </si>
  <si>
    <t>SOPORTE PARA 3 MICROPIPETAS</t>
  </si>
  <si>
    <t xml:space="preserve">DISPENSADOR ANALÓGICO AJUSTABLE 5ML 1- 5 ML </t>
  </si>
  <si>
    <t>PUNTAS PARA M.PIPETA 10-100 UL. Viene de 2 a 200 UL paquete x 1000u</t>
  </si>
  <si>
    <t>PUNTAS PARA M.PIPETA 100-1000 UL paquete x 1000u</t>
  </si>
  <si>
    <t>PUNTAS PARA M.PIPETA 1000-5000 UL paquete x 1000u</t>
  </si>
  <si>
    <t xml:space="preserve">FILTROS N°40 110MM /100, PQTX100. </t>
  </si>
  <si>
    <t>BARRA MAGNÉTICA PTFE 40X8 MM 1 ANILLO/ 2</t>
  </si>
  <si>
    <t>BARRA MAGNÉTICA PTFE 20X6 MM 1 ANILLO (2)</t>
  </si>
  <si>
    <t>Caja por 100</t>
  </si>
  <si>
    <t>24</t>
  </si>
  <si>
    <t>BARRA MAGNÉTICA PTFE 12X4,5MM1 ANILLO/ 2</t>
  </si>
  <si>
    <t>ESPATULA MICRO INOX 102MM PQT 5</t>
  </si>
  <si>
    <t>ESPATULA MICRO INOX 152MM PQT 5</t>
  </si>
  <si>
    <t>BOTELLA DE LAVADO POLIETILENO 250 ML</t>
  </si>
  <si>
    <t>PERA PARA PIPETEAR, UNIVERSAL VERDE 100ML</t>
  </si>
  <si>
    <t>PARAFILM 10CM X 38M (RL)</t>
  </si>
  <si>
    <t>CEPILLO PARA BOTELLAS - PARA TUBO DE ENSAYO 18MM / 10, Kit 12 pieza en acero</t>
  </si>
  <si>
    <t>CEPILLO PARA BOTELLA - PARA TUBOS DE HEMÓLISIS (10)</t>
  </si>
  <si>
    <t>PAPEL DE FILTRO PARA LABORATORIO 55 mm caja x 100</t>
  </si>
  <si>
    <t>GRADILLA METÁLICA PARA BAÑO MARÍA (20 TUBOS)</t>
  </si>
  <si>
    <t>GRADILLA PARA TUBO FALCON POLIPROPILENO</t>
  </si>
  <si>
    <t>PAQ X 100</t>
  </si>
  <si>
    <t>ADAPTADOR PP GL45 MM PARA POLYFIX</t>
  </si>
  <si>
    <t xml:space="preserve">CILINDRO GRADUADO 1000 ml plastico CLASE A </t>
  </si>
  <si>
    <t xml:space="preserve">CILINDRO GRADUADO 100 ml plastico CLASE A </t>
  </si>
  <si>
    <t xml:space="preserve">CILINDRO GRADUADO 50ml plastico CLASE A </t>
  </si>
  <si>
    <t>JERINGA 10 ml</t>
  </si>
  <si>
    <t>JERINGA 5 ml</t>
  </si>
  <si>
    <t>TUBO FALCON 50 ML NACIONAL PQTX25</t>
  </si>
  <si>
    <t>GEL REFRIGERANTE 300 G BIOTHERMICS PQTX20</t>
  </si>
  <si>
    <t>Cajas de Petri de 45 mm de diámetro en vidrio esterilizable x 10un</t>
  </si>
  <si>
    <t>PQTX25</t>
  </si>
  <si>
    <t>Filtros de membrana estériles de acetato de celulosa de 0,45 µm de poro y 47 mm de adiámetro con cuadrícula  X 100un</t>
  </si>
  <si>
    <t>PQTX20</t>
  </si>
  <si>
    <t>Asa de platino redondeada</t>
  </si>
  <si>
    <t>Caja x 10</t>
  </si>
  <si>
    <t>Tubos de cultivo de vidrio esterilizable con tapa rosca, capacidad  18x125 mm X 50un</t>
  </si>
  <si>
    <t>Caja X 100</t>
  </si>
  <si>
    <t>Agar Chromocult (Medio de cultivo para E.coli y coliformes) 500g</t>
  </si>
  <si>
    <t>Agua de peptona de 500 ml</t>
  </si>
  <si>
    <t>Caja x 50</t>
  </si>
  <si>
    <t>Frascos para toma de muestras de agua boca ancha, aforados  en vidrio Borosilicato, tapa rosca azul  y tapón de solicona,  esterilizables, capacidad 250 ml</t>
  </si>
  <si>
    <t>Caja x 10 botellas</t>
  </si>
  <si>
    <t>Frascos para toma de muestras de agua boca ancha, aforados  en vidrio Borosilicato, tapa rosca azul  y tapón de solicona,  esterilizables, capacidad 500 ml</t>
  </si>
  <si>
    <t>Frascos para toma de muestras de agua boca ancha, aforados  en vidrio Borosilicato, tapa rosca azul  y tapón de solicona,  esterilizables, capacidad 300 ml</t>
  </si>
  <si>
    <t>Botellas de Polietileno para muestras de agua, superficie lisa y aforado boca ancha, de forma redonda capacidad 1000 ml</t>
  </si>
  <si>
    <t>Botellas de Polietileno para muestras de agua, superficie lisa y aforado boca ancha, de forma redonda capacidad 500 ml</t>
  </si>
  <si>
    <t>Frasco Lavador capacidad 500 ml</t>
  </si>
  <si>
    <t>Beaker De Vidrio Graduado capacidad  250 ml</t>
  </si>
  <si>
    <t>Mechero de Acohol</t>
  </si>
  <si>
    <t>Tiosulfato de sodio - reactivo para cloro libre  (sobres de reactivo en polvo)  Paquete x 100 unidades</t>
  </si>
  <si>
    <t>Kit de cloro residua PAQUETE X 100</t>
  </si>
  <si>
    <t>Valor IVA</t>
  </si>
  <si>
    <t xml:space="preserve">TIPO ELEMENTO CONSUMO USO MICROCONTROLADORES UNIDAD DE MEDIDA UNIDAD CARACTERISTICA N.A.,BOARD LOPY4 IOT DEV ; UNIDAD DE MEDIDA UNIDAD CARACTERISTICA LOPY4 IOT DEV BOARD ESP32 802.11 Wireless LAN Development Board,Transceptor; 802.11 b/g/n (Wi-Fi, WiFi, WLAN), Bluetooth® Smart Ready 4.x modo doble, LoRa® (LoRaWAN™), Sigfox . </t>
  </si>
  <si>
    <t>TIPO ELEMENTO CONSUMO USO MICROCONTROLADORES UNIDAD DE MEDIDA UNIDAD CARACTERISTICA,  Tarjeta WiFi, Bluetooth GPS, LoRa LILYGO TTGO t-Beam - Versión 1.1; UNIDAD DE MEDIDA: Unidad; CARACTERISTICA: Modulo de desarrollo IoT inalámbrico con comunicación WiFi, Bluetooth, GPS y LoRa. Con soporte para batería 18650 y antena. Versión 1.1, Referencia: LILYGO-TTGO-ESP32-LORA-1.1  Características:    ESP32    Última versión ESP32: REV1  WIFI  Referencia: LILYGO-TTGO-ESP32-LORA-1.1  Bluetooth  4 MB PSRAM  4 MB Flash  3D antena  LORA    Voltaje de funcionamiento: 1,8 ~ 3,7 v  Corriente aceptable: 10 ~ 14mA  Corriente de transmisión: 120mA @ + 20dBm  90mA @ + 17dBm  29mA @ + 13dBm  Frecuencia de funcionamiento: 433/470 MHz (versión 433HMz)/868 M/915 M (versión de 868 MHz)  Potencia de transmisión: + 20dBm  Sensibilidad de recepción:-139dBm @ LoRa &amp; 62,5 Khz &amp; SF = 12 y 146bps  -136dBm @ LoRa y 125 Khz y SF = 12 y 293bps  -118dBm @ LoRa y 125 Khz y SF = 6 y 9380bps  -123dBm @ FSK y 5 Khz y 1,2 Kbps  Error de frecuencia: +/-15 KHz  Espacio FIFO: 64 bytes  Velocidad de datos: 1.2K ~ 300Kbps @ FSK  0.018K ~ 37.5Kbps @ LoRa  Modo de modulación: FSK, GFSK MSK... el sistema GMSK LoRa TM OOK  Interfaz forma: SPI  Corriente de sueño: 0.2a @ Sleep  1.5uA @ IDLE  Función Digital RSSI  Correcion automática de frecuencia  Control automático de ganancia  Sensor de temperatura y detección de baja tensión  Activación rápida y salto de frecuencia  Controlador de paquetes de datos altamente configurable  GPS    Módulos GPS NEO-6M, fuente de alimentación de 3 V-5 V  Módulo con antena de cerámica  Guarda los datos de los parámetros de configuración  Con indicador de señal LED  Velocidad de envío predeterminada: 9600  Poder    TP5400  1A de gestión de batería  Indicador LED: hay 4 LED que muestran el estado de la batería en tiempo real.  USB  CP2104-GMR  Pre-Flash del Firmware  SoftRF V4.0</t>
  </si>
  <si>
    <t>TIPO ELEMENTO CONSUMO USO MICROCONTROLADORES UNIDAD DE MEDIDA UNIDAD CARACTERISTICA, NOMBRE: Gateway LoRaWAN con modulo EC25AU para exteriores; CARACTERISTICAS: Modulo que permite la conexión de una red inalámbrica LoRa a una red IP via WiFi, Ethernet o celular.  Con modulo EC25 versión 4G que permite integrar soluciones de conectividad GSM/GPRS. Es un sistema Open source, compatible con proyectos IoT.
Características:
Alimentación 12VDC o PoE
1 SX1301 + 2 1257 LoRa tranceiver
1 puerto RJ45 10M/100M
1 EC25 versión 4G
1 puerto USB
WiFi 2.4GHz (802.11 bgn)
Frecuencia 915MHz,  para bandas US915
PoE 802.3af
Compatible con protocolo LoRaWAN
Tiene pre-configurado bandas de frecuencia LoRaWAN estándar
Diseñado para exteriores
Sistema Open Source OpenWrt
Controlado por Web GUI, SSH via LAN o Wifi
Emula 49x demuladores LoRa
10 caminos de demulacion paralela programables
Con modulo GPS para localización
Con antena externa
Indice IP65, Ref: DLOS8-US915-EC25AU</t>
  </si>
  <si>
    <t>TIPO ELEMENTO CONSUMO USO MICROCONTROLADORES UNIDAD DE MEDIDA UNIDAD CARACTERISTICA, Gateway LoRaWAN para interiores; CARACTERISTICAS:Getaway de código abierto que permite conectar redes inalámbricas LoRa a una red IP vía WiFi o Ethernet.
Características: Sistema Open Source OpenWrt
1 x SX1308 + 2 x 1257 LoRa Transceiver
1 puerto 10M/100M RJ45
1 WiFi 2.4G (802.11 bgn)
1 puerto host USB
Voltaje de entrada vía USB tipo C: 5V, 2A
Controlado por Web GUI, SSH vía LAN o WiFi
Emula 49x LoRa demuladores
Con 10 rutas de demulación paralelas programables ,Ref: LPS8-915</t>
  </si>
  <si>
    <t xml:space="preserve"> NOMBRE:  Sensor de temperatura y humedad digital SHT10; CARACTERISTICA:Es un sensor, robusto y preciso SHT1x, de tipo industrial. La interfaz en serie de 2 hilos y regulación de tensión interna permite una integración fácil y rápida del sistema. Además, es compatible con Arduino. El socket de suspensión de pared hace que sea fácil de instalar.
Características:
Consumo de energía: 0.15mW (Promedio)
Tipo de interfaz: interfaz de dos hilos (Digital)
Cable rojo - 5v
Cable azul - GND
Cable amarillo - Cable Reloj
Cable negro - Cable de datos
Rango de humedad:0-100% de humedad relativa
Rango de temperatura: -10~80 ℃
Exactitud de la humedad: ± 5.0% RH
Exactitud de la temperatura: ± 0,5 ℃
Tamaño: 49mm x 14mm, Sensor de temperatura y humedad digital SHT10; 
Rango de humedad:0-100% de humedad relativa
Rango de temperatura: -10~80 ℃
Exactitud de la humedad: ± 5.0% RH
Exactitud de la temperatura: ± 0,5 ℃
Tamaño: 49mm x 14mm
Referencia: SEN0148</t>
  </si>
  <si>
    <t xml:space="preserve">TIPO ELEMENTO CONSUMO UNIDAD DE MEDIDA UNIDAD CARACTERISTICA DE TEMPERATURA Y HUMEDAD POTENCIA,Sensor de temperatura y humedad digital SHT10; CARACTERISTICA:Es un sensor, robusto y preciso SHT1x, de tipo industrial. La interfaz en serie de 2 hilos y regulación de tensión interna permite una integración fácil y rápida del sistema. Además, es compatible con Arduino. El socket de suspensión de pared hace que sea fácil de instalar
Consumo de energía: 0.15mW (Promedio)
Tipo de interfaz: interfaz de dos hilos (Digital)
Cable rojo - 5v
Cable azul - GND
Cable amarillo - Cable Reloj
Cable negro - Cable de datos
Rango de humedad:0-100% de humedad relativa
Rango de temperatura: -10~80 ℃
Exactitud de la humedad: ± 5.0% RH
Exactitud de la temperatura: ± 0,5 ℃
Tamaño: 49mm x 14mm
</t>
  </si>
  <si>
    <t>TIPO ELEMENTO CONSUMO UNIDAD DE MEDIDA UNIDAD CARACTERISTICA DE TEMPERATURA Y HUMEDAD POTENCIA, 
CARACTERISTICAS:Tarjeta sensor basada en el chip BME280. Con comunicación I2C o SPI y conector STEMMA QT. Este modulo permite obtener datos de la temperatura, la humedad y la presión, en ambientes interiores, con un alto grado de precisión. Es compatible con sistemas de 3.3V y 5V.
Características:
Sensor BME280
Rango de medición de temperatura: -40 a 85C
Exactitud: ±1C
Rango de medición de humedad: 0-100%HR
Exactitud: ±3%
Rango de medición de presión barométrica: 300 a 1100hPa
Exactitud: ±1m
Comunicación I2C o SPI
Con regulador de voltaje que la hace compatible con sistemas de 3.3V y 5V
Con conector STEMMA QT para una fácil conexión y además le permite ser compatible con tarjetas con conectores Qwiic
Referencia:  ADAF-2652</t>
  </si>
  <si>
    <t>TIPO ELEMENTO CONSUMO UNIDAD DE MEDIDA UNIDAD CARACTERISTICA DE TEMPERATURA Y HUMEDAD POTENCIA, NOMBRE: Sensor de presión atmosférica BME280; CARACTERISTICAS: Sensor de presión basado en el chip BME280, puede medir también humedad y temperatura.
Características:
Sensor BME280
Voltaje de funcionamiento: 3.3V
Con interfaz digital I2C (modo esclavo 3,4 MHz) O SPI (modo esclavo de 3 hilos o 4 cables 10 MHz)
Rango de medición de Presión: 300-1100hPa
Error de medición: ± 1hPa resolución 0.18 Pa
Rango de medición de Humedad relativa: 0-100%
Error de medición: ± 2%; histéresis de humedad: ± 1%; resolución 0.8%
Rango de medición de temperatura: 0-65 C
Error de medición: ±0. 5 °C MAX±1°C; resolución 0.1 °C
Con orificio de tornillo de fijación M3
Dimensiones: 15.4x11.6x2.4mm, Referencia: GY-BME280</t>
  </si>
  <si>
    <t>TIPO ELEMENTO CONSUMO UNIDAD DE MEDIDA UNIDAD CARACTERISTICA DE TEMPERATURA Y HUMEDAD POTENCIA, Kit Termocupla tipo K; CARACTERISTICAS:Conjunto compuesto por módulo de control MAX6675 y sonda sensor de temperatura tipo K.
Características:
C.I: MAX6675
Voltaje de funcionamiento: 3.3~5v
Rango de medición: 0~800°C
La señal de temperatura puede ser convertida en 12 bits digitales
Resolución de la temperatura de: 0,25 grados;
Comunicación: SPI
Sonda de temperatura tipo K
Longitud de la sonda: 13.5cm aprox.
Longitud del cable: 34cm aprox., Referencia: KIT-TERMO-K</t>
  </si>
  <si>
    <t>TIPO ELEMENTO CONSUMO UNIDAD DE MEDIDA UNIDAD CARACTERISTICA DE TEMPERATURA Y HUMEDAD POTENCIA,, Sensor de humedad y temperatura industrial SHT10; CARACTERISTICA: Sensor de humedad y temperatura industrial SHT10 para exteriores, con alta precisión, rápida respuesta y bajo consumo. Temperatura hasta 120°C, Humedad: 0 ~ 100%.; REFERENCIA:SHT10-H2</t>
  </si>
  <si>
    <t>TIPO ELEMENTO CONSUMO UNIDAD DE MEDIDA UNIDAD CARACTERISTICA DE TEMPERATURA Y HUMEDAD POTENCIA, Sensor de Humedad y Temperatura con LoRaWAN; CARACTERISTICAS: Modulo sensor basado en SHT20 y LHT65 (915MHz) que permiten medir temperatura y humedad y enviar datos a un largo rango de distancia.
Contiene además un conector externo para otros sensores. Diseñado para aplicaciones IoT.
Características:
Sensor de temperatura y humedad: SHT20
Chip LoRaWAN: LHT65
Protocolo LoRaWAN clase A (puede trabajar con LoRA Gateway estándar)
Compatible con el protocolo LoRaWAN v1.0.2
Bandas de frecuencia: CN470/EU433/KR920/US915/EU868/AS923/AU915
Compatible con comandos AT
Permite configuración de parámetros de forma remota vía LoRAWAN Downlink
Firmware actualizable por medio de puerto de programación
Con batería de 2400mAh de larga duración (no recargable)
Conector para sensores externos (sonda temperatura, humedad del suelo, etc)
Con LEDs indicadores de estado
Puede guardar hasta 3200 datos con fecha</t>
  </si>
  <si>
    <t>TIPO ELEMENTO CONSUMO UNIDAD DE MEDIDA UNIDAD CARACTERISTICA DE TEMPERATURA Y HUMEDAD POTENCIA, LSN50v2-D23 -- LoRaWAN Waterproof /Outdoor Temperature Sensor; CARACTERISTICAS: Cuenta con 3 sondas Para medición de temperatura ambiente cuyo sensor es el DS28B20, Longitud del cable: 2 metros, Compatible con LoRaWAN, rango de temperatura: -55 -+125°C, cuenta con alerta de temperaturas y es alimentado por una bateria 8500mAh Li-SOCI2, Está diseñado para un uso de hasta 10 años, Compatible con el estandar de frecuencia LoRaWAN US915
Protección IP68,  LSN50v2-D23 -- LoRaWAN Waterproof /Outdoor Temperature Sensor
Referencia: LSN50v2-D23  US915</t>
  </si>
  <si>
    <t>TIPO ELEMENTO CONSUMO UNIDAD DE MEDIDA UNIDAD CARACTERISTICA DE TEMPERATURA Y HUMEDAD POTENCIA, Sensor de temperatura y humedad del aire con comunicación inalámbrica LoRaWAN. Diseñado para para un amplio rango de aplicaciones y proyectos IoT. Mide la temperatura ambiental y la humedad relativa del aire de forma precisa y luego sube estos valores a un servidor IoT vía protocolo inalámbrico LoRAWAN. Con cubierta a prueba de agua y anti-condensación, Referencia: LSN50V2-S31-US915
Características:
Sensor: SHT31
Rango de temperatura: -40 a + 80°C
Exactitud: ±0.2 @ 0-90°C
Resolución: 0.01C
Rango de humedad: 0 ~ 99.9% RH
Exactitud: ± 2%RH (0 ~ 100%RH)
Resolución: 0.01% RH
LoRaWAN v1.0.3 Class A
Banda: AU915
Sensor con cable de 3m
Soporta comandos AT para cambio de parámetros
Soporta alarma de temperatura
Uplink en forma periódica o Interrupción
Downlink para cambiar la configuración
Funciona con batería de Li-SOCI2 8500mAh</t>
  </si>
  <si>
    <t>TIPO ELEMENTO CONSUMO UNIDAD DE MEDIDA UNIDAD CARACTERISTICA DE TEMPERATURA Y HUMEDAD POTENCIA,Sensor de temperatura a prueba de agua DS18B20 - Cable 2MTS; CARACTERISTICAS: Esta es una versión impermeabilizada del sensor de temperatura DS18B20. Útil para cuando necesite medir algo lejano, o en condiciones de humedad. El sensor alcanza hasta 125 °C, el cable está revestido en PVC por lo que se sugiere mantenerla por debajo de 100 °C. Debido a que son digitales, no recibe ningún tipo de degradación de la señal incluso en largas distancias!. El DS18B20 proporciona 9 a 12-bits (configurable) lecturas de temperatura durante un interfaz 1-Wire, de modo que sólo un hilo (y tierra) se debe conectar a partir de un microprocesador.Compatible con sistemas de 3.0 ó 5.5V.
Caracteristicas:
Utilizable con 3.0V a 5.5V de alimentación / datos.
± 0.5°C de precisión desde: -10 a +85 °C
Rango de temperatura utilizable: -55 a 125 °C (-67 a +257° F )
Resolución selecionable de 9 a 12 bits.
Utiliza la interfaz 1-Wire-sólo requiere un pin digital para la comunicación.
ID único de 64 bits en el chip.
Sensores múltiples pueden compartir un pin.
Temperatura límite de alarma del sistema.
Tiempo de consulta es inferior a 750 ms.
3 cables de interfaz:
Cable rojo - VCC
Cable negro - GND
Cable amarillo - DATOS
Tubo de acero inoxidable de 6 mm de diámetro por 35 mm de largo.
Diámetro del cable: 4mm
Longitud del cable: 2mts, Ref: DFR0198-2M</t>
  </si>
  <si>
    <t>TIPO ELEMENTO CONSUMO UNIDAD DE MEDIDA UNIDAD CARACTERISTICA DE SUELOS DE 2 FUNCIONES, ANALOGO,  Sensor de humedad y temperatura del suelo RK520-01 12VDC; CARACTERISTICAS: Sensor combinado de humedad y temperatura del suelo, basado en FDR (Frequency Domain Reflectometry) que usa el principio de medición del contenido volumétrico de agua en el suelo. Está fabricado en acero inoxidable y puede ser enterrada en el suelo por largos periodos de medición.
Características:
Rango de medición de humedad: 0~100%
Precisión: ±3%
Rango de medición de temperatura: -30~70 C
Precisión: ±0.2 C
Tiempo de respuesta: &lt;1s
Salida de señal(opcionales): 4-20mA, 0-5V, RS485.
Voltaje de alimentación:12V-24VDC
Material de los pines: 3 pines de acero 316L
Material de la cubierta: ABS
Con cable de 1.5m, Ref: RK520-01-12VDC</t>
  </si>
  <si>
    <t>TIPO ELEMENTO CONSUMO UNIDAD DE MEDIDA UNIDAD CARACTERISTICA DE SUELOS DE 2 FUNCIONES, ANALOGO, Sensor de humedad temperatura y EC del suelo RK520-02; CAARACTERISTICAS: Sensor combinado de humedad, temperatura y conductividad eléctrica del suelo. Está fabricado en acero inoxidable y puede ser enterrada en el suelo por largos periodos de medición. Es recomendado para suelos salino-alcalino.
Características:
Rango de medición de humedad: 0~100%
Precisión: ±3%
Rango de medición de temperatura: -30~70 C
Precisión: ±0.3 C
Rango de medición EC: 0-10mS/cm (0.2V), 0-20mS/cm (RS485)
Tiempo de respuesta: &lt;1s
Salida de señal(opcionales): 0-2V, RS485
Voltaje de alimentación(opcionales): 12V-24VDC/5VDC
Material de los pines: 3 pines de acero 316L
Material de la cubierta: ABS
Con cable de 2m,
Ref: RK520-02</t>
  </si>
  <si>
    <t>TIPO ELEMENTO CONSUMO UNIDAD DE MEDIDA UNIDAD CARACTERISTICA DE SUELOS DE 2 FUNCIONES, ANALOGO,  RK520-10 All-in-one Soil Sensor; CARACTERISTICAS; CARACTERISTICAS: Sensor  con la capacidad de realizar medidas de humedad, temperatura, conductividad eléctrica del suelo, pH y NPK en suelo. Está fabricado en acero inoxidable y puede ser enterrada en el suelo por largos periodos de medición. Es recomendado para suelos salino-alcalino.
Características:
Rango de medición de humedad: 0~100%
Precisión: ±3% (0-53%), ±5% (54-100%)
Rango de medición de temperatura: -40~80 C
Precisión: ±0.5 C
Rango de medición EC: 0-10mS/cm
Rango de medición pH: 3-9 pH
Rango de medición NPK: 0-1999mg/kg
Tiempo de respuesta: &lt;1s
Salida de señal(opcionales): 0-2V, RS485
Voltaje de alimentación(opcionales): 12V-24VDC/5VDC
Material de los pines: 5 pines de acero 316L
Material de la cubierta: ABS
Con cable de 2m ,
Referencia: RK520-10</t>
  </si>
  <si>
    <t>TIPO ELEMENTO CONSUMO UNIDAD DE MEDIDA UNIDAD CARACTERISTICA DE SUELOS DE 2 FUNCIONES, ANALOGO, : LSNPK01 -- LoRaWAN Soil NPK Sensor; CARACTERISTICAS: Sensor compatible con LoRaWAN, que realiza medidas de temperatura con un sensor DS18B20, También realiza mediciones de concentración de nitrogeno, fosforo y potasio en el suelo y determinar la fertilidad del suelo, el sensor es alimentado por una bateria  8500mAh Li-SOCI2, que tiene una vida util de hasta 5 años, compatible con la frecuencia regional US915 para la transmisión en LoRaWAN US915,  cuenta con una sonda de 3 pines de acero 316L, Referencia: LSNPK01 US915</t>
  </si>
  <si>
    <t>TIPO ELEMENTO CONSUMO UNIDAD DE MEDIDA UNIDAD CARACTERISTICA DE SUELOS DE 2 FUNCIONES, ANALOGO, LSPH01 -- LoRaWAN Soil pH Sensor:; CARACTERISTICAS:
Sensor de medición de temperatura de suelo en el rango de -40℃～85℃   y pH cuya sonda cuenta con un electrodo de cloruro de plata con un rango de escala de 3-10 pH  cuenta con  un cable de longitud 3.5 metros y una sonda, nivel de protección IP68, compatible con transmisión LoRaWAN U915,
Referencia: LSPH01 US915</t>
  </si>
  <si>
    <t>TIPO ELEMENTO CONSUMO UNIDAD DE MEDIDA UNIDAD CARACTERISTICA DE SUELOS DE 2 FUNCIONES, ANALOGO, Sensor medidor de humedad del suelo y conductividad eléctrica (EC). Puede detectar la humedad, temperatura y conductividad eléctrica de la tierra y cargarla de forma inalámbrica a un servidor LoRaWAN IoT. Implementado usualmente en aplicaciones de agricultura.
Características:
LoRaWAN 1.0.3 Class A
Deteccion de humedad, temperatura y conductividad eléctrica
Con compensación de temperatura
Banda: US915
Compatible con comandos AT para cambiar los parámetros
Ulta bajo consumo de potencia
Actualización de datos periodicamente
Con batería de 4000mAh
Con cable de 3m
Cubierta a prueba de agua IP66, Referencia: LSE01 US915</t>
  </si>
  <si>
    <t>TIPO ELEMENTO CONSUMO UNIDAD DE MEDIDA UNIDAD CARACTERISTICA N.A. NOMBRE TARJETA ELECTRONICA, Conversor TTL a RS485; CARACTERISTICAS: Módulo conversor TTL a RS485 basado en el chip MAX485, Referencia: CONV-TTL-RS485
Características:
Voltaje de operación: 5V
Corriente de operación: 120uA ~ 500uA
Potencia de operación: 830mW
Velocidad máxima de transmisión: 2.5 Mbps
Compatible con Arduino
Dimensiones: 44x14mm</t>
  </si>
  <si>
    <t>TIPO ELEMENTO CONSUMO UNIDAD DE MEDIDA UNIDAD CARACTERISTICA N.A. NOMBRE TARJETA ELECTRONICA, Tarjeta TTL a RS485; CARACTERISTICAS: Módulo de conversión serial TTL a RS485. Permite comunicación a una larga distancia, soporta comunicación de múltiples máquinas, permitiendo el acceso al bus de hasta 128 dispositivos. Con alta protección y capacidad anti interferencias, es compatible con voltaje de 3.3V y 5V.
 Características:
Voltaje de entrada: 3.3 a 5.5VDC
Tasa de baudios: 110 a 128000bps
Compatible con señales de 3.3V y 5V
Con LEDs indicadores de Rx y Tx
Espaciamiento entre pines de 2.54mm que permiten desarrollos secundarios
Admite comunicación de múltiples máquinas, permitiendo el acceso a hasta 128 dispositivos en el bus
Soporta conexión en caliente
Tiene resistencias de terminación de 120 ohmios, cortocircuito R0 para habilitar la resistencia correspondiente. El corto circuito es recomendado para largas distancias de transmisión, Tarjeta TTL a RS485</t>
  </si>
  <si>
    <t>TIPO ELEMENTO CONSUMO UNIDAD DE MEDIDA UNIDAD CARACTERISTICA N.A. NOMBRE TARJETA ELECTRONICA, Modulo de comunicación RS485 a TTL; CARACTERISTICAS: Modulo convertidor de señal RS485 a TTL. Con conector estándar de 3.81mm e interfaz de pines.
Características:
Voltaje de alimentación: 3.3 a 5V
Conector industrial estándar de 3.81mm
Interfaz de pines (separación de 2.54mm)
El transceptor RS485 se cambia automatiamente, no es necesario cambiar de dirección, conversión de flujo de datos
Con chip regulador de voltaje
Interfaz de protección TVS
Chip RS485 de grado industrial
Con luces LED indicadores de estado
Sistema estable y confiable,
Ref: MOD-RS485-TTL</t>
  </si>
  <si>
    <t>TIPO ELEMENTO CONSUMO UNIDAD DE MEDIDA UNIDAD CARACTERISTICA N.A. NOMBRE TARJETA ELECTRONICA, Multi-conversor USB/RS232/RS485/TTL; CARACTERISTICAS:Multiplexor capaz de soportar interfaces de conversión entre USB, TTL,RS232 y RS485.Permite tener una entrada y múltiples salidas.Voltaje de alimentación:5V.
Características:
Alimentación vía micro USB o pin 5V
Voltaje de alimentación: 3.3 a 5V
Contiene LED indicador de encendido
Dimensiones: 52x37mm
La tarjeta se divide en dos áreas: A y B
El área A contiene: Micro USB e interfaces ATTL y A232
El área B contiene: interfaces BTTL, B232 y B485
La señal puede ser convertida de A→B y de B→A
La señal no puede ser convertida en la misma área. Es decir ATTL no puede ser convertida a A232, pero sí a B232.
Sólo permite una entrada por área, pero permite tener múltiples salidas.
No alimente simultáneamente con 5V si tiene conectado el micro USB, Ref: TEL0070</t>
  </si>
  <si>
    <t>TIPO ELEMENTO CONSUMO UNIDAD DE MEDIDA UNIDAD CARACTERISTICA N.A. NOMBRE TARJETA ELECTRONICA, Conversor USB a RS232/RS485/TTL tipo industrial aislado; CARACTERISTICAS:Conversor industrial basado en el FT232RL, con una alta velocidad de comunicación, estabilidad y confiabilidad.
Características generales:
Aislamiento óptico
Tasa de comunicación: 300-921600bps
Con LEDs indicadores de estado
Con TVS (supresor de voltaje trasciente)
Con fusibles auto-resetables y diodos de protección
Con conversor de voltaje serial TTL 3.3/5V, nivel de TTL configurable via switch
Sistemas operativos soportados: Windows 10/8.1/8/7/XP
Con caja metálica,
Ref: WS-15817</t>
  </si>
  <si>
    <t>TIPO ELEMENTO CONSUMO REFERENCIA N.A. MARCA N.A. UNIDAD DE MEDIDA UNIDAD NOMBRE KIT DE HERRAMIENTAS PARA IMPRESORA 3D,  CARACTERISTICAS: Termo higrómetro digital UNIT A12T.
Color: Blanco
Temperatura ambiente: -10 -+50°C
Temperatura Sonda: 10 - +50°C
Rango de Humedad: 10 -99%RH
Tamaño LCD: 4.5 pulgadas
Baterias: AAA, Ref: A12T</t>
  </si>
  <si>
    <t>TIPO ELEMENTO CONSUMO REFERENCIA N.A. MARCA N.A. UNIDAD DE MEDIDA UNIDAD NOMBRE KIT DE HERRAMIENTAS PARA IMPRESORA 3D, : Cama de vidrio de borosilicato de; CARACTERISTICAS:
Material, Vidrio de Borosilicato,
Medidas: 255X230x4 mm
Resistente a temperaturas desde 0°C hasta 120°C</t>
  </si>
  <si>
    <t>TIPO ELEMENTO CONSUMO REFERENCIA N.A. MARCA N.A. UNIDAD DE MEDIDA UNIDAD NOMBRE KIT DE HERRAMIENTAS PARA IMPRESORA 3D, PolyBox edición 2 Caja de almacenamiento de filamento para bobinas de 2 x 2.2 lbs o carrete de 6.6 lbs, PolyBox Edition II 3D, soporte de filamentos de filamento 3D, caja de almacenamiento de filamento 3D, filamento de impresión 3D</t>
  </si>
  <si>
    <t>TIPO ELEMENTO CONSUMO REFERENCIA N.A. MARCA N.A, PolyLite ASA Filament 1.75mm White ASA, 1kg Heat Resistant Weather Resistant ASA 1.75 Cardboard Spool - PolyLite ASA 3D Printer Filament White, Perfect for Printing Outdoor Functional Parts.
CARACTERISTICAS: PoliLite ASA
Material: ASA
Característica especial: resistente al agua, a los rayos UV y al calor.
Color: Blanco
Peso: 1 kg
Diámetro: 1,75 mm
Temperatura de impresión: 240-260˚C
Velocidad de impresión: 30-50 mm/s
Empaque: Sellado al vacío con desecante en bolsa resellable</t>
  </si>
  <si>
    <t>TIPO ELEMENTO CONSUMO REFERENCIA N.A. MARCA N.A. UNIDAD DE MEDIDA UNIDAD NOMBRE KIT DE HERRAMIENTAS PARA IMPRESORA 3D, PolyLite ASA Filament 1.75mm White ASA, 3kg Heat Resistant Weather Resistant ASA 1.75 Cardboard Spool - PolyLite ASA 3D Printer Filament White, Perfect for Printing Outdoor Functional Parts.
CARACTERISTICAS: PoliLite ASA
Material: ASA
Característica especial: resistente al agua, a los rayos UV y al calor.
Color: Blanco
Peso: 3 kg
Diámetro: 1,75 mm
Temperatura de impresión: 240-260˚C
Velocidad de impresión: 30-50 mm/s
Empaque: Sellado al vacío con desecante en bolsa resellable</t>
  </si>
  <si>
    <t>TIPO ELEMENTO CONSUMO REFERENCIA N.A. MARCA N.A. UNIDAD DE MEDIDA UNIDAD NOMBRE KIT DE HERRAMIENTAS PARA IMPRESORA 3D, Polymaker PolyLite ASA Filament 2.85mm White ASA, 1kg Heat Resistant Weather Resistant ASA 2.85 Cardboard Spool - PolyLite ASA 3D Printer Filament White, Perfect for Printing Outdoor Functional Parts.
CARACTERISTICAS: PoliLite ASA
Material: ASA, PolyLite ASA Filament 2.85mm White ASA, 1kg Heat Resistant Weather Resistant ASA 1.75 Cardboard Spool - PolyLite ASA 3D Printer Filament White, Perfect for Printing Outdoor Functional Parts
Característica especial: resistente al agua, a los rayos UV y al calor.
Color: Blanco
Peso: 1 kg
Diámetro: 2,85 mm
Temperatura de impresión: 240-260˚C
Velocidad de impresión: 30-50 mm/s
Empaque: Sellado al vacío con desecante en bolsa resellable</t>
  </si>
  <si>
    <t>TIPO ELEMENTO CONSUMO REFERENCIA N.A. MARCA N.A. UNIDAD DE MEDIDA UNIDAD NOMBRE KIT DE HERRAMIENTAS PARA IMPRESORA 3D,  PolyLite ASA Filament 2.85mm White ASA, 3kg Heat Resistant Weather Resistant ASA 2.85 Cardboard Spool - PolyLite ASA 3D Printer Filament White, Perfect for Printing Outdoor Functional Parts.
CARACTERISTICAS: PoliLite ASA
Material: ASA
Característica especial: resistente al agua, a los rayos UV y al calor.
Color: Blanco
Peso: 3kg
Unidad: kg
Diámetro: 2,85 mm
Temperatura de impresión: 240-260˚C
Velocidad de impresión: 30-50 mm/s
Empaque: Sellado al vacío con desecante en bolsa resellable, PolyLite ASA Filament 2.85mm White ASA, 3kg Heat Resistant Weather Resistant ASA 1.75 Cardboard Spool - PolyLite ASA 3D Printer Filament White, Perfect for Printing Outdoor Functional Parts</t>
  </si>
  <si>
    <t>TIPO ELEMENTO CONSUMO REFERENCIA N.A. MARCA N.A. UNIDAD DE MEDIDA UNIDAD NOMBRE KIT DE HERRAMIENTAS PARA IMPRESORA 3D,, Mezcla de colorante compatible con PETG, Colorante blanco para PETG con Aditivo UV x 1kg
Referencia Masterbatch blanco</t>
  </si>
  <si>
    <t>TIPO ELEMENTO CONSUMO REFERENCIA N.A. MARCA N.A. UNIDAD DE MEDIDA UNIDAD NOMBRE KIT DE HERRAMIENTAS PARA IMPRESORA 3D, Gránulos de PETG
Los pellets de PETG son ideales para los entusiastas de la extrusión en el hogar. Haz tu propio filamento PETG con una extrusora casera como Filabot, Filastruder o Extrusionbot.
Recomendaciones de procesamiento:
Pre-secado antes de la extrusión a 60°C durante 4 horas. Un horno tostador funciona bien para esto. ¡Hazle un favor a tu familia y no seques la resina en el horno de tu cocina! (El material húmedo se extruirá con burbujas presentes en el filamento. Si esto sucede, seque más la resina antes de procesarla).
Temperatura de extrusión: 210 – 230 °C, PETG PELLETS BLANCO x 25 KG
Referencia: SKYGREEN- K2012, grado de extrusión</t>
  </si>
  <si>
    <t>TIPO ELEMENTO CONSUMO REFERENCIA N.A. MARCA N.A. UNIDAD DE MEDIDA UNIDAD NOMBRE KIT DE HERRAMIENTAS PARA IMPRESORA 3D, UV-PETG 3D Printing El PETG
resistente a los rayos ultravioleta lleva el rendimiento del PETG IC3D de grado de producción al laboratorio y al aire libre. UV-PETG conserva una excelente claridad, resistencia a la perforación y dureza al impacto incluso después de la exposición repetida a la radiación ultravioleta al aire libre o como parte del proceso de esterilización UV. Si bien el color se desvaneció con el tiempo, se puede esperar que UV-PETG mantenga sus cualidades estructurales y resistencia a los rayos UV durante varios años.</t>
  </si>
  <si>
    <t>TIPO ELEMENTO CONSUMO REFERENCIA N.A. MARCA N.A. UNIDAD DE MEDIDA UNIDAD NOMBRE KIT DE HERRAMIENTAS PARA IMPRESORA 3D, ASA PELLETS; CARACTERISTICAS: Pellets ASA ideales para hacer tu propio filamento o para usar en una impresora 3D alimentada con pellets.
Temperatura de extrusión: 190 – 210 °C
Temperatura de secado: 80 °C
Tiempo de secado: 2 - 4 Horas
Unidad: kg, ASA PELLETS por kg</t>
  </si>
  <si>
    <t xml:space="preserve"> KIT DE HERRAMIENTAS PARA IMPRESORA 3D, 15% Carbon Fiber PETG Pellets
Ideal for home extrusion enthusiasts. Make your own Carbon Fiber PETG filament with a home-extruder such as the Filabot and Filastruder or others that are set-up for high-temp extrusion.
Processing Recommendations:
Pre-dry before extrusion at 50°C for 4-6 hours.  A toaster oven works fine for this.  Do your family a favor and do not dry the resin in your kitchen oven!  (Wet material will extrude with bubbles present in the filament.  If this happens, dry the resin more before processing.)
Extrusion Temp:  200-230°C (depending upon how your heater bands, thermocouple, and PID are configured.), CARBON FIBER PETG PELLETS</t>
  </si>
  <si>
    <t xml:space="preserve"> KIT DE HERRAMIENTAS PARA IMPRESORA 3D, NOMBRE:COLOR CONCENTRATE, 3 PACK COLOR BLANCO; CARACTERISTICAS: Estos colorantes son compatibles con una amplia gama de plásticos diferentes, incluidos los siguientes:
ASA, ABS, PETG,Cada paquete de 3 tiene suficiente concentrado para colorear 3 kg de resina (6,6 lbs). Mezcla a mano este colorante con tu resina coloreada natural al 2%. Con esta tasa de carga, un paquete (20 g) de colorante será suficiente para colorear 1 kg de resina. La saturación de color variará dependiendo de la opacidad de la resina base elegida. Usa más colorante si quieres un tono más oscuro, usa menos si quieres un tono más claro.
SKU DEL COLORANTE
Negro: BK1-UNI
Gris oscuro: GY2-UNI
Plata metalizada: SV1-UNI
Blanco: WT1-UNI
Rojo: RD5-UNI
Cobre metalizado: CU1-UNI
Oro metalizado: GD1-UNI
Naranja fluorescente : OR5-UNI Naranja
brillante:
Naranja mandarina :
Amarillo: YL1-UNI
TINTE SKU CONT.
Amarillo fluorescente: YL3-UNI
Verde fluorescente: GN7-UNI
Verde alpino: GN1-UNI
Verde militar: GN9-UNI
Azul oscuro: Azul
reflejo: Azul
medio: BL5-UNI
Anochecer: BL6-UNI
Lavanda: PR3-UNI
Lila: PR2- UNI, COLOR CONCENTRATE, 3 PACK PARA ASA, COLOR BLANCO</t>
  </si>
  <si>
    <t xml:space="preserve"> KIT DE HERRAMIENTAS PARA IMPRESORA 3D, :Clear Resin 1 L formlabs v4; CARACTERISTICAS:Imprima en 3D prototipos y modelos conceptuales sólidos y precisos que den vida a sus ideas con la biblioteca de resinas estándar de Formlabs.
Clear Resin es ideal para fluídica y fabricación de moldes, óptica, iluminación y cualquier pieza que requiera translucidez o que muestre características internas. La tecnología de impresión 3D de estereolitografía hace posibles impresiones claras en el escritorio.
Admite resoluciones de impresión: 100, 50 y 25 micrones (Form 2, Form 3 y Form 3B).
Se recomienda post-curado, Clear Resin 1 L formlabs v4</t>
  </si>
  <si>
    <t>NOMBRE KIT DE HERRAMIENTAS PARA IMPRESORA 3D, NOMBRE:White Resin 1 L formlabs v4; CARACTERISTICAS:Imprima en 3D prototipos y modelos conceptuales sólidos y precisos que den vida a sus ideas con la biblioteca de resinas estándar de Formlabs.
Clear Resin es ideal para fluídica y fabricación de moldes, óptica, iluminación y cualquier pieza que requiera translucidez o que muestre características internas. La tecnología de impresión 3D de estereolitografía hace posibles impresiones claras en el escritorio.
Admite resoluciones de impresión: 100, 50 y 25 micrones (Form 2, Form 3 y Form 3B).
Se recomienda post-curado, White Resin 1 L formlabs v5</t>
  </si>
  <si>
    <t xml:space="preserve"> KIT DE HERRAMIENTAS PARA IMPRESORA 3D, NOMBRE: Engineering Explorer Pack; CARACTERISTICAS: Amplíe sus capacidades con las propiedades de material únicas de Tough 1500 Resin, Flexible 80A Resin, Rigid 4000 Resin y High Temp Resin, todas las cuales forman parte de nuestra biblioteca de Engineering Resins, formuladas para ayudarlo a reducir costos, iterar más rápido y traer mejores experiencias al mercado.
La resina Tough 1500 es el material más resistente de nuestra familia funcional de resinas resistentes y duraderas. Elija Tough 1500 Resin para piezas rígidas y flexibles que se doblan y retroceden rápidamente.
Rigid 4000 Resin es parte de nuestra familia de Rigid Resins. La resina Rigid 4000 imprime con un acabado suave y pulido y es ideal para piezas rígidas y fuertes que pueden soportar una deflexión mínima. Considere este material relleno de vidrio para aplicaciones generales de soporte de carga.
La resina flexible 80A es el material suave al tacto más rígido de nuestra biblioteca de resinas flexibles y elásticas, con un durómetro Shore 80A. Al equilibrar la suavidad con la fuerza, la resina Flexible 80A puede resistir la flexión, la flexión y la compresión, incluso a través de ciclos repetidos.
High Temp Resin tiene la temperatura de deflexión térmica (HDT) más alta de toda nuestra cartera. Úselo para imprimir modelos para pruebas ambientales o crear moldes y maestros para procesos de producción como fundición y termoformado.
Se requiere poscurado para todas las resinas de ingeniería de Formlabs, Engineering Explorer Pack Formlabs resin</t>
  </si>
  <si>
    <t>TIPO ELEMENTO CONSUMO REFERENCIA N.A. MARCA N.A. UNIDAD DE MEDIDA UNIDAD NOMBRE KIT DE HERRAMIENTAS PARA IMPRESORA 3D,, NOMBRE: High Temp Resin 1 L V4; CARACTERISTICAS:Ya sea que esté optimizando su proceso de fabricación, iterando rápidamente a través de diseños o evaluando la forma, el ajuste y la función, las resinas de ingeniería de Formlabs están formuladas para soportar pruebas exhaustivas y funcionar bajo estrés.
High Temp Resin tiene una temperatura de deflexión térmica (HDT) de 238 °C a 0,45 MPa, la más alta entre las resinas de Formlabs. Úselo para imprimir prototipos detallados y precisos con alta estabilidad térmica.
Se requiere un tanque de resina separado para la resina de alta temperatura V1 y V2.
Admite resoluciones de impresión: 100, 50 y 25 micrones.
Requiere poscurado.</t>
  </si>
  <si>
    <t>TIPO ELEMENTO CONSUMO REFERENCIA N.A. MARCA N.A. UNIDAD DE MEDIDA UNIDAD NOMBRE KIT DE HERRAMIENTAS PARA IMPRESORA 3D, NOMBRE: Form 3 Resin Tank V2.1 ; CARACTERISTICAS: La impresión 3D Low Force Stereolithography (LFS)™ utiliza iluminación lineal y un tanque de película flexible para convertir la resina líquida en piezas perfectas. Un componente clave del proceso LFS, la resistente película de doble capa en la parte inferior del tanque de resina de la Form 3, permite un proceso de impresión dinámico y preciso.
Para uso con Form 3 y Form 3B, Form 3 Resin Tank V2.1 Formlabs</t>
  </si>
  <si>
    <t>TIPO ELEMENTO CONSUMO REFERENCIA N.A. MARCA N.A. UNIDAD DE MEDIDA UNIDAD NOMBRE KIT DE HERRAMIENTAS PARA IMPRESORA 3D, NOMBRE: Build Platform; CARACTERISTICAS: Una plataforma de construcción de repuesto puede acelerar su flujo de trabajo y permitir una impresión continua, ya sea que esté cambiando resinas o comenzando una nueva impresión mientras retira su pieza.
Para usar con Form 3B, Form 3 y Form 2, Build Platform Formlabs</t>
  </si>
  <si>
    <t>TIPO ELEMENTO CONSUMO REFERENCIA N.A. MARCA N.A. UNIDAD DE MEDIDA UNIDAD NOMBRE KIT DE HERRAMIENTAS PARA IMPRESORA 3D, NOMBRE: Build Platform 2; CARACTERISTICAS: Build Platform 2 con tecnología patentada de liberación rápida le permite quitar piezas de la plataforma de construcción rápida y fácilmente sin herramientas en segundos. Build Platform 2 elimina el riesgo de dañar su pieza y agiliza su flujo de trabajo, Build Platform 2  Formlabs</t>
  </si>
  <si>
    <t>NOMBRE Sensor UV y luz Si1145 ;UNIDAD DE MEDIDA UNIDAD CARACTERISTICA Sensor UV y luz Si1145 (Sensor cuadrado adafruit no la versión flor) ADAF-1777 NOMBRE Sensor UV y luz Si1145 ;UNIDAD DE MEDIDA UNIDAD CARACTERISTICA Sensor UV y luz Si1145 (Sensor cuadrado adafruit no la versión flor) ADAF-1777</t>
  </si>
  <si>
    <t>NOMBREControlador de Carga Solar 10A REG-SOLAR-12-24-10LCD ; UNIDAD DE MEDIDA UNIDAD CARACTERISTICA Controlador de Carga Solar 10A REG-SOLAR-12-24-10LCD Sistema controlador de carga para energía solar. Con pantalla LCD y 2 salidas USB. Características: Voltaje de carga:12V/24V Capacidad: 10A Rango de temperatura: -25~55°C Voltaje de protección de sobre descarga: 10.5V ó 21V Voltaje de protección de sobre carga :14.4V ó 27.4V Voltaje de Swicheo: 11.8V o 23.6V Voltaje de protección de sobrecarga:14V ó 28V Salidas USB: 5V/2A</t>
  </si>
  <si>
    <t>NOMBRE CONECTOR Circular HEMBRA de 4 pines para Micrófono MI-724H; UNIDAD DE MEDIDA UNIDAD CARACTERISTICA Conector Circular HEMBRA de 4 pines para Micrófono MI-724H, Características: Carcasa metálica Tipo de conexión: Con soldadura, cable hasta de 22AWG Diámetro: 13.5mm Longitud: 35.6mm.</t>
  </si>
  <si>
    <t>NOMBRE CONECTOR Circular MACHO de 4 pines para Micrófono MI-724M ; UNIDAD DE MEDIDA UNIDAD CARACTERISTICA Conector Circular MACHO de 4 pines para Micrófono MI-724M. Tipo de conexión: Con soldadura, cable hasta de 22AWG Montaje en chasis Montaje: en orificio de 5/8 de pulgada (15.88mm) y grosor del panel de ¼ de pulgada (6.35mm).</t>
  </si>
  <si>
    <t>NOMBRE TARJETA MADRE Circuito Impreso Universal 6.4 x 15.6cm 1236 puntos C-130 ;UNIDAD DE MEDIDA UNIDAD CARACTERISTICA Circuito Impreso Universal 6.4 x 15.6cm 1236 puntos C-130 , Circuito impreso para prototipado. Con 1236 orificios Características: Material: Baquelita Dimensiones: 6.4 x 15.6cm PadsE36:G37 de 1mm. Separación entre pads: 2.54mm Espesor total: 1mm.</t>
  </si>
  <si>
    <t>Fuente Regulador DC-DC 5V-5A; Características: Regulador de voltaje con rectificación síncrona, amplia tensión, alta corriente y alta eficiencia con salida USB para Teléfono, Caracterísitcas: Voltaje de entrada: 9 – 36VDC, Voltaje de salida: 5.2V , Corriente de salida:, Máxima 5A, Potencia: 25W, Dimensiones: 63 * 27 * 10m m (longitud * anchura * altura), Con salida USB y Salida de cable 5V+ y GND.</t>
  </si>
  <si>
    <t>Modulo Dongle 4G GNSS SIM7600G-H; Caracterisiticas: Modulo de comunicación 4G y posicionamiento GNSS de tipo industrial. Con una tasa de downlink de hasta 150Mbps y de downlink de 50Mbps, compatible con sistemas Windows, Linux y Android.</t>
  </si>
  <si>
    <t>NOMBRE Sensor de efecto Hall A3144 ;CARACTERISTICA:Sensor de efecto Hall de 5V, compatible con Arduino. Puede ser utilizado para velocidad de motores, detección de posición, entre otras aplicaciones, Voltaje de funcionamiento: 5V, Chip: LM393, 3144 Hall sensor Magnetic sensing probe, Serie: 3144, Compatible con Arduino, Dimensiones: 32mm x 20mm x 11mm, Señal valida de salida:Bajo, Sensibilidad ajustable, El circuito de Suiche de salida puede ser directamente conectado a un puerto IO de un microcontrolador, digital</t>
  </si>
  <si>
    <t>NOMBRE: Antena 900MHz 5dBi MACHO, CARACTERISTICAS: Antena omnidireccional de alta ganancia. Con conector SMA macho.
 Características:
 Ganancia: 5dBi ± 0.7dBi
 Impedancia: 50 Ohm
 Longitud: 19cm aprox.</t>
  </si>
  <si>
    <t>Nombre: AS5600-SO_EK_AB; Caracteristica: Sensor magnetico de posición rotacional;  Características: Incluye iman de referencia AS5000-MD6H-1, consumo de voltaje de 3.3V, utilización del protocolo I2C, rango de medición de 0-360 grados, resolución de 12 bits y salida PWM.</t>
  </si>
  <si>
    <t>Nombre: Expansion Board; Caracteristicas: Compatible con WiPy 3.0, LoPy4, SiPy, FiPy y GPy. NOTA: No incluye el WiPy Características Alimentado por USB y batería LiPo Convertidor de USB a serie PIC personalizado con modo de cargador de arranque automático Cargador de batería LiPo (BQ24040), con opciones para dos corrientes de carga diferentes (100mA y 450mA) TPS2115A con protección contra voltaje inverso Ranura para tarjeta MicroSD Conector de batería estilo JST LED de encendido y LED de estado de carga Un LED de usuario y un interruptor de usuario Botón para entrar en “modo seguro” fácilmente Supervisión del voltaje de la batería a través del WiPy ADC Un montón de puentes para habilitar/deshabilitar funciones Tamaño: 65x50x8mm Peso 18g 43 g (empaquetado)</t>
  </si>
  <si>
    <t>Nombre: Tarjeta Datalogger; Caracteristica: Módulo de adquisición de datos con módulo RTC, lector de tarjetas SD y LED indicador. Compatible con Arduino. Referencia: ID8122</t>
  </si>
  <si>
    <t>Nombre: Batería de Litio tipo moneda CR1220; Caracteristicas: Esta batería de Litio tipo moneda CR1220 sirve para una gran cantidad de pequeños dispositivos electrónicos como calculadoras, juguetes, etc. Características: Voltaje que entrega: 3V Capacidad: 36mAh Diámetro: 12.5mm Altura: 2mm Temperatura de funcionamiento: -10°C ~  60°C</t>
  </si>
  <si>
    <t>Nombre: 240×320, General 2inch IPS LCD Display Module; Caracteristicas: Este es un módulo de pantalla LCD general, pantalla IPS, 2 pulgadas en diagonal, resolución de 240 × 320, con controlador incorporado, que se comunica a través de la interfaz SPI.</t>
  </si>
  <si>
    <t>Nombre: SparkFun 20x4 SerLCD - RGB Backlight (Qwiic); Caracteristicas:  20x4, negro en pantalla RGB
 El AVR ATMega328p (con cargador de arranque compatible con Arduino) se encuentra en la parte posterior de cada pantalla LCD y maneja todo el control LCD
 Tres opciones de comunicación: Serial, I 2 C y SPI
 Dirección I 2 C ajustable controlada a través de comandos especiales de software (0x72 por defecto)
 Conexión qwiic
 Restablecimiento de emergencia a la configuración de fábrica (Puente RX a GND en el arranque)
 Carácter de retroceso operativo
 El búfer entrante almacena hasta 80 caracteres
 La modulación de ancho de pulso de la retroiluminación permite el control directo del brillo de la retroiluminación y el consumo de corriente
 La modulación de ancho de pulso del contraste permite una cantidad de contraste definida por software.
 Pantalla de inicio definible por el usuario
 El firmware de código abierto y el gestor de arranque compatible con Arduino permiten actualizaciones a través del IDE de Arduino
 Voltaje de entrada: 3,3 V-9 V (3,3 V solo mediante conector Qwiic y pin "+")
 Niveles lógicos de E/S: 3,3 V
 Consumo de corriente @ 3.3V
 mínimo sin caracteres
 4,5 mA (LED apagados)
 máximo con todos los espacios de caracteres llenos
 21,7 mA (rojo)
 17,2 mA (verde)
 15,5 mA (azul)
 41,1 mA (blanco)
 Dimensiones (LxAnxAl): 97,67 mm x 60,23 mm x 15,32 mm
 Peso: 0.1532 oz.</t>
  </si>
  <si>
    <t xml:space="preserve">Nombre: LCD12864-ST (3.3V Blue Backlight); Caracteristicas: 128*64 DOTS, módulo LCD gráfico, carácter blanco, retroiluminación azul, 3,3 V para circuito lógico </t>
  </si>
  <si>
    <t>Nombre: SparkFun TFT LCD Breakout - 1.8" (128x160); Caracteristicas: SparkFun TFT LCD Breakout es una forma versátil, colorida y fácil de experimentar con gráficos o crear una interfaz de usuario para su proyecto. Con una interfaz SPI de 4 hilos y un soporte para tarjetas microSD, puede usar este desglose para agregar fácilmente funciones de visualización/interfaz a un proyecto, además de proporcionar todo el almacenamiento que pueda necesitar para archivos multimedia.
 Para comenzar con esta ruptura, necesitará un microcontrolador compatible con Arduino de su elección; le recomendamos algo con RAM adicional como SparkFun Thing Plus . La ruptura se puede alimentar con 5V o 3.3V. El soporte de la tarjeta microSD está conectado al mismo bus SPI que la pantalla, lo que mantiene bajo el conteo de pines requerido y existe para aliviar la carga de la poca memoria de su microcontrolador debido a tener que almacenar cientos de imágenes de gatos, o realmente lo que quiera conservar. allí. ¡También seguimos adelante y modificamos la biblioteca SparkFun HyperDisplay con un controlador creado especialmente para esta ruptura!</t>
  </si>
  <si>
    <t>Nombre: SparkFun Transparent OLED HUD Breakout (Qwiic); CARACTERISTICAS: ¡Las pantallas claras ya no son cosa del mundo de la ciencia ficción! El HUD OLED transparente de Qwiic es la respuesta de SparkFun a todas sus necesidades futuristas de HUD transparente. Diseñado para su uso en pantallas de visualización de vehículos, este panel OLED es brillante en la oscuridad pero fácilmente visible a la luz del día. La pantalla tiene un "área coloreada", lo que significa que, si bien ningún segmento puede cambiar de color, hay segmentos de diferentes colores en la pantalla.
 SparkFun Transparent OLED Breakout le permite controlar fácilmente la pantalla mediante el protocolo I 2 C e incluye un aumento de voltaje para generar el voltaje de activación de 12 V del panel desde el bus de 3,3 V de Qwiic. Para facilitar aún más las cosas, hemos creado una biblioteca Arduino para que hacer cosas como cambiar la lectura del velocímetro sea tan fácil como llamar a setSpeedometer() en su boceto. Utilizando nuestro práctico sistema Qwiic, no se requiere soldadura para conectarlo al resto de su sistema. Sin embargo, todavía hemos desglosado los pines con un espacio de 0,1" en caso de que prefiera usar una placa de pruebas.
 El boceto de Arduino requerido para controlar esta pantalla requiere bastante memoria dinámica, lo que significa que no cabe en un controlador más pequeño como un ATmega328. Cualquier controlador con una RAM más grande no debería tener problemas. Se ha probado que funciona muy bien en un Arduino Mega 2560. Además, su fuente de 3.3v debería ser lo suficientemente robusta para suministrar alrededor de 400mA a la pantalla.</t>
  </si>
  <si>
    <t>Nombre: Sensor de ángulo giratorio 0 a 360 grados; Caracteristicas: Sensor de rotación, con principio electromagnético que no requiere contacto. 
Características:
Tensión de funcionamiento de 5V ± 10%
Ángulo eléctrico eficaz de 360 °
Resolución 360 °/4096(12 bit) y asymp;0.088 °
Linealidad estándar: 0.3%;
Supe precisión: 0.15%
Señal de salida 0 ~ 5V (proporcional)
Velocidad de actualización: 0,6 ms/0,2 ms (alta velocidad)
Corriente de funcionamiento &lt;16mA
Mínimo y máximo de salida
Resistencia de carga&gt; 10KΩ
Parámetros mecánicos
Mecánica de ángulo de 360 °(No parada)
Clase de protección IP40
Temperatura de trabajo-30 ℃ ~ + 80 ℃
Temperatura de almacenamiento-30 ℃ ~ + 80 ℃
Par de rotación
Vida mecánica&gt; 10 millones de transferencia
Peso: 25g aprox.
Carcasa de aluminio anodizado, superficie del eje de acero inoxidable
Terminales eléctricos de latón chapado en oro
Aplicaciones:
Manipuladores
Maquinaria textil
Maquinaria de construcción
Cilindros hidráulicos de los sistemas de máquina de prueba
Prueba para automoción
Instrumental médico</t>
  </si>
  <si>
    <t>Nombre: DFROBOT Ambien Ligth Sensor (0-200kLx) Voltaje 2-7-6V Corriente 0.7 mA Rango deteccion 0-200Klx Diemnsiones: Diametro interno 22 mm.diametro externo 26mm, diametro de coraza 28.5 mm y altura de la semiesfera 18 mm, con  caja semiesferica transparente y comunicacion I2C.</t>
  </si>
  <si>
    <t>Nombre:Kit Medidor Pro Análogo de PH diseñado para Arduino. Voltaje de alimentación: 5V Dimensiones del módulo: 43 x 32mm Rango de medida: 0 ~ 14 PH Temperatura de medición: 0°C ~ 60°C Precisión: ± 0.1PH @ 25°C Tiempo de respuesta: ≤ 1minuto Potenciómetro de ajuste de ganancia Led indicador de energía.</t>
  </si>
  <si>
    <t>56</t>
  </si>
  <si>
    <t>Nombre: Kit medidor análogo de pH.Voltaje de operación : 5V
Tamaño del módulo: 43 x 32mm (1.69 x 1.26")
Rango de medición: 0 - 14PH
Temperatura de medición: 0 °C - 60 °C
Precisión : ± 0.1pH (25 °C)
Tiempo de respuesta: ≤ 1min
Sensor PH con conector BNC
Interface pH2.0 (3 foot patch)
Potenciómetro para el ajuste de ganancia</t>
  </si>
  <si>
    <t>NOMBRE: Filamento de impresion 3D Markforged  800cc Onyx Filament Spool  Nylon mezclado con fibras de carbono.   SKU: F-MF-0001 </t>
  </si>
  <si>
    <t>Filamento de Fibra de carbono para impresion 3D Markforged  Carbon Fiber CFF Spools SKU: CF-BA-50 x 50 cc</t>
  </si>
  <si>
    <t xml:space="preserve">Nombre: Filamento de impresion 3D Markforged    800cc Nylon White Filament Spool  SKU: F-MF-0003 </t>
  </si>
  <si>
    <t>Nombre:  Filamento de Fibra de vidrio para impresion 3D Markforged  High Strength High Temperature Fiberglass SKU: F-FG-0002  x 50 cc</t>
  </si>
  <si>
    <t>NOMBRE: Cable SMA macho hembra de 15cm, CARACTERISTICAS: Cable de extensión con conectores SMA macho-hembra. , Longitud 15cm, Ref: CAB-SMA-F-M-15CM</t>
  </si>
  <si>
    <t>NOMBRE: Cable Interfaz RP-SMA (H) a IPX U.fl PCI(h), CARACTERISTICAS: Este conector permite realizar una interfaz entre un conector UFL RF hembra y una antena RP-SMA. Hembra, logitud del cable: 10cm, Ref: ANT-INT-SMA-IPX.UFL-HH</t>
  </si>
  <si>
    <t>Conector JST XH vertical 2pos 2,5mm</t>
  </si>
  <si>
    <t>Conector Hembra XH 2 Posiciones</t>
  </si>
  <si>
    <t>Conector Macho XH 3 Posiciones (recto)</t>
  </si>
  <si>
    <t>Conector Hembra XH 3 Posiciones</t>
  </si>
  <si>
    <t>Conector Macho XH 4 Posiciones (recto)</t>
  </si>
  <si>
    <t>Conector Hembra XH 4 Posiciones</t>
  </si>
  <si>
    <t>Conector JST XH 6 Pin Macho de 2.54mm</t>
  </si>
  <si>
    <t>Conector JST XH 6 Pin hembra de 2.54mm</t>
  </si>
  <si>
    <t>Nombre: Conector impermeable M12 macho de 4 pines aereos  rEF M12-4PIN-M-A</t>
  </si>
  <si>
    <t>Nombre: Conector impermeable M12 hembra de 4 pines aereos en angulo  ref M12-4PIN-H-A-90</t>
  </si>
  <si>
    <t>Nombre: DFROBOT Ambient Light Sensor(0-200klx) CARACTERISTICAS: SKU:SEN0390, Este nuevo sensor de luz ambiental está empaquetado en una caja de semiesfera transparente que ofrece un mejor poder de captación de luz. El sensor admite un rango de detección de 0-200klx y comunicación I2C. La respuesta espectral del fotodiodo en el chip está optimizada para imitar la percepción de la luz ambiental por parte del ojo humano e incorpora la capacidad de bloqueo de IR y UV. El bloque de ganancia adaptable selecciona automáticamente el rango de lux correcto para optimizar los conteos/lux. Es ideal para aplicaciones como teléfonos inteligentes, luces inteligentes para vehículos, incubadoras inteligentes, etc.  Voltaje de alimentación: 2.7-6V , Corriente de operación: 0.7mA , Rango de detección: 0-200klx. Dimensiones del domo: diametro interno 22mm, diametro externo 26mm, diametro de la carcasa 28.5mm, altura de la semiesfera 18mm</t>
  </si>
  <si>
    <t>Nombre: Sensor de Humedad y Temperatura DHT22 Voltaje de alimentación: 5V. Rango de temperatura: -40 a 80°C, Resolución: 0.1°C error &lt; ±0.5°C., Rango de humedad: 0-100%RH., Resolución: 0.1%RH error ±2%RH., Secuencia de interfaz: VCC,GND,S, Tamaño: 38x20mm.</t>
  </si>
  <si>
    <t>Nombre: Sensor de humedad y temperatura industrial SHT10 para exteriores,Voltaje de operación: 2.4V ~ 5V máximo, Comunicación digital por medio de 2 cables (no es I2C, pero es similar), Humedad: 0 ~ 100% RH, Precisión: ±2%, Temperatura: hasta 120°C, Precisión: ± 0.3°C @ 25°C, Consumo típico: 30 μW</t>
  </si>
  <si>
    <t>Nombre: Cable usb para impresora negro 5m</t>
  </si>
  <si>
    <t>Nombre: Adaptador inalámbrico USB de banda dual Archer T2U NANO; Adaptador para red inalámbrica Wi-Fi de alta velocidad. Con doble banda: 2.4GHz y 5GHz. Recibe señales Wi-Fi en dos bandas separadas. Compatible con la tecnología 256QAM aumenta 2.4 GHz velocidad de datos de 150Mbps a 200Mbps de 33% de rendimiento más rápido. 433Mbps en 5GHz es ideal para streaming de vídeo HD y juegos online, mientras que 200Mbps en 2.4GHz es perfecto para el uso normal como navegar por internet con tus dispositivos. Características: Interfaz: USB 2.0 Estándares inalámbricas: IEEE 802.11ac, IEEE 802.11a, IEEE 802.11n, IEEE 802.11g, IEEE 802.11b Frecuencias: 2.4GHz, 5GHz Potencia de transmisión: Modos inalámbricos: Ad-Hoc / Modo Infraestructura Seguridad inalámbrica: Soporta 64/128 bit WEP, WPA-PSK/WPA2-PSK, 802.1x Tecnología de modulación: DBPSK, DQPSK, CCK, OFDM, 16-QAM, 64-QAM, 256-QAM Sistemas operativos soportados:Windows 10/8.1/8/7/XP (32/64bits), Mac OS X 10.9-10.13 Tipo de antena: omnidireccional Dimensiones: 15x7.1x18.6mm</t>
  </si>
  <si>
    <t>Nombre: Sensor de temperatura para exterior/impermeable LoRaWAN LSN50V2-D20-AU915 Características: Sensor DS18B20 Rango de medición:-55°C ~ 125°C Exactitud: ±0.5°C (±2°C máx.) LoRaWAN v1.0.3 Clase A Banda: AU915 Compatible con comandos AT Subida de datos periódicamente o por interrupción Descarga para cambiar la configuración Bajo consumo de potencia Funciona con batería de Litio 8500mAh Li-SOCI2 Soporta alamar de temperatura Sensor con cable de 2m a prueba de agua y humedad Sensor de temperatura con comunicación inalámbrica LoRaWAN. Diseñado para para un amplio rango de aplicaciones y proyectos IoT. A prueba de agua, para uso en exteriores.</t>
  </si>
  <si>
    <t>Tarjeta TTGO-T-CALL versión 1.4 ESP32 Modulo de desarrollo inalámbrico con comunicación WiFi, Bluetooth y chip SIM800L. Incluye antena.Modulo de desarrollo inalámbrico con comunicación WiFi, Bluetooth y chip SIM800L que permite tener una comunicación por medio de mensajes SMS o llamadas. Incluye antena. Características generales : Voltaje de funcinamiento: 2.7 V-3.6 V Corriente de trabajo: de 70mA Corriente sleep: de 1.1mA Chip: ESPRESSIF-ESP32 240MHz Xtensa®-/dual-core de 32-bit LX6 Microprocesador FLASH: QSPI flash 4MB / PSRAM 8MB SRAM: SRAM de 520 kB USB a TTL: CP2104 Interfaces: UART , SPI, SDIO,  I2C, PWM, I2S, ADC Oscilador de cristal de 40MHz Tarjeta SIM: solo admite terjatas Nano SIM Fuente de aliemntación: USB5V/1A Corriente de carga: 500mA Soprta batería de litio de 3.7V Con conector JST de 2 pines 1.25mm para batería de litio Con conector USB tipo C Características WiFi: Estándar: FCC/CE-RED/IC/TELEC/KCC/SRRC/NCC(esp32 chip) Protocolo: 802,11 b/g/n(802.11n, velocidad de hasta Mbps) y polimerización de A-MSDU A-MPDU, intervalo de protección de 0,4 μs Rango de frecuencia: 2,4 GHz ~ 2,5 GHz(2400M ~ 2483,5 M) Potencia de transmisión: 22dBm Distancia de comunicación: 300m</t>
  </si>
  <si>
    <t>Nombre: DFRobot PCB Engineering Ruler - Mini (6.3inches); CARACTERISTICAS: SKU:DWG0014-M; Esta es una regla de ingeniería de PCB utilizada a diario por los ingenieros electrónicos de DFRobot, la regla de PCB corta es solo del tamaño de la palma de su mano, lo que la hace más delicada, compacta y fácil de transportar. La información en la regla de ingeniería puede proporcionar referencias para los ingenieros electrónicos al diseñar PCB y mejorar la eficiencia del trabajo. Es una herramienta auxiliar esencial para los ingenieros de DFRobot. Además, su escala precisa y su material de fibra de vidrio duro son una buena ayuda para el dibujo de reglas y la fabricación de modelos. Ahora te lo recomendamos, esperamos que te pueda ayudar a ti también. Referencia del diámetro del cable (AWG): 8/10/12/14/16/18/20/22/24/26/28 Vía referencia de diseño (MM): 0,3/0,4/0,5/0,6/0,7/0,8/0,9/1,0/1,1/1,2/1,5 Referencia de diseño de apertura de orificio de tornillo: M2/M2.5/M3/M4/M5/M6 Paquete de resistencias: 0402/0603/0805/1206/PR0603/1812/2512 Paquete de condensadores: 0402/0603/0805/1206/1210/3216/6032/D60/F60 Paquete PowerIC: SOT343/SOT23/SOT23-5/SOT23-6/SO8/SOT89/SOT223 Paquete de cristal: 3213/3215/5032/3225/49SMD Estándar de definición de diseño de gravedad Referencia de tamaño real de serigrafía ESPECIFICACIÓN Dimensión (L x An x Al): 160 * 32 mm/6,3 * 1,26 pulgadas</t>
  </si>
  <si>
    <t>Nombre: Fermion: 2.0" 320x240 IPS TFT LCD Display with MicroSD Card (Breakout); CARACTERISTICAS: SKU:DFR0664 ; Esta pantalla LCD de 2,0” adopta el chip controlador ST7789V y tiene 320*240 píxeles de color (RGB565), con un rendimiento excelente en el ángulo de visión (80/80/80/80). Es compatible con el modo de comunicación SPI (4 hilos) y el puerto GDI (funciona con los controladores principales con GDI), plug and play. El módulo puede ser alimentado por 3.3V~5V, compatible con múltiples controladores principales como Arduino UNO, Leonardo, ESP32, ESP8266, FireBeetle M0, etc. Use la interfaz GDI para trabajar con M0, lo que podría reducir efectivamente los pasos de cableado. Además, hay una ranura para tarjeta MicroSD integrada para mostrar más imágenes. CARACTERÍSTICAS Gran angular de visión Alta resolución Interfaz GDI: plug and play Ranura para tarjeta MicroSD integrada ESPECIFICACIÓN Voltaje de funcionamiento: 3,3 V-5,5 V Profundidad de color: 16 bits (RGB565) Píxeles: 240 x 320 Comunicación: SPI Brillo (cd/m2): 250 (TÍPICO) cd/m2 Consumo de pantalla completa: aproximadamente 29 mA (3,3 V)/ 29 mA (5 V) (típico) Temperatura de funcionamiento: -30 ℃ ~ + 70 ℃ Dimensiones de la pantalla: 1,20 x 1,61 pulgadas / 30,6 x 40,8 mm Dimensión del módulo: 1,41x2,36 pulgadas / 35,70 x 60,00 mm Diámetro del orificio de montaje: 2 mm Peso: 26g</t>
  </si>
  <si>
    <t>KIT Antena Amplificadora De Señal para celular Road MiniPRO 60 Db Con Enrutador Huawei B612</t>
  </si>
  <si>
    <t>Calibrador Digital Pie de Rey 6-pulg</t>
  </si>
  <si>
    <t>Nombre: Tarjeta Raspberri PI 4 B-8GB</t>
  </si>
  <si>
    <t>BATERIAS AA ALKALINAS</t>
  </si>
  <si>
    <t>Nombre: Modulo Conversor  A/D HX711  para Arduino</t>
  </si>
  <si>
    <t>Nombre: Memoria micro SD clase 10 16GB</t>
  </si>
  <si>
    <t>Tarjeta de memoria SDSQXCY-128G-GN6MA Extreme Pro 128GB</t>
  </si>
  <si>
    <t>Un</t>
  </si>
  <si>
    <t>Nombre:  Modulo Conversor  A/D HX711  para Arduino</t>
  </si>
  <si>
    <t xml:space="preserve">Nombre: Celda de Carga para 1  Kg para medicion de fuerza con cuatro cables para conexion a  A/D HX711  para arduino. </t>
  </si>
  <si>
    <t>Nombre: Memoria micro SD clase 10 8GB</t>
  </si>
  <si>
    <t>PAPEL BOND CARTA DE 75 G (RMS X 500 HOJAS) REPROGRAF</t>
  </si>
  <si>
    <t>un</t>
  </si>
  <si>
    <t>Neveras plásticas para transporte de muestra</t>
  </si>
  <si>
    <t xml:space="preserve">Envases transporte de muestras </t>
  </si>
  <si>
    <t>PRECINTOS DE COLOR ROJO 2.5mm x 10cm</t>
  </si>
  <si>
    <t>PRECINTOS DE COLOR BLANCO 2.5mm x 10cm</t>
  </si>
  <si>
    <t>PRECINTOS DE COLOR AMARILLO 2.5mm x 10cm</t>
  </si>
  <si>
    <t>BOLSAS DE PAPEL 15X35</t>
  </si>
  <si>
    <t>BOLSAS DE SILICA GEL 50gr</t>
  </si>
  <si>
    <t>CINTA DE ENMASCARAR 48mm X 50mtrs</t>
  </si>
  <si>
    <t>CINTA ADHESIVA TRANSPARENTE (RLL 48 MM X 100 M)  TESA</t>
  </si>
  <si>
    <t>Marcadores permanentes (Sharpie)</t>
  </si>
  <si>
    <t>Caja x 12 und</t>
  </si>
  <si>
    <t>Tablas con gancho Oficio Acrílica</t>
  </si>
  <si>
    <t>TIJERA PUNTA ROMA NACIONAL 4.1/2 Pulg</t>
  </si>
  <si>
    <t>PINCEL NUMERO 12 PLANO</t>
  </si>
  <si>
    <t>PAPEL DE ALUMINIO 33CM RL 200M GRUESO. 11UM</t>
  </si>
  <si>
    <t>Rollo por 200 m</t>
  </si>
  <si>
    <t>NEVERA PARA HIELO PP 32 LITROS CON MANIJAS PARA TRANSPORTAR</t>
  </si>
  <si>
    <t>NEVERA PARA HIELO de icopor 20 Lt</t>
  </si>
  <si>
    <t>PAPEL ABSORBENTE X 300</t>
  </si>
  <si>
    <t>Tijeras para cuero Tandy Leather Leather Scissors 304700</t>
  </si>
  <si>
    <t>Ponchera cuadrada de plástico x 10 lt</t>
  </si>
  <si>
    <t>Cordon De Cuentas De Hilo De Cañamo De 1 Mm, 29,5 Pies, N</t>
  </si>
  <si>
    <t>Tela Lienzo Para Bordar (liencillo) 1m x 1.50m Ancho 100%algodón</t>
  </si>
  <si>
    <t>LOTE 12 MECÁNICOS SENNOVA</t>
  </si>
  <si>
    <t>Suministro de mandril para taladro TPR 1100</t>
  </si>
  <si>
    <t xml:space="preserve">UN </t>
  </si>
  <si>
    <t>Juego de Broca Escalonada de 3/16 " - 1/2 "; 1/4 " - 3/4 ",- 1/4 " - 11/4 " para acero</t>
  </si>
  <si>
    <t>Pulverizador De Pistola De Pintura Profesional F75 Aerógrafo</t>
  </si>
  <si>
    <t xml:space="preserve">Eje maciso A </t>
  </si>
  <si>
    <t>BARRA PERFORADA 108 x 72MM X 8TR X 605MM</t>
  </si>
  <si>
    <t>ACERO 4140 RDO. 1.1/4 TOR X 3.200MM</t>
  </si>
  <si>
    <t>LAMINA H.R. CL 1/2 X 700 X 1.000MM</t>
  </si>
  <si>
    <t>LAMINA INOX. 304. CL 16 4 x 8</t>
  </si>
  <si>
    <t>TUBO EST CUA.50 x 50 x 3 mm x 6m</t>
  </si>
  <si>
    <t>ACERO 1020 RDO. 3/4 X 6TR X 680MM</t>
  </si>
  <si>
    <t>ACERO 1020 RDO. 1 X 2TR X 150MM</t>
  </si>
  <si>
    <t>ACERO 1020 RDO. 7/8 X 6TR X 115MM</t>
  </si>
  <si>
    <t>ACERO 1020 RDO. 2 X 250MM</t>
  </si>
  <si>
    <t>ANGULO DE HIERRO 3/16 x 2 X 6MT</t>
  </si>
  <si>
    <t>Nombre: Chumacera FAG UCFL 205-25</t>
  </si>
  <si>
    <t>Nombre: Chumacera FAG UCT 205-25</t>
  </si>
  <si>
    <t>Nombre: Rodamientos Rigido de bolas FKD 6002-2z</t>
  </si>
  <si>
    <t>UNION UNIVERSAL DE 1 PULG TIPO ELEMENTO CONSUMO CARACTERISTICA UNION UNIVERSAL MATERIAL PVC PARA SOLDAR MODELO 3001 COLOR BLANCO FACIL INSTALACION, PRESION MAXIMA DE TRABAJO 150PSI, LARGO 7.3CM.</t>
  </si>
  <si>
    <t>UNION UNIVERSAL DE 3/4PULG TIPO ELEMENTO CONSUMO CARACTERISTICA UNION UNIVERSAL MATERIAL PVC PARA SOLDAR MODELO 3001 COLOR BLANCO FACIL INSTALACION, PRESION MAXIMA DE TRABAJO 150PSI, LARGO 5.3CM.</t>
  </si>
  <si>
    <t>UNION UNIVERSAL DE 1/2 PULG TIPO ELEMENTO CONSUMO CARACTERISTICA UNION UNIVERSAL MATERIAL PVC PARA SOLDAR MODELO 3001 COLOR BLANCO FACIL INSTALACION, PRESION MAXIMA DE TRABAJO 150PSI, LARGO 5CM.</t>
  </si>
  <si>
    <t xml:space="preserve">SOLDADURA PVC 1/4Gl 946ML TIPO ELEMENTO CONSUMO CARACTERISTICA SOLDADURA LIQUIDA NTC 576 PARA TUBERIAS DE AGUA CALIENTE PVC CPVC 946ML </t>
  </si>
  <si>
    <t>AGROLENE UV TIPO ELEMENTO CONSUMO CALIBRE 8 TRANSPARENTE ROLLO PLÁSTICO AGROLENE (POLIETILENO) DE 10X6 METROS INVERNADERO, RESISTENCIA TERMICA, PELICULA DE POLIETILENO, IMPERMEABLE Y CON FILTRO UV.</t>
  </si>
  <si>
    <t>DESTORNILLADOR PALA , VANADIO, 6X1.1/2", LARGO 15 CM, FABRICADO EN ACERO CROMO VANADIO PARA MAYOR DUREZA, RESISTENCIA AL DESGASTE Y AL OXIDO, CON MANGO ANATOMICO Y ENCAUCHETADO PARA HACERLO MAS COMODO, FACIL, Y SEGURO AL USAR</t>
  </si>
  <si>
    <t>JUEGO DE ATORNILLADORES DE PRECISIÓN JOYERIA CON FINA TERMINACIÓN SATINADA Y PUNTA NEGRA CANTIDAD DE 6 DESTORNILLADORES MEDIDAS 1.4-2-2.4- 3 MM NO. 0 -1</t>
  </si>
  <si>
    <t>JUEGO 5 LLAVES COMBINADAS 5/16, 6/16, 7/16,, 8/16, 9/16 PULGADA</t>
  </si>
  <si>
    <t>BISTURÍ PLÁSTICO 9MM</t>
  </si>
  <si>
    <t>NIVEL TORPEDO 8 PULGADAS, NIVELADOR RESISTENTE, EXACTO, CON ESCALA DE MEDIDA INFERIOR, VENTANA SUPERIOR TRASERA.</t>
  </si>
  <si>
    <t>SILICONA LIQUIDA FORMULA 595, CANTIDAD X70 GRAMOS, SILICONA DE USO GENERAL RESISTENTE RAYOS UV , IDEAL EN TRABAJOS MANUALES, UTILIZABLE COMO AISLANTE EN INSTALACIONES ELÉCTRICAS, CON PRÁCTICA BOQUILLA DE APLICACIÓN.</t>
  </si>
  <si>
    <t>PINZA PUNTA SEMI-RED DE 6'' AISLADA , ALICATE PRO DE PUNTA LARGA CON SUPERFICIE PELA CABLE, LARGO 6\".152MM. MANGO BIMATERIAL ANTI-DESLIZANTE, PROTECCION PRONUNCIADA EN LA PARTE SUPERIOR DEL MANGO PARA IMPEDIR QUE LA MANO TOQUE LA MORZADA DE METAL EN LAS APLICACIONES ELÉCTRICAS ACERO CROMO NIQUEL RESISTENTE, DURABLE, PARA CORTES RESISTENTES SUPERFICIES DE CORTE TRATADA TERMICAMENTE,EMPAQUE ENTARJETADO,PESO 2KG</t>
  </si>
  <si>
    <t>SOLDADURA PVC 1/32 GL SANITARIA 125 ML, INCLUYE APLICADOR , 5,3 CM DE ANCHO X 8,5 CM DE ALTO,SOLDADURA DE PVC DE ALTA EFICIENCIA, QUE PERMITE EL SECADO EN HÚMEDO Y EN SOLO 4 MINUTOS.125 ML</t>
  </si>
  <si>
    <t>CAJA HERRAMIENTAS, MATERIAL PLASTICO, ANCHO 40,5; ALTO 20,7; PROFUNDIDAD 18 CM, TAPA ORGANIZADORA CON COMPARTIMENTOS PARA ALMACENAR TORNILLOS Y PARTES. BROCHE PLÁSTICO</t>
  </si>
  <si>
    <t>PEGANTE LÍQUIDO. SUPER PEGA PEGA SOBRE METAL, PLÁSTICO, MADERA, PORCELANA, CAUCHO, PAPEL Y CUERO, SECADO INSTANTANEO. PRESENTACION TARRO 500 GRM</t>
  </si>
  <si>
    <t>NOMBRE Cable vehicular AWG14 - x metro CA-VH14N UNIDAD DE MEDIDA METRO CARACTERISTICA Cable vehicular AWG14 - x metro. Características: Diámetro mm: 1.628 Sección en mm*2: 2.08 Número de espiras por cm: 5.6 Resistencia en OHM: 8.17 Corriente (A): 6 Color a definir por la institución</t>
  </si>
  <si>
    <t>NOMBRE Cable vehicular AWG16 - x metro.UNIDAD DE MEDIDA METRO CARACTERISTICA Cable vehicular AWG16 - x metro. Características:Diámetro mm: 1.291 Sección en mm*2: 1.31 Número de espiras por cm: 7.2 Resistencia en OHM: 12.9 Corriente (A): 3.7 Color a definir por la institución</t>
  </si>
  <si>
    <t>NOMBRE Cable vehicular AWG18 - x metro.; UNIDAD DE MEDIDA METRO CARACTERISTICA Cable vehicular AWG18 - x metro. Características: Diámetro mm: 1.024 Sección en mm*2: 0.82 Número de espiras por cm: 9.2 Resistencia en OHM: 20.73 Corriente (A): 2.5 Color a definir por la institución</t>
  </si>
  <si>
    <t>NOMBRE Cable vehicular AWG20 - x metro.; UNIDAD DE MEDIDA METRO CARACTERISTICA Cable vehicular AWG20 - x metro. Características:  Diámetro mm: 0.8118 Sección en mm*2: 0.52 Número de espiras por cm: 11.6 Resistencia en OHM: 32.69 Corriente (A): 1.6 Color a definir por la institución</t>
  </si>
  <si>
    <t>NOMBRE Cable vehicular AWG22 - x metro.; UNIDAD DE MEDIDA METRO CARACTERISTICA Cable vehicular AWG22 - x metro. Características: Diámetro mm: 0.6438 Sección en mm*2: 0.33 Número de espiras por cm: 14.4 Resistencia en OHM: 51.5 Corriente (A): 0.92 Color a definir por la institución.</t>
  </si>
  <si>
    <t>NOMBRE Cable vehicular AWG24 - x metro.; UNIDAD DE MEDIDA METRO CARACTERISTICA Cable vehicular AWG24 - x metro. Características: Diámetro mm: 0.5106 Sección en mm*2: 0.2 Número de espiras por cm: 18 Resistencia en OHM: 85.0 Corriente (A): 0.58 Color a definir por la institución</t>
  </si>
  <si>
    <t xml:space="preserve">NOMBRE Regleta 6 polos con retardante a prueba de fuego TB1506 ;UNIDAD DE MEDIDA UNIDAD CARACTERISTICA Regleta 6 polos con retardante a prueba de fuego TB1506 Bloque terminal de 6 posiciones 15A, 600V. Compatible con cable AWG-16. Bloque terminal de 6 posiciones 15A, 600V. Compatible con cable AWG-16. Capacidad: 15A/600V
Número de polos: 6 Compatible con cable 16-AWG Material: Policarbonato retardante Temperatura de operación: -30C a 100C Color: negro Con cubierta Tamaño: 73x17.5x22mm NOMBRE Regleta 6 polos con retardante a prueba de fuego TB1506 </t>
  </si>
  <si>
    <t>NOMBRE CAPACITOR ceramico (0.1 micro faradios) CC0.1UF50V ; UNIDAD DE MEDIDA UNIDAD CARACTERISTICA Capacitores ceramico (0.1 micro faradios) CC0.1UF50V , Capacitor cerámico 104. Capacitor de 0.1uF/50V.</t>
  </si>
  <si>
    <t>NOMBRE Resistencias (1k Ohm) R-1K/1/4W ; UNIDAD DE MEDIDA UNIDAD CARACTERISTICA Resistencias (1k Ohm) R-1K/1/4W Resistencia Electrica de 1KΩ, potencia Max de 1/4W Caracterìsiticas: Resistencia: 1KΩ Potencia Max: 1/4W Tolerancia : 5% Material: Carbón Tipo de montaje: Through hole Medidas: 6.3mmX0.25mm NOMBRE RESISTENCIA (1k Ohm) R-1K/1/4W</t>
  </si>
  <si>
    <t>NOMBRE IMAN de neodimio n42 3.175x1.58mm; UNIDAD DE MEDIDA UNIDAD CARACTERISTICA Material: Sintered NdFeB. Grado N42 Gauss Rating: 13,200 Gauss Fuerza de tracción (Pulling Force): 0.70 lbs Orientación de los polos: Magnetizados axialmente. Revestimiento: 3 capas de Ni+Cu+Ni, el mejor revestimiento disponible. Tolerancia: La tolerancias de las dimensiones son +/-0.002 pulgadas, con el revestimiento. Dimensiones: 3.175x1.58mm.</t>
  </si>
  <si>
    <t>NOMBRE TUBO EMT UL 1 PLG FUJI; UNIDAD DE MEDIDA UNIDAD CARACTERISTICA METALICO EMT CONDUIT</t>
  </si>
  <si>
    <t>NOMBRE TUBO EMT UL 2 PLG FUJI; UNIDAD DE MEDIDA UNIDAD CARACTERISTICA METALICO EMT CONDUIT</t>
  </si>
  <si>
    <t>NOMBRE: Cruz Hembra de 1  pulgada Rosca npt,  Caracteristicas: 4 Salidas
 Roscadas hembra, 1 pulgada de  diametro, Material: Polipropileno,
 Color, Rojo, Capacidad: Agua fria,  caliente, norma tecnica:1644.</t>
  </si>
  <si>
    <t>Bornera 2P Azul KF301 - 5mm;  Características: Bornera azul para
 circuito impreso de 2 posiciones,  con separación de pines de
 5.0mm</t>
  </si>
  <si>
    <t>Tuberia PVC PRESIÓN Blanca de  3/4 de pulgada x 3m, 21-200 PSI</t>
  </si>
  <si>
    <t>Cinta Teflón Ptfe Básica 3/4 Pulgada x 50 Mts; Características: Accesorio tipo cinta sellante aislante y resistente a la oxidación, por rollo, práctica, Medidas: 50 Metros de largo x 3/4 pulgada (1,90 cm) de ancho, Material: Teflón, Uso: Para uniones y sellamientos de tuberías en PVC, Incluye: 1 rollo, Color: Blanco.</t>
  </si>
  <si>
    <t>Tornillo M3 x 12mm de largo y cabeza plana de estrella</t>
  </si>
  <si>
    <t>Tuerca para tornillo M3</t>
  </si>
  <si>
    <t>c</t>
  </si>
  <si>
    <t>Adaptador Macho 3/4 pulgada PVC presión, Color:blanco, Diametro: 3/4 pulgada con rosca, Blanco,Beneficios:Menores pérdidas de presión Facilidad de Instalación: El sistema de unión de los Tubos PVC Presión consiste en conexiones soldadas por medio de soldadura líquida, lo cual forma un conjunto homogéneo que desarrolla máxima resistencia en un mínimo de tiempo, Capacidad: Presión de Trabajo a 23oC, uno de los lados es Roscado</t>
  </si>
  <si>
    <t>Panel solar de intemperie 15W; Características: Panel solar para aplicaciones en exteriores 15W; Características: Potencia máxima: 15W,Voltaje maximo: 18V, Corriente nominal: 0.84A, Capacidad de fusible máximo: 12A, Rango de tolerancia en tensión: 0~+3%, Dimensiones: 37x37x1.8cm</t>
  </si>
  <si>
    <t>Nombre: Bateria seca 12V 7.5Ah AGM HI-TRONIC (incluye el costo de envío); Características: Batería recargable para uso industrial. 12V 7.5Ah; Caracteristicas: Voltaje nominal: 12V Capacidad nominal:7.5Ah Tipo ácido-plomo</t>
  </si>
  <si>
    <t>NOMBRE Termoencogible color negro de 7mm ; UNIDAD DE MEDIDA METRO</t>
  </si>
  <si>
    <t>NOMBRE: Guirnalda de cables NPT IP68 de nailon resistente al agua, conectores de juntas, protectores de cables, accesorios eléctricos para mamparo (RAL7035), Gris, CARACTERISTICAS: Modelo: NTP 3/4, Resistente al UV, Materiales: nailon aprobado por UL PA66 (inflamabilidad UL 94 V-2) para piezas A.C.F caucho EPDM para piezas B.D. Grado de protección: IP68-10 bar, Características: las garras y los sellos de diseño excelente, la tuerca de sellado tienen un sonido "click" y se puede reabrir, puede sostener el cable firmemente y tener un rango de cable más amplio. Resistente al agua salada, ácido débil, alcohol, aceite, grasa y solvencia común. Rango de cable: NTP 3/4, Temperatura de funcionamiento: -40.0 °F a 212.0 °F en estado estático, o resistencia al calor instantánea de hasta 248.0 °F; -4.0 °F a 176.0 °F en estado dinámico, o resistencia térmica instantánea de hasta 212.0 °F,Grado de impermeabilidad: IP68.El interior de cada ojal tiene un anillo de sellado de goma para apretar el conector, diseño impermeable. Amplio rango de sujeción con fuerte resistencia al estiramiento, no causa daños a los cables o dispositivos. Fácil de usar: separa las piezas primero, pasa el cable a través de él, aprieta la glándula, no hay necesidad de desmontaje. Nota: Por favor, elige el tamaño adecuado de las glándulas de cable para el artículo que pasa, número de piezas por unidad: 20 piezas.</t>
  </si>
  <si>
    <t>NOMBRE: MR106-2RS Rodamientos rígidos de bolas de 0.236 in diámetro interior 0.394 in OD 0.118 in agujero doble sellado acero cromado Z2 10 piezas, CARACTERISTICAS: MR106-2RS (Diámetro interno = 0.236 in, diámetro exterior = 0.394 in, grosor = 0.118 in), Los rodamientos MR106-2RS están sellados en ambos lados para mantener el lubricante, Hecho de acero cromado (GCr15), durabilidad y resistencia a la deformidad bajo cargas pesadas, Tolerancia ABEC 1 (P0), nivel de ruido Z2 para uso más general, Clasificación de carga estática de 174 newtons y carga dinámica de 422 newtons, cantidad: 10 piezas por unidad.</t>
  </si>
  <si>
    <t>Nombre: Header hembra 1x40P -
 2.54mm, CARACTERISTICAS:
 Regleta conector header hembra
 de 40 posiciones separadas
 2.54mm, Número total de
 posiciones: 40, Número de líneas:
 1, Separación entre pines:
 2.54mm (0,1 pulgadas).</t>
  </si>
  <si>
    <t>NOMBRE: Tornillo M6 X16mm, CARACTERISTICAS: Cabeza plana en forma de estrella, Largo total del tornillo incluyendo la cabeza de 16mm</t>
  </si>
  <si>
    <t>NOMBRE: Tuerca para tornillo M6, CARACTERISTICAS, Rosca compatible con tornillo M6.</t>
  </si>
  <si>
    <t>NOMBRE: Termoencogible color negro de 15mm, CARACTERISTICAS: Diámetro: 15mm
 Color: Negro
 Temperatura de encogimiento: 90°C
 Rango de encogimiento: 50% lateral y 50% longitudinal
 Temperatura de operación: -55°C ~ 125°C
 Voltaje de aislamiento: 600V
 UNIDAD POR METRO</t>
  </si>
  <si>
    <t>NOMBRE: Termoencogible color negro de 2mm, CARACTERISTICAS: Diámetro: 2mm
 Color: Negro
 Temperatura de encogimiento: 90°C
 Rango de encogimiento: 50% lateral y 50% longitudinal
 Temperatura de operación: -55°C ~ 125°C
 Voltaje de aislamiento: 600V
 UNIDAD POR METRO</t>
  </si>
  <si>
    <t>NOMBRE: Oring americano de 2mm de diametro interno, Caracterisitcas 2mm de diametro interno, diametro externo de 5mm, color negro.</t>
  </si>
  <si>
    <t>NOMBRE: Terminal aislada hembra 10A roja, CARACTERISTICAS: Conector hembra aislado para cables 22…16AWG, Ancho: 6.35mm
 Grosor: 0.81mm
 Cables compatibles: AWG 22-16
 Material de contacto: cobre
 Material de aislamiento: PVC</t>
  </si>
  <si>
    <t>NOMBRE: Kit de marcadores para cable de letras 10 unidades por letra tamaño M0, CARACTERISTICAS: Marcadores plásticos para cables con diámetro de 1.5mm. 10 unidades por letra, Diámetro: 2-3mm
 Área transversal: 1.5mm²
 Longitud: 3.5mm
 Fabricados en PVC
 Letras de la A a la Z
 Número de unidades por letra: 10</t>
  </si>
  <si>
    <t>NOMBRE: Tapón Soldado 1 Presión, CARACTERISTICAS: Tubo PVC fabricado (policloruno de vinilo).La vida útil estimada es de 50 años, Los Tubosistemas PVC Presión están diseñados para transportar agua para consumo humano a presión, Diametro del tapon: 1 pulgada</t>
  </si>
  <si>
    <t>NOMBRE: Caja LogicBox - 300 x 220 x 148, CARACTERISTICAS: as Cajas LogicBox pueden ser utilizadas tanto como cajas de pasaje como para montaje de equipos eléctricos, dependiendo de sus dimensiones(ver Línea de Unidades Combinadas Creative). Son versátiles y fáciles de recortar, además de altamente resistentes, con tornillos de 1/4 de vuelta sin elementos metálicos, con opciones en tapas opacas y transparentes, altas y bajas, con bisagra y gran variedad en medidas. Dimensiones Internas (mm): 300 x 220 x 148 Referencia del item: SLB422A Tipo de tapa: Opaca Grado de protección: IP55 Doble aislamiento Tornillo 1/4"" de vuelta sin elementos metálicos Materias Primas: Material Termoplástico autoextinguible Norma: Conforme Norma NBR IEC60670-1 Protección Mecánica: IK06 a IK08., Tapa Transparente</t>
  </si>
  <si>
    <t>Angulo (perfil) 1 Pulgada x 1/8 pulgada x 6 metros, Material:Acero inoxidable</t>
  </si>
  <si>
    <t>Tornillo hexagonal inoxidable 5/16 pulgadas x 1 1/4 pulgada</t>
  </si>
  <si>
    <t>Arandela plana inoxidable 5/16 pulgada</t>
  </si>
  <si>
    <t>Tuerca hexagonal 5/16 inoxidable</t>
  </si>
  <si>
    <t>Nombre: Coraza Liquid Tight Recubierta en PVC 1-pulg 5mt; Caracterisiticas: Coraza Liquid Tight Recubierta en PVC 1-pulg 5mt | Metalcoraza | Electricidad, Características: Ancho: 28 cm; Dimensiones: 28X10, Alto: 10 cm, Material: Acero y PVC, Uso: Eléctrico, Modelo: LQ-105, Color: Gris; Procedencia: Colombia, Tipo: Coraza Flexible PVC; Características Tuberia Flexible De Acero, Recubierta De Pvc, Largo: 28 cm, Familia: Electricidad, Tipo de producto fijaciones: Desmontable.</t>
  </si>
  <si>
    <t>Nombre: Abrazadera Plastica Alas Tubo Conduit 1pg 6und;  Características: Abrazadera plástica, de alta resistencia, con alas para mayor fijación, útil en labores eléctricas. Características: Tipo:Fijaciones para colgar, Material: Plastico, Uso: Para tubo galvanizado de 1 pulgada, Color: Blanco, Medidas: 1 pulgada (2.54 cm)</t>
  </si>
  <si>
    <t>Nombre: Perno En U Galvanizado 1/4X1-3/8X4-pulg; Características: Perno En U Galvanizado 1/4X1-3/8X4-pulg | Fixser | Ferretería, Tipo: Perno, Medidas: 1/4 x 1 3/8 x 4-pulg, Modelo: J10341, Material: Acero galvanizado, Uso: Sirve como abrazadera para tubería en PVC o metal.</t>
  </si>
  <si>
    <t>Nombre: Adaptador 12V - 1.5A Lateral.
Características: Entrada: 100 ~ 240VAC  50/60Hz  0.4A
Salida: 12VDC  1.5A. Con centro positivo</t>
  </si>
  <si>
    <t>Nombre: Fuente y cargador LM2596S-D; Caracteristicas: Fuente suicheada basada en el regulador LM2576. Con display medidor de voltaje</t>
  </si>
  <si>
    <t>Nombre: Conector impermeable de 4 pines para chasis; Caracteristicas: Conector impermeable con acoplamiento roscado.
Características: Material de la carcasa: Nylon, Material de contacto: latón, Corriente: 5A, Voltaje: 250V, Resistencia de contacto: 5mΩ, Resistencia de aislamiento: 2000mΩ, Diámetro de cable compatible: 5-8mm, IP: IP68</t>
  </si>
  <si>
    <t>Nombre: Diodo rectificador 1N5408; CARACTERISTICAS: Diodo rectificador estándar 1000V/3A montaje through hole, axial. Características: Máximo voltaje DC inverso: 1000V Corriente promedio de rectificación: 3A Máximo voltaje de conducción instantáneo: 1V @ 3A Rango de temperatura de operación: -65ºC ~ 125ºC Rango de temperatura de almacenamiento: -65ºC ~ 150ºC Empaquetado: DO-201AD</t>
  </si>
  <si>
    <t>Nombre: Extractor industrial pared 41x41x14.5cm; Caracteristicas: Consumo eléctrico:40 Watts, Garantía, 2 años
Alto:41 cm,Uso:Muros, Capacidad de extracción:1350 m3/hora, Nivel de ruido: 59 db, Conexión a la red eléctrica: 110 V, Ancho: 41 cm, Color: Negro, Material: Acero, Tipo: Extractores industriales, Características:Modelo Industrial para grandes espacios, N° de funciones:1, Fondo: 18 cm, Origen:China Aplicación recomendada Baños y otras habitaciones Diámetro del ducto de evacuación 350 mm Incluye Cable de alimentación, manual y tornillos</t>
  </si>
  <si>
    <t>Nombre: Tubo rectangular 80 x 40 x 2.5mm x 6m estructural HR50; CARACTERISTICAS: Tipo Estructural, Lado 2: 40mm, Lado 1: 80mm, Norma Técnica de Fabricación NTC 4526 Pais de Origen Colombia Peso 26.34k aprox. Material ACERO HR GRADO 50 Acabado Negro Medidas 80 x 40mm Espesor (mm) 2.5mm Largo 6m Usos Para la cosntruccion de sistemas estructurales metálicos de alta resistencia en columnas, vigas y columnas, viguetas de entrepiso, correas para cubiertas, estructuras para puentes peatonales. Familia Construcción y Ferretería</t>
  </si>
  <si>
    <t>Nombre: Malla 1.5mt x 10mt Metal 2-1/4 x 2-1/4 2.5mm Eslabonada, CARACTERISTICAS: Tipo Cerramiento Diseño Eslabonada Características Resistente malla sin recubrimiento. Material Alambre galvanizado Uso Para cerramiento, cercas o enrejados Ancho 1.5 metros Largo 10 metros Medidas hueco 2-1/4 pulgada x 2-1/4 pulgada Color Gris</t>
  </si>
  <si>
    <t>Nombre: Teja Ondulada Transparente Policarbonato Perfil 7 2.44 x 0.92m x 0.7mm; Caracteristicas: Tejas en policarbonato fabricadas con resinas 100% Bayer, que garantizan 5 años contra la perdida de trasmisión de luz y 5 años contra la rotura de granizo, No se cristaliza. Espesor 0.7 mm Garantía 10 años para: Cristalización, perdida de transmisión de Luz, Granizo hasta 10mm de diámetro, Amarillamiento. Si se presentan condiciones meteorológicas extremas no se recomienda ni se da garantía. Modelo Ondulada Perfil Ondulada Perfil 7</t>
  </si>
  <si>
    <t>Nombre: Pintura Gris Anticorrosiva 1 Galón; Caracteristicas: Uso
Decora y ambienta espacios cerrados o abiertos
Base
Agua, resina acrílica, cargas minerales especiales.
Terminación
Semibrillante
Características
Pintura, decorativa caracterizada por reflejos y texturas, con versatilidad y belleza que da un efecto agradable a los espacios elegidos.
Contenido
1 galón
Tipo
Anticorrosivos
Recomendaciones
Evite el contacto con los ojos, y la piel
Lavabilidad
Semilavable
Preparación de la superficie
La superficie debe estar limpia, seca y libre de polvo y hongos o cualquier otro agente contaminante
Rendimiento aprox. (m2/galón)
25 - 30 m2/galón
Color
Gris</t>
  </si>
  <si>
    <t>Nombre: Electrodo Sw613 Súper 1/8 Pulgada X 5 Kilos;  Caracteristicas: Tipo Equipos para soldar Medidas 3/33 x 12 pulgadas (2,4 x 300 mm) Características Electrodo, recubierto de material resistente para facilitar su manipulación. Tipo de trabajo Profesional Material Acero Contenido 5 kilos Recomendaciones Utilizar elementos de protección personal para una segura manipulación, mantener fuera del alcance de los niños, leer el manual de instrucciones antes de usar Uso Trabajos de metalmecánica</t>
  </si>
  <si>
    <t>Nombre: Lamina Alfajor 2,5 mm espesor, medidas de 1x3 metros; Caracteristicas: Dimensiones: 1000 mm x 3000 mm (largo x ancho)</t>
  </si>
  <si>
    <t>Nombre: Relé de estado sólido 5 salidas 380VAC/10A para riel DIN; CARACTERISTICAS: Relé de estado sólido de 5 salidas para riel DIN  Características:    Voltaje de entrada: 3-32VDC  Voltaje de salida: 24-380VAC  Corriente de carga: 10A  Dimensiones: 50x63x30mm</t>
  </si>
  <si>
    <t>Plastico burbuja Rollo 1.50 MTS X 100 MTS LARGO</t>
  </si>
  <si>
    <t>Plastico Stretch Transparente 100 cm</t>
  </si>
  <si>
    <t>Carton ondulado Rollo 1.20 MTS X 100 metros</t>
  </si>
  <si>
    <t>Nombre:Caja Grande x 10 unidades; CARACTERISTICAS: Caja de cartón corrugado ideal para embalar y proteger tus envíos
Material:  Cartón Corrugado
Paquete por 10 unidades
Peso que soporta 16 Kg</t>
  </si>
  <si>
    <t>Nombre: CABLE ACERO INOX (ROLLOX250MTS) 7X7 X MT (1/8) 3.0 MM</t>
  </si>
  <si>
    <t>Nombre: CABLE ACERO INOX (ROLLOX250MTS) 7X7 X MT (3/8) 10.0 MM</t>
  </si>
  <si>
    <t>Nombre: CABLE ACERO INOX (ROLLOX250MTS) 7X7 X MT (5/16) 8.0 MM</t>
  </si>
  <si>
    <t>Nombre: Caja Derivación Hermética Tapa trasparente 200X155X100mm, Caracteristicas: Tipo
 Tableros
 Color
 Beige
 Características
 Con tapa negra transparente
 Alto
 9.5 cm
 Material
 Termoplástico
 Referencia Proveedor
 2020183
 Largo
 20 cm
 Garantía Meses
 12
 Ancho
 15 cm
 Pais donde se fabrica (Procedencia)
 China</t>
  </si>
  <si>
    <t>Nombre: Kit de Ventilación con Persiana 10.16cmx1.52m; CARACTERISTICAS: Tipo
 Kit Ventilación
 Medidas
 31.75cm x 76.2cm x 31.75cm
 Modelo
 1377W
 Función
 Ducto ventilacion
 Material
 Plástico
 Uso
 Hogar
 Origen
 USA
 Color
 Gris</t>
  </si>
  <si>
    <t>Nombre: Ducto 4Pgx1m Lámina Galvanizada Cal 24; CARACTERISTICAS: Diámetro en pulg
 4 pulg
 Diámetro entrada
 10,12cm
 Capacidad
 201 grados de calor Material
 Lámina galvanizada
 Uso
 Ducto de vacuación de gases (monoxido)
 Diámetro salida
 10,2cm
 Color
 Gris Opaca
 Garantía
 Por defecto de fabricación
 Beneficios
 Protección de los gases
 Tipo
 Ductos
 Medidas
 1mtx10.2 cm
 Recomendaciones
 La instalación por personal certificado
 Largo
 1mt
 Norma Técnica
 NTC 3567</t>
  </si>
  <si>
    <t>Nombre: Teja plastica Greca Cristal N10 3.05 x 0.99 0.5mm Policarbonato; Caracteristicas: Tejas en policarbonato fabricadas con resinas 100% Bayer, que garantizan 5 años contra la perdida de trasmisión de luz y 5 años contra la rotura de granizo, No se cristaliza</t>
  </si>
  <si>
    <t xml:space="preserve">Teja Plastica p3 Cristal M10 305 x 83 cm 0.7 mm Policarbonato; CARACTERISTICAS: Garantía
10 Años
Tipo
Cubiertas Policarbonato
Medidas
2.44X0.81mX0.5mm
Caracteristicas
Alta transmisión de luz, Combustión lenta, Peso ligero, Filtración rayos UV, Alto desempeño ante agentes climáticos, Durabilidad, Resistencia al impacto, Flexibilidad, Fácil y rápida instalación, Antigranizo
Forma
Ondulada
Material
Policarbonato
Ancho
0.81m
Largo
2.44m
Origen
Importado
Color
Bronce
Talla
305 x 83cm            </t>
  </si>
  <si>
    <t>NOMBRE: Lámina Plástica de PET calibre 15 x 50 cm de ancho con protector UV; CARACTERISTICAS: Garantía
10 Años
Tipo
Cubiertas Policarbonato
Medidas
2.44X0.81mX0.5mm
Caracteristicas
Alta transmisión de luz, Combustión lenta, Peso ligero, Filtración rayos UV, Alto desempeño ante agentes climáticos, Durabilidad, Resistencia al impacto, Flexibilidad, Fácil y rápida instalación, Antigranizo
Forma
Ondulada
Material
Policarbonato
Ancho
0.81m
Largo
2.44m
Origen
Importado
Color
Bronce
Talla
305 x 83cm</t>
  </si>
  <si>
    <t xml:space="preserve">NOMBRE: Lamina PET 100% Reciclado calibre 24 x 50 por 80 cm de ancho </t>
  </si>
  <si>
    <t>NOMBRE: Tornillo Cubierta Techoline Verde 100un</t>
  </si>
  <si>
    <t>NOMBRE: Tornillo Cubierta Autoperf Arandela 1-1/2 100un CARACTERISTICAS: Garantía12 meses, Tipo: Tornillo Cubierta Marca A jover Descripción Tornillo auto perforante para metal con arandela EPDM iipo sombrilla de 25mm Dimensiones 14-14 x 1-1/2" Material Metal Uso Fijacion en valle para Cubierta Ajover Trapezoidal A360 y Cubierta Ajover Silver Color Plateado</t>
  </si>
  <si>
    <t>NOMBRE: Tornillo Cubierta Estr Metal 12X3 50un</t>
  </si>
  <si>
    <t>Nombre: Varilla Roscada Zinc 5/16pg 50cm; Caracteristicas: Tipo Varilla Roscada Medidas 5/16pulgx50cm Contenido 0,5 Material Acero Uso Multiusos Origen Importado</t>
  </si>
  <si>
    <t>Nombre: Soldadura Kester original calibre 21; Caracteristicas: eación de soldadura para electrónica.
Características:
Aleación: Sn60/40Pb
Calibre: 21AWG
Diámetro: 0.8mm (0.031'')
Punto de fusión: 183~190°C (361~374°F)
Cantidad: 1 libra
Contiene plomo</t>
  </si>
  <si>
    <t>Nombre: Eje de Latón de 3/8 x 1 pulgada  x 1 metro</t>
  </si>
  <si>
    <t xml:space="preserve">Nombre: Lamina Alfajor 2,5 mm espesor, medidas de 1x3 metros </t>
  </si>
  <si>
    <t>Nombre: Angulo Inox 304 1/8 x1  pulgadax 6 metro</t>
  </si>
  <si>
    <t>Nombre: Platina inoxidable de 1/8 x 3/4 x 3 metros</t>
  </si>
  <si>
    <t>Nombre: POLEA DENTADA t10-26-21  en acero 1045</t>
  </si>
  <si>
    <t>Nombre: POLEA DENTADA t10-24-42  en acero 1045</t>
  </si>
  <si>
    <t>Nombre: POLEA DENTADA  t10-22-42  en acero 1045</t>
  </si>
  <si>
    <t>Nombre: POLEA DENTADA  t10-20-21 en acero 1045</t>
  </si>
  <si>
    <t>Nombre: POLEA DENTADA  t10-18-21 en acero 1045</t>
  </si>
  <si>
    <t>Nombre: BANDA DENTADA T10 LONGTUD 750MM ANCHO DE 16</t>
  </si>
  <si>
    <t>Nombre: CHAVETA  6MM X 6 MM LONG 12</t>
  </si>
  <si>
    <t>Nombre: PIÑONES RECTOS 19 DIENTES, MODULO DE 4 ANCHO 20MM, CON MANZANA</t>
  </si>
  <si>
    <t>Nombre: tuerca hexagonal galvanizada M10</t>
  </si>
  <si>
    <t>Nombre: tuerca hexagonal galvanizada M12</t>
  </si>
  <si>
    <t>tuerca hexagonal galvanizada M16</t>
  </si>
  <si>
    <t>tuerca hexagonal galvanizada M20</t>
  </si>
  <si>
    <t>tllo c/socket M10 x 25</t>
  </si>
  <si>
    <t>tllo c/hex M12 x 35</t>
  </si>
  <si>
    <t>tllo c/hex M16 x 40</t>
  </si>
  <si>
    <t>wasa de  1/2"</t>
  </si>
  <si>
    <t>arandela plana de  M10</t>
  </si>
  <si>
    <t>arandela plana M18</t>
  </si>
  <si>
    <t>Electrodo 7018 x 1/8 x 5 kilos</t>
  </si>
  <si>
    <t>Electrodo 6011 x 1/8 x 5 kilos</t>
  </si>
  <si>
    <t xml:space="preserve">Rollo de Alambre diametro 0.35 para soldador MIG </t>
  </si>
  <si>
    <t>Cable Electrico encauchetado  AWG 3 x 10 x 1 metro</t>
  </si>
  <si>
    <t>ML</t>
  </si>
  <si>
    <t>Clavija Trifilar 50 A 220V en caucho 3 x 50 macho</t>
  </si>
  <si>
    <t>Toma incrustada 50A x 250V trifllar</t>
  </si>
  <si>
    <t>Rueda de goma industrial con freno capacidad de carga de 300 Kg, altura 148  base de soporte con 148 mm de altura, soporte de 60 x 85 mm entre centros y diametro de 8 mms de amarre.</t>
  </si>
  <si>
    <t>Nombre: Barra perforada Largo 610 mm, Diametro 102 mm externo y diametro interno 58 mm</t>
  </si>
  <si>
    <t>Nombre: Eje macizo Diametro 31.75 mm Acero 4140 Largo 142.7 mm</t>
  </si>
  <si>
    <t>Nombre: Discos Diametro 90 mm exterior con espesor 1/2 Acero A-36</t>
  </si>
  <si>
    <t xml:space="preserve">Nombre: Tubo Cuadrado 2 pulgadas x 2 pulgadas x 3/16 x 6 metros </t>
  </si>
  <si>
    <t xml:space="preserve">Nombre: Angulos 2 pulgada x 2 pulgadas x 3/16 x 6 metros </t>
  </si>
  <si>
    <t>Nombre : Platina 1 pulgada x 1 1/2 pulgada x 160 mm Acero 1020</t>
  </si>
  <si>
    <t>Nombre: Platina 3/4  pulgadas x 120 mm x 160 mm</t>
  </si>
  <si>
    <t>Nombre: Platina Acero 1020 dimensiones 1/4 x 70 mm x 160 mm</t>
  </si>
  <si>
    <t>Nombre: Platina Acero 1020 dimensiones 1/2 x 40 mm x 160 mm</t>
  </si>
  <si>
    <t>Nombre: Platina espesor 1/2  izquierda cureña, acero 1020 corte con laser, segun planos suministrado por sena</t>
  </si>
  <si>
    <t xml:space="preserve"> Termocupla tipo K 30 cm Rango de temperatura: - 50°C~ 420°C Termoposo de 7mm de diámetro en acero inoxidable roscado Longitud de la sonda: 30cmNúmero de hilos: 2 Longitud del cable: 1.5m</t>
  </si>
  <si>
    <t>Maleta Rigida para transporte de instrumentos en plastico de alta resistencia de 31.3" x 20.4" x 15.5" de dimensiones con capacidad de 250 libras de peso y certificacion AT300 con espumas interiores</t>
  </si>
  <si>
    <t xml:space="preserve">Nombre: Platian espesor 1/2 izquierda cureña, acero 1020 corte con laser, segun planos suministrados por el sena </t>
  </si>
  <si>
    <t>Profundimetro de 0 a 25.4 mm para medicion de profundidad en neumaticos, con pantalla LCD resolucion 0.01 mm</t>
  </si>
  <si>
    <t>Transportador metálico de Precision 0- 180 grados con guia de 100 mm angulo gobernate acero inoxidable tamaño 14.5 cm</t>
  </si>
  <si>
    <t>Cinta metrica de 5 metros metalica</t>
  </si>
  <si>
    <t>Lámina Aluminio 1100 1.20m x 2.40m x 3 mm espesor</t>
  </si>
  <si>
    <t>Lámina Aluminio 1100 1.20m x 2.40m x 2 mm espesor</t>
  </si>
  <si>
    <t>Tubo cuadrado de Aluminio de 1 pulgada x 1mm x 6 metros</t>
  </si>
  <si>
    <t>Rollo Soldadura MIG Aluminio 1100</t>
  </si>
  <si>
    <t xml:space="preserve">Mesa de Acero Inoxidable doblada y cortada por laser en calibre 16 con plano sumistrado por el  SENA con referencia </t>
  </si>
  <si>
    <t>Nombre: acople de araña en acero para eje 40mms de diametro para motoreductor de 5HP</t>
  </si>
  <si>
    <t>Cinta metrica para el diametro de los arboles de 2m de medicion total retractil y de PVC</t>
  </si>
  <si>
    <t>Nombre: Platinas Tensoral banda 1/4 x 70 mm x 60 mm HR A-36</t>
  </si>
  <si>
    <t>Nombre: Eje Acero 4140, Diametro 1 Pulgadas x 1000 mm</t>
  </si>
  <si>
    <t>Nombre: Eje diametro exterior 1 pulgdas x 200 mm Acero 4140</t>
  </si>
  <si>
    <t>Nombre: Eje motorreductor diametro exterior 1 3/4 Acero 4140 x 300 mm</t>
  </si>
  <si>
    <t>Nombre : Laminas Inoxidables inferior cal 1.5 m, Segun planos suministrado por el sena, LT1010 corte laser y doblez</t>
  </si>
  <si>
    <t>Nombre: Piñon recto de 29 mm, modulado 4 mm con chavetero, segun planos suministrado por el sena con manzana</t>
  </si>
  <si>
    <t>42</t>
  </si>
  <si>
    <t>Guarda 01 acero Inox cal 16, segun planos suministrado por el sena, doblez y corte laser, planos LT 1021</t>
  </si>
  <si>
    <t>23</t>
  </si>
  <si>
    <t>Guarda 02 acero Inox cal 16, segun planos suministrado por el sena, doblez y corte laser, planos LT 1021</t>
  </si>
  <si>
    <t>Nombre: Pipetas de oxigeno de 100 Lb</t>
  </si>
  <si>
    <t>Nombre: Pipetas de gas propano 40 Lb</t>
  </si>
  <si>
    <t xml:space="preserve">Nombre: Disco de corte 7 pulgadas x 1/16  </t>
  </si>
  <si>
    <t>Nombre: Disco flash 4 1/2  x 1/4 numero grano fino</t>
  </si>
  <si>
    <t>Nombre: Juego de brocas en pulgads acero rapidos</t>
  </si>
  <si>
    <t>Nombre: Sprocket paso 40 con manzana Z-17</t>
  </si>
  <si>
    <t>Nombre: Sprocket paso 40 con manzana Z-28</t>
  </si>
  <si>
    <t>Nombre: Sprocket paso 40 con manzana Z-34</t>
  </si>
  <si>
    <t xml:space="preserve">Cuña de acero 8 mm </t>
  </si>
  <si>
    <t>Cadena paso 40 de 3 mm</t>
  </si>
  <si>
    <t xml:space="preserve">Engranaje Diametral pitch z-18 de 1 pulg de ancho para eje de 1 pulgadas, Diametro exterior 5 pulgadas </t>
  </si>
  <si>
    <t xml:space="preserve">Engranaje Diametral pitch z-16 de 1 pulg de ancho para eje de 1 pulgadas, Diametro exterior 4.5 pulgadas </t>
  </si>
  <si>
    <t xml:space="preserve">Engranaje Diametral pitch z-17 de 1 pulg de ancho para eje de 1 pulgadas, Diametro exterior 4 3/4  pulgadas </t>
  </si>
  <si>
    <t>Nombre: Galones de pintura epoxica o poliuretano Negra o Gris</t>
  </si>
  <si>
    <t xml:space="preserve"> xa</t>
  </si>
  <si>
    <t>LOTE 4 BISUTERIA</t>
  </si>
  <si>
    <t>LOTE 3 DEPORTES &amp; SALUD</t>
  </si>
  <si>
    <t>LOTE 5 INDUSTRIA</t>
  </si>
  <si>
    <t>LOTE 6 adtrativa y financiera empresarial papelería</t>
  </si>
  <si>
    <t>LOTE 7 SISTEMAS</t>
  </si>
  <si>
    <t>LOTE 8 Laboratorio Sennova</t>
  </si>
  <si>
    <t>LOTE 9 Agrosennova</t>
  </si>
  <si>
    <t>LOTE 10 SISTEMAS SENNOVA</t>
  </si>
  <si>
    <t>LOTE 11 PAPELERÍA SENNOVA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</si>
</sst>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0_);_(&quot;$&quot;* \(#,##0\);_(&quot;$&quot;* &quot;-&quot;_);_(@_)"/>
    <numFmt numFmtId="167" formatCode="_(* #,##0.00_);_(* \(#,##0.00\);_(* &quot;-&quot;??_);_(@_)"/>
    <numFmt numFmtId="168" formatCode="#,##0;[Red]#,##0"/>
    <numFmt numFmtId="169" formatCode="_-* #,##0_-;\-* #,##0_-;_-* &quot;-&quot;??_-;_-@_-"/>
    <numFmt numFmtId="170" formatCode="_-* #,##0_-;\-* #,##0_-;_-* &quot;-&quot;_-;_-@"/>
    <numFmt numFmtId="171" formatCode="_-&quot;$&quot;\ * #,##0_-;\-&quot;$&quot;\ * #,##0_-;_-&quot;$&quot;\ * &quot;-&quot;??_-;_-@"/>
    <numFmt numFmtId="172" formatCode="_([$$-409]* #,##0_);_([$$-409]* \(#,##0\);_([$$-409]* &quot;-&quot;??_);_(@_)"/>
    <numFmt numFmtId="173" formatCode="_(&quot;$&quot;* #,##0_);_(&quot;$&quot;* \(#,##0\);_(&quot;$&quot;* &quot;-&quot;??_);_(@_)"/>
    <numFmt numFmtId="174" formatCode="&quot;$&quot;#,##0"/>
    <numFmt numFmtId="175" formatCode="_-&quot;$&quot;\ * #,##0_-;\-&quot;$&quot;\ * #,##0_-;_-&quot;$&quot;\ * &quot;-&quot;??_-;_-@_-"/>
    <numFmt numFmtId="176" formatCode="&quot;$&quot;\ #,##0"/>
  </numFmts>
  <fonts count="50">
    <font>
      <sz val="11"/>
      <color theme="1"/>
      <name val="Calibri"/>
      <family val="2"/>
      <scheme val="minor"/>
    </font>
    <font>
      <sz val="11"/>
      <color theme="1"/>
      <name val="Calibri"/>
      <family val="2"/>
      <scheme val="minor"/>
    </font>
    <font>
      <sz val="10"/>
      <name val="Arial"/>
      <family val="2"/>
    </font>
    <font>
      <sz val="10"/>
      <name val="Arial"/>
      <family val="2"/>
    </font>
    <font>
      <sz val="8"/>
      <name val="Calibri"/>
      <family val="2"/>
      <scheme val="minor"/>
    </font>
    <font>
      <b/>
      <sz val="10"/>
      <name val="Calibri"/>
      <family val="2"/>
      <scheme val="minor"/>
    </font>
    <font>
      <sz val="10"/>
      <name val="Calibri"/>
      <family val="2"/>
      <scheme val="minor"/>
    </font>
    <font>
      <sz val="10"/>
      <color theme="1"/>
      <name val="Calibri"/>
      <family val="2"/>
      <scheme val="minor"/>
    </font>
    <font>
      <sz val="11"/>
      <color theme="1"/>
      <name val="Arial"/>
      <family val="2"/>
    </font>
    <font>
      <sz val="10"/>
      <color rgb="FF000000"/>
      <name val="Calibri"/>
      <family val="2"/>
      <scheme val="minor"/>
    </font>
    <font>
      <sz val="11"/>
      <name val="Calibri"/>
      <family val="2"/>
      <scheme val="minor"/>
    </font>
    <font>
      <b/>
      <sz val="12"/>
      <color theme="1"/>
      <name val="Calibri Light"/>
      <family val="2"/>
      <scheme val="major"/>
    </font>
    <font>
      <b/>
      <sz val="8"/>
      <name val="Calibri"/>
      <family val="2"/>
      <scheme val="minor"/>
    </font>
    <font>
      <sz val="10"/>
      <color theme="1"/>
      <name val="Calibri"/>
      <family val="2"/>
    </font>
    <font>
      <sz val="12"/>
      <color theme="1"/>
      <name val="Calibri"/>
      <family val="2"/>
      <scheme val="minor"/>
    </font>
    <font>
      <sz val="10"/>
      <color rgb="FF000000"/>
      <name val="Calibri"/>
      <family val="2"/>
    </font>
    <font>
      <sz val="10"/>
      <name val="Calibri"/>
      <family val="2"/>
    </font>
    <font>
      <sz val="11"/>
      <color rgb="FF000000"/>
      <name val="Arial"/>
      <family val="2"/>
    </font>
    <font>
      <sz val="11"/>
      <color rgb="FF000000"/>
      <name val="Calibri"/>
      <family val="2"/>
    </font>
    <font>
      <sz val="12"/>
      <color rgb="FF333333"/>
      <name val="Lato"/>
      <family val="2"/>
    </font>
    <font>
      <b/>
      <sz val="11"/>
      <color theme="1"/>
      <name val="Calibri"/>
      <family val="2"/>
      <scheme val="minor"/>
    </font>
    <font>
      <b/>
      <sz val="8"/>
      <color theme="1"/>
      <name val="Calibri"/>
      <family val="2"/>
      <scheme val="minor"/>
    </font>
    <font>
      <sz val="8"/>
      <color theme="1"/>
      <name val="Calibri"/>
      <family val="2"/>
      <scheme val="minor"/>
    </font>
    <font>
      <i/>
      <sz val="11"/>
      <color theme="1"/>
      <name val="Calibri"/>
      <family val="2"/>
      <scheme val="minor"/>
    </font>
    <font>
      <b/>
      <sz val="11"/>
      <name val="Calibri"/>
      <family val="2"/>
      <scheme val="minor"/>
    </font>
    <font>
      <sz val="8"/>
      <color rgb="FFFF0000"/>
      <name val="Calibri"/>
      <family val="2"/>
      <scheme val="minor"/>
    </font>
    <font>
      <sz val="11"/>
      <name val="Calibri"/>
      <family val="2"/>
    </font>
    <font>
      <sz val="8"/>
      <color theme="1"/>
      <name val="Calibri"/>
      <family val="2"/>
    </font>
    <font>
      <sz val="8"/>
      <name val="Arial"/>
      <family val="2"/>
    </font>
    <font>
      <b/>
      <sz val="12"/>
      <name val="Calibri"/>
      <family val="2"/>
      <scheme val="minor"/>
    </font>
    <font>
      <b/>
      <sz val="16"/>
      <name val="Calibri"/>
      <family val="2"/>
      <scheme val="minor"/>
    </font>
    <font>
      <b/>
      <sz val="20"/>
      <name val="Calibri"/>
      <family val="2"/>
      <scheme val="minor"/>
    </font>
    <font>
      <b/>
      <sz val="12"/>
      <color theme="1"/>
      <name val="Calibri"/>
      <family val="2"/>
      <scheme val="minor"/>
    </font>
    <font>
      <b/>
      <sz val="10"/>
      <name val="Calibri"/>
      <family val="2"/>
    </font>
    <font>
      <b/>
      <sz val="8"/>
      <name val="Calibri"/>
      <family val="2"/>
    </font>
    <font>
      <sz val="12"/>
      <name val="Calibri"/>
      <family val="2"/>
    </font>
    <font>
      <vertAlign val="subscript"/>
      <sz val="11"/>
      <color rgb="FF000000"/>
      <name val="Arial"/>
      <family val="2"/>
    </font>
    <font>
      <sz val="11"/>
      <name val="Arial"/>
      <family val="2"/>
    </font>
    <font>
      <sz val="12"/>
      <color rgb="FF000000"/>
      <name val="Calibri"/>
      <family val="2"/>
    </font>
    <font>
      <sz val="11"/>
      <color rgb="FF444444"/>
      <name val="Calibri"/>
      <charset val="1"/>
    </font>
    <font>
      <sz val="9.5"/>
      <color rgb="FF000000"/>
      <name val="Calibri"/>
    </font>
    <font>
      <sz val="10"/>
      <color rgb="FF000000"/>
      <name val="Calibri"/>
      <charset val="1"/>
    </font>
    <font>
      <sz val="11"/>
      <name val="Calibri"/>
    </font>
    <font>
      <b/>
      <sz val="10"/>
      <color theme="1"/>
      <name val="Calibri"/>
      <family val="2"/>
      <scheme val="minor"/>
    </font>
    <font>
      <sz val="11"/>
      <color rgb="FF000000"/>
      <name val="Calibri"/>
    </font>
    <font>
      <sz val="10"/>
      <name val="Calibri"/>
    </font>
    <font>
      <sz val="10"/>
      <color rgb="FF000000"/>
      <name val="WordVisi_MSFontService"/>
      <charset val="1"/>
    </font>
    <font>
      <sz val="10"/>
      <name val="Calibri"/>
      <charset val="1"/>
    </font>
    <font>
      <sz val="10"/>
      <color theme="1"/>
      <name val="Calibri"/>
      <family val="2"/>
      <charset val="1"/>
    </font>
    <font>
      <sz val="10"/>
      <color rgb="FF000000"/>
      <name val="Times New Roman"/>
      <charset val="204"/>
    </font>
  </fonts>
  <fills count="23">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
      <patternFill patternType="solid">
        <fgColor rgb="FF92D050"/>
        <bgColor indexed="64"/>
      </patternFill>
    </fill>
    <fill>
      <patternFill patternType="solid">
        <fgColor rgb="FF00FFFF"/>
        <bgColor indexed="64"/>
      </patternFill>
    </fill>
    <fill>
      <patternFill patternType="solid">
        <fgColor theme="4" tint="0.79998168889431442"/>
        <bgColor indexed="64"/>
      </patternFill>
    </fill>
    <fill>
      <patternFill patternType="solid">
        <fgColor rgb="FFFFFF00"/>
        <bgColor indexed="64"/>
      </patternFill>
    </fill>
    <fill>
      <patternFill patternType="solid">
        <fgColor theme="2"/>
        <bgColor indexed="64"/>
      </patternFill>
    </fill>
    <fill>
      <patternFill patternType="solid">
        <fgColor rgb="FFFFFFFF"/>
        <bgColor rgb="FF000000"/>
      </patternFill>
    </fill>
    <fill>
      <patternFill patternType="solid">
        <fgColor rgb="FFFF9933"/>
        <bgColor indexed="64"/>
      </patternFill>
    </fill>
    <fill>
      <patternFill patternType="solid">
        <fgColor rgb="FFFFC000"/>
        <bgColor indexed="64"/>
      </patternFill>
    </fill>
    <fill>
      <patternFill patternType="solid">
        <fgColor rgb="FFF2F2F2"/>
        <bgColor rgb="FFF2F2F2"/>
      </patternFill>
    </fill>
    <fill>
      <patternFill patternType="solid">
        <fgColor rgb="FF00FFFF"/>
        <bgColor rgb="FF00FFFF"/>
      </patternFill>
    </fill>
    <fill>
      <patternFill patternType="solid">
        <fgColor rgb="FFE7E6E6"/>
        <bgColor rgb="FF000000"/>
      </patternFill>
    </fill>
    <fill>
      <patternFill patternType="solid">
        <fgColor rgb="FFFFFF00"/>
        <bgColor rgb="FFFFFF00"/>
      </patternFill>
    </fill>
    <fill>
      <patternFill patternType="solid">
        <fgColor rgb="FFFFFFFF"/>
        <bgColor rgb="FFFFFFFF"/>
      </patternFill>
    </fill>
    <fill>
      <patternFill patternType="solid">
        <fgColor rgb="FFDDEBF7"/>
        <bgColor rgb="FF000000"/>
      </patternFill>
    </fill>
    <fill>
      <patternFill patternType="solid">
        <fgColor rgb="FFFFF2CC"/>
        <bgColor rgb="FF000000"/>
      </patternFill>
    </fill>
    <fill>
      <patternFill patternType="solid">
        <fgColor rgb="FFDDEBF7"/>
        <bgColor indexed="64"/>
      </patternFill>
    </fill>
    <fill>
      <patternFill patternType="solid">
        <fgColor rgb="FFFFF2CC"/>
        <bgColor indexed="64"/>
      </patternFill>
    </fill>
    <fill>
      <patternFill patternType="solid">
        <fgColor rgb="FFFFD966"/>
        <bgColor indexed="64"/>
      </patternFill>
    </fill>
  </fills>
  <borders count="61">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bottom style="medium">
        <color indexed="64"/>
      </bottom>
      <diagonal/>
    </border>
    <border>
      <left/>
      <right/>
      <top style="medium">
        <color indexed="64"/>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diagonal/>
    </border>
    <border>
      <left/>
      <right/>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medium">
        <color indexed="64"/>
      </right>
      <top style="medium">
        <color indexed="64"/>
      </top>
      <bottom style="medium">
        <color indexed="64"/>
      </bottom>
      <diagonal/>
    </border>
    <border>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style="medium">
        <color rgb="FF000000"/>
      </right>
      <top style="medium">
        <color rgb="FF000000"/>
      </top>
      <bottom style="medium">
        <color rgb="FF000000"/>
      </bottom>
      <diagonal/>
    </border>
    <border>
      <left style="thin">
        <color rgb="FF000000"/>
      </left>
      <right/>
      <top style="medium">
        <color rgb="FF000000"/>
      </top>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bottom style="medium">
        <color rgb="FF000000"/>
      </bottom>
      <diagonal/>
    </border>
    <border>
      <left style="medium">
        <color rgb="FF000000"/>
      </left>
      <right/>
      <top style="medium">
        <color rgb="FF000000"/>
      </top>
      <bottom style="medium">
        <color rgb="FF000000"/>
      </bottom>
      <diagonal/>
    </border>
    <border>
      <left/>
      <right style="thin">
        <color rgb="FF000000"/>
      </right>
      <top/>
      <bottom/>
      <diagonal/>
    </border>
  </borders>
  <cellStyleXfs count="26">
    <xf numFmtId="0" fontId="0" fillId="0" borderId="0"/>
    <xf numFmtId="0" fontId="2" fillId="0" borderId="0"/>
    <xf numFmtId="167" fontId="2" fillId="0" borderId="0" applyFont="0" applyFill="0" applyBorder="0" applyAlignment="0" applyProtection="0"/>
    <xf numFmtId="0" fontId="3" fillId="0" borderId="0"/>
    <xf numFmtId="0" fontId="1" fillId="0" borderId="0"/>
    <xf numFmtId="41" fontId="1" fillId="0" borderId="0" applyFont="0" applyFill="0" applyBorder="0" applyAlignment="0" applyProtection="0"/>
    <xf numFmtId="0" fontId="1" fillId="0" borderId="0"/>
    <xf numFmtId="0" fontId="8" fillId="0" borderId="0"/>
    <xf numFmtId="0" fontId="2" fillId="0" borderId="0"/>
    <xf numFmtId="165"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26" fillId="0" borderId="0"/>
  </cellStyleXfs>
  <cellXfs count="582">
    <xf numFmtId="0" fontId="0" fillId="0" borderId="0" xfId="0"/>
    <xf numFmtId="0" fontId="6" fillId="0" borderId="0" xfId="0" applyFont="1"/>
    <xf numFmtId="0" fontId="5" fillId="2" borderId="3" xfId="1" applyFont="1" applyFill="1" applyBorder="1" applyAlignment="1">
      <alignment horizontal="center" vertical="center" wrapText="1"/>
    </xf>
    <xf numFmtId="168" fontId="5" fillId="2" borderId="2" xfId="2" applyNumberFormat="1" applyFont="1" applyFill="1" applyBorder="1" applyAlignment="1">
      <alignment horizontal="center" vertical="center" wrapText="1"/>
    </xf>
    <xf numFmtId="9" fontId="5" fillId="2" borderId="2" xfId="2" applyNumberFormat="1" applyFont="1" applyFill="1" applyBorder="1" applyAlignment="1">
      <alignment horizontal="center" vertical="center" wrapText="1"/>
    </xf>
    <xf numFmtId="0" fontId="6" fillId="0" borderId="15" xfId="1" applyFont="1" applyBorder="1"/>
    <xf numFmtId="0" fontId="6" fillId="0" borderId="0" xfId="1" applyFont="1"/>
    <xf numFmtId="0" fontId="6" fillId="0" borderId="8" xfId="4" applyFont="1" applyBorder="1" applyAlignment="1">
      <alignment horizontal="center" vertical="center"/>
    </xf>
    <xf numFmtId="41" fontId="6" fillId="0" borderId="14" xfId="1" applyNumberFormat="1" applyFont="1" applyBorder="1"/>
    <xf numFmtId="41" fontId="6" fillId="2" borderId="6" xfId="1" applyNumberFormat="1" applyFont="1" applyFill="1" applyBorder="1"/>
    <xf numFmtId="168" fontId="6" fillId="2" borderId="6" xfId="2" applyNumberFormat="1" applyFont="1" applyFill="1" applyBorder="1"/>
    <xf numFmtId="0" fontId="5" fillId="2" borderId="6" xfId="1" applyFont="1" applyFill="1" applyBorder="1" applyAlignment="1">
      <alignment horizontal="center" vertical="center" wrapText="1"/>
    </xf>
    <xf numFmtId="3" fontId="5" fillId="2" borderId="6" xfId="1" applyNumberFormat="1" applyFont="1" applyFill="1" applyBorder="1" applyAlignment="1">
      <alignment horizontal="center" vertical="center" wrapText="1"/>
    </xf>
    <xf numFmtId="41" fontId="5" fillId="2" borderId="6" xfId="1" applyNumberFormat="1" applyFont="1" applyFill="1" applyBorder="1"/>
    <xf numFmtId="0" fontId="7" fillId="0" borderId="0" xfId="0" applyFont="1"/>
    <xf numFmtId="41" fontId="7" fillId="0" borderId="0" xfId="5" applyFont="1" applyFill="1" applyBorder="1"/>
    <xf numFmtId="168" fontId="7" fillId="0" borderId="0" xfId="0" applyNumberFormat="1" applyFont="1"/>
    <xf numFmtId="0" fontId="5" fillId="6" borderId="6" xfId="1" applyFont="1" applyFill="1" applyBorder="1" applyAlignment="1">
      <alignment horizontal="center" vertical="center" wrapText="1"/>
    </xf>
    <xf numFmtId="168" fontId="6" fillId="0" borderId="6" xfId="2" applyNumberFormat="1" applyFont="1" applyBorder="1" applyAlignment="1">
      <alignment horizontal="center"/>
    </xf>
    <xf numFmtId="0" fontId="7" fillId="3" borderId="6" xfId="0" applyFont="1" applyFill="1" applyBorder="1" applyAlignment="1">
      <alignment horizontal="center" vertical="center"/>
    </xf>
    <xf numFmtId="3" fontId="9" fillId="0" borderId="6" xfId="0" applyNumberFormat="1" applyFont="1" applyBorder="1" applyAlignment="1">
      <alignment horizontal="right" vertical="center"/>
    </xf>
    <xf numFmtId="0" fontId="9" fillId="0" borderId="6" xfId="0" applyFont="1" applyBorder="1" applyAlignment="1">
      <alignment horizontal="right" vertical="center"/>
    </xf>
    <xf numFmtId="0" fontId="9" fillId="3" borderId="6"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0" borderId="6" xfId="0" applyFont="1" applyBorder="1"/>
    <xf numFmtId="49" fontId="5" fillId="2" borderId="1" xfId="1" applyNumberFormat="1" applyFont="1" applyFill="1" applyBorder="1" applyAlignment="1">
      <alignment horizontal="center" vertical="center" wrapText="1"/>
    </xf>
    <xf numFmtId="0" fontId="7" fillId="3" borderId="6" xfId="0" applyFont="1" applyFill="1" applyBorder="1" applyAlignment="1">
      <alignment horizontal="left" vertical="center" wrapText="1"/>
    </xf>
    <xf numFmtId="0" fontId="9" fillId="3" borderId="6" xfId="0" applyFont="1" applyFill="1" applyBorder="1" applyAlignment="1">
      <alignment horizontal="center" vertical="center"/>
    </xf>
    <xf numFmtId="0" fontId="7" fillId="3" borderId="6" xfId="0" applyFont="1" applyFill="1" applyBorder="1" applyAlignment="1">
      <alignment horizontal="center"/>
    </xf>
    <xf numFmtId="0" fontId="7" fillId="3" borderId="6" xfId="0" applyFont="1" applyFill="1" applyBorder="1" applyAlignment="1">
      <alignment vertical="center" wrapText="1"/>
    </xf>
    <xf numFmtId="0" fontId="7" fillId="3" borderId="7" xfId="0" applyFont="1" applyFill="1" applyBorder="1" applyAlignment="1">
      <alignment horizontal="center" vertical="center"/>
    </xf>
    <xf numFmtId="0" fontId="5" fillId="2" borderId="10"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7" fillId="7" borderId="6" xfId="0" applyFont="1" applyFill="1" applyBorder="1" applyAlignment="1">
      <alignment horizontal="left" vertical="center" wrapText="1"/>
    </xf>
    <xf numFmtId="3" fontId="9" fillId="0" borderId="7" xfId="0" applyNumberFormat="1" applyFont="1" applyBorder="1" applyAlignment="1">
      <alignment horizontal="right" vertical="center"/>
    </xf>
    <xf numFmtId="41" fontId="6" fillId="0" borderId="24" xfId="1" applyNumberFormat="1" applyFont="1" applyBorder="1"/>
    <xf numFmtId="41" fontId="6" fillId="2" borderId="7" xfId="1" applyNumberFormat="1" applyFont="1" applyFill="1" applyBorder="1"/>
    <xf numFmtId="0" fontId="6" fillId="0" borderId="8" xfId="1" applyFont="1" applyBorder="1" applyAlignment="1">
      <alignment horizontal="justify" vertical="center" wrapText="1"/>
    </xf>
    <xf numFmtId="0" fontId="6" fillId="0" borderId="8" xfId="1" applyFont="1" applyBorder="1" applyAlignment="1">
      <alignment horizontal="center" vertical="center" wrapText="1"/>
    </xf>
    <xf numFmtId="3" fontId="6" fillId="0" borderId="8" xfId="11" applyNumberFormat="1" applyFont="1" applyBorder="1" applyAlignment="1" applyProtection="1">
      <alignment horizontal="center" vertical="center"/>
      <protection locked="0"/>
    </xf>
    <xf numFmtId="168" fontId="6" fillId="0" borderId="8" xfId="2" applyNumberFormat="1" applyFont="1" applyFill="1" applyBorder="1" applyAlignment="1">
      <alignment horizontal="center"/>
    </xf>
    <xf numFmtId="0" fontId="7" fillId="0" borderId="8" xfId="1" applyFont="1" applyBorder="1" applyAlignment="1">
      <alignment horizontal="justify" vertical="center" wrapText="1"/>
    </xf>
    <xf numFmtId="0" fontId="13" fillId="0" borderId="26" xfId="0" applyFont="1" applyBorder="1" applyAlignment="1">
      <alignment horizontal="center" vertical="center"/>
    </xf>
    <xf numFmtId="0" fontId="13" fillId="0" borderId="26" xfId="0" applyFont="1" applyBorder="1" applyAlignment="1">
      <alignment horizontal="left" vertical="center" wrapText="1"/>
    </xf>
    <xf numFmtId="0" fontId="13" fillId="0" borderId="26" xfId="0" applyFont="1" applyBorder="1" applyAlignment="1">
      <alignment horizontal="center" vertical="center" wrapText="1"/>
    </xf>
    <xf numFmtId="168" fontId="13" fillId="0" borderId="26" xfId="0" applyNumberFormat="1" applyFont="1" applyBorder="1" applyAlignment="1">
      <alignment horizontal="center"/>
    </xf>
    <xf numFmtId="0" fontId="5" fillId="6" borderId="8" xfId="1" applyFont="1" applyFill="1" applyBorder="1" applyAlignment="1">
      <alignment horizontal="center" vertical="center" wrapText="1"/>
    </xf>
    <xf numFmtId="0" fontId="6" fillId="0" borderId="26" xfId="0" applyFont="1" applyBorder="1" applyAlignment="1">
      <alignment vertical="top" wrapText="1"/>
    </xf>
    <xf numFmtId="0" fontId="6" fillId="0" borderId="30" xfId="0" applyFont="1" applyBorder="1" applyAlignment="1">
      <alignment vertical="top" wrapText="1"/>
    </xf>
    <xf numFmtId="0" fontId="6" fillId="0" borderId="31" xfId="0" applyFont="1" applyBorder="1" applyAlignment="1">
      <alignment vertical="top" wrapText="1"/>
    </xf>
    <xf numFmtId="0" fontId="6" fillId="0" borderId="27" xfId="0" applyFont="1" applyBorder="1" applyAlignment="1">
      <alignment vertical="top" wrapText="1"/>
    </xf>
    <xf numFmtId="0" fontId="7" fillId="0" borderId="31" xfId="0" applyFont="1" applyBorder="1" applyAlignment="1">
      <alignment vertical="top" wrapText="1"/>
    </xf>
    <xf numFmtId="0" fontId="6" fillId="3" borderId="6" xfId="0" applyFont="1" applyFill="1" applyBorder="1" applyAlignment="1">
      <alignment vertical="top" wrapText="1"/>
    </xf>
    <xf numFmtId="0" fontId="6" fillId="3" borderId="27" xfId="0" applyFont="1" applyFill="1" applyBorder="1" applyAlignment="1">
      <alignment vertical="top" wrapText="1"/>
    </xf>
    <xf numFmtId="168" fontId="6" fillId="3" borderId="6" xfId="2" applyNumberFormat="1" applyFont="1" applyFill="1" applyBorder="1" applyAlignment="1">
      <alignment horizontal="center"/>
    </xf>
    <xf numFmtId="0" fontId="6" fillId="3" borderId="0" xfId="0" applyFont="1" applyFill="1"/>
    <xf numFmtId="0" fontId="6" fillId="0" borderId="6" xfId="0" applyFont="1" applyBorder="1" applyAlignment="1">
      <alignment horizontal="center" vertical="center"/>
    </xf>
    <xf numFmtId="0" fontId="7" fillId="3" borderId="6" xfId="0" applyFont="1" applyFill="1" applyBorder="1" applyAlignment="1">
      <alignment vertical="top" wrapText="1"/>
    </xf>
    <xf numFmtId="0" fontId="6" fillId="0" borderId="6" xfId="8" applyFont="1" applyBorder="1" applyAlignment="1">
      <alignment horizontal="center" vertical="center" wrapText="1"/>
    </xf>
    <xf numFmtId="0" fontId="6" fillId="0" borderId="6" xfId="0" applyFont="1" applyBorder="1" applyAlignment="1">
      <alignment horizontal="center" vertical="center" wrapText="1"/>
    </xf>
    <xf numFmtId="0" fontId="7" fillId="3" borderId="14" xfId="0" applyFont="1" applyFill="1" applyBorder="1" applyAlignment="1">
      <alignment vertical="top" wrapText="1"/>
    </xf>
    <xf numFmtId="0" fontId="7" fillId="3" borderId="6" xfId="0" applyFont="1" applyFill="1" applyBorder="1" applyAlignment="1">
      <alignment wrapText="1"/>
    </xf>
    <xf numFmtId="0" fontId="5" fillId="2" borderId="32" xfId="1" applyFont="1" applyFill="1" applyBorder="1" applyAlignment="1">
      <alignment horizontal="center" vertical="center" wrapText="1"/>
    </xf>
    <xf numFmtId="0" fontId="5" fillId="2" borderId="33" xfId="1" applyFont="1" applyFill="1" applyBorder="1" applyAlignment="1">
      <alignment horizontal="center" vertical="center" wrapText="1"/>
    </xf>
    <xf numFmtId="0" fontId="5" fillId="2" borderId="34" xfId="1" applyFont="1" applyFill="1" applyBorder="1" applyAlignment="1">
      <alignment horizontal="center" vertical="center" wrapText="1"/>
    </xf>
    <xf numFmtId="0" fontId="6" fillId="0" borderId="6" xfId="4" applyFont="1" applyBorder="1" applyAlignment="1">
      <alignment horizontal="center" vertical="center"/>
    </xf>
    <xf numFmtId="0" fontId="6" fillId="3" borderId="6" xfId="0" applyFont="1" applyFill="1" applyBorder="1" applyAlignment="1">
      <alignment horizontal="left" vertical="top" wrapText="1"/>
    </xf>
    <xf numFmtId="0" fontId="6" fillId="3" borderId="6" xfId="0" applyFont="1" applyFill="1" applyBorder="1" applyAlignment="1">
      <alignment horizontal="center" vertical="center" wrapText="1"/>
    </xf>
    <xf numFmtId="3" fontId="9" fillId="3" borderId="6" xfId="0" applyNumberFormat="1" applyFont="1" applyFill="1" applyBorder="1" applyAlignment="1">
      <alignment horizontal="center" vertical="center" shrinkToFit="1"/>
    </xf>
    <xf numFmtId="0" fontId="7" fillId="3" borderId="6" xfId="0" applyFont="1" applyFill="1" applyBorder="1" applyAlignment="1">
      <alignment horizontal="left" vertical="top" wrapText="1"/>
    </xf>
    <xf numFmtId="0" fontId="7" fillId="3" borderId="6" xfId="0" applyFont="1" applyFill="1" applyBorder="1"/>
    <xf numFmtId="0" fontId="14" fillId="3" borderId="6" xfId="0" applyFont="1" applyFill="1" applyBorder="1"/>
    <xf numFmtId="0" fontId="14" fillId="3" borderId="6" xfId="0" applyFont="1" applyFill="1" applyBorder="1" applyAlignment="1">
      <alignment horizontal="center"/>
    </xf>
    <xf numFmtId="3" fontId="14" fillId="3" borderId="6" xfId="0" applyNumberFormat="1" applyFont="1" applyFill="1" applyBorder="1"/>
    <xf numFmtId="0" fontId="14" fillId="3" borderId="0" xfId="0" applyFont="1" applyFill="1"/>
    <xf numFmtId="3" fontId="7" fillId="3" borderId="0" xfId="0" applyNumberFormat="1" applyFont="1" applyFill="1"/>
    <xf numFmtId="0" fontId="6" fillId="0" borderId="6" xfId="6" applyFont="1" applyBorder="1" applyAlignment="1">
      <alignment horizontal="justify" vertical="center" wrapText="1"/>
    </xf>
    <xf numFmtId="0" fontId="6" fillId="0" borderId="6" xfId="6" applyFont="1" applyBorder="1" applyAlignment="1">
      <alignment horizontal="center" vertical="center" wrapText="1"/>
    </xf>
    <xf numFmtId="0" fontId="0" fillId="0" borderId="6" xfId="0" applyBorder="1" applyAlignment="1">
      <alignment horizontal="center" vertical="center"/>
    </xf>
    <xf numFmtId="0" fontId="7" fillId="0" borderId="7" xfId="0" applyFont="1" applyBorder="1"/>
    <xf numFmtId="0" fontId="0" fillId="0" borderId="6" xfId="0" applyBorder="1" applyAlignment="1">
      <alignment vertical="center"/>
    </xf>
    <xf numFmtId="0" fontId="7" fillId="0" borderId="7" xfId="0" applyFont="1" applyBorder="1" applyAlignment="1">
      <alignment horizontal="center" vertical="center"/>
    </xf>
    <xf numFmtId="0" fontId="7" fillId="0" borderId="0" xfId="0" applyFont="1" applyAlignment="1">
      <alignment horizontal="center"/>
    </xf>
    <xf numFmtId="0" fontId="6" fillId="0" borderId="6" xfId="1" applyFont="1" applyBorder="1"/>
    <xf numFmtId="168" fontId="6" fillId="0" borderId="6" xfId="2" applyNumberFormat="1" applyFont="1" applyBorder="1" applyAlignment="1">
      <alignment horizontal="center" vertical="center"/>
    </xf>
    <xf numFmtId="0" fontId="7" fillId="0" borderId="0" xfId="0" applyFont="1" applyAlignment="1">
      <alignment vertical="center"/>
    </xf>
    <xf numFmtId="0" fontId="14" fillId="4" borderId="6" xfId="0" applyFont="1" applyFill="1" applyBorder="1" applyAlignment="1">
      <alignment vertical="center" wrapText="1"/>
    </xf>
    <xf numFmtId="0" fontId="14" fillId="4" borderId="6" xfId="0" applyFont="1" applyFill="1" applyBorder="1" applyAlignment="1">
      <alignment horizontal="center" vertical="center"/>
    </xf>
    <xf numFmtId="0" fontId="14" fillId="4" borderId="6" xfId="0" applyFont="1" applyFill="1" applyBorder="1" applyAlignment="1">
      <alignment horizontal="center" vertical="center" wrapText="1"/>
    </xf>
    <xf numFmtId="0" fontId="5" fillId="2" borderId="0" xfId="1" applyFont="1" applyFill="1" applyAlignment="1">
      <alignment horizontal="center"/>
    </xf>
    <xf numFmtId="0" fontId="5" fillId="2" borderId="0" xfId="1" applyFont="1" applyFill="1" applyAlignment="1">
      <alignment horizontal="center" vertical="center"/>
    </xf>
    <xf numFmtId="168" fontId="6" fillId="0" borderId="8" xfId="2" applyNumberFormat="1" applyFont="1" applyBorder="1" applyAlignment="1">
      <alignment vertical="center"/>
    </xf>
    <xf numFmtId="9" fontId="6" fillId="0" borderId="14" xfId="1" applyNumberFormat="1" applyFont="1" applyBorder="1" applyAlignment="1">
      <alignment vertical="center"/>
    </xf>
    <xf numFmtId="168" fontId="6" fillId="3" borderId="8" xfId="2" applyNumberFormat="1" applyFont="1" applyFill="1" applyBorder="1" applyAlignment="1">
      <alignment vertical="center"/>
    </xf>
    <xf numFmtId="0" fontId="6" fillId="0" borderId="6" xfId="0" applyFont="1" applyBorder="1" applyAlignment="1">
      <alignment vertical="center"/>
    </xf>
    <xf numFmtId="0" fontId="5" fillId="2" borderId="29" xfId="1" applyFont="1" applyFill="1" applyBorder="1" applyAlignment="1">
      <alignment horizontal="center"/>
    </xf>
    <xf numFmtId="0" fontId="6" fillId="3" borderId="31" xfId="0" applyFont="1" applyFill="1" applyBorder="1" applyAlignment="1">
      <alignment vertical="top" wrapText="1"/>
    </xf>
    <xf numFmtId="0" fontId="6" fillId="0" borderId="6" xfId="0" applyFont="1" applyBorder="1" applyAlignment="1">
      <alignment vertical="top" wrapText="1"/>
    </xf>
    <xf numFmtId="168" fontId="6" fillId="0" borderId="6" xfId="2" applyNumberFormat="1" applyFont="1" applyFill="1" applyBorder="1" applyAlignment="1">
      <alignment horizontal="center" vertical="center"/>
    </xf>
    <xf numFmtId="10" fontId="6" fillId="0" borderId="6" xfId="1" applyNumberFormat="1" applyFont="1" applyBorder="1" applyAlignment="1">
      <alignment horizontal="center" vertical="center"/>
    </xf>
    <xf numFmtId="0" fontId="0" fillId="0" borderId="0" xfId="0" applyAlignment="1">
      <alignment vertical="center"/>
    </xf>
    <xf numFmtId="0" fontId="6" fillId="0" borderId="0" xfId="1" applyFont="1" applyAlignment="1">
      <alignment horizontal="center"/>
    </xf>
    <xf numFmtId="0" fontId="6" fillId="2" borderId="0" xfId="1" applyFont="1" applyFill="1" applyAlignment="1">
      <alignment horizontal="center"/>
    </xf>
    <xf numFmtId="1" fontId="9" fillId="0" borderId="30" xfId="0" applyNumberFormat="1" applyFont="1" applyBorder="1" applyAlignment="1">
      <alignment vertical="top" shrinkToFit="1"/>
    </xf>
    <xf numFmtId="1" fontId="9" fillId="0" borderId="31" xfId="0" applyNumberFormat="1" applyFont="1" applyBorder="1" applyAlignment="1">
      <alignment vertical="top" shrinkToFit="1"/>
    </xf>
    <xf numFmtId="1" fontId="9" fillId="3" borderId="31" xfId="0" applyNumberFormat="1" applyFont="1" applyFill="1" applyBorder="1" applyAlignment="1">
      <alignment vertical="top" shrinkToFit="1"/>
    </xf>
    <xf numFmtId="1" fontId="9" fillId="0" borderId="12" xfId="0" applyNumberFormat="1" applyFont="1" applyBorder="1" applyAlignment="1">
      <alignment vertical="top" shrinkToFit="1"/>
    </xf>
    <xf numFmtId="1" fontId="9" fillId="3" borderId="12" xfId="0" applyNumberFormat="1" applyFont="1" applyFill="1" applyBorder="1" applyAlignment="1">
      <alignment vertical="top" shrinkToFit="1"/>
    </xf>
    <xf numFmtId="10" fontId="6" fillId="0" borderId="6" xfId="1" applyNumberFormat="1" applyFont="1" applyBorder="1" applyAlignment="1">
      <alignment horizontal="center"/>
    </xf>
    <xf numFmtId="0" fontId="14" fillId="3" borderId="6" xfId="0" applyFont="1" applyFill="1" applyBorder="1" applyAlignment="1">
      <alignment wrapText="1"/>
    </xf>
    <xf numFmtId="0" fontId="14" fillId="3" borderId="0" xfId="0" applyFont="1" applyFill="1" applyAlignment="1">
      <alignment wrapText="1"/>
    </xf>
    <xf numFmtId="0" fontId="7" fillId="0" borderId="0" xfId="0" applyFont="1" applyAlignment="1">
      <alignment wrapText="1"/>
    </xf>
    <xf numFmtId="3" fontId="20" fillId="0" borderId="6" xfId="0" applyNumberFormat="1" applyFont="1" applyBorder="1" applyAlignment="1">
      <alignment horizontal="center" vertical="center"/>
    </xf>
    <xf numFmtId="9" fontId="0" fillId="0" borderId="0" xfId="10" applyFont="1" applyAlignment="1">
      <alignment vertical="center"/>
    </xf>
    <xf numFmtId="0" fontId="12" fillId="11" borderId="35" xfId="1" applyFont="1" applyFill="1" applyBorder="1" applyAlignment="1">
      <alignment horizontal="center" vertical="center" wrapText="1"/>
    </xf>
    <xf numFmtId="49" fontId="7" fillId="3" borderId="6" xfId="0" applyNumberFormat="1" applyFont="1" applyFill="1" applyBorder="1" applyAlignment="1">
      <alignment horizontal="center" vertical="center"/>
    </xf>
    <xf numFmtId="0" fontId="9" fillId="0" borderId="6" xfId="0" applyFont="1" applyBorder="1" applyAlignment="1">
      <alignment horizontal="center" vertical="center"/>
    </xf>
    <xf numFmtId="0" fontId="9" fillId="0" borderId="6" xfId="0" applyFont="1" applyBorder="1" applyAlignment="1">
      <alignment horizontal="left" vertical="center" wrapText="1"/>
    </xf>
    <xf numFmtId="0" fontId="9" fillId="0" borderId="6" xfId="0" applyFont="1" applyBorder="1" applyAlignment="1">
      <alignment horizontal="center" vertical="center" wrapText="1"/>
    </xf>
    <xf numFmtId="0" fontId="9" fillId="0" borderId="6" xfId="0" applyFont="1" applyBorder="1" applyAlignment="1">
      <alignment vertical="center" wrapText="1"/>
    </xf>
    <xf numFmtId="0" fontId="9" fillId="0" borderId="16" xfId="0" applyFont="1" applyBorder="1" applyAlignment="1">
      <alignment horizontal="left" vertical="center" wrapText="1"/>
    </xf>
    <xf numFmtId="0" fontId="9" fillId="0" borderId="17" xfId="0" applyFont="1" applyBorder="1" applyAlignment="1">
      <alignment horizontal="center" vertical="center" wrapText="1"/>
    </xf>
    <xf numFmtId="0" fontId="9" fillId="0" borderId="7" xfId="0" applyFont="1" applyBorder="1" applyAlignment="1">
      <alignment horizontal="center" vertical="center" wrapText="1"/>
    </xf>
    <xf numFmtId="0" fontId="6" fillId="3" borderId="8" xfId="1" applyFont="1" applyFill="1" applyBorder="1" applyAlignment="1">
      <alignment horizontal="justify" vertical="center" wrapText="1"/>
    </xf>
    <xf numFmtId="0" fontId="7" fillId="0" borderId="8" xfId="0" applyFont="1" applyBorder="1" applyAlignment="1">
      <alignment horizontal="center" vertical="center"/>
    </xf>
    <xf numFmtId="0" fontId="7" fillId="0" borderId="6" xfId="0" applyFont="1" applyBorder="1" applyAlignment="1">
      <alignment horizontal="center" vertical="center"/>
    </xf>
    <xf numFmtId="49" fontId="7" fillId="0" borderId="6" xfId="0" applyNumberFormat="1" applyFont="1" applyBorder="1" applyAlignment="1">
      <alignment horizontal="center" vertical="center"/>
    </xf>
    <xf numFmtId="0" fontId="9" fillId="3" borderId="6" xfId="0" applyFont="1" applyFill="1" applyBorder="1" applyAlignment="1">
      <alignment vertical="center" wrapText="1"/>
    </xf>
    <xf numFmtId="0" fontId="7" fillId="0" borderId="0" xfId="0" applyFont="1" applyAlignment="1">
      <alignment horizontal="center" vertical="center"/>
    </xf>
    <xf numFmtId="0" fontId="5" fillId="9" borderId="8" xfId="1" applyFont="1" applyFill="1" applyBorder="1" applyAlignment="1">
      <alignment horizontal="center" vertical="center" wrapText="1"/>
    </xf>
    <xf numFmtId="168" fontId="5" fillId="9" borderId="8" xfId="2" applyNumberFormat="1" applyFont="1" applyFill="1" applyBorder="1" applyAlignment="1">
      <alignment horizontal="center" vertical="center" wrapText="1"/>
    </xf>
    <xf numFmtId="0" fontId="12" fillId="11" borderId="42" xfId="1" applyFont="1" applyFill="1" applyBorder="1" applyAlignment="1">
      <alignment horizontal="center" vertical="center" wrapText="1"/>
    </xf>
    <xf numFmtId="0" fontId="12" fillId="5" borderId="43" xfId="1" applyFont="1" applyFill="1" applyBorder="1" applyAlignment="1">
      <alignment horizontal="center" vertical="center" wrapText="1"/>
    </xf>
    <xf numFmtId="0" fontId="12" fillId="5" borderId="15" xfId="1" applyFont="1" applyFill="1" applyBorder="1" applyAlignment="1">
      <alignment horizontal="center" vertical="center" wrapText="1"/>
    </xf>
    <xf numFmtId="49" fontId="12" fillId="5" borderId="42" xfId="1" applyNumberFormat="1" applyFont="1" applyFill="1" applyBorder="1" applyAlignment="1">
      <alignment horizontal="center" vertical="center" wrapText="1"/>
    </xf>
    <xf numFmtId="0" fontId="21" fillId="0" borderId="6" xfId="0" applyFont="1" applyBorder="1" applyAlignment="1">
      <alignment horizontal="center" vertical="center" wrapText="1"/>
    </xf>
    <xf numFmtId="0" fontId="22" fillId="0" borderId="0" xfId="0" applyFont="1" applyAlignment="1">
      <alignment vertical="center"/>
    </xf>
    <xf numFmtId="3" fontId="0" fillId="0" borderId="0" xfId="0" applyNumberFormat="1" applyAlignment="1">
      <alignment vertical="center"/>
    </xf>
    <xf numFmtId="3" fontId="0" fillId="0" borderId="6" xfId="0" applyNumberFormat="1" applyBorder="1" applyAlignment="1">
      <alignment horizontal="center" vertical="center"/>
    </xf>
    <xf numFmtId="168" fontId="24" fillId="0" borderId="6" xfId="2" applyNumberFormat="1" applyFont="1" applyFill="1" applyBorder="1" applyAlignment="1">
      <alignment horizontal="center" vertical="center"/>
    </xf>
    <xf numFmtId="0" fontId="13" fillId="0" borderId="8" xfId="0" applyFont="1" applyBorder="1" applyAlignment="1">
      <alignment horizontal="center" vertical="center"/>
    </xf>
    <xf numFmtId="0" fontId="6" fillId="0" borderId="26" xfId="4" applyFont="1" applyBorder="1" applyAlignment="1">
      <alignment horizontal="center" vertical="center"/>
    </xf>
    <xf numFmtId="0" fontId="13" fillId="0" borderId="8" xfId="0" applyFont="1" applyBorder="1" applyAlignment="1">
      <alignment horizontal="left" vertical="center" wrapText="1"/>
    </xf>
    <xf numFmtId="0" fontId="6" fillId="0" borderId="26" xfId="1" applyFont="1" applyBorder="1" applyAlignment="1">
      <alignment horizontal="justify" vertical="center" wrapText="1"/>
    </xf>
    <xf numFmtId="0" fontId="13" fillId="0" borderId="8" xfId="0" applyFont="1" applyBorder="1" applyAlignment="1">
      <alignment horizontal="center" vertical="center" wrapText="1"/>
    </xf>
    <xf numFmtId="0" fontId="6" fillId="0" borderId="26" xfId="1" applyFont="1" applyBorder="1" applyAlignment="1">
      <alignment horizontal="center" vertical="center" wrapText="1"/>
    </xf>
    <xf numFmtId="168" fontId="13" fillId="0" borderId="8" xfId="0" applyNumberFormat="1" applyFont="1" applyBorder="1" applyAlignment="1">
      <alignment horizontal="center"/>
    </xf>
    <xf numFmtId="168" fontId="6" fillId="0" borderId="26" xfId="2" applyNumberFormat="1" applyFont="1" applyFill="1" applyBorder="1" applyAlignment="1">
      <alignment horizontal="center"/>
    </xf>
    <xf numFmtId="0" fontId="4" fillId="0" borderId="6" xfId="1" applyFont="1" applyBorder="1" applyAlignment="1">
      <alignment horizontal="center"/>
    </xf>
    <xf numFmtId="0" fontId="4" fillId="0" borderId="6" xfId="1" applyFont="1" applyBorder="1" applyAlignment="1">
      <alignment horizontal="right"/>
    </xf>
    <xf numFmtId="49" fontId="4" fillId="0" borderId="6" xfId="1" applyNumberFormat="1" applyFont="1" applyBorder="1" applyAlignment="1">
      <alignment horizontal="center" wrapText="1"/>
    </xf>
    <xf numFmtId="0" fontId="22" fillId="0" borderId="6" xfId="16" applyNumberFormat="1" applyFont="1" applyFill="1" applyBorder="1" applyAlignment="1">
      <alignment horizontal="right"/>
    </xf>
    <xf numFmtId="0" fontId="22" fillId="0" borderId="6" xfId="0" applyFont="1" applyBorder="1" applyAlignment="1">
      <alignment horizontal="center"/>
    </xf>
    <xf numFmtId="0" fontId="4" fillId="0" borderId="6" xfId="12" applyFont="1" applyBorder="1" applyAlignment="1">
      <alignment horizontal="center"/>
    </xf>
    <xf numFmtId="0" fontId="25" fillId="0" borderId="6" xfId="1" applyFont="1" applyBorder="1" applyAlignment="1">
      <alignment horizontal="center"/>
    </xf>
    <xf numFmtId="0" fontId="25" fillId="0" borderId="6" xfId="1" applyFont="1" applyBorder="1" applyAlignment="1">
      <alignment horizontal="right"/>
    </xf>
    <xf numFmtId="49" fontId="25" fillId="0" borderId="6" xfId="1" applyNumberFormat="1" applyFont="1" applyBorder="1" applyAlignment="1">
      <alignment horizontal="center" wrapText="1"/>
    </xf>
    <xf numFmtId="0" fontId="22" fillId="0" borderId="0" xfId="16" applyNumberFormat="1" applyFont="1" applyFill="1" applyAlignment="1">
      <alignment horizontal="right"/>
    </xf>
    <xf numFmtId="0" fontId="22" fillId="0" borderId="0" xfId="0" applyFont="1" applyAlignment="1">
      <alignment horizontal="center"/>
    </xf>
    <xf numFmtId="0" fontId="4" fillId="0" borderId="0" xfId="12" applyFont="1" applyAlignment="1">
      <alignment horizontal="center"/>
    </xf>
    <xf numFmtId="0" fontId="1" fillId="0" borderId="0" xfId="16" applyNumberFormat="1" applyFont="1" applyFill="1" applyAlignment="1">
      <alignment horizontal="right" vertical="top"/>
    </xf>
    <xf numFmtId="0" fontId="0" fillId="0" borderId="0" xfId="0" applyAlignment="1">
      <alignment horizontal="center"/>
    </xf>
    <xf numFmtId="0" fontId="26" fillId="0" borderId="0" xfId="12" applyFont="1" applyAlignment="1">
      <alignment horizontal="center"/>
    </xf>
    <xf numFmtId="0" fontId="4" fillId="0" borderId="6" xfId="0" applyFont="1" applyBorder="1" applyAlignment="1">
      <alignment horizontal="center"/>
    </xf>
    <xf numFmtId="0" fontId="4" fillId="0" borderId="6" xfId="0" applyFont="1" applyBorder="1" applyAlignment="1">
      <alignment horizontal="right"/>
    </xf>
    <xf numFmtId="0" fontId="10" fillId="0" borderId="0" xfId="0" applyFont="1" applyAlignment="1">
      <alignment horizontal="center"/>
    </xf>
    <xf numFmtId="0" fontId="10" fillId="0" borderId="0" xfId="16" applyNumberFormat="1" applyFont="1" applyFill="1" applyAlignment="1">
      <alignment horizontal="right" vertical="top"/>
    </xf>
    <xf numFmtId="0" fontId="27" fillId="0" borderId="26" xfId="0" applyFont="1" applyBorder="1" applyAlignment="1">
      <alignment horizontal="right" vertical="center"/>
    </xf>
    <xf numFmtId="49" fontId="27" fillId="0" borderId="26" xfId="0" applyNumberFormat="1" applyFont="1" applyBorder="1" applyAlignment="1">
      <alignment horizontal="right" vertical="center" wrapText="1"/>
    </xf>
    <xf numFmtId="1" fontId="27" fillId="0" borderId="26" xfId="0" applyNumberFormat="1" applyFont="1" applyBorder="1" applyAlignment="1">
      <alignment horizontal="right" vertical="center"/>
    </xf>
    <xf numFmtId="0" fontId="28" fillId="0" borderId="26" xfId="0" applyFont="1" applyBorder="1" applyAlignment="1">
      <alignment horizontal="right" vertical="center"/>
    </xf>
    <xf numFmtId="49" fontId="28" fillId="0" borderId="26" xfId="0" applyNumberFormat="1" applyFont="1" applyBorder="1" applyAlignment="1">
      <alignment horizontal="right" vertical="center" wrapText="1"/>
    </xf>
    <xf numFmtId="0" fontId="4" fillId="0" borderId="8" xfId="1" applyFont="1" applyBorder="1" applyAlignment="1">
      <alignment horizontal="right" vertical="center"/>
    </xf>
    <xf numFmtId="49" fontId="4" fillId="0" borderId="8" xfId="1" applyNumberFormat="1" applyFont="1" applyBorder="1" applyAlignment="1">
      <alignment horizontal="right" vertical="center" wrapText="1"/>
    </xf>
    <xf numFmtId="168" fontId="29" fillId="0" borderId="6" xfId="2" applyNumberFormat="1" applyFont="1" applyFill="1" applyBorder="1" applyAlignment="1">
      <alignment horizontal="center"/>
    </xf>
    <xf numFmtId="168" fontId="29" fillId="0" borderId="8" xfId="2" applyNumberFormat="1" applyFont="1" applyFill="1" applyBorder="1" applyAlignment="1">
      <alignment horizontal="center"/>
    </xf>
    <xf numFmtId="0" fontId="12" fillId="2" borderId="13" xfId="1" applyFont="1" applyFill="1" applyBorder="1" applyAlignment="1">
      <alignment horizontal="center" vertical="center" wrapText="1"/>
    </xf>
    <xf numFmtId="0" fontId="12" fillId="2" borderId="19" xfId="1" applyFont="1" applyFill="1" applyBorder="1" applyAlignment="1">
      <alignment horizontal="center" vertical="center" wrapText="1"/>
    </xf>
    <xf numFmtId="49" fontId="12" fillId="2" borderId="44" xfId="1" applyNumberFormat="1"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3" xfId="0" applyFont="1" applyBorder="1" applyAlignment="1">
      <alignment horizontal="center" vertical="center" wrapText="1"/>
    </xf>
    <xf numFmtId="168" fontId="5" fillId="11" borderId="2" xfId="2" applyNumberFormat="1" applyFont="1" applyFill="1" applyBorder="1" applyAlignment="1">
      <alignment horizontal="center" vertical="center" wrapText="1"/>
    </xf>
    <xf numFmtId="0" fontId="7" fillId="3" borderId="8" xfId="0" applyFont="1" applyFill="1" applyBorder="1" applyAlignment="1">
      <alignment horizontal="center" vertical="center"/>
    </xf>
    <xf numFmtId="3" fontId="7" fillId="0" borderId="0" xfId="0" applyNumberFormat="1" applyFont="1"/>
    <xf numFmtId="0" fontId="6" fillId="2" borderId="6" xfId="1" applyFont="1" applyFill="1" applyBorder="1" applyAlignment="1">
      <alignment horizontal="right" vertical="center"/>
    </xf>
    <xf numFmtId="0" fontId="6" fillId="0" borderId="6" xfId="1" applyFont="1" applyBorder="1" applyAlignment="1">
      <alignment horizontal="right" vertical="center"/>
    </xf>
    <xf numFmtId="41" fontId="5" fillId="2" borderId="0" xfId="1" applyNumberFormat="1" applyFont="1" applyFill="1"/>
    <xf numFmtId="0" fontId="6" fillId="2" borderId="6" xfId="1" applyFont="1" applyFill="1" applyBorder="1"/>
    <xf numFmtId="41" fontId="5" fillId="2" borderId="6" xfId="5" applyFont="1" applyFill="1" applyBorder="1" applyAlignment="1"/>
    <xf numFmtId="168" fontId="5" fillId="2" borderId="6" xfId="2" applyNumberFormat="1" applyFont="1" applyFill="1" applyBorder="1" applyAlignment="1"/>
    <xf numFmtId="168" fontId="5" fillId="2" borderId="6" xfId="1" applyNumberFormat="1" applyFont="1" applyFill="1" applyBorder="1" applyAlignment="1">
      <alignment vertical="center" wrapText="1"/>
    </xf>
    <xf numFmtId="0" fontId="5" fillId="2" borderId="6" xfId="1" applyFont="1" applyFill="1" applyBorder="1" applyAlignment="1">
      <alignment vertical="center" wrapText="1"/>
    </xf>
    <xf numFmtId="168" fontId="6" fillId="2" borderId="8" xfId="2" applyNumberFormat="1" applyFont="1" applyFill="1" applyBorder="1"/>
    <xf numFmtId="169" fontId="7" fillId="0" borderId="6" xfId="16" applyNumberFormat="1" applyFont="1" applyBorder="1"/>
    <xf numFmtId="41" fontId="29" fillId="2" borderId="6" xfId="1" applyNumberFormat="1" applyFont="1" applyFill="1" applyBorder="1" applyAlignment="1">
      <alignment vertical="center"/>
    </xf>
    <xf numFmtId="41" fontId="6" fillId="2" borderId="6" xfId="1" applyNumberFormat="1" applyFont="1" applyFill="1" applyBorder="1" applyAlignment="1">
      <alignment horizontal="center"/>
    </xf>
    <xf numFmtId="41" fontId="6" fillId="0" borderId="6" xfId="1" applyNumberFormat="1" applyFont="1" applyBorder="1" applyAlignment="1">
      <alignment horizontal="center"/>
    </xf>
    <xf numFmtId="9" fontId="6" fillId="0" borderId="6" xfId="1" applyNumberFormat="1" applyFont="1" applyBorder="1" applyAlignment="1">
      <alignment horizontal="center"/>
    </xf>
    <xf numFmtId="0" fontId="6" fillId="0" borderId="6" xfId="1" applyFont="1" applyBorder="1" applyAlignment="1">
      <alignment horizontal="center"/>
    </xf>
    <xf numFmtId="41" fontId="6" fillId="2" borderId="6" xfId="14" applyFont="1" applyFill="1" applyBorder="1" applyAlignment="1">
      <alignment horizontal="center"/>
    </xf>
    <xf numFmtId="3" fontId="9" fillId="4" borderId="6" xfId="0" applyNumberFormat="1" applyFont="1" applyFill="1" applyBorder="1" applyAlignment="1">
      <alignment horizontal="center" vertical="center" wrapText="1"/>
    </xf>
    <xf numFmtId="3" fontId="9" fillId="0" borderId="6" xfId="0" applyNumberFormat="1" applyFont="1" applyBorder="1" applyAlignment="1">
      <alignment horizontal="center" vertical="center"/>
    </xf>
    <xf numFmtId="168" fontId="6" fillId="0" borderId="6" xfId="13" applyNumberFormat="1" applyFont="1" applyBorder="1" applyAlignment="1">
      <alignment horizontal="center"/>
    </xf>
    <xf numFmtId="9" fontId="7" fillId="0" borderId="6" xfId="0" applyNumberFormat="1" applyFont="1" applyBorder="1" applyAlignment="1">
      <alignment horizontal="center"/>
    </xf>
    <xf numFmtId="165" fontId="6" fillId="0" borderId="6" xfId="9" applyFont="1" applyBorder="1" applyAlignment="1">
      <alignment horizontal="center"/>
    </xf>
    <xf numFmtId="0" fontId="7" fillId="0" borderId="8" xfId="0" applyFont="1" applyBorder="1" applyAlignment="1">
      <alignment horizontal="center"/>
    </xf>
    <xf numFmtId="49" fontId="6" fillId="0" borderId="6" xfId="1" applyNumberFormat="1" applyFont="1" applyBorder="1" applyAlignment="1">
      <alignment horizontal="right" vertical="center" wrapText="1"/>
    </xf>
    <xf numFmtId="168" fontId="6" fillId="0" borderId="25" xfId="13" applyNumberFormat="1" applyFont="1" applyBorder="1" applyAlignment="1">
      <alignment horizontal="center"/>
    </xf>
    <xf numFmtId="9" fontId="7" fillId="0" borderId="7" xfId="0" applyNumberFormat="1" applyFont="1" applyBorder="1" applyAlignment="1">
      <alignment horizontal="center"/>
    </xf>
    <xf numFmtId="165" fontId="7" fillId="0" borderId="7" xfId="9" applyFont="1" applyBorder="1"/>
    <xf numFmtId="0" fontId="7" fillId="3" borderId="7" xfId="0" applyFont="1" applyFill="1" applyBorder="1"/>
    <xf numFmtId="0" fontId="7" fillId="0" borderId="14" xfId="0" applyFont="1" applyBorder="1"/>
    <xf numFmtId="168" fontId="6" fillId="0" borderId="11" xfId="13" applyNumberFormat="1" applyFont="1" applyBorder="1" applyAlignment="1">
      <alignment horizontal="center"/>
    </xf>
    <xf numFmtId="165" fontId="7" fillId="0" borderId="6" xfId="9" applyFont="1" applyBorder="1"/>
    <xf numFmtId="41" fontId="7" fillId="0" borderId="6" xfId="14" applyFont="1" applyFill="1" applyBorder="1"/>
    <xf numFmtId="41" fontId="7" fillId="0" borderId="14" xfId="14" applyFont="1" applyFill="1" applyBorder="1"/>
    <xf numFmtId="41" fontId="6" fillId="0" borderId="7" xfId="1" applyNumberFormat="1" applyFont="1" applyBorder="1"/>
    <xf numFmtId="9" fontId="6" fillId="0" borderId="24" xfId="1" applyNumberFormat="1" applyFont="1" applyBorder="1"/>
    <xf numFmtId="41" fontId="6" fillId="2" borderId="23" xfId="5" applyFont="1" applyFill="1" applyBorder="1"/>
    <xf numFmtId="3" fontId="9" fillId="4" borderId="7" xfId="0" applyNumberFormat="1" applyFont="1" applyFill="1" applyBorder="1" applyAlignment="1">
      <alignment horizontal="right" vertical="center" wrapText="1"/>
    </xf>
    <xf numFmtId="3" fontId="9" fillId="0" borderId="7" xfId="0" applyNumberFormat="1" applyFont="1" applyBorder="1" applyAlignment="1">
      <alignment horizontal="center" vertical="center"/>
    </xf>
    <xf numFmtId="168" fontId="6" fillId="0" borderId="25" xfId="2" applyNumberFormat="1" applyFont="1" applyBorder="1" applyAlignment="1">
      <alignment horizontal="center"/>
    </xf>
    <xf numFmtId="9" fontId="6" fillId="0" borderId="24" xfId="1" applyNumberFormat="1" applyFont="1" applyBorder="1" applyAlignment="1">
      <alignment horizontal="center"/>
    </xf>
    <xf numFmtId="168" fontId="6" fillId="0" borderId="15" xfId="2" applyNumberFormat="1" applyFont="1" applyBorder="1"/>
    <xf numFmtId="0" fontId="9" fillId="0" borderId="7" xfId="0" applyFont="1" applyBorder="1" applyAlignment="1">
      <alignment vertical="center" wrapText="1"/>
    </xf>
    <xf numFmtId="41" fontId="6" fillId="0" borderId="6" xfId="1" applyNumberFormat="1" applyFont="1" applyBorder="1"/>
    <xf numFmtId="9" fontId="6" fillId="0" borderId="14" xfId="1" applyNumberFormat="1" applyFont="1" applyBorder="1"/>
    <xf numFmtId="41" fontId="6" fillId="2" borderId="12" xfId="5" applyFont="1" applyFill="1" applyBorder="1"/>
    <xf numFmtId="3" fontId="9" fillId="4" borderId="6" xfId="0" applyNumberFormat="1" applyFont="1" applyFill="1" applyBorder="1" applyAlignment="1">
      <alignment horizontal="right" vertical="center" wrapText="1"/>
    </xf>
    <xf numFmtId="168" fontId="6" fillId="0" borderId="11" xfId="2" applyNumberFormat="1" applyFont="1" applyBorder="1" applyAlignment="1">
      <alignment horizontal="center"/>
    </xf>
    <xf numFmtId="9" fontId="6" fillId="0" borderId="14" xfId="1" applyNumberFormat="1" applyFont="1" applyBorder="1" applyAlignment="1">
      <alignment horizontal="center"/>
    </xf>
    <xf numFmtId="168" fontId="6" fillId="0" borderId="8" xfId="2" applyNumberFormat="1" applyFont="1" applyBorder="1"/>
    <xf numFmtId="0" fontId="9" fillId="4" borderId="6" xfId="0" applyFont="1" applyFill="1" applyBorder="1" applyAlignment="1">
      <alignment horizontal="right" vertical="center" wrapText="1"/>
    </xf>
    <xf numFmtId="41" fontId="6" fillId="0" borderId="12" xfId="5" applyFont="1" applyFill="1" applyBorder="1"/>
    <xf numFmtId="3" fontId="9" fillId="0" borderId="6" xfId="0" applyNumberFormat="1" applyFont="1" applyBorder="1" applyAlignment="1">
      <alignment horizontal="right" vertical="center" wrapText="1"/>
    </xf>
    <xf numFmtId="168" fontId="6" fillId="0" borderId="11" xfId="2" applyNumberFormat="1" applyFont="1" applyFill="1" applyBorder="1" applyAlignment="1">
      <alignment horizontal="center"/>
    </xf>
    <xf numFmtId="168" fontId="6" fillId="0" borderId="8" xfId="2" applyNumberFormat="1" applyFont="1" applyFill="1" applyBorder="1"/>
    <xf numFmtId="0" fontId="9" fillId="0" borderId="6" xfId="0" applyFont="1" applyBorder="1" applyAlignment="1">
      <alignment horizontal="left" vertical="top"/>
    </xf>
    <xf numFmtId="49" fontId="6" fillId="0" borderId="8" xfId="1" applyNumberFormat="1" applyFont="1" applyBorder="1" applyAlignment="1">
      <alignment horizontal="right" vertical="center" wrapText="1"/>
    </xf>
    <xf numFmtId="0" fontId="6" fillId="0" borderId="8" xfId="1" applyFont="1" applyBorder="1" applyAlignment="1">
      <alignment horizontal="right" vertical="center"/>
    </xf>
    <xf numFmtId="168" fontId="5" fillId="12" borderId="6" xfId="2" applyNumberFormat="1" applyFont="1" applyFill="1" applyBorder="1" applyAlignment="1">
      <alignment horizontal="center" vertical="center" wrapText="1"/>
    </xf>
    <xf numFmtId="168" fontId="5" fillId="0" borderId="2" xfId="2" applyNumberFormat="1" applyFont="1" applyFill="1" applyBorder="1" applyAlignment="1">
      <alignment horizontal="center" vertical="center" wrapText="1"/>
    </xf>
    <xf numFmtId="0" fontId="6" fillId="0" borderId="0" xfId="0" applyFont="1" applyAlignment="1">
      <alignment horizontal="center" vertical="center"/>
    </xf>
    <xf numFmtId="49" fontId="6" fillId="0" borderId="6" xfId="1" applyNumberFormat="1" applyFont="1" applyBorder="1" applyAlignment="1">
      <alignment horizontal="right" vertical="center"/>
    </xf>
    <xf numFmtId="0" fontId="6" fillId="0" borderId="6" xfId="1" applyFont="1" applyBorder="1" applyAlignment="1">
      <alignment horizontal="right"/>
    </xf>
    <xf numFmtId="0" fontId="6" fillId="3" borderId="6" xfId="1" applyFont="1" applyFill="1" applyBorder="1" applyAlignment="1">
      <alignment horizontal="right" vertical="center"/>
    </xf>
    <xf numFmtId="49" fontId="6" fillId="3" borderId="6" xfId="1" applyNumberFormat="1" applyFont="1" applyFill="1" applyBorder="1" applyAlignment="1">
      <alignment horizontal="right" vertical="center"/>
    </xf>
    <xf numFmtId="0" fontId="9" fillId="3" borderId="8" xfId="0" applyFont="1" applyFill="1" applyBorder="1" applyAlignment="1">
      <alignment horizontal="center" vertical="center" wrapText="1"/>
    </xf>
    <xf numFmtId="168" fontId="6" fillId="0" borderId="8" xfId="2" applyNumberFormat="1" applyFont="1" applyBorder="1" applyAlignment="1">
      <alignment horizontal="center"/>
    </xf>
    <xf numFmtId="10" fontId="6" fillId="0" borderId="8" xfId="1" applyNumberFormat="1" applyFont="1" applyBorder="1" applyAlignment="1">
      <alignment horizontal="center"/>
    </xf>
    <xf numFmtId="49" fontId="6" fillId="0" borderId="8" xfId="1" applyNumberFormat="1" applyFont="1" applyBorder="1" applyAlignment="1">
      <alignment horizontal="right" vertical="center"/>
    </xf>
    <xf numFmtId="168" fontId="5" fillId="2" borderId="6" xfId="2" applyNumberFormat="1" applyFont="1" applyFill="1" applyBorder="1" applyAlignment="1">
      <alignment horizontal="center" vertical="center" wrapText="1"/>
    </xf>
    <xf numFmtId="0" fontId="5" fillId="11" borderId="6" xfId="1" applyFont="1" applyFill="1" applyBorder="1" applyAlignment="1">
      <alignment horizontal="center" vertical="center" wrapText="1"/>
    </xf>
    <xf numFmtId="168" fontId="29" fillId="0" borderId="6" xfId="2" applyNumberFormat="1" applyFont="1" applyBorder="1" applyAlignment="1">
      <alignment horizontal="center" vertical="center"/>
    </xf>
    <xf numFmtId="168" fontId="30" fillId="0" borderId="6" xfId="2" applyNumberFormat="1" applyFont="1" applyBorder="1" applyAlignment="1">
      <alignment horizontal="center" vertical="center"/>
    </xf>
    <xf numFmtId="168" fontId="29" fillId="0" borderId="8" xfId="2" applyNumberFormat="1" applyFont="1" applyBorder="1" applyAlignment="1">
      <alignment horizontal="center" vertical="center"/>
    </xf>
    <xf numFmtId="0" fontId="0" fillId="2" borderId="6" xfId="0" applyFill="1" applyBorder="1" applyAlignment="1">
      <alignment vertical="center"/>
    </xf>
    <xf numFmtId="3" fontId="20" fillId="2" borderId="6" xfId="0" applyNumberFormat="1" applyFont="1" applyFill="1" applyBorder="1" applyAlignment="1">
      <alignment horizontal="center" vertical="center"/>
    </xf>
    <xf numFmtId="3" fontId="23" fillId="2" borderId="6" xfId="0" applyNumberFormat="1" applyFont="1" applyFill="1" applyBorder="1" applyAlignment="1">
      <alignment horizontal="center" vertical="center"/>
    </xf>
    <xf numFmtId="0" fontId="23" fillId="2" borderId="6" xfId="0" applyFont="1" applyFill="1" applyBorder="1" applyAlignment="1">
      <alignment horizontal="center" vertical="center"/>
    </xf>
    <xf numFmtId="0" fontId="6" fillId="0" borderId="6" xfId="1" applyFont="1" applyBorder="1" applyAlignment="1">
      <alignment horizontal="center" vertical="center"/>
    </xf>
    <xf numFmtId="49" fontId="6" fillId="0" borderId="6" xfId="1" applyNumberFormat="1" applyFont="1" applyBorder="1" applyAlignment="1">
      <alignment horizontal="center" vertical="center" wrapText="1"/>
    </xf>
    <xf numFmtId="0" fontId="29" fillId="2" borderId="0" xfId="1" applyFont="1" applyFill="1" applyAlignment="1">
      <alignment horizontal="center"/>
    </xf>
    <xf numFmtId="0" fontId="29" fillId="11" borderId="34" xfId="1" applyFont="1" applyFill="1" applyBorder="1" applyAlignment="1">
      <alignment horizontal="center" vertical="center" wrapText="1"/>
    </xf>
    <xf numFmtId="0" fontId="32" fillId="0" borderId="0" xfId="0" applyFont="1"/>
    <xf numFmtId="0" fontId="16" fillId="0" borderId="0" xfId="25" applyFont="1"/>
    <xf numFmtId="0" fontId="26" fillId="0" borderId="0" xfId="25"/>
    <xf numFmtId="0" fontId="33" fillId="13" borderId="0" xfId="25" applyFont="1" applyFill="1" applyAlignment="1">
      <alignment horizontal="center"/>
    </xf>
    <xf numFmtId="0" fontId="16" fillId="13" borderId="0" xfId="25" applyFont="1" applyFill="1"/>
    <xf numFmtId="170" fontId="16" fillId="13" borderId="0" xfId="25" applyNumberFormat="1" applyFont="1" applyFill="1"/>
    <xf numFmtId="0" fontId="33" fillId="13" borderId="18" xfId="25" applyFont="1" applyFill="1" applyBorder="1" applyAlignment="1">
      <alignment horizontal="center" vertical="center" wrapText="1"/>
    </xf>
    <xf numFmtId="0" fontId="33" fillId="13" borderId="17" xfId="25" applyFont="1" applyFill="1" applyBorder="1" applyAlignment="1">
      <alignment horizontal="center" vertical="center" wrapText="1"/>
    </xf>
    <xf numFmtId="0" fontId="33" fillId="13" borderId="50" xfId="25" applyFont="1" applyFill="1" applyBorder="1" applyAlignment="1">
      <alignment horizontal="center" vertical="center" wrapText="1"/>
    </xf>
    <xf numFmtId="168" fontId="33" fillId="13" borderId="51" xfId="25" applyNumberFormat="1" applyFont="1" applyFill="1" applyBorder="1" applyAlignment="1">
      <alignment horizontal="center" vertical="center" wrapText="1"/>
    </xf>
    <xf numFmtId="0" fontId="33" fillId="14" borderId="52" xfId="25" applyFont="1" applyFill="1" applyBorder="1" applyAlignment="1">
      <alignment horizontal="center" vertical="center" wrapText="1"/>
    </xf>
    <xf numFmtId="168" fontId="33" fillId="13" borderId="27" xfId="25" applyNumberFormat="1" applyFont="1" applyFill="1" applyBorder="1" applyAlignment="1">
      <alignment horizontal="center" vertical="center" wrapText="1"/>
    </xf>
    <xf numFmtId="9" fontId="33" fillId="13" borderId="27" xfId="25" applyNumberFormat="1" applyFont="1" applyFill="1" applyBorder="1" applyAlignment="1">
      <alignment horizontal="center" vertical="center" wrapText="1"/>
    </xf>
    <xf numFmtId="49" fontId="34" fillId="13" borderId="53" xfId="25" applyNumberFormat="1" applyFont="1" applyFill="1" applyBorder="1" applyAlignment="1">
      <alignment horizontal="center" vertical="center" wrapText="1"/>
    </xf>
    <xf numFmtId="0" fontId="16" fillId="0" borderId="52" xfId="25" applyFont="1" applyBorder="1"/>
    <xf numFmtId="170" fontId="33" fillId="13" borderId="47" xfId="25" applyNumberFormat="1" applyFont="1" applyFill="1" applyBorder="1" applyAlignment="1">
      <alignment horizontal="center" vertical="center" wrapText="1"/>
    </xf>
    <xf numFmtId="170" fontId="33" fillId="13" borderId="54" xfId="25" applyNumberFormat="1" applyFont="1" applyFill="1" applyBorder="1" applyAlignment="1">
      <alignment horizontal="center" vertical="center" wrapText="1"/>
    </xf>
    <xf numFmtId="9" fontId="33" fillId="13" borderId="55" xfId="25" applyNumberFormat="1" applyFont="1" applyFill="1" applyBorder="1" applyAlignment="1">
      <alignment horizontal="center" vertical="center" wrapText="1"/>
    </xf>
    <xf numFmtId="0" fontId="16" fillId="0" borderId="36" xfId="25" applyFont="1" applyBorder="1"/>
    <xf numFmtId="9" fontId="33" fillId="13" borderId="48" xfId="25" applyNumberFormat="1" applyFont="1" applyFill="1" applyBorder="1" applyAlignment="1">
      <alignment horizontal="center" vertical="center" wrapText="1"/>
    </xf>
    <xf numFmtId="0" fontId="33" fillId="13" borderId="56" xfId="25" applyFont="1" applyFill="1" applyBorder="1" applyAlignment="1">
      <alignment horizontal="center" vertical="center" wrapText="1"/>
    </xf>
    <xf numFmtId="0" fontId="33" fillId="13" borderId="57" xfId="25" applyFont="1" applyFill="1" applyBorder="1" applyAlignment="1">
      <alignment horizontal="center" vertical="center" wrapText="1"/>
    </xf>
    <xf numFmtId="49" fontId="33" fillId="13" borderId="53" xfId="25" applyNumberFormat="1" applyFont="1" applyFill="1" applyBorder="1" applyAlignment="1">
      <alignment horizontal="center" vertical="center" wrapText="1"/>
    </xf>
    <xf numFmtId="0" fontId="16" fillId="0" borderId="27" xfId="25" applyFont="1" applyBorder="1" applyAlignment="1">
      <alignment horizontal="center" vertical="center"/>
    </xf>
    <xf numFmtId="0" fontId="35" fillId="0" borderId="27" xfId="25" applyFont="1" applyBorder="1" applyAlignment="1">
      <alignment vertical="center" wrapText="1"/>
    </xf>
    <xf numFmtId="0" fontId="35" fillId="0" borderId="27" xfId="25" applyFont="1" applyBorder="1" applyAlignment="1">
      <alignment horizontal="center" vertical="center"/>
    </xf>
    <xf numFmtId="166" fontId="35" fillId="0" borderId="26" xfId="25" applyNumberFormat="1" applyFont="1" applyBorder="1" applyAlignment="1">
      <alignment horizontal="center" vertical="center"/>
    </xf>
    <xf numFmtId="9" fontId="15" fillId="0" borderId="26" xfId="25" applyNumberFormat="1" applyFont="1" applyBorder="1" applyAlignment="1">
      <alignment horizontal="center" vertical="center" shrinkToFit="1"/>
    </xf>
    <xf numFmtId="168" fontId="16" fillId="0" borderId="30" xfId="25" applyNumberFormat="1" applyFont="1" applyBorder="1" applyAlignment="1">
      <alignment horizontal="center" vertical="center"/>
    </xf>
    <xf numFmtId="171" fontId="16" fillId="0" borderId="27" xfId="25" applyNumberFormat="1" applyFont="1" applyBorder="1" applyAlignment="1">
      <alignment horizontal="center" vertical="center"/>
    </xf>
    <xf numFmtId="3" fontId="15" fillId="0" borderId="27" xfId="25" applyNumberFormat="1" applyFont="1" applyBorder="1" applyAlignment="1">
      <alignment horizontal="right" vertical="center"/>
    </xf>
    <xf numFmtId="170" fontId="16" fillId="13" borderId="31" xfId="25" applyNumberFormat="1" applyFont="1" applyFill="1" applyBorder="1"/>
    <xf numFmtId="9" fontId="16" fillId="0" borderId="37" xfId="25" applyNumberFormat="1" applyFont="1" applyBorder="1" applyAlignment="1">
      <alignment horizontal="center" wrapText="1"/>
    </xf>
    <xf numFmtId="170" fontId="16" fillId="0" borderId="37" xfId="25" applyNumberFormat="1" applyFont="1" applyBorder="1"/>
    <xf numFmtId="37" fontId="16" fillId="0" borderId="27" xfId="25" applyNumberFormat="1" applyFont="1" applyBorder="1"/>
    <xf numFmtId="170" fontId="16" fillId="13" borderId="27" xfId="25" applyNumberFormat="1" applyFont="1" applyFill="1" applyBorder="1"/>
    <xf numFmtId="0" fontId="15" fillId="0" borderId="27" xfId="25" applyFont="1" applyBorder="1" applyAlignment="1">
      <alignment horizontal="center" vertical="center"/>
    </xf>
    <xf numFmtId="0" fontId="15" fillId="0" borderId="37" xfId="25" applyFont="1" applyBorder="1" applyAlignment="1">
      <alignment horizontal="center" vertical="center"/>
    </xf>
    <xf numFmtId="166" fontId="35" fillId="0" borderId="27" xfId="25" applyNumberFormat="1" applyFont="1" applyBorder="1" applyAlignment="1">
      <alignment horizontal="center" vertical="center"/>
    </xf>
    <xf numFmtId="0" fontId="26" fillId="0" borderId="27" xfId="25" applyBorder="1" applyAlignment="1">
      <alignment horizontal="center" vertical="center"/>
    </xf>
    <xf numFmtId="0" fontId="35" fillId="0" borderId="27" xfId="25" applyFont="1" applyBorder="1" applyAlignment="1">
      <alignment horizontal="center" vertical="center" wrapText="1"/>
    </xf>
    <xf numFmtId="0" fontId="26" fillId="0" borderId="36" xfId="25" applyBorder="1" applyAlignment="1">
      <alignment horizontal="center" vertical="center"/>
    </xf>
    <xf numFmtId="0" fontId="35" fillId="0" borderId="27" xfId="25" applyFont="1" applyBorder="1" applyAlignment="1">
      <alignment horizontal="left" vertical="center"/>
    </xf>
    <xf numFmtId="3" fontId="15" fillId="0" borderId="37" xfId="25" applyNumberFormat="1" applyFont="1" applyBorder="1" applyAlignment="1">
      <alignment horizontal="right" vertical="center"/>
    </xf>
    <xf numFmtId="168" fontId="16" fillId="13" borderId="27" xfId="25" applyNumberFormat="1" applyFont="1" applyFill="1" applyBorder="1"/>
    <xf numFmtId="0" fontId="33" fillId="13" borderId="27" xfId="25" applyFont="1" applyFill="1" applyBorder="1" applyAlignment="1">
      <alignment horizontal="center" vertical="center" wrapText="1"/>
    </xf>
    <xf numFmtId="3" fontId="33" fillId="13" borderId="27" xfId="25" applyNumberFormat="1" applyFont="1" applyFill="1" applyBorder="1" applyAlignment="1">
      <alignment horizontal="center" vertical="center" wrapText="1"/>
    </xf>
    <xf numFmtId="168" fontId="33" fillId="13" borderId="27" xfId="25" applyNumberFormat="1" applyFont="1" applyFill="1" applyBorder="1"/>
    <xf numFmtId="168" fontId="33" fillId="13" borderId="26" xfId="25" applyNumberFormat="1" applyFont="1" applyFill="1" applyBorder="1"/>
    <xf numFmtId="0" fontId="16" fillId="0" borderId="26" xfId="25" applyFont="1" applyBorder="1"/>
    <xf numFmtId="170" fontId="33" fillId="13" borderId="37" xfId="25" applyNumberFormat="1" applyFont="1" applyFill="1" applyBorder="1"/>
    <xf numFmtId="170" fontId="33" fillId="13" borderId="27" xfId="25" applyNumberFormat="1" applyFont="1" applyFill="1" applyBorder="1"/>
    <xf numFmtId="170" fontId="33" fillId="13" borderId="31" xfId="25" applyNumberFormat="1" applyFont="1" applyFill="1" applyBorder="1"/>
    <xf numFmtId="0" fontId="16" fillId="13" borderId="37" xfId="25" applyFont="1" applyFill="1" applyBorder="1"/>
    <xf numFmtId="0" fontId="16" fillId="13" borderId="58" xfId="25" applyFont="1" applyFill="1" applyBorder="1" applyAlignment="1">
      <alignment horizontal="right" vertical="center"/>
    </xf>
    <xf numFmtId="170" fontId="16" fillId="0" borderId="0" xfId="25" applyNumberFormat="1" applyFont="1"/>
    <xf numFmtId="168" fontId="16" fillId="0" borderId="0" xfId="25" applyNumberFormat="1" applyFont="1"/>
    <xf numFmtId="9" fontId="33" fillId="13" borderId="51" xfId="25" applyNumberFormat="1" applyFont="1" applyFill="1" applyBorder="1" applyAlignment="1">
      <alignment horizontal="center" vertical="center" wrapText="1"/>
    </xf>
    <xf numFmtId="9" fontId="33" fillId="13" borderId="54" xfId="25" applyNumberFormat="1" applyFont="1" applyFill="1" applyBorder="1" applyAlignment="1">
      <alignment horizontal="center" vertical="center" wrapText="1"/>
    </xf>
    <xf numFmtId="9" fontId="33" fillId="14" borderId="36" xfId="25" applyNumberFormat="1" applyFont="1" applyFill="1" applyBorder="1" applyAlignment="1">
      <alignment horizontal="center" vertical="center" wrapText="1"/>
    </xf>
    <xf numFmtId="0" fontId="17" fillId="0" borderId="6" xfId="25" applyFont="1" applyBorder="1" applyAlignment="1">
      <alignment wrapText="1"/>
    </xf>
    <xf numFmtId="0" fontId="16" fillId="0" borderId="27" xfId="25" applyFont="1" applyBorder="1" applyAlignment="1">
      <alignment horizontal="left" vertical="top" wrapText="1"/>
    </xf>
    <xf numFmtId="0" fontId="26" fillId="0" borderId="27" xfId="25" applyBorder="1" applyAlignment="1">
      <alignment horizontal="center" vertical="center" wrapText="1"/>
    </xf>
    <xf numFmtId="3" fontId="18" fillId="0" borderId="6" xfId="25" applyNumberFormat="1" applyFont="1" applyBorder="1" applyAlignment="1">
      <alignment wrapText="1"/>
    </xf>
    <xf numFmtId="9" fontId="15" fillId="0" borderId="14" xfId="25" applyNumberFormat="1" applyFont="1" applyBorder="1" applyAlignment="1">
      <alignment wrapText="1"/>
    </xf>
    <xf numFmtId="3" fontId="18" fillId="0" borderId="8" xfId="25" applyNumberFormat="1" applyFont="1" applyBorder="1" applyAlignment="1">
      <alignment wrapText="1"/>
    </xf>
    <xf numFmtId="0" fontId="17" fillId="0" borderId="0" xfId="25" applyFont="1"/>
    <xf numFmtId="0" fontId="16" fillId="0" borderId="27" xfId="25" applyFont="1" applyBorder="1" applyAlignment="1">
      <alignment vertical="center"/>
    </xf>
    <xf numFmtId="49" fontId="16" fillId="0" borderId="27" xfId="25" applyNumberFormat="1" applyFont="1" applyBorder="1" applyAlignment="1">
      <alignment horizontal="center" vertical="center"/>
    </xf>
    <xf numFmtId="0" fontId="17" fillId="0" borderId="8" xfId="25" applyFont="1" applyBorder="1" applyAlignment="1">
      <alignment wrapText="1"/>
    </xf>
    <xf numFmtId="9" fontId="15" fillId="0" borderId="20" xfId="25" applyNumberFormat="1" applyFont="1" applyBorder="1" applyAlignment="1">
      <alignment wrapText="1"/>
    </xf>
    <xf numFmtId="0" fontId="16" fillId="0" borderId="27" xfId="25" applyFont="1" applyBorder="1" applyAlignment="1">
      <alignment horizontal="right" vertical="center"/>
    </xf>
    <xf numFmtId="0" fontId="16" fillId="0" borderId="31" xfId="25" applyFont="1" applyBorder="1" applyAlignment="1">
      <alignment horizontal="center"/>
    </xf>
    <xf numFmtId="0" fontId="16" fillId="0" borderId="27" xfId="25" applyFont="1" applyBorder="1" applyAlignment="1">
      <alignment vertical="top" wrapText="1"/>
    </xf>
    <xf numFmtId="0" fontId="17" fillId="10" borderId="8" xfId="25" applyFont="1" applyFill="1" applyBorder="1" applyAlignment="1">
      <alignment wrapText="1"/>
    </xf>
    <xf numFmtId="0" fontId="15" fillId="0" borderId="27" xfId="25" applyFont="1" applyBorder="1" applyAlignment="1">
      <alignment horizontal="right" vertical="center"/>
    </xf>
    <xf numFmtId="0" fontId="35" fillId="0" borderId="27" xfId="25" applyFont="1" applyBorder="1"/>
    <xf numFmtId="0" fontId="16" fillId="0" borderId="36" xfId="25" applyFont="1" applyBorder="1" applyAlignment="1">
      <alignment horizontal="right" vertical="center"/>
    </xf>
    <xf numFmtId="0" fontId="16" fillId="0" borderId="36" xfId="25" applyFont="1" applyBorder="1" applyAlignment="1">
      <alignment vertical="center"/>
    </xf>
    <xf numFmtId="49" fontId="16" fillId="0" borderId="36" xfId="25" applyNumberFormat="1" applyFont="1" applyBorder="1" applyAlignment="1">
      <alignment horizontal="center" vertical="center"/>
    </xf>
    <xf numFmtId="0" fontId="26" fillId="0" borderId="27" xfId="25" applyBorder="1" applyAlignment="1">
      <alignment vertical="center"/>
    </xf>
    <xf numFmtId="0" fontId="26" fillId="0" borderId="27" xfId="25" applyBorder="1"/>
    <xf numFmtId="0" fontId="35" fillId="0" borderId="0" xfId="25" applyFont="1" applyAlignment="1">
      <alignment horizontal="center" vertical="center"/>
    </xf>
    <xf numFmtId="0" fontId="35" fillId="0" borderId="36" xfId="25" applyFont="1" applyBorder="1" applyAlignment="1">
      <alignment horizontal="center" vertical="center"/>
    </xf>
    <xf numFmtId="0" fontId="35" fillId="0" borderId="36" xfId="25" applyFont="1" applyBorder="1"/>
    <xf numFmtId="0" fontId="26" fillId="0" borderId="36" xfId="25" applyBorder="1" applyAlignment="1">
      <alignment horizontal="center" vertical="center" wrapText="1"/>
    </xf>
    <xf numFmtId="3" fontId="15" fillId="0" borderId="38" xfId="25" applyNumberFormat="1" applyFont="1" applyBorder="1" applyAlignment="1">
      <alignment horizontal="right" vertical="center"/>
    </xf>
    <xf numFmtId="3" fontId="15" fillId="0" borderId="36" xfId="25" applyNumberFormat="1" applyFont="1" applyBorder="1" applyAlignment="1">
      <alignment horizontal="right" vertical="center"/>
    </xf>
    <xf numFmtId="170" fontId="16" fillId="13" borderId="40" xfId="25" applyNumberFormat="1" applyFont="1" applyFill="1" applyBorder="1"/>
    <xf numFmtId="9" fontId="16" fillId="0" borderId="38" xfId="25" applyNumberFormat="1" applyFont="1" applyBorder="1" applyAlignment="1">
      <alignment horizontal="center" wrapText="1"/>
    </xf>
    <xf numFmtId="170" fontId="16" fillId="0" borderId="38" xfId="25" applyNumberFormat="1" applyFont="1" applyBorder="1"/>
    <xf numFmtId="37" fontId="16" fillId="0" borderId="36" xfId="25" applyNumberFormat="1" applyFont="1" applyBorder="1"/>
    <xf numFmtId="170" fontId="16" fillId="13" borderId="36" xfId="25" applyNumberFormat="1" applyFont="1" applyFill="1" applyBorder="1"/>
    <xf numFmtId="0" fontId="26" fillId="0" borderId="36" xfId="25" applyBorder="1"/>
    <xf numFmtId="168" fontId="16" fillId="13" borderId="27" xfId="25" applyNumberFormat="1" applyFont="1" applyFill="1" applyBorder="1" applyAlignment="1">
      <alignment horizontal="center" vertical="center"/>
    </xf>
    <xf numFmtId="0" fontId="16" fillId="0" borderId="27" xfId="25" applyFont="1" applyBorder="1"/>
    <xf numFmtId="0" fontId="16" fillId="13" borderId="27" xfId="25" applyFont="1" applyFill="1" applyBorder="1"/>
    <xf numFmtId="170" fontId="16" fillId="0" borderId="27" xfId="25" applyNumberFormat="1" applyFont="1" applyBorder="1"/>
    <xf numFmtId="0" fontId="17" fillId="15" borderId="11" xfId="25" applyFont="1" applyFill="1" applyBorder="1" applyAlignment="1">
      <alignment wrapText="1"/>
    </xf>
    <xf numFmtId="0" fontId="17" fillId="0" borderId="11" xfId="25" applyFont="1" applyBorder="1" applyAlignment="1">
      <alignment wrapText="1"/>
    </xf>
    <xf numFmtId="0" fontId="16" fillId="8" borderId="27" xfId="25" applyFont="1" applyFill="1" applyBorder="1"/>
    <xf numFmtId="0" fontId="17" fillId="0" borderId="26" xfId="25" applyFont="1" applyBorder="1" applyAlignment="1">
      <alignment wrapText="1"/>
    </xf>
    <xf numFmtId="0" fontId="16" fillId="0" borderId="36" xfId="25" applyFont="1" applyBorder="1" applyAlignment="1">
      <alignment horizontal="center" vertical="center"/>
    </xf>
    <xf numFmtId="170" fontId="16" fillId="0" borderId="36" xfId="25" applyNumberFormat="1" applyFont="1" applyBorder="1"/>
    <xf numFmtId="0" fontId="35" fillId="0" borderId="27" xfId="25" applyFont="1" applyBorder="1" applyAlignment="1">
      <alignment horizontal="center"/>
    </xf>
    <xf numFmtId="0" fontId="17" fillId="10" borderId="26" xfId="25" applyFont="1" applyFill="1" applyBorder="1" applyAlignment="1">
      <alignment wrapText="1"/>
    </xf>
    <xf numFmtId="49" fontId="16" fillId="0" borderId="27" xfId="25" applyNumberFormat="1" applyFont="1" applyBorder="1" applyAlignment="1">
      <alignment horizontal="right"/>
    </xf>
    <xf numFmtId="0" fontId="17" fillId="10" borderId="52" xfId="25" applyFont="1" applyFill="1" applyBorder="1" applyAlignment="1">
      <alignment wrapText="1"/>
    </xf>
    <xf numFmtId="0" fontId="37" fillId="0" borderId="6" xfId="25" applyFont="1" applyBorder="1" applyAlignment="1">
      <alignment wrapText="1"/>
    </xf>
    <xf numFmtId="0" fontId="37" fillId="0" borderId="8" xfId="25" applyFont="1" applyBorder="1" applyAlignment="1">
      <alignment wrapText="1"/>
    </xf>
    <xf numFmtId="0" fontId="35" fillId="0" borderId="36" xfId="25" applyFont="1" applyBorder="1" applyAlignment="1">
      <alignment horizontal="center"/>
    </xf>
    <xf numFmtId="49" fontId="16" fillId="0" borderId="36" xfId="25" applyNumberFormat="1" applyFont="1" applyBorder="1" applyAlignment="1">
      <alignment horizontal="right"/>
    </xf>
    <xf numFmtId="0" fontId="16" fillId="0" borderId="27" xfId="25" applyFont="1" applyBorder="1" applyAlignment="1">
      <alignment horizontal="center" vertical="center" wrapText="1"/>
    </xf>
    <xf numFmtId="3" fontId="26" fillId="0" borderId="0" xfId="25" applyNumberFormat="1"/>
    <xf numFmtId="0" fontId="35" fillId="0" borderId="27" xfId="25" applyFont="1" applyBorder="1" applyAlignment="1">
      <alignment horizontal="left" vertical="center" wrapText="1"/>
    </xf>
    <xf numFmtId="0" fontId="35" fillId="16" borderId="27" xfId="25" applyFont="1" applyFill="1" applyBorder="1" applyAlignment="1">
      <alignment vertical="center" wrapText="1"/>
    </xf>
    <xf numFmtId="166" fontId="35" fillId="0" borderId="27" xfId="25" applyNumberFormat="1" applyFont="1" applyBorder="1" applyAlignment="1">
      <alignment horizontal="center"/>
    </xf>
    <xf numFmtId="166" fontId="35" fillId="0" borderId="36" xfId="25" applyNumberFormat="1" applyFont="1" applyBorder="1" applyAlignment="1">
      <alignment horizontal="center" vertical="center"/>
    </xf>
    <xf numFmtId="0" fontId="18" fillId="0" borderId="27" xfId="25" applyFont="1" applyBorder="1" applyAlignment="1">
      <alignment vertical="center"/>
    </xf>
    <xf numFmtId="0" fontId="18" fillId="0" borderId="27" xfId="25" applyFont="1" applyBorder="1" applyAlignment="1">
      <alignment wrapText="1"/>
    </xf>
    <xf numFmtId="168" fontId="16" fillId="13" borderId="27" xfId="25" applyNumberFormat="1" applyFont="1" applyFill="1" applyBorder="1" applyAlignment="1">
      <alignment vertical="center"/>
    </xf>
    <xf numFmtId="0" fontId="16" fillId="13" borderId="56" xfId="25" applyFont="1" applyFill="1" applyBorder="1" applyAlignment="1">
      <alignment horizontal="right" vertical="center"/>
    </xf>
    <xf numFmtId="0" fontId="16" fillId="0" borderId="0" xfId="25" applyFont="1" applyAlignment="1">
      <alignment vertical="center"/>
    </xf>
    <xf numFmtId="2" fontId="33" fillId="13" borderId="51" xfId="25" applyNumberFormat="1" applyFont="1" applyFill="1" applyBorder="1" applyAlignment="1">
      <alignment horizontal="center" vertical="center" wrapText="1"/>
    </xf>
    <xf numFmtId="3" fontId="35" fillId="0" borderId="26" xfId="25" applyNumberFormat="1" applyFont="1" applyBorder="1" applyAlignment="1">
      <alignment vertical="center"/>
    </xf>
    <xf numFmtId="9" fontId="35" fillId="0" borderId="26" xfId="25" applyNumberFormat="1" applyFont="1" applyBorder="1" applyAlignment="1">
      <alignment vertical="center"/>
    </xf>
    <xf numFmtId="172" fontId="35" fillId="0" borderId="26" xfId="25" applyNumberFormat="1" applyFont="1" applyBorder="1" applyAlignment="1">
      <alignment vertical="center"/>
    </xf>
    <xf numFmtId="0" fontId="38" fillId="0" borderId="27" xfId="25" applyFont="1" applyBorder="1" applyAlignment="1">
      <alignment vertical="center" wrapText="1"/>
    </xf>
    <xf numFmtId="0" fontId="35" fillId="17" borderId="27" xfId="25" applyFont="1" applyFill="1" applyBorder="1" applyAlignment="1">
      <alignment horizontal="center" vertical="center"/>
    </xf>
    <xf numFmtId="172" fontId="35" fillId="17" borderId="26" xfId="25" applyNumberFormat="1" applyFont="1" applyFill="1" applyBorder="1" applyAlignment="1">
      <alignment vertical="center"/>
    </xf>
    <xf numFmtId="0" fontId="16" fillId="17" borderId="52" xfId="25" applyFont="1" applyFill="1" applyBorder="1"/>
    <xf numFmtId="3" fontId="15" fillId="17" borderId="27" xfId="25" applyNumberFormat="1" applyFont="1" applyFill="1" applyBorder="1" applyAlignment="1">
      <alignment horizontal="right" vertical="center"/>
    </xf>
    <xf numFmtId="170" fontId="16" fillId="17" borderId="31" xfId="25" applyNumberFormat="1" applyFont="1" applyFill="1" applyBorder="1"/>
    <xf numFmtId="9" fontId="16" fillId="17" borderId="37" xfId="25" applyNumberFormat="1" applyFont="1" applyFill="1" applyBorder="1" applyAlignment="1">
      <alignment horizontal="center" wrapText="1"/>
    </xf>
    <xf numFmtId="170" fontId="16" fillId="17" borderId="37" xfId="25" applyNumberFormat="1" applyFont="1" applyFill="1" applyBorder="1"/>
    <xf numFmtId="37" fontId="16" fillId="17" borderId="27" xfId="25" applyNumberFormat="1" applyFont="1" applyFill="1" applyBorder="1"/>
    <xf numFmtId="170" fontId="16" fillId="17" borderId="27" xfId="25" applyNumberFormat="1" applyFont="1" applyFill="1" applyBorder="1"/>
    <xf numFmtId="0" fontId="16" fillId="17" borderId="27" xfId="25" applyFont="1" applyFill="1" applyBorder="1" applyAlignment="1">
      <alignment horizontal="center" vertical="center"/>
    </xf>
    <xf numFmtId="49" fontId="16" fillId="17" borderId="27" xfId="25" applyNumberFormat="1" applyFont="1" applyFill="1" applyBorder="1" applyAlignment="1">
      <alignment horizontal="center" vertical="center"/>
    </xf>
    <xf numFmtId="0" fontId="16" fillId="8" borderId="52" xfId="25" applyFont="1" applyFill="1" applyBorder="1" applyAlignment="1">
      <alignment vertical="center"/>
    </xf>
    <xf numFmtId="0" fontId="35" fillId="0" borderId="26" xfId="25" applyFont="1" applyBorder="1" applyAlignment="1">
      <alignment vertical="center" wrapText="1"/>
    </xf>
    <xf numFmtId="0" fontId="35" fillId="0" borderId="36" xfId="25" applyFont="1" applyBorder="1" applyAlignment="1">
      <alignment vertical="center" wrapText="1"/>
    </xf>
    <xf numFmtId="172" fontId="35" fillId="0" borderId="52" xfId="25" applyNumberFormat="1" applyFont="1" applyBorder="1" applyAlignment="1">
      <alignment vertical="center"/>
    </xf>
    <xf numFmtId="172" fontId="35" fillId="0" borderId="27" xfId="25" applyNumberFormat="1" applyFont="1" applyBorder="1" applyAlignment="1">
      <alignment vertical="center"/>
    </xf>
    <xf numFmtId="0" fontId="18" fillId="0" borderId="31" xfId="25" applyFont="1" applyBorder="1" applyAlignment="1">
      <alignment wrapText="1"/>
    </xf>
    <xf numFmtId="0" fontId="35" fillId="17" borderId="27" xfId="25" applyFont="1" applyFill="1" applyBorder="1" applyAlignment="1">
      <alignment horizontal="center" vertical="center" wrapText="1"/>
    </xf>
    <xf numFmtId="49" fontId="26" fillId="0" borderId="27" xfId="25" applyNumberFormat="1" applyBorder="1" applyAlignment="1">
      <alignment vertical="center"/>
    </xf>
    <xf numFmtId="0" fontId="33" fillId="0" borderId="27" xfId="25" applyFont="1" applyBorder="1" applyAlignment="1">
      <alignment horizontal="center" vertical="center" wrapText="1"/>
    </xf>
    <xf numFmtId="172" fontId="33" fillId="13" borderId="26" xfId="25" applyNumberFormat="1" applyFont="1" applyFill="1" applyBorder="1" applyAlignment="1">
      <alignment vertical="center" wrapText="1"/>
    </xf>
    <xf numFmtId="3" fontId="33" fillId="13" borderId="26" xfId="25" applyNumberFormat="1" applyFont="1" applyFill="1" applyBorder="1" applyAlignment="1">
      <alignment horizontal="center" vertical="center" wrapText="1"/>
    </xf>
    <xf numFmtId="172" fontId="33" fillId="13" borderId="26" xfId="25" applyNumberFormat="1" applyFont="1" applyFill="1" applyBorder="1" applyAlignment="1">
      <alignment horizontal="right" vertical="center" wrapText="1"/>
    </xf>
    <xf numFmtId="2" fontId="16" fillId="0" borderId="0" xfId="25" applyNumberFormat="1" applyFont="1"/>
    <xf numFmtId="2" fontId="26" fillId="0" borderId="0" xfId="25" applyNumberFormat="1"/>
    <xf numFmtId="0" fontId="33" fillId="13" borderId="47" xfId="25" applyFont="1" applyFill="1" applyBorder="1" applyAlignment="1">
      <alignment horizontal="center" vertical="center" wrapText="1"/>
    </xf>
    <xf numFmtId="0" fontId="33" fillId="14" borderId="60" xfId="25" applyFont="1" applyFill="1" applyBorder="1" applyAlignment="1">
      <alignment horizontal="center" vertical="center" wrapText="1"/>
    </xf>
    <xf numFmtId="0" fontId="33" fillId="13" borderId="53" xfId="25" applyFont="1" applyFill="1" applyBorder="1" applyAlignment="1">
      <alignment horizontal="center" vertical="center" wrapText="1"/>
    </xf>
    <xf numFmtId="0" fontId="16" fillId="0" borderId="27" xfId="25" applyFont="1" applyBorder="1" applyAlignment="1">
      <alignment horizontal="center"/>
    </xf>
    <xf numFmtId="0" fontId="16" fillId="0" borderId="31" xfId="25" applyFont="1" applyBorder="1" applyAlignment="1">
      <alignment vertical="center" wrapText="1"/>
    </xf>
    <xf numFmtId="0" fontId="26" fillId="0" borderId="38" xfId="25" applyBorder="1" applyAlignment="1">
      <alignment vertical="center"/>
    </xf>
    <xf numFmtId="9" fontId="16" fillId="0" borderId="27" xfId="25" applyNumberFormat="1" applyFont="1" applyBorder="1" applyAlignment="1">
      <alignment horizontal="center" wrapText="1"/>
    </xf>
    <xf numFmtId="168" fontId="35" fillId="0" borderId="27" xfId="25" applyNumberFormat="1" applyFont="1" applyBorder="1" applyAlignment="1">
      <alignment horizontal="center"/>
    </xf>
    <xf numFmtId="168" fontId="16" fillId="0" borderId="27" xfId="25" applyNumberFormat="1" applyFont="1" applyBorder="1" applyAlignment="1">
      <alignment horizontal="center"/>
    </xf>
    <xf numFmtId="0" fontId="26" fillId="0" borderId="36" xfId="25" applyBorder="1" applyAlignment="1">
      <alignment horizontal="center"/>
    </xf>
    <xf numFmtId="0" fontId="16" fillId="0" borderId="40" xfId="25" applyFont="1" applyBorder="1" applyAlignment="1">
      <alignment vertical="center" wrapText="1"/>
    </xf>
    <xf numFmtId="0" fontId="35" fillId="0" borderId="38" xfId="25" applyFont="1" applyBorder="1" applyAlignment="1">
      <alignment vertical="center"/>
    </xf>
    <xf numFmtId="0" fontId="26" fillId="0" borderId="27" xfId="25" applyBorder="1" applyAlignment="1">
      <alignment horizontal="center"/>
    </xf>
    <xf numFmtId="0" fontId="35" fillId="0" borderId="37" xfId="25" applyFont="1" applyBorder="1" applyAlignment="1">
      <alignment vertical="center"/>
    </xf>
    <xf numFmtId="0" fontId="16" fillId="0" borderId="37" xfId="25" applyFont="1" applyBorder="1" applyAlignment="1">
      <alignment vertical="center" wrapText="1"/>
    </xf>
    <xf numFmtId="0" fontId="18" fillId="0" borderId="31" xfId="25" applyFont="1" applyBorder="1"/>
    <xf numFmtId="0" fontId="18" fillId="0" borderId="27" xfId="25" applyFont="1" applyBorder="1"/>
    <xf numFmtId="0" fontId="18" fillId="0" borderId="37" xfId="25" applyFont="1" applyBorder="1" applyAlignment="1">
      <alignment vertical="center" wrapText="1"/>
    </xf>
    <xf numFmtId="3" fontId="35" fillId="0" borderId="27" xfId="25" applyNumberFormat="1" applyFont="1" applyBorder="1"/>
    <xf numFmtId="0" fontId="26" fillId="0" borderId="37" xfId="25" applyBorder="1" applyAlignment="1">
      <alignment vertical="center"/>
    </xf>
    <xf numFmtId="3" fontId="35" fillId="0" borderId="36" xfId="25" applyNumberFormat="1" applyFont="1" applyBorder="1"/>
    <xf numFmtId="0" fontId="18" fillId="0" borderId="36" xfId="25" applyFont="1" applyBorder="1" applyAlignment="1">
      <alignment wrapText="1"/>
    </xf>
    <xf numFmtId="0" fontId="18" fillId="0" borderId="27" xfId="25" applyFont="1" applyBorder="1" applyAlignment="1">
      <alignment vertical="center" wrapText="1"/>
    </xf>
    <xf numFmtId="0" fontId="18" fillId="0" borderId="31" xfId="25" applyFont="1" applyBorder="1" applyAlignment="1">
      <alignment vertical="top" wrapText="1"/>
    </xf>
    <xf numFmtId="0" fontId="18" fillId="0" borderId="27" xfId="25" applyFont="1" applyBorder="1" applyAlignment="1">
      <alignment vertical="top" wrapText="1"/>
    </xf>
    <xf numFmtId="0" fontId="18" fillId="0" borderId="39" xfId="25" applyFont="1" applyBorder="1" applyAlignment="1">
      <alignment vertical="center" wrapText="1"/>
    </xf>
    <xf numFmtId="0" fontId="26" fillId="0" borderId="0" xfId="25" applyAlignment="1">
      <alignment wrapText="1"/>
    </xf>
    <xf numFmtId="0" fontId="18" fillId="0" borderId="0" xfId="25" applyFont="1" applyAlignment="1">
      <alignment vertical="center" wrapText="1"/>
    </xf>
    <xf numFmtId="0" fontId="19" fillId="17" borderId="37" xfId="25" applyFont="1" applyFill="1" applyBorder="1" applyAlignment="1">
      <alignment vertical="center" wrapText="1"/>
    </xf>
    <xf numFmtId="0" fontId="19" fillId="0" borderId="37" xfId="25" applyFont="1" applyBorder="1" applyAlignment="1">
      <alignment vertical="center" wrapText="1"/>
    </xf>
    <xf numFmtId="0" fontId="26" fillId="17" borderId="27" xfId="25" applyFill="1" applyBorder="1" applyAlignment="1">
      <alignment horizontal="center"/>
    </xf>
    <xf numFmtId="0" fontId="16" fillId="17" borderId="27" xfId="25" applyFont="1" applyFill="1" applyBorder="1"/>
    <xf numFmtId="0" fontId="18" fillId="17" borderId="31" xfId="25" applyFont="1" applyFill="1" applyBorder="1" applyAlignment="1">
      <alignment horizontal="left" wrapText="1"/>
    </xf>
    <xf numFmtId="0" fontId="18" fillId="17" borderId="27" xfId="25" applyFont="1" applyFill="1" applyBorder="1" applyAlignment="1">
      <alignment wrapText="1"/>
    </xf>
    <xf numFmtId="49" fontId="26" fillId="17" borderId="27" xfId="25" applyNumberFormat="1" applyFill="1" applyBorder="1" applyAlignment="1">
      <alignment vertical="center"/>
    </xf>
    <xf numFmtId="0" fontId="16" fillId="17" borderId="0" xfId="25" applyFont="1" applyFill="1"/>
    <xf numFmtId="0" fontId="18" fillId="0" borderId="31" xfId="25" applyFont="1" applyBorder="1" applyAlignment="1">
      <alignment horizontal="left" wrapText="1"/>
    </xf>
    <xf numFmtId="49" fontId="26" fillId="0" borderId="36" xfId="25" applyNumberFormat="1" applyBorder="1" applyAlignment="1">
      <alignment horizontal="right" vertical="center"/>
    </xf>
    <xf numFmtId="0" fontId="18" fillId="0" borderId="31" xfId="25" applyFont="1" applyBorder="1" applyAlignment="1">
      <alignment horizontal="left"/>
    </xf>
    <xf numFmtId="0" fontId="18" fillId="0" borderId="37" xfId="25" applyFont="1" applyBorder="1" applyAlignment="1">
      <alignment vertical="center"/>
    </xf>
    <xf numFmtId="49" fontId="26" fillId="0" borderId="36" xfId="25" applyNumberFormat="1" applyBorder="1" applyAlignment="1">
      <alignment vertical="center"/>
    </xf>
    <xf numFmtId="0" fontId="18" fillId="0" borderId="40" xfId="25" applyFont="1" applyBorder="1" applyAlignment="1">
      <alignment wrapText="1"/>
    </xf>
    <xf numFmtId="0" fontId="18" fillId="0" borderId="38" xfId="25" applyFont="1" applyBorder="1" applyAlignment="1">
      <alignment vertical="center"/>
    </xf>
    <xf numFmtId="0" fontId="16" fillId="0" borderId="0" xfId="25" applyFont="1" applyAlignment="1">
      <alignment horizontal="right"/>
    </xf>
    <xf numFmtId="0" fontId="26" fillId="0" borderId="27" xfId="25" applyBorder="1" applyAlignment="1">
      <alignment horizontal="center" wrapText="1"/>
    </xf>
    <xf numFmtId="0" fontId="16" fillId="0" borderId="27" xfId="25" applyFont="1" applyBorder="1" applyAlignment="1">
      <alignment wrapText="1"/>
    </xf>
    <xf numFmtId="49" fontId="26" fillId="0" borderId="27" xfId="25" applyNumberFormat="1" applyBorder="1" applyAlignment="1">
      <alignment horizontal="right" vertical="center"/>
    </xf>
    <xf numFmtId="0" fontId="18" fillId="0" borderId="0" xfId="25" applyFont="1" applyAlignment="1">
      <alignment wrapText="1"/>
    </xf>
    <xf numFmtId="0" fontId="16" fillId="0" borderId="31" xfId="25" applyFont="1" applyBorder="1"/>
    <xf numFmtId="0" fontId="16" fillId="0" borderId="0" xfId="25" applyFont="1" applyAlignment="1">
      <alignment horizontal="center"/>
    </xf>
    <xf numFmtId="173" fontId="6" fillId="0" borderId="0" xfId="0" applyNumberFormat="1" applyFont="1"/>
    <xf numFmtId="0" fontId="5" fillId="0" borderId="0" xfId="0" applyFont="1" applyAlignment="1">
      <alignment horizontal="center" vertical="center" wrapText="1"/>
    </xf>
    <xf numFmtId="0" fontId="5" fillId="0" borderId="27" xfId="0" applyFont="1" applyBorder="1" applyAlignment="1">
      <alignment horizontal="center" vertical="center" wrapText="1"/>
    </xf>
    <xf numFmtId="3" fontId="18" fillId="18" borderId="27" xfId="0" applyNumberFormat="1" applyFont="1" applyFill="1" applyBorder="1" applyAlignment="1">
      <alignment wrapText="1"/>
    </xf>
    <xf numFmtId="3" fontId="18" fillId="19" borderId="27" xfId="0" applyNumberFormat="1" applyFont="1" applyFill="1" applyBorder="1" applyAlignment="1">
      <alignment wrapText="1"/>
    </xf>
    <xf numFmtId="3" fontId="26" fillId="0" borderId="27" xfId="25" applyNumberFormat="1" applyBorder="1"/>
    <xf numFmtId="173" fontId="6" fillId="0" borderId="27" xfId="0" applyNumberFormat="1" applyFont="1" applyBorder="1"/>
    <xf numFmtId="0" fontId="6" fillId="0" borderId="27" xfId="0" applyFont="1" applyBorder="1"/>
    <xf numFmtId="173" fontId="7" fillId="0" borderId="0" xfId="0" applyNumberFormat="1" applyFont="1"/>
    <xf numFmtId="173" fontId="43" fillId="0" borderId="0" xfId="0" applyNumberFormat="1" applyFont="1"/>
    <xf numFmtId="173" fontId="42" fillId="0" borderId="27" xfId="25" applyNumberFormat="1" applyFont="1" applyBorder="1"/>
    <xf numFmtId="0" fontId="6" fillId="20" borderId="27" xfId="0" applyFont="1" applyFill="1" applyBorder="1"/>
    <xf numFmtId="0" fontId="5" fillId="20" borderId="27" xfId="0" applyFont="1" applyFill="1" applyBorder="1" applyAlignment="1">
      <alignment horizontal="center" vertical="center" wrapText="1"/>
    </xf>
    <xf numFmtId="0" fontId="5" fillId="21" borderId="27" xfId="0" applyFont="1" applyFill="1" applyBorder="1" applyAlignment="1">
      <alignment horizontal="center" vertical="center" wrapText="1"/>
    </xf>
    <xf numFmtId="0" fontId="5" fillId="21" borderId="0" xfId="0" applyFont="1" applyFill="1" applyAlignment="1">
      <alignment horizontal="center" vertical="center" wrapText="1"/>
    </xf>
    <xf numFmtId="0" fontId="5" fillId="20" borderId="0" xfId="0" applyFont="1" applyFill="1" applyAlignment="1">
      <alignment horizontal="center" vertical="center" wrapText="1"/>
    </xf>
    <xf numFmtId="173" fontId="6" fillId="0" borderId="0" xfId="0" applyNumberFormat="1" applyFont="1" applyAlignment="1">
      <alignment horizontal="right"/>
    </xf>
    <xf numFmtId="173" fontId="7" fillId="0" borderId="0" xfId="0" applyNumberFormat="1" applyFont="1" applyAlignment="1">
      <alignment horizontal="right"/>
    </xf>
    <xf numFmtId="0" fontId="5" fillId="21" borderId="27" xfId="0" applyFont="1" applyFill="1" applyBorder="1" applyAlignment="1">
      <alignment horizontal="center" vertical="center"/>
    </xf>
    <xf numFmtId="0" fontId="26" fillId="0" borderId="0" xfId="25" applyAlignment="1">
      <alignment horizontal="right"/>
    </xf>
    <xf numFmtId="174" fontId="45" fillId="20" borderId="27" xfId="0" applyNumberFormat="1" applyFont="1" applyFill="1" applyBorder="1" applyAlignment="1">
      <alignment horizontal="right" vertical="center"/>
    </xf>
    <xf numFmtId="174" fontId="44" fillId="21" borderId="27" xfId="0" applyNumberFormat="1" applyFont="1" applyFill="1" applyBorder="1" applyAlignment="1">
      <alignment horizontal="right" vertical="center"/>
    </xf>
    <xf numFmtId="174" fontId="44" fillId="20" borderId="27" xfId="0" applyNumberFormat="1" applyFont="1" applyFill="1" applyBorder="1" applyAlignment="1">
      <alignment horizontal="right" vertical="center"/>
    </xf>
    <xf numFmtId="174" fontId="42" fillId="20" borderId="27" xfId="25" applyNumberFormat="1" applyFont="1" applyFill="1" applyBorder="1" applyAlignment="1">
      <alignment horizontal="right" vertical="center"/>
    </xf>
    <xf numFmtId="174" fontId="42" fillId="21" borderId="27" xfId="25" applyNumberFormat="1" applyFont="1" applyFill="1" applyBorder="1" applyAlignment="1">
      <alignment horizontal="right" vertical="center"/>
    </xf>
    <xf numFmtId="0" fontId="42" fillId="0" borderId="0" xfId="25" applyFont="1" applyAlignment="1">
      <alignment horizontal="right"/>
    </xf>
    <xf numFmtId="0" fontId="26" fillId="0" borderId="0" xfId="25" applyAlignment="1">
      <alignment horizontal="right" vertical="center"/>
    </xf>
    <xf numFmtId="174" fontId="26" fillId="0" borderId="27" xfId="25" applyNumberFormat="1" applyBorder="1" applyAlignment="1">
      <alignment horizontal="right" vertical="center"/>
    </xf>
    <xf numFmtId="174" fontId="42" fillId="0" borderId="27" xfId="25" applyNumberFormat="1" applyFont="1" applyBorder="1" applyAlignment="1">
      <alignment horizontal="right" vertical="center"/>
    </xf>
    <xf numFmtId="173" fontId="26" fillId="21" borderId="27" xfId="25" applyNumberFormat="1" applyFill="1" applyBorder="1"/>
    <xf numFmtId="173" fontId="42" fillId="21" borderId="27" xfId="25" applyNumberFormat="1" applyFont="1" applyFill="1" applyBorder="1"/>
    <xf numFmtId="173" fontId="45" fillId="20" borderId="11" xfId="0" applyNumberFormat="1" applyFont="1" applyFill="1" applyBorder="1"/>
    <xf numFmtId="173" fontId="44" fillId="20" borderId="8" xfId="0" applyNumberFormat="1" applyFont="1" applyFill="1" applyBorder="1"/>
    <xf numFmtId="173" fontId="45" fillId="20" borderId="27" xfId="0" applyNumberFormat="1" applyFont="1" applyFill="1" applyBorder="1"/>
    <xf numFmtId="173" fontId="26" fillId="20" borderId="27" xfId="25" applyNumberFormat="1" applyFill="1" applyBorder="1"/>
    <xf numFmtId="0" fontId="48" fillId="21" borderId="20" xfId="0" applyFont="1" applyFill="1" applyBorder="1"/>
    <xf numFmtId="0" fontId="48" fillId="21" borderId="0" xfId="0" applyFont="1" applyFill="1"/>
    <xf numFmtId="0" fontId="6" fillId="21" borderId="27" xfId="0" applyFont="1" applyFill="1" applyBorder="1"/>
    <xf numFmtId="173" fontId="5" fillId="20" borderId="27" xfId="0" applyNumberFormat="1" applyFont="1" applyFill="1" applyBorder="1" applyAlignment="1">
      <alignment horizontal="right" vertical="center" wrapText="1"/>
    </xf>
    <xf numFmtId="173" fontId="5" fillId="21" borderId="27" xfId="0" applyNumberFormat="1" applyFont="1" applyFill="1" applyBorder="1" applyAlignment="1">
      <alignment horizontal="center" vertical="center" wrapText="1"/>
    </xf>
    <xf numFmtId="173" fontId="5" fillId="0" borderId="27" xfId="0" applyNumberFormat="1" applyFont="1" applyBorder="1" applyAlignment="1">
      <alignment horizontal="center" vertical="center" wrapText="1"/>
    </xf>
    <xf numFmtId="173" fontId="6" fillId="21" borderId="27" xfId="0" applyNumberFormat="1" applyFont="1" applyFill="1" applyBorder="1"/>
    <xf numFmtId="173" fontId="39" fillId="20" borderId="27" xfId="0" applyNumberFormat="1" applyFont="1" applyFill="1" applyBorder="1" applyAlignment="1">
      <alignment horizontal="right" vertical="center"/>
    </xf>
    <xf numFmtId="173" fontId="6" fillId="21" borderId="27" xfId="0" applyNumberFormat="1" applyFont="1" applyFill="1" applyBorder="1" applyAlignment="1">
      <alignment vertical="center"/>
    </xf>
    <xf numFmtId="173" fontId="6" fillId="0" borderId="27" xfId="0" applyNumberFormat="1" applyFont="1" applyBorder="1" applyAlignment="1">
      <alignment vertical="center"/>
    </xf>
    <xf numFmtId="173" fontId="6" fillId="20" borderId="27" xfId="0" applyNumberFormat="1" applyFont="1" applyFill="1" applyBorder="1" applyAlignment="1">
      <alignment horizontal="right" vertical="center"/>
    </xf>
    <xf numFmtId="173" fontId="41" fillId="21" borderId="27" xfId="0" applyNumberFormat="1" applyFont="1" applyFill="1" applyBorder="1" applyAlignment="1">
      <alignment horizontal="right" vertical="center"/>
    </xf>
    <xf numFmtId="173" fontId="6" fillId="0" borderId="27" xfId="0" applyNumberFormat="1" applyFont="1" applyBorder="1" applyAlignment="1">
      <alignment horizontal="right" vertical="center"/>
    </xf>
    <xf numFmtId="0" fontId="46" fillId="20" borderId="27" xfId="0" applyFont="1" applyFill="1" applyBorder="1" applyAlignment="1">
      <alignment vertical="center"/>
    </xf>
    <xf numFmtId="173" fontId="47" fillId="20" borderId="27" xfId="0" applyNumberFormat="1" applyFont="1" applyFill="1" applyBorder="1" applyAlignment="1">
      <alignment horizontal="right" vertical="center" wrapText="1"/>
    </xf>
    <xf numFmtId="3" fontId="40" fillId="21" borderId="27" xfId="0" applyNumberFormat="1" applyFont="1" applyFill="1" applyBorder="1" applyAlignment="1">
      <alignment horizontal="right" vertical="center" shrinkToFit="1"/>
    </xf>
    <xf numFmtId="173" fontId="6" fillId="20" borderId="27" xfId="0" applyNumberFormat="1" applyFont="1" applyFill="1" applyBorder="1"/>
    <xf numFmtId="173" fontId="42" fillId="0" borderId="37" xfId="25" applyNumberFormat="1" applyFont="1" applyBorder="1"/>
    <xf numFmtId="0" fontId="5" fillId="20" borderId="36" xfId="0" applyFont="1" applyFill="1" applyBorder="1" applyAlignment="1">
      <alignment horizontal="center" vertical="center" wrapText="1"/>
    </xf>
    <xf numFmtId="0" fontId="16" fillId="8" borderId="0" xfId="25" applyFont="1" applyFill="1"/>
    <xf numFmtId="0" fontId="16" fillId="8" borderId="52" xfId="25" applyFont="1" applyFill="1" applyBorder="1"/>
    <xf numFmtId="173" fontId="5" fillId="0" borderId="27" xfId="0" applyNumberFormat="1" applyFont="1" applyBorder="1" applyAlignment="1">
      <alignment horizontal="right" vertical="center" wrapText="1"/>
    </xf>
    <xf numFmtId="3" fontId="41" fillId="21" borderId="27" xfId="0" applyNumberFormat="1" applyFont="1" applyFill="1" applyBorder="1"/>
    <xf numFmtId="175" fontId="0" fillId="0" borderId="27" xfId="0" applyNumberFormat="1" applyBorder="1"/>
    <xf numFmtId="0" fontId="41" fillId="21" borderId="27" xfId="0" applyFont="1" applyFill="1" applyBorder="1"/>
    <xf numFmtId="0" fontId="47" fillId="20" borderId="27" xfId="0" applyFont="1" applyFill="1" applyBorder="1" applyAlignment="1">
      <alignment horizontal="right" wrapText="1"/>
    </xf>
    <xf numFmtId="173" fontId="7" fillId="20" borderId="27" xfId="0" applyNumberFormat="1" applyFont="1" applyFill="1" applyBorder="1" applyAlignment="1">
      <alignment horizontal="right"/>
    </xf>
    <xf numFmtId="168" fontId="35" fillId="20" borderId="27" xfId="25" applyNumberFormat="1" applyFont="1" applyFill="1" applyBorder="1" applyAlignment="1">
      <alignment horizontal="center"/>
    </xf>
    <xf numFmtId="3" fontId="35" fillId="20" borderId="27" xfId="25" applyNumberFormat="1" applyFont="1" applyFill="1" applyBorder="1"/>
    <xf numFmtId="0" fontId="35" fillId="20" borderId="27" xfId="25" applyFont="1" applyFill="1" applyBorder="1"/>
    <xf numFmtId="0" fontId="42" fillId="0" borderId="0" xfId="25" applyFont="1"/>
    <xf numFmtId="0" fontId="26" fillId="0" borderId="26" xfId="25" applyBorder="1" applyAlignment="1">
      <alignment horizontal="center" vertical="center"/>
    </xf>
    <xf numFmtId="0" fontId="6" fillId="0" borderId="0" xfId="0" applyFont="1" applyAlignment="1">
      <alignment vertical="center"/>
    </xf>
    <xf numFmtId="176" fontId="6" fillId="0" borderId="27" xfId="0" applyNumberFormat="1" applyFont="1" applyBorder="1" applyAlignment="1">
      <alignment vertical="center"/>
    </xf>
    <xf numFmtId="1" fontId="6" fillId="0" borderId="27" xfId="0" applyNumberFormat="1" applyFont="1" applyBorder="1"/>
    <xf numFmtId="176" fontId="15" fillId="20" borderId="27" xfId="0" applyNumberFormat="1" applyFont="1" applyFill="1" applyBorder="1" applyAlignment="1">
      <alignment vertical="center"/>
    </xf>
    <xf numFmtId="176" fontId="49" fillId="21" borderId="27" xfId="0" applyNumberFormat="1" applyFont="1" applyFill="1" applyBorder="1" applyAlignment="1">
      <alignment vertical="center"/>
    </xf>
    <xf numFmtId="0" fontId="26" fillId="0" borderId="0" xfId="25" applyAlignment="1">
      <alignment vertical="center"/>
    </xf>
    <xf numFmtId="176" fontId="26" fillId="0" borderId="37" xfId="25" applyNumberFormat="1" applyBorder="1" applyAlignment="1">
      <alignment vertical="center"/>
    </xf>
    <xf numFmtId="173" fontId="42" fillId="0" borderId="0" xfId="25" applyNumberFormat="1" applyFont="1" applyAlignment="1">
      <alignment vertical="center"/>
    </xf>
    <xf numFmtId="0" fontId="5" fillId="22" borderId="36" xfId="0" applyFont="1" applyFill="1" applyBorder="1" applyAlignment="1">
      <alignment horizontal="center" vertical="center" wrapText="1"/>
    </xf>
    <xf numFmtId="176" fontId="18" fillId="22" borderId="27" xfId="0" applyNumberFormat="1" applyFont="1" applyFill="1" applyBorder="1" applyAlignment="1">
      <alignment horizontal="right" vertical="center"/>
    </xf>
    <xf numFmtId="176" fontId="18" fillId="22" borderId="40" xfId="0" applyNumberFormat="1" applyFont="1" applyFill="1" applyBorder="1" applyAlignment="1">
      <alignment horizontal="right" vertical="center"/>
    </xf>
    <xf numFmtId="176" fontId="18" fillId="22" borderId="31" xfId="0" applyNumberFormat="1" applyFont="1" applyFill="1" applyBorder="1" applyAlignment="1">
      <alignment horizontal="right" vertical="center"/>
    </xf>
    <xf numFmtId="176" fontId="0" fillId="20" borderId="27" xfId="0" applyNumberFormat="1" applyFill="1" applyBorder="1" applyAlignment="1">
      <alignment horizontal="right" vertical="center"/>
    </xf>
    <xf numFmtId="176" fontId="0" fillId="20" borderId="36" xfId="0" applyNumberFormat="1" applyFill="1" applyBorder="1" applyAlignment="1">
      <alignment horizontal="right" vertical="center"/>
    </xf>
    <xf numFmtId="0" fontId="0" fillId="2" borderId="6" xfId="0" applyFill="1" applyBorder="1" applyAlignment="1">
      <alignment horizontal="center" vertical="center" wrapText="1"/>
    </xf>
    <xf numFmtId="0" fontId="0" fillId="0" borderId="6" xfId="0" applyBorder="1" applyAlignment="1">
      <alignment horizontal="center" vertical="center" wrapText="1"/>
    </xf>
    <xf numFmtId="0" fontId="21" fillId="0" borderId="41" xfId="0" applyFont="1" applyBorder="1" applyAlignment="1">
      <alignment horizontal="center" vertical="center"/>
    </xf>
    <xf numFmtId="0" fontId="21" fillId="0" borderId="20" xfId="0" applyFont="1" applyBorder="1" applyAlignment="1">
      <alignment horizontal="center" vertical="center"/>
    </xf>
    <xf numFmtId="0" fontId="6" fillId="0" borderId="6" xfId="0" applyFont="1" applyBorder="1" applyAlignment="1">
      <alignment horizontal="center" wrapText="1"/>
    </xf>
    <xf numFmtId="0" fontId="5" fillId="0" borderId="6" xfId="1" applyFont="1" applyBorder="1" applyAlignment="1">
      <alignment horizontal="center" vertical="center" wrapText="1"/>
    </xf>
    <xf numFmtId="0" fontId="5"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11" fillId="3" borderId="28" xfId="0" applyFont="1" applyFill="1" applyBorder="1" applyAlignment="1">
      <alignment horizontal="center" vertical="center" wrapText="1"/>
    </xf>
    <xf numFmtId="168" fontId="24" fillId="0" borderId="9" xfId="2" applyNumberFormat="1" applyFont="1" applyFill="1" applyBorder="1" applyAlignment="1">
      <alignment horizontal="center" vertical="center" wrapText="1"/>
    </xf>
    <xf numFmtId="168" fontId="24" fillId="0" borderId="5" xfId="2" applyNumberFormat="1" applyFont="1" applyFill="1" applyBorder="1" applyAlignment="1">
      <alignment horizontal="center" vertical="center" wrapText="1"/>
    </xf>
    <xf numFmtId="168" fontId="24" fillId="0" borderId="10" xfId="2" applyNumberFormat="1" applyFont="1" applyFill="1" applyBorder="1" applyAlignment="1">
      <alignment horizontal="center" vertical="center" wrapText="1"/>
    </xf>
    <xf numFmtId="168" fontId="30" fillId="0" borderId="9" xfId="2" applyNumberFormat="1" applyFont="1" applyFill="1" applyBorder="1" applyAlignment="1">
      <alignment horizontal="center" vertical="center" wrapText="1"/>
    </xf>
    <xf numFmtId="168" fontId="30" fillId="0" borderId="5" xfId="2" applyNumberFormat="1" applyFont="1" applyFill="1" applyBorder="1" applyAlignment="1">
      <alignment horizontal="center" vertical="center" wrapText="1"/>
    </xf>
    <xf numFmtId="168" fontId="30" fillId="0" borderId="34" xfId="2" applyNumberFormat="1" applyFont="1" applyFill="1" applyBorder="1" applyAlignment="1">
      <alignment horizontal="center" vertical="center" wrapText="1"/>
    </xf>
    <xf numFmtId="0" fontId="24" fillId="0" borderId="22" xfId="0" applyFont="1" applyBorder="1" applyAlignment="1">
      <alignment horizontal="center" vertical="center" wrapText="1"/>
    </xf>
    <xf numFmtId="0" fontId="31" fillId="0" borderId="21" xfId="1" applyFont="1" applyBorder="1" applyAlignment="1">
      <alignment horizontal="center" vertical="center"/>
    </xf>
    <xf numFmtId="0" fontId="31" fillId="0" borderId="22" xfId="1" applyFont="1" applyBorder="1" applyAlignment="1">
      <alignment horizontal="center" vertical="center"/>
    </xf>
    <xf numFmtId="0" fontId="6" fillId="0" borderId="6" xfId="0" applyFont="1" applyBorder="1" applyAlignment="1">
      <alignment horizontal="center" vertical="center" wrapText="1"/>
    </xf>
    <xf numFmtId="0" fontId="5" fillId="2" borderId="32" xfId="1" applyFont="1" applyFill="1" applyBorder="1" applyAlignment="1">
      <alignment horizontal="center"/>
    </xf>
    <xf numFmtId="0" fontId="5" fillId="2" borderId="29" xfId="1" applyFont="1" applyFill="1" applyBorder="1" applyAlignment="1">
      <alignment horizontal="center"/>
    </xf>
    <xf numFmtId="0" fontId="5" fillId="2" borderId="5" xfId="1" applyFont="1" applyFill="1" applyBorder="1" applyAlignment="1">
      <alignment horizontal="center" vertical="center" wrapText="1"/>
    </xf>
    <xf numFmtId="0" fontId="5" fillId="2" borderId="46" xfId="1" applyFont="1" applyFill="1" applyBorder="1" applyAlignment="1">
      <alignment horizontal="center" vertical="center" wrapText="1"/>
    </xf>
    <xf numFmtId="0" fontId="5" fillId="2" borderId="4" xfId="1" applyFont="1" applyFill="1" applyBorder="1" applyAlignment="1">
      <alignment horizontal="center"/>
    </xf>
    <xf numFmtId="0" fontId="5" fillId="2" borderId="5" xfId="1" applyFont="1" applyFill="1" applyBorder="1" applyAlignment="1">
      <alignment horizontal="center"/>
    </xf>
    <xf numFmtId="0" fontId="33" fillId="13" borderId="18" xfId="25" applyFont="1" applyFill="1" applyBorder="1" applyAlignment="1">
      <alignment horizontal="center"/>
    </xf>
    <xf numFmtId="0" fontId="26" fillId="0" borderId="47" xfId="25" applyBorder="1" applyAlignment="1"/>
    <xf numFmtId="0" fontId="33" fillId="13" borderId="48" xfId="25" applyFont="1" applyFill="1" applyBorder="1" applyAlignment="1">
      <alignment horizontal="center" vertical="center" wrapText="1"/>
    </xf>
    <xf numFmtId="0" fontId="26" fillId="0" borderId="48" xfId="25" applyBorder="1" applyAlignment="1"/>
    <xf numFmtId="0" fontId="26" fillId="0" borderId="49" xfId="25" applyBorder="1" applyAlignment="1"/>
    <xf numFmtId="0" fontId="33" fillId="13" borderId="59" xfId="25" applyFont="1" applyFill="1" applyBorder="1" applyAlignment="1">
      <alignment horizontal="center"/>
    </xf>
    <xf numFmtId="0" fontId="16" fillId="0" borderId="27" xfId="25" applyFont="1" applyFill="1" applyBorder="1"/>
  </cellXfs>
  <cellStyles count="26">
    <cellStyle name="Millares" xfId="16" builtinId="3"/>
    <cellStyle name="Millares [0]" xfId="5" builtinId="6"/>
    <cellStyle name="Millares [0] 2" xfId="14"/>
    <cellStyle name="Millares [0] 2 2" xfId="21"/>
    <cellStyle name="Millares [0] 3" xfId="18"/>
    <cellStyle name="Millares 2" xfId="2"/>
    <cellStyle name="Millares 2 2" xfId="13"/>
    <cellStyle name="Millares 2 2 2" xfId="20"/>
    <cellStyle name="Millares 3" xfId="15"/>
    <cellStyle name="Millares 3 2" xfId="23"/>
    <cellStyle name="Moneda" xfId="9" builtinId="4"/>
    <cellStyle name="Moneda [0] 2" xfId="22"/>
    <cellStyle name="Moneda 2" xfId="19"/>
    <cellStyle name="Moneda 3" xfId="17"/>
    <cellStyle name="Moneda 4" xfId="24"/>
    <cellStyle name="Normal" xfId="0" builtinId="0"/>
    <cellStyle name="Normal 2" xfId="1"/>
    <cellStyle name="Normal 2 4 2" xfId="6"/>
    <cellStyle name="Normal 3" xfId="7"/>
    <cellStyle name="Normal 4" xfId="4"/>
    <cellStyle name="Normal 5" xfId="25"/>
    <cellStyle name="Normal 6" xfId="12"/>
    <cellStyle name="Normal 62" xfId="3"/>
    <cellStyle name="Normal 62 2" xfId="11"/>
    <cellStyle name="Normal 7" xfId="8"/>
    <cellStyle name="Porcentaje" xfId="10" builtinId="5"/>
  </cellStyles>
  <dxfs count="59">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s>
  <tableStyles count="0" defaultTableStyle="TableStyleMedium2" defaultPivotStyle="PivotStyleLight16"/>
  <colors>
    <mruColors>
      <color rgb="FFFF9933"/>
      <color rgb="FFFFCC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332022</xdr:colOff>
      <xdr:row>1</xdr:row>
      <xdr:rowOff>0</xdr:rowOff>
    </xdr:from>
    <xdr:ext cx="0" cy="804459"/>
    <xdr:pic>
      <xdr:nvPicPr>
        <xdr:cNvPr id="2" name="Picture 4">
          <a:extLst>
            <a:ext uri="{FF2B5EF4-FFF2-40B4-BE49-F238E27FC236}">
              <a16:creationId xmlns:a16="http://schemas.microsoft.com/office/drawing/2014/main" id="{2018B3CA-5601-4186-A0DC-04CC3C28458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75072" y="2524125"/>
          <a:ext cx="0" cy="804459"/>
        </a:xfrm>
        <a:prstGeom prst="rect">
          <a:avLst/>
        </a:prstGeom>
        <a:noFill/>
        <a:ln w="9525">
          <a:noFill/>
          <a:miter lim="800000"/>
          <a:headEnd/>
          <a:tailEnd/>
        </a:ln>
      </xdr:spPr>
    </xdr:pic>
    <xdr:clientData/>
  </xdr:oneCellAnchor>
  <xdr:oneCellAnchor>
    <xdr:from>
      <xdr:col>2</xdr:col>
      <xdr:colOff>332022</xdr:colOff>
      <xdr:row>357</xdr:row>
      <xdr:rowOff>0</xdr:rowOff>
    </xdr:from>
    <xdr:ext cx="0" cy="804459"/>
    <xdr:pic>
      <xdr:nvPicPr>
        <xdr:cNvPr id="3" name="Picture 4">
          <a:extLst>
            <a:ext uri="{FF2B5EF4-FFF2-40B4-BE49-F238E27FC236}">
              <a16:creationId xmlns:a16="http://schemas.microsoft.com/office/drawing/2014/main" id="{5CEE1CBD-3F00-4115-B2FF-381BECAFF4F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75072" y="2524125"/>
          <a:ext cx="0" cy="804459"/>
        </a:xfrm>
        <a:prstGeom prst="rect">
          <a:avLst/>
        </a:prstGeom>
        <a:noFill/>
        <a:ln w="9525">
          <a:noFill/>
          <a:miter lim="800000"/>
          <a:headEnd/>
          <a:tailEnd/>
        </a:ln>
      </xdr:spPr>
    </xdr:pic>
    <xdr:clientData/>
  </xdr:oneCellAnchor>
  <xdr:oneCellAnchor>
    <xdr:from>
      <xdr:col>2</xdr:col>
      <xdr:colOff>332022</xdr:colOff>
      <xdr:row>1</xdr:row>
      <xdr:rowOff>0</xdr:rowOff>
    </xdr:from>
    <xdr:ext cx="0" cy="804459"/>
    <xdr:pic>
      <xdr:nvPicPr>
        <xdr:cNvPr id="4" name="Picture 4">
          <a:extLst>
            <a:ext uri="{FF2B5EF4-FFF2-40B4-BE49-F238E27FC236}">
              <a16:creationId xmlns:a16="http://schemas.microsoft.com/office/drawing/2014/main" id="{3A04D75B-1F9F-48A8-9456-6FC3A5EC54D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17972" y="0"/>
          <a:ext cx="0" cy="804459"/>
        </a:xfrm>
        <a:prstGeom prst="rect">
          <a:avLst/>
        </a:prstGeom>
        <a:noFill/>
        <a:ln w="9525">
          <a:noFill/>
          <a:miter lim="800000"/>
          <a:headEnd/>
          <a:tailEnd/>
        </a:ln>
      </xdr:spPr>
    </xdr:pic>
    <xdr:clientData/>
  </xdr:oneCellAnchor>
  <xdr:oneCellAnchor>
    <xdr:from>
      <xdr:col>2</xdr:col>
      <xdr:colOff>332022</xdr:colOff>
      <xdr:row>456</xdr:row>
      <xdr:rowOff>0</xdr:rowOff>
    </xdr:from>
    <xdr:ext cx="0" cy="804459"/>
    <xdr:pic>
      <xdr:nvPicPr>
        <xdr:cNvPr id="5" name="Picture 4">
          <a:extLst>
            <a:ext uri="{FF2B5EF4-FFF2-40B4-BE49-F238E27FC236}">
              <a16:creationId xmlns:a16="http://schemas.microsoft.com/office/drawing/2014/main" id="{2CE697F5-E563-458F-A959-63178CC04DF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17972" y="193020950"/>
          <a:ext cx="0" cy="804459"/>
        </a:xfrm>
        <a:prstGeom prst="rect">
          <a:avLst/>
        </a:prstGeom>
        <a:noFill/>
        <a:ln w="9525">
          <a:noFill/>
          <a:miter lim="800000"/>
          <a:headEnd/>
          <a:tailEnd/>
        </a:ln>
      </xdr:spPr>
    </xdr:pic>
    <xdr:clientData/>
  </xdr:oneCellAnchor>
  <xdr:oneCellAnchor>
    <xdr:from>
      <xdr:col>2</xdr:col>
      <xdr:colOff>332022</xdr:colOff>
      <xdr:row>1</xdr:row>
      <xdr:rowOff>0</xdr:rowOff>
    </xdr:from>
    <xdr:ext cx="0" cy="804459"/>
    <xdr:pic>
      <xdr:nvPicPr>
        <xdr:cNvPr id="6" name="Picture 4">
          <a:extLst>
            <a:ext uri="{FF2B5EF4-FFF2-40B4-BE49-F238E27FC236}">
              <a16:creationId xmlns:a16="http://schemas.microsoft.com/office/drawing/2014/main" id="{A54CA78D-649E-4354-A1BB-B1FB65BF018B}"/>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17972" y="0"/>
          <a:ext cx="0" cy="804459"/>
        </a:xfrm>
        <a:prstGeom prst="rect">
          <a:avLst/>
        </a:prstGeom>
        <a:noFill/>
        <a:ln w="9525">
          <a:noFill/>
          <a:miter lim="800000"/>
          <a:headEnd/>
          <a:tailEnd/>
        </a:ln>
      </xdr:spPr>
    </xdr:pic>
    <xdr:clientData/>
  </xdr:oneCellAnchor>
  <xdr:oneCellAnchor>
    <xdr:from>
      <xdr:col>2</xdr:col>
      <xdr:colOff>332022</xdr:colOff>
      <xdr:row>466</xdr:row>
      <xdr:rowOff>0</xdr:rowOff>
    </xdr:from>
    <xdr:ext cx="0" cy="804459"/>
    <xdr:pic>
      <xdr:nvPicPr>
        <xdr:cNvPr id="7" name="Picture 4">
          <a:extLst>
            <a:ext uri="{FF2B5EF4-FFF2-40B4-BE49-F238E27FC236}">
              <a16:creationId xmlns:a16="http://schemas.microsoft.com/office/drawing/2014/main" id="{C768E389-1605-4081-BE96-A108A8B0AF0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17972" y="119716550"/>
          <a:ext cx="0" cy="804459"/>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H14"/>
  <sheetViews>
    <sheetView zoomScale="110" zoomScaleNormal="110" workbookViewId="0">
      <selection activeCell="I10" sqref="I10"/>
    </sheetView>
  </sheetViews>
  <sheetFormatPr baseColWidth="10" defaultColWidth="10.85546875" defaultRowHeight="15"/>
  <cols>
    <col min="1" max="1" width="10.85546875" style="100"/>
    <col min="2" max="2" width="23.28515625" style="100" bestFit="1" customWidth="1"/>
    <col min="3" max="3" width="13.140625" style="100" customWidth="1"/>
    <col min="4" max="4" width="11.7109375" style="100" bestFit="1" customWidth="1"/>
    <col min="5" max="5" width="16.42578125" style="100" customWidth="1"/>
    <col min="6" max="6" width="10.140625" style="100" customWidth="1"/>
    <col min="7" max="16384" width="10.85546875" style="100"/>
  </cols>
  <sheetData>
    <row r="1" spans="1:8" s="136" customFormat="1" ht="36.6" customHeight="1">
      <c r="A1" s="551" t="s">
        <v>0</v>
      </c>
      <c r="B1" s="552"/>
      <c r="C1" s="135" t="s">
        <v>1</v>
      </c>
      <c r="D1" s="135" t="s">
        <v>2</v>
      </c>
      <c r="E1" s="135" t="s">
        <v>3</v>
      </c>
      <c r="F1" s="135" t="s">
        <v>4</v>
      </c>
    </row>
    <row r="2" spans="1:8">
      <c r="A2" s="549" t="s">
        <v>5</v>
      </c>
      <c r="B2" s="257" t="s">
        <v>6</v>
      </c>
      <c r="C2" s="258">
        <v>469</v>
      </c>
      <c r="D2" s="259">
        <v>425</v>
      </c>
      <c r="E2" s="259">
        <v>8</v>
      </c>
      <c r="F2" s="260">
        <v>36</v>
      </c>
      <c r="H2" s="137"/>
    </row>
    <row r="3" spans="1:8">
      <c r="A3" s="549"/>
      <c r="B3" s="257" t="s">
        <v>7</v>
      </c>
      <c r="C3" s="258">
        <v>520</v>
      </c>
      <c r="D3" s="259">
        <v>512</v>
      </c>
      <c r="E3" s="259">
        <v>6</v>
      </c>
      <c r="F3" s="260">
        <v>2</v>
      </c>
    </row>
    <row r="4" spans="1:8">
      <c r="A4" s="549"/>
      <c r="B4" s="257" t="s">
        <v>8</v>
      </c>
      <c r="C4" s="258">
        <v>357</v>
      </c>
      <c r="D4" s="259">
        <v>357</v>
      </c>
      <c r="E4" s="259">
        <f t="shared" ref="E4:E9" si="0">+C4-D4</f>
        <v>0</v>
      </c>
      <c r="F4" s="260">
        <v>0</v>
      </c>
    </row>
    <row r="5" spans="1:8">
      <c r="A5" s="549"/>
      <c r="B5" s="257" t="s">
        <v>9</v>
      </c>
      <c r="C5" s="258">
        <v>90</v>
      </c>
      <c r="D5" s="259">
        <v>24</v>
      </c>
      <c r="E5" s="259">
        <f t="shared" si="0"/>
        <v>66</v>
      </c>
      <c r="F5" s="260">
        <v>0</v>
      </c>
    </row>
    <row r="6" spans="1:8">
      <c r="A6" s="549"/>
      <c r="B6" s="257" t="s">
        <v>10</v>
      </c>
      <c r="C6" s="258">
        <v>70</v>
      </c>
      <c r="D6" s="259">
        <v>66</v>
      </c>
      <c r="E6" s="259">
        <v>4</v>
      </c>
      <c r="F6" s="260">
        <v>0</v>
      </c>
    </row>
    <row r="7" spans="1:8">
      <c r="A7" s="549"/>
      <c r="B7" s="257" t="s">
        <v>11</v>
      </c>
      <c r="C7" s="258">
        <v>65</v>
      </c>
      <c r="D7" s="259">
        <v>65</v>
      </c>
      <c r="E7" s="259">
        <v>0</v>
      </c>
      <c r="F7" s="260">
        <v>0</v>
      </c>
    </row>
    <row r="8" spans="1:8">
      <c r="A8" s="549"/>
      <c r="B8" s="257" t="s">
        <v>12</v>
      </c>
      <c r="C8" s="258">
        <v>52</v>
      </c>
      <c r="D8" s="259">
        <v>52</v>
      </c>
      <c r="E8" s="259">
        <v>0</v>
      </c>
      <c r="F8" s="260">
        <v>0</v>
      </c>
    </row>
    <row r="9" spans="1:8">
      <c r="A9" s="550" t="s">
        <v>13</v>
      </c>
      <c r="B9" s="80" t="s">
        <v>14</v>
      </c>
      <c r="C9" s="138">
        <v>23</v>
      </c>
      <c r="D9" s="138">
        <v>0</v>
      </c>
      <c r="E9" s="138">
        <f t="shared" si="0"/>
        <v>23</v>
      </c>
      <c r="F9" s="78">
        <v>23</v>
      </c>
    </row>
    <row r="10" spans="1:8">
      <c r="A10" s="550"/>
      <c r="B10" s="80" t="s">
        <v>15</v>
      </c>
      <c r="C10" s="138">
        <v>264</v>
      </c>
      <c r="D10" s="138">
        <v>0</v>
      </c>
      <c r="E10" s="138">
        <v>4</v>
      </c>
      <c r="F10" s="78">
        <v>260</v>
      </c>
    </row>
    <row r="11" spans="1:8">
      <c r="A11" s="550"/>
      <c r="B11" s="80" t="s">
        <v>16</v>
      </c>
      <c r="C11" s="138">
        <v>22</v>
      </c>
      <c r="D11" s="138">
        <v>0</v>
      </c>
      <c r="E11" s="138">
        <v>2</v>
      </c>
      <c r="F11" s="78">
        <v>20</v>
      </c>
    </row>
    <row r="12" spans="1:8">
      <c r="A12" s="550"/>
      <c r="B12" s="80" t="s">
        <v>17</v>
      </c>
      <c r="C12" s="138">
        <v>106</v>
      </c>
      <c r="D12" s="138">
        <v>0</v>
      </c>
      <c r="E12" s="138">
        <v>6</v>
      </c>
      <c r="F12" s="78">
        <v>100</v>
      </c>
    </row>
    <row r="13" spans="1:8">
      <c r="A13" s="550"/>
      <c r="B13" s="80" t="s">
        <v>18</v>
      </c>
      <c r="C13" s="138">
        <v>189</v>
      </c>
      <c r="D13" s="138">
        <v>0</v>
      </c>
      <c r="E13" s="138">
        <v>9</v>
      </c>
      <c r="F13" s="78">
        <v>180</v>
      </c>
    </row>
    <row r="14" spans="1:8">
      <c r="B14" s="78" t="s">
        <v>19</v>
      </c>
      <c r="C14" s="112">
        <f>SUM(C2:C13)</f>
        <v>2227</v>
      </c>
      <c r="D14" s="112">
        <f t="shared" ref="D14:F14" si="1">SUM(D2:D13)</f>
        <v>1501</v>
      </c>
      <c r="E14" s="112">
        <f t="shared" si="1"/>
        <v>128</v>
      </c>
      <c r="F14" s="112">
        <f t="shared" si="1"/>
        <v>621</v>
      </c>
      <c r="H14" s="113"/>
    </row>
  </sheetData>
  <mergeCells count="3">
    <mergeCell ref="A2:A8"/>
    <mergeCell ref="A9:A13"/>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P472"/>
  <sheetViews>
    <sheetView topLeftCell="C1" zoomScaleNormal="100" workbookViewId="0">
      <selection activeCell="H4" sqref="H4"/>
    </sheetView>
  </sheetViews>
  <sheetFormatPr baseColWidth="10" defaultColWidth="11.42578125" defaultRowHeight="12.75"/>
  <cols>
    <col min="1" max="1" width="4.7109375" style="14" bestFit="1" customWidth="1"/>
    <col min="2" max="2" width="11.85546875" style="14" bestFit="1" customWidth="1"/>
    <col min="3" max="3" width="60.42578125" style="14" customWidth="1"/>
    <col min="4" max="4" width="12.42578125" style="14" customWidth="1"/>
    <col min="5" max="5" width="9.5703125" style="14" customWidth="1"/>
    <col min="6" max="6" width="12.28515625" style="14" customWidth="1"/>
    <col min="7" max="7" width="5.7109375" style="6" customWidth="1"/>
    <col min="8" max="8" width="13.140625" style="6" customWidth="1"/>
    <col min="9" max="9" width="8.28515625" style="14" customWidth="1"/>
    <col min="10" max="10" width="6.7109375" style="14" customWidth="1"/>
    <col min="11" max="11" width="5" style="14" customWidth="1"/>
    <col min="12" max="12" width="8.28515625" style="14" customWidth="1"/>
    <col min="13" max="13" width="11.42578125" style="14" customWidth="1"/>
    <col min="14" max="15" width="11.42578125" style="14"/>
    <col min="16" max="16" width="14.28515625" style="14" customWidth="1"/>
    <col min="17" max="16384" width="11.42578125" style="14"/>
  </cols>
  <sheetData>
    <row r="1" spans="1:16" s="1" customFormat="1" ht="13.5" customHeight="1">
      <c r="A1" s="554" t="s">
        <v>20</v>
      </c>
      <c r="B1" s="554"/>
      <c r="C1" s="554"/>
      <c r="D1" s="554"/>
      <c r="E1" s="554"/>
      <c r="F1" s="554"/>
      <c r="G1" s="554"/>
      <c r="H1" s="554"/>
      <c r="I1" s="553" t="s">
        <v>21</v>
      </c>
      <c r="J1" s="553"/>
      <c r="K1" s="553"/>
      <c r="L1" s="553"/>
    </row>
    <row r="2" spans="1:16" s="1" customFormat="1" ht="25.5">
      <c r="A2" s="129" t="s">
        <v>22</v>
      </c>
      <c r="B2" s="129" t="s">
        <v>23</v>
      </c>
      <c r="C2" s="129" t="s">
        <v>24</v>
      </c>
      <c r="D2" s="130" t="s">
        <v>25</v>
      </c>
      <c r="E2" s="130" t="s">
        <v>26</v>
      </c>
      <c r="F2" s="130" t="s">
        <v>27</v>
      </c>
      <c r="G2" s="130" t="s">
        <v>28</v>
      </c>
      <c r="H2" s="131" t="s">
        <v>29</v>
      </c>
      <c r="I2" s="132" t="s">
        <v>30</v>
      </c>
      <c r="J2" s="133" t="s">
        <v>31</v>
      </c>
      <c r="K2" s="133" t="s">
        <v>32</v>
      </c>
      <c r="L2" s="134" t="s">
        <v>33</v>
      </c>
      <c r="N2" s="480" t="s">
        <v>34</v>
      </c>
      <c r="O2" s="481" t="s">
        <v>35</v>
      </c>
      <c r="P2" s="470" t="s">
        <v>36</v>
      </c>
    </row>
    <row r="3" spans="1:16" s="1" customFormat="1" ht="51">
      <c r="A3" s="65">
        <v>1</v>
      </c>
      <c r="B3" s="19">
        <v>280192</v>
      </c>
      <c r="C3" s="76" t="s">
        <v>37</v>
      </c>
      <c r="D3" s="77" t="s">
        <v>38</v>
      </c>
      <c r="E3" s="124">
        <v>1</v>
      </c>
      <c r="F3" s="98">
        <v>89287</v>
      </c>
      <c r="G3" s="99">
        <v>5.62E-2</v>
      </c>
      <c r="H3" s="139">
        <f t="shared" ref="H3:H9" si="0">(F3*G3)+F3</f>
        <v>94304.929399999994</v>
      </c>
      <c r="I3" s="125">
        <v>42</v>
      </c>
      <c r="J3" s="125">
        <v>12</v>
      </c>
      <c r="K3" s="125">
        <v>16</v>
      </c>
      <c r="L3" s="126" t="s">
        <v>39</v>
      </c>
      <c r="N3" s="519">
        <v>96000</v>
      </c>
      <c r="O3" s="509">
        <v>100800</v>
      </c>
      <c r="P3" s="478">
        <f>IF(O3&gt;0,AVERAGE(N3,O3),N3)</f>
        <v>98400</v>
      </c>
    </row>
    <row r="4" spans="1:16" s="1" customFormat="1" ht="178.5">
      <c r="A4" s="65">
        <v>2</v>
      </c>
      <c r="B4" s="19">
        <v>285924</v>
      </c>
      <c r="C4" s="76" t="s">
        <v>40</v>
      </c>
      <c r="D4" s="77" t="s">
        <v>41</v>
      </c>
      <c r="E4" s="124">
        <v>1</v>
      </c>
      <c r="F4" s="98">
        <v>43615</v>
      </c>
      <c r="G4" s="99">
        <v>5.62E-2</v>
      </c>
      <c r="H4" s="139">
        <f t="shared" si="0"/>
        <v>46066.163</v>
      </c>
      <c r="I4" s="125">
        <v>42</v>
      </c>
      <c r="J4" s="125">
        <v>12</v>
      </c>
      <c r="K4" s="125">
        <v>16</v>
      </c>
      <c r="L4" s="126" t="s">
        <v>39</v>
      </c>
      <c r="N4" s="519">
        <v>53720</v>
      </c>
      <c r="O4" s="509">
        <v>56406</v>
      </c>
      <c r="P4" s="474">
        <f>AVERAGE(N4,O4)</f>
        <v>55063</v>
      </c>
    </row>
    <row r="5" spans="1:16" s="1" customFormat="1" ht="51">
      <c r="A5" s="65">
        <v>3</v>
      </c>
      <c r="B5" s="19">
        <v>284634</v>
      </c>
      <c r="C5" s="76" t="s">
        <v>42</v>
      </c>
      <c r="D5" s="77" t="s">
        <v>43</v>
      </c>
      <c r="E5" s="124">
        <v>1</v>
      </c>
      <c r="F5" s="98">
        <v>81077</v>
      </c>
      <c r="G5" s="99">
        <v>5.62E-2</v>
      </c>
      <c r="H5" s="139">
        <f t="shared" si="0"/>
        <v>85633.527400000006</v>
      </c>
      <c r="I5" s="116">
        <v>41</v>
      </c>
      <c r="J5" s="125">
        <v>12</v>
      </c>
      <c r="K5" s="125">
        <v>16</v>
      </c>
      <c r="L5" s="126" t="s">
        <v>39</v>
      </c>
      <c r="N5" s="519">
        <v>83000</v>
      </c>
      <c r="O5" s="509">
        <v>87150</v>
      </c>
      <c r="P5" s="474">
        <f t="shared" ref="P5:P68" si="1">AVERAGE(N5,O5)</f>
        <v>85075</v>
      </c>
    </row>
    <row r="6" spans="1:16" s="1" customFormat="1" ht="15">
      <c r="A6" s="65">
        <v>4</v>
      </c>
      <c r="B6" s="19">
        <v>249778</v>
      </c>
      <c r="C6" s="76" t="s">
        <v>44</v>
      </c>
      <c r="D6" s="77" t="s">
        <v>41</v>
      </c>
      <c r="E6" s="124">
        <v>1</v>
      </c>
      <c r="F6" s="98">
        <v>14650.09</v>
      </c>
      <c r="G6" s="99">
        <v>5.62E-2</v>
      </c>
      <c r="H6" s="139">
        <f t="shared" si="0"/>
        <v>15473.425058000001</v>
      </c>
      <c r="I6" s="116">
        <v>41</v>
      </c>
      <c r="J6" s="125">
        <v>12</v>
      </c>
      <c r="K6" s="125">
        <v>18</v>
      </c>
      <c r="L6" s="126" t="s">
        <v>45</v>
      </c>
      <c r="N6" s="519">
        <v>17850</v>
      </c>
      <c r="O6" s="509">
        <v>18743</v>
      </c>
      <c r="P6" s="474">
        <f t="shared" si="1"/>
        <v>18296.5</v>
      </c>
    </row>
    <row r="7" spans="1:16" s="1" customFormat="1" ht="15">
      <c r="A7" s="65">
        <v>5</v>
      </c>
      <c r="B7" s="19">
        <v>283724</v>
      </c>
      <c r="C7" s="76" t="s">
        <v>46</v>
      </c>
      <c r="D7" s="77" t="s">
        <v>47</v>
      </c>
      <c r="E7" s="124">
        <v>1</v>
      </c>
      <c r="F7" s="98">
        <v>23200.240000000002</v>
      </c>
      <c r="G7" s="99">
        <v>5.62E-2</v>
      </c>
      <c r="H7" s="139">
        <f t="shared" si="0"/>
        <v>24504.093488000002</v>
      </c>
      <c r="I7" s="116">
        <v>31</v>
      </c>
      <c r="J7" s="125">
        <v>26</v>
      </c>
      <c r="K7" s="125">
        <v>16</v>
      </c>
      <c r="L7" s="126" t="s">
        <v>39</v>
      </c>
      <c r="N7" s="519">
        <v>2499000</v>
      </c>
      <c r="O7" s="509">
        <v>2623950</v>
      </c>
      <c r="P7" s="474">
        <f t="shared" si="1"/>
        <v>2561475</v>
      </c>
    </row>
    <row r="8" spans="1:16" s="1" customFormat="1" ht="63.75">
      <c r="A8" s="65">
        <v>6</v>
      </c>
      <c r="B8" s="19">
        <v>242006</v>
      </c>
      <c r="C8" s="76" t="s">
        <v>48</v>
      </c>
      <c r="D8" s="77" t="s">
        <v>49</v>
      </c>
      <c r="E8" s="124">
        <v>1</v>
      </c>
      <c r="F8" s="98">
        <v>150869</v>
      </c>
      <c r="G8" s="99">
        <v>5.62E-2</v>
      </c>
      <c r="H8" s="139">
        <f t="shared" si="0"/>
        <v>159347.83780000001</v>
      </c>
      <c r="I8" s="116">
        <v>10</v>
      </c>
      <c r="J8" s="125">
        <v>17</v>
      </c>
      <c r="K8" s="125">
        <v>16</v>
      </c>
      <c r="L8" s="126" t="s">
        <v>50</v>
      </c>
      <c r="N8" s="519">
        <v>320000</v>
      </c>
      <c r="O8" s="509">
        <v>336000</v>
      </c>
      <c r="P8" s="474">
        <f t="shared" si="1"/>
        <v>328000</v>
      </c>
    </row>
    <row r="9" spans="1:16" s="1" customFormat="1" ht="89.25">
      <c r="A9" s="65">
        <v>7</v>
      </c>
      <c r="B9" s="19">
        <v>242006</v>
      </c>
      <c r="C9" s="76" t="s">
        <v>51</v>
      </c>
      <c r="D9" s="77" t="s">
        <v>49</v>
      </c>
      <c r="E9" s="124">
        <v>1</v>
      </c>
      <c r="F9" s="98">
        <v>156000</v>
      </c>
      <c r="G9" s="99">
        <v>5.62E-2</v>
      </c>
      <c r="H9" s="139">
        <f t="shared" si="0"/>
        <v>164767.20000000001</v>
      </c>
      <c r="I9" s="116">
        <v>10</v>
      </c>
      <c r="J9" s="125">
        <v>17</v>
      </c>
      <c r="K9" s="125">
        <v>16</v>
      </c>
      <c r="L9" s="126" t="s">
        <v>50</v>
      </c>
      <c r="N9" s="519">
        <v>320000</v>
      </c>
      <c r="O9" s="509">
        <v>336000</v>
      </c>
      <c r="P9" s="474">
        <f t="shared" si="1"/>
        <v>328000</v>
      </c>
    </row>
    <row r="10" spans="1:16" s="1" customFormat="1" ht="51">
      <c r="A10" s="65">
        <v>8</v>
      </c>
      <c r="B10" s="19">
        <v>288423</v>
      </c>
      <c r="C10" s="76" t="s">
        <v>52</v>
      </c>
      <c r="D10" s="77" t="s">
        <v>53</v>
      </c>
      <c r="E10" s="124">
        <v>1</v>
      </c>
      <c r="F10" s="98">
        <v>150869</v>
      </c>
      <c r="G10" s="99">
        <v>5.62E-2</v>
      </c>
      <c r="H10" s="139">
        <v>1800000</v>
      </c>
      <c r="I10" s="116">
        <v>10</v>
      </c>
      <c r="J10" s="125">
        <v>17</v>
      </c>
      <c r="K10" s="125">
        <v>16</v>
      </c>
      <c r="L10" s="126" t="s">
        <v>54</v>
      </c>
      <c r="N10" s="519">
        <v>320000</v>
      </c>
      <c r="O10" s="509">
        <v>336000</v>
      </c>
      <c r="P10" s="474">
        <f t="shared" si="1"/>
        <v>328000</v>
      </c>
    </row>
    <row r="11" spans="1:16" s="1" customFormat="1" ht="63.75">
      <c r="A11" s="65">
        <v>9</v>
      </c>
      <c r="B11" s="19">
        <v>233316</v>
      </c>
      <c r="C11" s="76" t="s">
        <v>55</v>
      </c>
      <c r="D11" s="77" t="s">
        <v>49</v>
      </c>
      <c r="E11" s="124">
        <v>1</v>
      </c>
      <c r="F11" s="98">
        <v>142658</v>
      </c>
      <c r="G11" s="99">
        <v>5.62E-2</v>
      </c>
      <c r="H11" s="139">
        <f t="shared" ref="H11:H42" si="2">(F11*G11)+F11</f>
        <v>150675.37959999999</v>
      </c>
      <c r="I11" s="116">
        <v>10</v>
      </c>
      <c r="J11" s="125">
        <v>15</v>
      </c>
      <c r="K11" s="125">
        <v>15</v>
      </c>
      <c r="L11" s="126" t="s">
        <v>45</v>
      </c>
      <c r="N11" s="519">
        <v>320000</v>
      </c>
      <c r="O11" s="509">
        <v>336000</v>
      </c>
      <c r="P11" s="474">
        <f t="shared" si="1"/>
        <v>328000</v>
      </c>
    </row>
    <row r="12" spans="1:16" s="1" customFormat="1" ht="89.25">
      <c r="A12" s="65">
        <v>10</v>
      </c>
      <c r="B12" s="19">
        <v>282308</v>
      </c>
      <c r="C12" s="76" t="s">
        <v>56</v>
      </c>
      <c r="D12" s="77" t="s">
        <v>57</v>
      </c>
      <c r="E12" s="124">
        <v>1</v>
      </c>
      <c r="F12" s="98">
        <v>5127</v>
      </c>
      <c r="G12" s="99">
        <v>5.62E-2</v>
      </c>
      <c r="H12" s="139">
        <f t="shared" si="2"/>
        <v>5415.1373999999996</v>
      </c>
      <c r="I12" s="116">
        <v>10</v>
      </c>
      <c r="J12" s="125">
        <v>17</v>
      </c>
      <c r="K12" s="125">
        <v>16</v>
      </c>
      <c r="L12" s="126" t="s">
        <v>50</v>
      </c>
      <c r="N12" s="519">
        <v>9000</v>
      </c>
      <c r="O12" s="509">
        <v>9450</v>
      </c>
      <c r="P12" s="474">
        <f t="shared" si="1"/>
        <v>9225</v>
      </c>
    </row>
    <row r="13" spans="1:16" s="1" customFormat="1" ht="51">
      <c r="A13" s="65">
        <v>11</v>
      </c>
      <c r="B13" s="19">
        <v>274179</v>
      </c>
      <c r="C13" s="76" t="s">
        <v>58</v>
      </c>
      <c r="D13" s="77" t="s">
        <v>53</v>
      </c>
      <c r="E13" s="124">
        <v>1</v>
      </c>
      <c r="F13" s="98">
        <v>138552</v>
      </c>
      <c r="G13" s="99">
        <v>5.62E-2</v>
      </c>
      <c r="H13" s="139">
        <f t="shared" si="2"/>
        <v>146338.62239999999</v>
      </c>
      <c r="I13" s="116">
        <v>10</v>
      </c>
      <c r="J13" s="125">
        <v>17</v>
      </c>
      <c r="K13" s="125">
        <v>16</v>
      </c>
      <c r="L13" s="126" t="s">
        <v>59</v>
      </c>
      <c r="N13" s="519">
        <v>320000</v>
      </c>
      <c r="O13" s="509">
        <v>336000</v>
      </c>
      <c r="P13" s="474">
        <f t="shared" si="1"/>
        <v>328000</v>
      </c>
    </row>
    <row r="14" spans="1:16" s="1" customFormat="1" ht="51">
      <c r="A14" s="65">
        <v>12</v>
      </c>
      <c r="B14" s="19">
        <v>274495</v>
      </c>
      <c r="C14" s="76" t="s">
        <v>60</v>
      </c>
      <c r="D14" s="77" t="s">
        <v>61</v>
      </c>
      <c r="E14" s="124">
        <v>1</v>
      </c>
      <c r="F14" s="98">
        <v>50286</v>
      </c>
      <c r="G14" s="99">
        <v>5.62E-2</v>
      </c>
      <c r="H14" s="139">
        <f t="shared" si="2"/>
        <v>53112.073199999999</v>
      </c>
      <c r="I14" s="116">
        <v>10</v>
      </c>
      <c r="J14" s="125">
        <v>19</v>
      </c>
      <c r="K14" s="125">
        <v>15</v>
      </c>
      <c r="L14" s="126" t="s">
        <v>62</v>
      </c>
      <c r="N14" s="519">
        <v>57000</v>
      </c>
      <c r="O14" s="509">
        <v>59850</v>
      </c>
      <c r="P14" s="474">
        <f t="shared" si="1"/>
        <v>58425</v>
      </c>
    </row>
    <row r="15" spans="1:16" s="1" customFormat="1" ht="216.75">
      <c r="A15" s="65">
        <v>13</v>
      </c>
      <c r="B15" s="19">
        <v>244831</v>
      </c>
      <c r="C15" s="76" t="s">
        <v>63</v>
      </c>
      <c r="D15" s="77" t="s">
        <v>64</v>
      </c>
      <c r="E15" s="124">
        <v>1</v>
      </c>
      <c r="F15" s="98">
        <v>37970</v>
      </c>
      <c r="G15" s="99">
        <v>5.62E-2</v>
      </c>
      <c r="H15" s="139">
        <f t="shared" si="2"/>
        <v>40103.913999999997</v>
      </c>
      <c r="I15" s="116">
        <v>10</v>
      </c>
      <c r="J15" s="125">
        <v>19</v>
      </c>
      <c r="K15" s="125">
        <v>15</v>
      </c>
      <c r="L15" s="126" t="s">
        <v>39</v>
      </c>
      <c r="N15" s="519">
        <v>62000</v>
      </c>
      <c r="O15" s="509">
        <v>65100</v>
      </c>
      <c r="P15" s="474">
        <f t="shared" si="1"/>
        <v>63550</v>
      </c>
    </row>
    <row r="16" spans="1:16" s="1" customFormat="1" ht="153">
      <c r="A16" s="65">
        <v>14</v>
      </c>
      <c r="B16" s="19">
        <v>283991</v>
      </c>
      <c r="C16" s="76" t="s">
        <v>65</v>
      </c>
      <c r="D16" s="77" t="s">
        <v>38</v>
      </c>
      <c r="E16" s="124">
        <v>1</v>
      </c>
      <c r="F16" s="98">
        <v>23601</v>
      </c>
      <c r="G16" s="99">
        <v>5.62E-2</v>
      </c>
      <c r="H16" s="139">
        <f t="shared" si="2"/>
        <v>24927.376199999999</v>
      </c>
      <c r="I16" s="116">
        <v>10</v>
      </c>
      <c r="J16" s="125">
        <v>17</v>
      </c>
      <c r="K16" s="125">
        <v>18</v>
      </c>
      <c r="L16" s="126" t="s">
        <v>39</v>
      </c>
      <c r="N16" s="519">
        <v>35000</v>
      </c>
      <c r="O16" s="509">
        <v>36750</v>
      </c>
      <c r="P16" s="474">
        <f t="shared" si="1"/>
        <v>35875</v>
      </c>
    </row>
    <row r="17" spans="1:16" s="1" customFormat="1" ht="191.25">
      <c r="A17" s="65">
        <v>15</v>
      </c>
      <c r="B17" s="19">
        <v>293507</v>
      </c>
      <c r="C17" s="76" t="s">
        <v>66</v>
      </c>
      <c r="D17" s="77" t="s">
        <v>67</v>
      </c>
      <c r="E17" s="124">
        <v>1</v>
      </c>
      <c r="F17" s="98">
        <v>25654</v>
      </c>
      <c r="G17" s="99">
        <v>5.62E-2</v>
      </c>
      <c r="H17" s="139">
        <f t="shared" si="2"/>
        <v>27095.754799999999</v>
      </c>
      <c r="I17" s="116">
        <v>10</v>
      </c>
      <c r="J17" s="125">
        <v>19</v>
      </c>
      <c r="K17" s="125">
        <v>15</v>
      </c>
      <c r="L17" s="126" t="s">
        <v>62</v>
      </c>
      <c r="N17" s="519">
        <v>42000</v>
      </c>
      <c r="O17" s="509">
        <v>44100</v>
      </c>
      <c r="P17" s="474">
        <f t="shared" si="1"/>
        <v>43050</v>
      </c>
    </row>
    <row r="18" spans="1:16" s="1" customFormat="1" ht="76.5">
      <c r="A18" s="65">
        <v>16</v>
      </c>
      <c r="B18" s="19">
        <v>298114</v>
      </c>
      <c r="C18" s="76" t="s">
        <v>68</v>
      </c>
      <c r="D18" s="77" t="s">
        <v>38</v>
      </c>
      <c r="E18" s="124">
        <v>1</v>
      </c>
      <c r="F18" s="98">
        <v>58497</v>
      </c>
      <c r="G18" s="99">
        <v>5.62E-2</v>
      </c>
      <c r="H18" s="139">
        <f t="shared" si="2"/>
        <v>61784.5314</v>
      </c>
      <c r="I18" s="116">
        <v>10</v>
      </c>
      <c r="J18" s="125">
        <v>19</v>
      </c>
      <c r="K18" s="125">
        <v>15</v>
      </c>
      <c r="L18" s="126" t="s">
        <v>62</v>
      </c>
      <c r="N18" s="519">
        <v>68000</v>
      </c>
      <c r="O18" s="509">
        <v>71400</v>
      </c>
      <c r="P18" s="474">
        <f t="shared" si="1"/>
        <v>69700</v>
      </c>
    </row>
    <row r="19" spans="1:16" s="1" customFormat="1" ht="191.25">
      <c r="A19" s="65">
        <v>17</v>
      </c>
      <c r="B19" s="19">
        <v>293507</v>
      </c>
      <c r="C19" s="76" t="s">
        <v>69</v>
      </c>
      <c r="D19" s="77" t="s">
        <v>67</v>
      </c>
      <c r="E19" s="124">
        <v>1</v>
      </c>
      <c r="F19" s="98">
        <v>25654</v>
      </c>
      <c r="G19" s="99">
        <v>5.62E-2</v>
      </c>
      <c r="H19" s="139">
        <f t="shared" si="2"/>
        <v>27095.754799999999</v>
      </c>
      <c r="I19" s="116">
        <v>10</v>
      </c>
      <c r="J19" s="125">
        <v>19</v>
      </c>
      <c r="K19" s="125">
        <v>15</v>
      </c>
      <c r="L19" s="126" t="s">
        <v>62</v>
      </c>
      <c r="N19" s="519">
        <v>42000</v>
      </c>
      <c r="O19" s="509">
        <v>44100</v>
      </c>
      <c r="P19" s="474">
        <f t="shared" si="1"/>
        <v>43050</v>
      </c>
    </row>
    <row r="20" spans="1:16" s="1" customFormat="1" ht="63.75">
      <c r="A20" s="65">
        <v>18</v>
      </c>
      <c r="B20" s="19">
        <v>298116</v>
      </c>
      <c r="C20" s="76" t="s">
        <v>70</v>
      </c>
      <c r="D20" s="77" t="s">
        <v>67</v>
      </c>
      <c r="E20" s="124">
        <v>1</v>
      </c>
      <c r="F20" s="98">
        <v>25654</v>
      </c>
      <c r="G20" s="99">
        <v>5.62E-2</v>
      </c>
      <c r="H20" s="139">
        <f t="shared" si="2"/>
        <v>27095.754799999999</v>
      </c>
      <c r="I20" s="116">
        <v>10</v>
      </c>
      <c r="J20" s="125">
        <v>17</v>
      </c>
      <c r="K20" s="125">
        <v>18</v>
      </c>
      <c r="L20" s="126" t="s">
        <v>39</v>
      </c>
      <c r="N20" s="519">
        <v>42000</v>
      </c>
      <c r="O20" s="509">
        <v>44100</v>
      </c>
      <c r="P20" s="474">
        <f t="shared" si="1"/>
        <v>43050</v>
      </c>
    </row>
    <row r="21" spans="1:16" s="1" customFormat="1" ht="102">
      <c r="A21" s="65">
        <v>19</v>
      </c>
      <c r="B21" s="19">
        <v>233283</v>
      </c>
      <c r="C21" s="76" t="s">
        <v>71</v>
      </c>
      <c r="D21" s="77" t="s">
        <v>49</v>
      </c>
      <c r="E21" s="124">
        <v>1</v>
      </c>
      <c r="F21" s="98">
        <v>130341</v>
      </c>
      <c r="G21" s="99">
        <v>5.62E-2</v>
      </c>
      <c r="H21" s="139">
        <f t="shared" si="2"/>
        <v>137666.1642</v>
      </c>
      <c r="I21" s="116">
        <v>10</v>
      </c>
      <c r="J21" s="125">
        <v>17</v>
      </c>
      <c r="K21" s="125">
        <v>16</v>
      </c>
      <c r="L21" s="126" t="s">
        <v>39</v>
      </c>
      <c r="N21" s="519">
        <v>320000</v>
      </c>
      <c r="O21" s="509">
        <v>336000</v>
      </c>
      <c r="P21" s="474">
        <f t="shared" si="1"/>
        <v>328000</v>
      </c>
    </row>
    <row r="22" spans="1:16" s="1" customFormat="1" ht="38.25">
      <c r="A22" s="65">
        <v>20</v>
      </c>
      <c r="B22" s="19">
        <v>241702</v>
      </c>
      <c r="C22" s="76" t="s">
        <v>72</v>
      </c>
      <c r="D22" s="77" t="s">
        <v>73</v>
      </c>
      <c r="E22" s="124">
        <v>1</v>
      </c>
      <c r="F22" s="98">
        <v>89287</v>
      </c>
      <c r="G22" s="99">
        <v>5.62E-2</v>
      </c>
      <c r="H22" s="139">
        <f t="shared" si="2"/>
        <v>94304.929399999994</v>
      </c>
      <c r="I22" s="116">
        <v>10</v>
      </c>
      <c r="J22" s="125">
        <v>15</v>
      </c>
      <c r="K22" s="125">
        <v>19</v>
      </c>
      <c r="L22" s="126" t="s">
        <v>54</v>
      </c>
      <c r="N22" s="519">
        <v>105000</v>
      </c>
      <c r="O22" s="509">
        <v>110250</v>
      </c>
      <c r="P22" s="474">
        <f t="shared" si="1"/>
        <v>107625</v>
      </c>
    </row>
    <row r="23" spans="1:16" s="1" customFormat="1" ht="63.75">
      <c r="A23" s="65">
        <v>21</v>
      </c>
      <c r="B23" s="19">
        <v>275160</v>
      </c>
      <c r="C23" s="76" t="s">
        <v>74</v>
      </c>
      <c r="D23" s="77" t="s">
        <v>75</v>
      </c>
      <c r="E23" s="124">
        <v>1</v>
      </c>
      <c r="F23" s="98">
        <v>27706</v>
      </c>
      <c r="G23" s="99">
        <v>5.62E-2</v>
      </c>
      <c r="H23" s="139">
        <f t="shared" si="2"/>
        <v>29263.0772</v>
      </c>
      <c r="I23" s="116">
        <v>42</v>
      </c>
      <c r="J23" s="125">
        <v>12</v>
      </c>
      <c r="K23" s="125">
        <v>16</v>
      </c>
      <c r="L23" s="126" t="s">
        <v>76</v>
      </c>
      <c r="N23" s="519">
        <v>42000</v>
      </c>
      <c r="O23" s="509">
        <v>44100</v>
      </c>
      <c r="P23" s="474">
        <f t="shared" si="1"/>
        <v>43050</v>
      </c>
    </row>
    <row r="24" spans="1:16" s="1" customFormat="1" ht="25.5">
      <c r="A24" s="65">
        <v>22</v>
      </c>
      <c r="B24" s="19">
        <v>234500</v>
      </c>
      <c r="C24" s="76" t="s">
        <v>77</v>
      </c>
      <c r="D24" s="77" t="s">
        <v>61</v>
      </c>
      <c r="E24" s="124">
        <v>1</v>
      </c>
      <c r="F24" s="98">
        <v>7692</v>
      </c>
      <c r="G24" s="99">
        <v>5.62E-2</v>
      </c>
      <c r="H24" s="139">
        <f t="shared" si="2"/>
        <v>8124.2903999999999</v>
      </c>
      <c r="I24" s="116">
        <v>42</v>
      </c>
      <c r="J24" s="125">
        <v>14</v>
      </c>
      <c r="K24" s="125">
        <v>25</v>
      </c>
      <c r="L24" s="126" t="s">
        <v>45</v>
      </c>
      <c r="N24" s="519">
        <v>9000</v>
      </c>
      <c r="O24" s="509">
        <v>9450</v>
      </c>
      <c r="P24" s="474">
        <f t="shared" si="1"/>
        <v>9225</v>
      </c>
    </row>
    <row r="25" spans="1:16" s="1" customFormat="1" ht="38.25">
      <c r="A25" s="65">
        <v>23</v>
      </c>
      <c r="B25" s="19">
        <v>238987</v>
      </c>
      <c r="C25" s="76" t="s">
        <v>78</v>
      </c>
      <c r="D25" s="77" t="s">
        <v>41</v>
      </c>
      <c r="E25" s="124">
        <v>1</v>
      </c>
      <c r="F25" s="98">
        <v>23200.240000000002</v>
      </c>
      <c r="G25" s="99">
        <v>5.62E-2</v>
      </c>
      <c r="H25" s="139">
        <f t="shared" si="2"/>
        <v>24504.093488000002</v>
      </c>
      <c r="I25" s="116">
        <v>42</v>
      </c>
      <c r="J25" s="125">
        <v>14</v>
      </c>
      <c r="K25" s="125">
        <v>25</v>
      </c>
      <c r="L25" s="126" t="s">
        <v>45</v>
      </c>
      <c r="N25" s="519">
        <v>29750</v>
      </c>
      <c r="O25" s="509">
        <v>31238</v>
      </c>
      <c r="P25" s="474">
        <f t="shared" si="1"/>
        <v>30494</v>
      </c>
    </row>
    <row r="26" spans="1:16" s="1" customFormat="1" ht="38.25">
      <c r="A26" s="65">
        <v>24</v>
      </c>
      <c r="B26" s="19">
        <v>233432</v>
      </c>
      <c r="C26" s="76" t="s">
        <v>79</v>
      </c>
      <c r="D26" s="77" t="s">
        <v>41</v>
      </c>
      <c r="E26" s="124">
        <v>1</v>
      </c>
      <c r="F26" s="98">
        <v>21978.11</v>
      </c>
      <c r="G26" s="99">
        <v>5.62E-2</v>
      </c>
      <c r="H26" s="139">
        <f t="shared" si="2"/>
        <v>23213.279782000001</v>
      </c>
      <c r="I26" s="116">
        <v>42</v>
      </c>
      <c r="J26" s="125">
        <v>14</v>
      </c>
      <c r="K26" s="125">
        <v>25</v>
      </c>
      <c r="L26" s="126" t="s">
        <v>45</v>
      </c>
      <c r="N26" s="519">
        <v>29750</v>
      </c>
      <c r="O26" s="509">
        <v>31238</v>
      </c>
      <c r="P26" s="474">
        <f t="shared" si="1"/>
        <v>30494</v>
      </c>
    </row>
    <row r="27" spans="1:16" s="1" customFormat="1" ht="38.25">
      <c r="A27" s="65">
        <v>25</v>
      </c>
      <c r="B27" s="19">
        <v>238987</v>
      </c>
      <c r="C27" s="76" t="s">
        <v>80</v>
      </c>
      <c r="D27" s="77" t="s">
        <v>41</v>
      </c>
      <c r="E27" s="124">
        <v>1</v>
      </c>
      <c r="F27" s="98">
        <v>28085.19</v>
      </c>
      <c r="G27" s="99">
        <v>5.62E-2</v>
      </c>
      <c r="H27" s="139">
        <f t="shared" si="2"/>
        <v>29663.577677999998</v>
      </c>
      <c r="I27" s="116">
        <v>42</v>
      </c>
      <c r="J27" s="125">
        <v>14</v>
      </c>
      <c r="K27" s="125">
        <v>25</v>
      </c>
      <c r="L27" s="126" t="s">
        <v>45</v>
      </c>
      <c r="N27" s="519">
        <v>29750</v>
      </c>
      <c r="O27" s="509">
        <v>31238</v>
      </c>
      <c r="P27" s="474">
        <f t="shared" si="1"/>
        <v>30494</v>
      </c>
    </row>
    <row r="28" spans="1:16" s="1" customFormat="1" ht="15">
      <c r="A28" s="65">
        <v>26</v>
      </c>
      <c r="B28" s="19">
        <v>286206</v>
      </c>
      <c r="C28" s="76" t="s">
        <v>81</v>
      </c>
      <c r="D28" s="77" t="s">
        <v>41</v>
      </c>
      <c r="E28" s="124">
        <v>1</v>
      </c>
      <c r="F28" s="98">
        <v>68389.3</v>
      </c>
      <c r="G28" s="99">
        <v>5.62E-2</v>
      </c>
      <c r="H28" s="139">
        <f t="shared" si="2"/>
        <v>72232.778659999996</v>
      </c>
      <c r="I28" s="116">
        <v>42</v>
      </c>
      <c r="J28" s="125">
        <v>14</v>
      </c>
      <c r="K28" s="125">
        <v>25</v>
      </c>
      <c r="L28" s="126" t="s">
        <v>45</v>
      </c>
      <c r="N28" s="519">
        <v>79730</v>
      </c>
      <c r="O28" s="509">
        <v>83717</v>
      </c>
      <c r="P28" s="474">
        <f t="shared" si="1"/>
        <v>81723.5</v>
      </c>
    </row>
    <row r="29" spans="1:16" s="1" customFormat="1" ht="51">
      <c r="A29" s="65">
        <v>27</v>
      </c>
      <c r="B29" s="19">
        <v>238988</v>
      </c>
      <c r="C29" s="76" t="s">
        <v>82</v>
      </c>
      <c r="D29" s="77" t="s">
        <v>61</v>
      </c>
      <c r="E29" s="124">
        <v>1</v>
      </c>
      <c r="F29" s="98">
        <v>2435.9299999999998</v>
      </c>
      <c r="G29" s="99">
        <v>5.62E-2</v>
      </c>
      <c r="H29" s="139">
        <f t="shared" si="2"/>
        <v>2572.8292659999997</v>
      </c>
      <c r="I29" s="116">
        <v>42</v>
      </c>
      <c r="J29" s="125">
        <v>14</v>
      </c>
      <c r="K29" s="125">
        <v>25</v>
      </c>
      <c r="L29" s="126" t="s">
        <v>45</v>
      </c>
      <c r="N29" s="519">
        <v>9520</v>
      </c>
      <c r="O29" s="509">
        <v>9996</v>
      </c>
      <c r="P29" s="474">
        <f t="shared" si="1"/>
        <v>9758</v>
      </c>
    </row>
    <row r="30" spans="1:16" s="1" customFormat="1" ht="63.75">
      <c r="A30" s="65">
        <v>28</v>
      </c>
      <c r="B30" s="19">
        <v>231810</v>
      </c>
      <c r="C30" s="76" t="s">
        <v>83</v>
      </c>
      <c r="D30" s="77" t="s">
        <v>61</v>
      </c>
      <c r="E30" s="124">
        <v>1</v>
      </c>
      <c r="F30" s="98">
        <v>169343</v>
      </c>
      <c r="G30" s="99">
        <v>5.62E-2</v>
      </c>
      <c r="H30" s="139">
        <f t="shared" si="2"/>
        <v>178860.0766</v>
      </c>
      <c r="I30" s="116">
        <v>21</v>
      </c>
      <c r="J30" s="125">
        <v>10</v>
      </c>
      <c r="K30" s="125">
        <v>24</v>
      </c>
      <c r="L30" s="126" t="s">
        <v>45</v>
      </c>
      <c r="N30" s="519">
        <v>190000</v>
      </c>
      <c r="O30" s="509">
        <v>199500</v>
      </c>
      <c r="P30" s="474">
        <f t="shared" si="1"/>
        <v>194750</v>
      </c>
    </row>
    <row r="31" spans="1:16" s="1" customFormat="1" ht="25.5">
      <c r="A31" s="65">
        <v>29</v>
      </c>
      <c r="B31" s="19">
        <v>243299</v>
      </c>
      <c r="C31" s="76" t="s">
        <v>84</v>
      </c>
      <c r="D31" s="77" t="s">
        <v>85</v>
      </c>
      <c r="E31" s="124">
        <v>1</v>
      </c>
      <c r="F31" s="98">
        <v>24421.18</v>
      </c>
      <c r="G31" s="99">
        <v>5.62E-2</v>
      </c>
      <c r="H31" s="139">
        <f t="shared" si="2"/>
        <v>25793.650315999999</v>
      </c>
      <c r="I31" s="116">
        <v>31</v>
      </c>
      <c r="J31" s="125">
        <v>16</v>
      </c>
      <c r="K31" s="125">
        <v>22</v>
      </c>
      <c r="L31" s="126" t="s">
        <v>39</v>
      </c>
      <c r="N31" s="519">
        <v>83300</v>
      </c>
      <c r="O31" s="509">
        <v>87465</v>
      </c>
      <c r="P31" s="474">
        <f t="shared" si="1"/>
        <v>85382.5</v>
      </c>
    </row>
    <row r="32" spans="1:16" s="1" customFormat="1" ht="15">
      <c r="A32" s="65">
        <v>30</v>
      </c>
      <c r="B32" s="19">
        <v>243299</v>
      </c>
      <c r="C32" s="76" t="s">
        <v>86</v>
      </c>
      <c r="D32" s="77" t="s">
        <v>61</v>
      </c>
      <c r="E32" s="124">
        <v>1</v>
      </c>
      <c r="F32" s="98">
        <v>1031.73</v>
      </c>
      <c r="G32" s="99">
        <v>5.62E-2</v>
      </c>
      <c r="H32" s="139">
        <f t="shared" si="2"/>
        <v>1089.7132260000001</v>
      </c>
      <c r="I32" s="116">
        <v>31</v>
      </c>
      <c r="J32" s="125">
        <v>16</v>
      </c>
      <c r="K32" s="125">
        <v>22</v>
      </c>
      <c r="L32" s="126" t="s">
        <v>39</v>
      </c>
      <c r="N32" s="519">
        <v>2975</v>
      </c>
      <c r="O32" s="509">
        <v>3124</v>
      </c>
      <c r="P32" s="474">
        <f t="shared" si="1"/>
        <v>3049.5</v>
      </c>
    </row>
    <row r="33" spans="1:16" s="1" customFormat="1" ht="25.5">
      <c r="A33" s="65">
        <v>31</v>
      </c>
      <c r="B33" s="19">
        <v>299287</v>
      </c>
      <c r="C33" s="76" t="s">
        <v>87</v>
      </c>
      <c r="D33" s="77" t="s">
        <v>47</v>
      </c>
      <c r="E33" s="124">
        <v>1</v>
      </c>
      <c r="F33" s="98">
        <v>228388.37</v>
      </c>
      <c r="G33" s="99">
        <v>5.62E-2</v>
      </c>
      <c r="H33" s="139">
        <f t="shared" si="2"/>
        <v>241223.796394</v>
      </c>
      <c r="I33" s="116">
        <v>31</v>
      </c>
      <c r="J33" s="125">
        <v>15</v>
      </c>
      <c r="K33" s="125">
        <v>20</v>
      </c>
      <c r="L33" s="126" t="s">
        <v>59</v>
      </c>
      <c r="N33" s="519">
        <v>243950</v>
      </c>
      <c r="O33" s="509">
        <v>256148</v>
      </c>
      <c r="P33" s="474">
        <f t="shared" si="1"/>
        <v>250049</v>
      </c>
    </row>
    <row r="34" spans="1:16" s="1" customFormat="1" ht="15">
      <c r="A34" s="65">
        <v>32</v>
      </c>
      <c r="B34" s="19">
        <v>230692</v>
      </c>
      <c r="C34" s="76" t="s">
        <v>88</v>
      </c>
      <c r="D34" s="77" t="s">
        <v>47</v>
      </c>
      <c r="E34" s="124">
        <v>1</v>
      </c>
      <c r="F34" s="98">
        <v>192968.02</v>
      </c>
      <c r="G34" s="99">
        <v>5.62E-2</v>
      </c>
      <c r="H34" s="139">
        <f t="shared" si="2"/>
        <v>203812.822724</v>
      </c>
      <c r="I34" s="116">
        <v>31</v>
      </c>
      <c r="J34" s="125">
        <v>15</v>
      </c>
      <c r="K34" s="125">
        <v>20</v>
      </c>
      <c r="L34" s="126" t="s">
        <v>59</v>
      </c>
      <c r="N34" s="519">
        <v>321300</v>
      </c>
      <c r="O34" s="509">
        <v>337365</v>
      </c>
      <c r="P34" s="474">
        <f t="shared" si="1"/>
        <v>329332.5</v>
      </c>
    </row>
    <row r="35" spans="1:16" s="1" customFormat="1" ht="63.75">
      <c r="A35" s="65">
        <v>33</v>
      </c>
      <c r="B35" s="19">
        <v>231978</v>
      </c>
      <c r="C35" s="76" t="s">
        <v>89</v>
      </c>
      <c r="D35" s="77" t="s">
        <v>38</v>
      </c>
      <c r="E35" s="124">
        <v>1</v>
      </c>
      <c r="F35" s="98">
        <v>21978.11</v>
      </c>
      <c r="G35" s="99">
        <v>5.62E-2</v>
      </c>
      <c r="H35" s="139">
        <f t="shared" si="2"/>
        <v>23213.279782000001</v>
      </c>
      <c r="I35" s="116">
        <v>12</v>
      </c>
      <c r="J35" s="125">
        <v>35</v>
      </c>
      <c r="K35" s="125">
        <v>21</v>
      </c>
      <c r="L35" s="126" t="s">
        <v>45</v>
      </c>
      <c r="N35" s="519">
        <v>21000</v>
      </c>
      <c r="O35" s="509">
        <v>22050</v>
      </c>
      <c r="P35" s="474">
        <f t="shared" si="1"/>
        <v>21525</v>
      </c>
    </row>
    <row r="36" spans="1:16" s="1" customFormat="1" ht="63.75">
      <c r="A36" s="65">
        <v>34</v>
      </c>
      <c r="B36" s="19">
        <v>278691</v>
      </c>
      <c r="C36" s="76" t="s">
        <v>90</v>
      </c>
      <c r="D36" s="77" t="s">
        <v>61</v>
      </c>
      <c r="E36" s="124">
        <v>1</v>
      </c>
      <c r="F36" s="98">
        <v>302</v>
      </c>
      <c r="G36" s="99">
        <v>5.62E-2</v>
      </c>
      <c r="H36" s="139">
        <f t="shared" si="2"/>
        <v>318.97239999999999</v>
      </c>
      <c r="I36" s="116">
        <v>10</v>
      </c>
      <c r="J36" s="125">
        <v>10</v>
      </c>
      <c r="K36" s="125">
        <v>17</v>
      </c>
      <c r="L36" s="126" t="s">
        <v>45</v>
      </c>
      <c r="N36" s="519">
        <v>410</v>
      </c>
      <c r="O36" s="509">
        <v>431</v>
      </c>
      <c r="P36" s="474">
        <f t="shared" si="1"/>
        <v>420.5</v>
      </c>
    </row>
    <row r="37" spans="1:16" s="1" customFormat="1" ht="63.75">
      <c r="A37" s="65">
        <v>35</v>
      </c>
      <c r="B37" s="19">
        <v>233368</v>
      </c>
      <c r="C37" s="76" t="s">
        <v>91</v>
      </c>
      <c r="D37" s="77" t="s">
        <v>61</v>
      </c>
      <c r="E37" s="124">
        <v>1</v>
      </c>
      <c r="F37" s="98">
        <v>302</v>
      </c>
      <c r="G37" s="99">
        <v>5.62E-2</v>
      </c>
      <c r="H37" s="139">
        <f t="shared" si="2"/>
        <v>318.97239999999999</v>
      </c>
      <c r="I37" s="116">
        <v>10</v>
      </c>
      <c r="J37" s="125">
        <v>10</v>
      </c>
      <c r="K37" s="125">
        <v>17</v>
      </c>
      <c r="L37" s="126" t="s">
        <v>45</v>
      </c>
      <c r="N37" s="519">
        <v>410</v>
      </c>
      <c r="O37" s="509">
        <v>431</v>
      </c>
      <c r="P37" s="474">
        <f t="shared" si="1"/>
        <v>420.5</v>
      </c>
    </row>
    <row r="38" spans="1:16" s="1" customFormat="1" ht="63.75">
      <c r="A38" s="65">
        <v>36</v>
      </c>
      <c r="B38" s="19">
        <v>278695</v>
      </c>
      <c r="C38" s="76" t="s">
        <v>92</v>
      </c>
      <c r="D38" s="77" t="s">
        <v>61</v>
      </c>
      <c r="E38" s="124">
        <v>1</v>
      </c>
      <c r="F38" s="98">
        <v>302</v>
      </c>
      <c r="G38" s="99">
        <v>5.62E-2</v>
      </c>
      <c r="H38" s="139">
        <f t="shared" si="2"/>
        <v>318.97239999999999</v>
      </c>
      <c r="I38" s="116">
        <v>10</v>
      </c>
      <c r="J38" s="125">
        <v>10</v>
      </c>
      <c r="K38" s="125">
        <v>17</v>
      </c>
      <c r="L38" s="126" t="s">
        <v>93</v>
      </c>
      <c r="N38" s="519">
        <v>450</v>
      </c>
      <c r="O38" s="509">
        <v>473</v>
      </c>
      <c r="P38" s="474">
        <f t="shared" si="1"/>
        <v>461.5</v>
      </c>
    </row>
    <row r="39" spans="1:16" s="1" customFormat="1" ht="15">
      <c r="A39" s="65">
        <v>37</v>
      </c>
      <c r="B39" s="19">
        <v>236722</v>
      </c>
      <c r="C39" s="76" t="s">
        <v>94</v>
      </c>
      <c r="D39" s="77" t="s">
        <v>61</v>
      </c>
      <c r="E39" s="124">
        <v>1</v>
      </c>
      <c r="F39" s="98">
        <v>20757.169999999998</v>
      </c>
      <c r="G39" s="99">
        <v>5.62E-2</v>
      </c>
      <c r="H39" s="139">
        <f t="shared" si="2"/>
        <v>21923.722953999997</v>
      </c>
      <c r="I39" s="116">
        <v>27</v>
      </c>
      <c r="J39" s="125">
        <v>11</v>
      </c>
      <c r="K39" s="125">
        <v>21</v>
      </c>
      <c r="L39" s="126" t="s">
        <v>45</v>
      </c>
      <c r="N39" s="519">
        <v>29750</v>
      </c>
      <c r="O39" s="509">
        <v>31238</v>
      </c>
      <c r="P39" s="474">
        <f t="shared" si="1"/>
        <v>30494</v>
      </c>
    </row>
    <row r="40" spans="1:16" s="1" customFormat="1" ht="63.75">
      <c r="A40" s="65">
        <v>38</v>
      </c>
      <c r="B40" s="19">
        <v>231951</v>
      </c>
      <c r="C40" s="76" t="s">
        <v>95</v>
      </c>
      <c r="D40" s="77" t="s">
        <v>61</v>
      </c>
      <c r="E40" s="124">
        <v>1</v>
      </c>
      <c r="F40" s="98">
        <v>30528.260000000002</v>
      </c>
      <c r="G40" s="99">
        <v>5.62E-2</v>
      </c>
      <c r="H40" s="139">
        <f t="shared" si="2"/>
        <v>32243.948212000003</v>
      </c>
      <c r="I40" s="116">
        <v>21</v>
      </c>
      <c r="J40" s="125">
        <v>10</v>
      </c>
      <c r="K40" s="125">
        <v>24</v>
      </c>
      <c r="L40" s="126" t="s">
        <v>39</v>
      </c>
      <c r="N40" s="519">
        <v>75000</v>
      </c>
      <c r="O40" s="509">
        <v>78750</v>
      </c>
      <c r="P40" s="474">
        <f t="shared" si="1"/>
        <v>76875</v>
      </c>
    </row>
    <row r="41" spans="1:16" s="1" customFormat="1" ht="76.5">
      <c r="A41" s="65">
        <v>39</v>
      </c>
      <c r="B41" s="19">
        <v>289183</v>
      </c>
      <c r="C41" s="76" t="s">
        <v>96</v>
      </c>
      <c r="D41" s="77" t="s">
        <v>49</v>
      </c>
      <c r="E41" s="124">
        <v>1</v>
      </c>
      <c r="F41" s="98">
        <v>99139.95</v>
      </c>
      <c r="G41" s="99">
        <v>5.62E-2</v>
      </c>
      <c r="H41" s="139">
        <f t="shared" si="2"/>
        <v>104711.61519</v>
      </c>
      <c r="I41" s="116">
        <v>10</v>
      </c>
      <c r="J41" s="125">
        <v>12</v>
      </c>
      <c r="K41" s="125">
        <v>16</v>
      </c>
      <c r="L41" s="126" t="s">
        <v>54</v>
      </c>
      <c r="N41" s="519">
        <v>168000</v>
      </c>
      <c r="O41" s="509">
        <v>176400</v>
      </c>
      <c r="P41" s="474">
        <f t="shared" si="1"/>
        <v>172200</v>
      </c>
    </row>
    <row r="42" spans="1:16" s="1" customFormat="1" ht="63.75">
      <c r="A42" s="65">
        <v>40</v>
      </c>
      <c r="B42" s="19">
        <v>236441</v>
      </c>
      <c r="C42" s="76" t="s">
        <v>97</v>
      </c>
      <c r="D42" s="77" t="s">
        <v>49</v>
      </c>
      <c r="E42" s="124">
        <v>1</v>
      </c>
      <c r="F42" s="98">
        <v>134703.45000000001</v>
      </c>
      <c r="G42" s="99">
        <v>5.62E-2</v>
      </c>
      <c r="H42" s="139">
        <f t="shared" si="2"/>
        <v>142273.78389000002</v>
      </c>
      <c r="I42" s="116">
        <v>10</v>
      </c>
      <c r="J42" s="125">
        <v>12</v>
      </c>
      <c r="K42" s="125">
        <v>17</v>
      </c>
      <c r="L42" s="126" t="s">
        <v>59</v>
      </c>
      <c r="N42" s="519">
        <v>205800</v>
      </c>
      <c r="O42" s="509">
        <v>216090</v>
      </c>
      <c r="P42" s="474">
        <f t="shared" si="1"/>
        <v>210945</v>
      </c>
    </row>
    <row r="43" spans="1:16" s="1" customFormat="1" ht="63.75">
      <c r="A43" s="65">
        <v>41</v>
      </c>
      <c r="B43" s="19">
        <v>283407</v>
      </c>
      <c r="C43" s="76" t="s">
        <v>98</v>
      </c>
      <c r="D43" s="77" t="s">
        <v>49</v>
      </c>
      <c r="E43" s="124">
        <v>1</v>
      </c>
      <c r="F43" s="98">
        <v>145479.6</v>
      </c>
      <c r="G43" s="99">
        <v>5.62E-2</v>
      </c>
      <c r="H43" s="139">
        <f t="shared" ref="H43:H74" si="3">(F43*G43)+F43</f>
        <v>153655.55352000002</v>
      </c>
      <c r="I43" s="116">
        <v>10</v>
      </c>
      <c r="J43" s="125">
        <v>12</v>
      </c>
      <c r="K43" s="125">
        <v>17</v>
      </c>
      <c r="L43" s="126" t="s">
        <v>59</v>
      </c>
      <c r="N43" s="519">
        <v>220500</v>
      </c>
      <c r="O43" s="509">
        <v>231525</v>
      </c>
      <c r="P43" s="474">
        <f t="shared" si="1"/>
        <v>226012.5</v>
      </c>
    </row>
    <row r="44" spans="1:16" s="1" customFormat="1" ht="63.75">
      <c r="A44" s="65">
        <v>42</v>
      </c>
      <c r="B44" s="19">
        <v>236439</v>
      </c>
      <c r="C44" s="76" t="s">
        <v>99</v>
      </c>
      <c r="D44" s="77" t="s">
        <v>49</v>
      </c>
      <c r="E44" s="124">
        <v>1</v>
      </c>
      <c r="F44" s="98">
        <v>159489.75</v>
      </c>
      <c r="G44" s="99">
        <v>5.62E-2</v>
      </c>
      <c r="H44" s="139">
        <f t="shared" si="3"/>
        <v>168453.07394999999</v>
      </c>
      <c r="I44" s="116">
        <v>10</v>
      </c>
      <c r="J44" s="125">
        <v>12</v>
      </c>
      <c r="K44" s="125">
        <v>17</v>
      </c>
      <c r="L44" s="126" t="s">
        <v>59</v>
      </c>
      <c r="N44" s="519">
        <v>236250</v>
      </c>
      <c r="O44" s="509">
        <v>248063</v>
      </c>
      <c r="P44" s="474">
        <f t="shared" si="1"/>
        <v>242156.5</v>
      </c>
    </row>
    <row r="45" spans="1:16" s="1" customFormat="1" ht="63.75">
      <c r="A45" s="65">
        <v>43</v>
      </c>
      <c r="B45" s="19">
        <v>270866</v>
      </c>
      <c r="C45" s="76" t="s">
        <v>100</v>
      </c>
      <c r="D45" s="77" t="s">
        <v>49</v>
      </c>
      <c r="E45" s="124">
        <v>1</v>
      </c>
      <c r="F45" s="98">
        <v>167032.95000000001</v>
      </c>
      <c r="G45" s="99">
        <v>5.62E-2</v>
      </c>
      <c r="H45" s="139">
        <f t="shared" si="3"/>
        <v>176420.20179000002</v>
      </c>
      <c r="I45" s="116">
        <v>10</v>
      </c>
      <c r="J45" s="125">
        <v>12</v>
      </c>
      <c r="K45" s="125">
        <v>17</v>
      </c>
      <c r="L45" s="126" t="s">
        <v>59</v>
      </c>
      <c r="N45" s="519">
        <v>257250</v>
      </c>
      <c r="O45" s="509">
        <v>270113</v>
      </c>
      <c r="P45" s="474">
        <f t="shared" si="1"/>
        <v>263681.5</v>
      </c>
    </row>
    <row r="46" spans="1:16" s="1" customFormat="1" ht="76.5">
      <c r="A46" s="65">
        <v>44</v>
      </c>
      <c r="B46" s="19">
        <v>282119</v>
      </c>
      <c r="C46" s="76" t="s">
        <v>101</v>
      </c>
      <c r="D46" s="77" t="s">
        <v>49</v>
      </c>
      <c r="E46" s="124">
        <v>1</v>
      </c>
      <c r="F46" s="98">
        <v>102372.9</v>
      </c>
      <c r="G46" s="99">
        <v>5.62E-2</v>
      </c>
      <c r="H46" s="139">
        <f t="shared" si="3"/>
        <v>108126.25697999999</v>
      </c>
      <c r="I46" s="116">
        <v>10</v>
      </c>
      <c r="J46" s="125">
        <v>12</v>
      </c>
      <c r="K46" s="125">
        <v>16</v>
      </c>
      <c r="L46" s="126" t="s">
        <v>54</v>
      </c>
      <c r="N46" s="519">
        <v>257250</v>
      </c>
      <c r="O46" s="509">
        <v>270113</v>
      </c>
      <c r="P46" s="474">
        <f t="shared" si="1"/>
        <v>263681.5</v>
      </c>
    </row>
    <row r="47" spans="1:16" s="1" customFormat="1" ht="63.75">
      <c r="A47" s="65">
        <v>45</v>
      </c>
      <c r="B47" s="19">
        <v>232327</v>
      </c>
      <c r="C47" s="76" t="s">
        <v>102</v>
      </c>
      <c r="D47" s="77" t="s">
        <v>49</v>
      </c>
      <c r="E47" s="124">
        <v>1</v>
      </c>
      <c r="F47" s="98">
        <v>99139.95</v>
      </c>
      <c r="G47" s="99">
        <v>5.62E-2</v>
      </c>
      <c r="H47" s="139">
        <f t="shared" si="3"/>
        <v>104711.61519</v>
      </c>
      <c r="I47" s="116">
        <v>10</v>
      </c>
      <c r="J47" s="125">
        <v>12</v>
      </c>
      <c r="K47" s="125">
        <v>16</v>
      </c>
      <c r="L47" s="126" t="s">
        <v>54</v>
      </c>
      <c r="N47" s="519">
        <v>257250</v>
      </c>
      <c r="O47" s="509">
        <v>270113</v>
      </c>
      <c r="P47" s="474">
        <f t="shared" si="1"/>
        <v>263681.5</v>
      </c>
    </row>
    <row r="48" spans="1:16" s="1" customFormat="1" ht="51">
      <c r="A48" s="65">
        <v>46</v>
      </c>
      <c r="B48" s="19">
        <v>282119</v>
      </c>
      <c r="C48" s="76" t="s">
        <v>103</v>
      </c>
      <c r="D48" s="77" t="s">
        <v>49</v>
      </c>
      <c r="E48" s="124">
        <v>1</v>
      </c>
      <c r="F48" s="98">
        <v>99139.95</v>
      </c>
      <c r="G48" s="99">
        <v>5.62E-2</v>
      </c>
      <c r="H48" s="139">
        <f t="shared" si="3"/>
        <v>104711.61519</v>
      </c>
      <c r="I48" s="116">
        <v>10</v>
      </c>
      <c r="J48" s="125">
        <v>12</v>
      </c>
      <c r="K48" s="125">
        <v>16</v>
      </c>
      <c r="L48" s="126" t="s">
        <v>54</v>
      </c>
      <c r="N48" s="519">
        <v>267750</v>
      </c>
      <c r="O48" s="509">
        <v>281138</v>
      </c>
      <c r="P48" s="474">
        <f t="shared" si="1"/>
        <v>274444</v>
      </c>
    </row>
    <row r="49" spans="1:16" s="1" customFormat="1" ht="63.75">
      <c r="A49" s="65">
        <v>47</v>
      </c>
      <c r="B49" s="19">
        <v>243912</v>
      </c>
      <c r="C49" s="76" t="s">
        <v>104</v>
      </c>
      <c r="D49" s="77" t="s">
        <v>38</v>
      </c>
      <c r="E49" s="124">
        <v>1</v>
      </c>
      <c r="F49" s="98">
        <v>54955.39</v>
      </c>
      <c r="G49" s="99">
        <v>5.62E-2</v>
      </c>
      <c r="H49" s="139">
        <f t="shared" si="3"/>
        <v>58043.882918000003</v>
      </c>
      <c r="I49" s="116">
        <v>42</v>
      </c>
      <c r="J49" s="125">
        <v>12</v>
      </c>
      <c r="K49" s="125">
        <v>16</v>
      </c>
      <c r="L49" s="126" t="s">
        <v>45</v>
      </c>
      <c r="N49" s="519">
        <v>55930</v>
      </c>
      <c r="O49" s="509">
        <v>58727</v>
      </c>
      <c r="P49" s="474">
        <f t="shared" si="1"/>
        <v>57328.5</v>
      </c>
    </row>
    <row r="50" spans="1:16" s="1" customFormat="1" ht="63.75">
      <c r="A50" s="65">
        <v>48</v>
      </c>
      <c r="B50" s="19">
        <v>271938</v>
      </c>
      <c r="C50" s="76" t="s">
        <v>105</v>
      </c>
      <c r="D50" s="77" t="s">
        <v>43</v>
      </c>
      <c r="E50" s="124">
        <v>1</v>
      </c>
      <c r="F50" s="98">
        <v>60550</v>
      </c>
      <c r="G50" s="99">
        <v>5.62E-2</v>
      </c>
      <c r="H50" s="139">
        <f t="shared" si="3"/>
        <v>63952.91</v>
      </c>
      <c r="I50" s="116">
        <v>42</v>
      </c>
      <c r="J50" s="125">
        <v>12</v>
      </c>
      <c r="K50" s="125">
        <v>16</v>
      </c>
      <c r="L50" s="126" t="s">
        <v>45</v>
      </c>
      <c r="N50" s="519">
        <v>140000</v>
      </c>
      <c r="O50" s="509">
        <v>147000</v>
      </c>
      <c r="P50" s="474">
        <f t="shared" si="1"/>
        <v>143500</v>
      </c>
    </row>
    <row r="51" spans="1:16" s="1" customFormat="1" ht="63.75">
      <c r="A51" s="65">
        <v>49</v>
      </c>
      <c r="B51" s="19">
        <v>289239</v>
      </c>
      <c r="C51" s="76" t="s">
        <v>106</v>
      </c>
      <c r="D51" s="77" t="s">
        <v>43</v>
      </c>
      <c r="E51" s="124">
        <v>1</v>
      </c>
      <c r="F51" s="98">
        <v>12311</v>
      </c>
      <c r="G51" s="99">
        <v>5.62E-2</v>
      </c>
      <c r="H51" s="139">
        <f t="shared" si="3"/>
        <v>13002.878199999999</v>
      </c>
      <c r="I51" s="116">
        <v>42</v>
      </c>
      <c r="J51" s="125">
        <v>12</v>
      </c>
      <c r="K51" s="125">
        <v>16</v>
      </c>
      <c r="L51" s="126" t="s">
        <v>45</v>
      </c>
      <c r="N51" s="519">
        <v>18000</v>
      </c>
      <c r="O51" s="509">
        <v>18900</v>
      </c>
      <c r="P51" s="474">
        <f t="shared" si="1"/>
        <v>18450</v>
      </c>
    </row>
    <row r="52" spans="1:16" s="1" customFormat="1" ht="51">
      <c r="A52" s="65">
        <v>50</v>
      </c>
      <c r="B52" s="19">
        <v>247604</v>
      </c>
      <c r="C52" s="76" t="s">
        <v>107</v>
      </c>
      <c r="D52" s="77" t="s">
        <v>43</v>
      </c>
      <c r="E52" s="124">
        <v>1</v>
      </c>
      <c r="F52" s="98">
        <v>60550</v>
      </c>
      <c r="G52" s="99">
        <v>5.62E-2</v>
      </c>
      <c r="H52" s="139">
        <f t="shared" si="3"/>
        <v>63952.91</v>
      </c>
      <c r="I52" s="116">
        <v>42</v>
      </c>
      <c r="J52" s="125">
        <v>12</v>
      </c>
      <c r="K52" s="125">
        <v>16</v>
      </c>
      <c r="L52" s="126" t="s">
        <v>45</v>
      </c>
      <c r="N52" s="519">
        <v>120700</v>
      </c>
      <c r="O52" s="509">
        <v>126735</v>
      </c>
      <c r="P52" s="474">
        <f t="shared" si="1"/>
        <v>123717.5</v>
      </c>
    </row>
    <row r="53" spans="1:16" s="1" customFormat="1" ht="51">
      <c r="A53" s="65">
        <v>51</v>
      </c>
      <c r="B53" s="19">
        <v>289239</v>
      </c>
      <c r="C53" s="76" t="s">
        <v>108</v>
      </c>
      <c r="D53" s="77" t="s">
        <v>43</v>
      </c>
      <c r="E53" s="124">
        <v>1</v>
      </c>
      <c r="F53" s="98">
        <v>84156</v>
      </c>
      <c r="G53" s="99">
        <v>5.62E-2</v>
      </c>
      <c r="H53" s="139">
        <f t="shared" si="3"/>
        <v>88885.567200000005</v>
      </c>
      <c r="I53" s="116">
        <v>42</v>
      </c>
      <c r="J53" s="125">
        <v>12</v>
      </c>
      <c r="K53" s="125">
        <v>16</v>
      </c>
      <c r="L53" s="126" t="s">
        <v>45</v>
      </c>
      <c r="N53" s="519">
        <v>96000</v>
      </c>
      <c r="O53" s="509">
        <v>100800</v>
      </c>
      <c r="P53" s="474">
        <f t="shared" si="1"/>
        <v>98400</v>
      </c>
    </row>
    <row r="54" spans="1:16" s="1" customFormat="1" ht="76.5">
      <c r="A54" s="65">
        <v>52</v>
      </c>
      <c r="B54" s="19">
        <v>289239</v>
      </c>
      <c r="C54" s="76" t="s">
        <v>109</v>
      </c>
      <c r="D54" s="77" t="s">
        <v>43</v>
      </c>
      <c r="E54" s="124">
        <v>1</v>
      </c>
      <c r="F54" s="98">
        <v>18469</v>
      </c>
      <c r="G54" s="99">
        <v>5.62E-2</v>
      </c>
      <c r="H54" s="139">
        <f t="shared" si="3"/>
        <v>19506.9578</v>
      </c>
      <c r="I54" s="116">
        <v>42</v>
      </c>
      <c r="J54" s="125">
        <v>12</v>
      </c>
      <c r="K54" s="125">
        <v>16</v>
      </c>
      <c r="L54" s="126" t="s">
        <v>45</v>
      </c>
      <c r="N54" s="519">
        <v>36000</v>
      </c>
      <c r="O54" s="509">
        <v>37800</v>
      </c>
      <c r="P54" s="474">
        <f t="shared" si="1"/>
        <v>36900</v>
      </c>
    </row>
    <row r="55" spans="1:16" s="1" customFormat="1" ht="51">
      <c r="A55" s="65">
        <v>53</v>
      </c>
      <c r="B55" s="19">
        <v>289239</v>
      </c>
      <c r="C55" s="76" t="s">
        <v>110</v>
      </c>
      <c r="D55" s="77" t="s">
        <v>43</v>
      </c>
      <c r="E55" s="124">
        <v>1</v>
      </c>
      <c r="F55" s="98">
        <v>24627</v>
      </c>
      <c r="G55" s="99">
        <v>5.62E-2</v>
      </c>
      <c r="H55" s="139">
        <f t="shared" si="3"/>
        <v>26011.037400000001</v>
      </c>
      <c r="I55" s="116">
        <v>42</v>
      </c>
      <c r="J55" s="125">
        <v>12</v>
      </c>
      <c r="K55" s="125">
        <v>16</v>
      </c>
      <c r="L55" s="126" t="s">
        <v>45</v>
      </c>
      <c r="N55" s="519">
        <v>36000</v>
      </c>
      <c r="O55" s="509">
        <v>37800</v>
      </c>
      <c r="P55" s="474">
        <f t="shared" si="1"/>
        <v>36900</v>
      </c>
    </row>
    <row r="56" spans="1:16" s="1" customFormat="1" ht="76.5">
      <c r="A56" s="65">
        <v>54</v>
      </c>
      <c r="B56" s="19">
        <v>289470</v>
      </c>
      <c r="C56" s="76" t="s">
        <v>111</v>
      </c>
      <c r="D56" s="77" t="s">
        <v>43</v>
      </c>
      <c r="E56" s="124">
        <v>1</v>
      </c>
      <c r="F56" s="98">
        <v>66708</v>
      </c>
      <c r="G56" s="99">
        <v>5.62E-2</v>
      </c>
      <c r="H56" s="139">
        <f t="shared" si="3"/>
        <v>70456.989600000001</v>
      </c>
      <c r="I56" s="116">
        <v>42</v>
      </c>
      <c r="J56" s="125">
        <v>12</v>
      </c>
      <c r="K56" s="125">
        <v>16</v>
      </c>
      <c r="L56" s="126" t="s">
        <v>45</v>
      </c>
      <c r="N56" s="519">
        <v>76000</v>
      </c>
      <c r="O56" s="509">
        <v>79800</v>
      </c>
      <c r="P56" s="474">
        <f t="shared" si="1"/>
        <v>77900</v>
      </c>
    </row>
    <row r="57" spans="1:16" s="1" customFormat="1" ht="76.5">
      <c r="A57" s="65">
        <v>55</v>
      </c>
      <c r="B57" s="19">
        <v>289239</v>
      </c>
      <c r="C57" s="76" t="s">
        <v>112</v>
      </c>
      <c r="D57" s="77" t="s">
        <v>43</v>
      </c>
      <c r="E57" s="124">
        <v>1</v>
      </c>
      <c r="F57" s="98">
        <v>38996</v>
      </c>
      <c r="G57" s="99">
        <v>5.62E-2</v>
      </c>
      <c r="H57" s="139">
        <f t="shared" si="3"/>
        <v>41187.575199999999</v>
      </c>
      <c r="I57" s="116">
        <v>42</v>
      </c>
      <c r="J57" s="125">
        <v>12</v>
      </c>
      <c r="K57" s="125">
        <v>16</v>
      </c>
      <c r="L57" s="126" t="s">
        <v>39</v>
      </c>
      <c r="N57" s="519">
        <v>60000</v>
      </c>
      <c r="O57" s="509">
        <v>63000</v>
      </c>
      <c r="P57" s="474">
        <f t="shared" si="1"/>
        <v>61500</v>
      </c>
    </row>
    <row r="58" spans="1:16" s="1" customFormat="1" ht="89.25">
      <c r="A58" s="65">
        <v>56</v>
      </c>
      <c r="B58" s="19">
        <v>284566</v>
      </c>
      <c r="C58" s="76" t="s">
        <v>113</v>
      </c>
      <c r="D58" s="77" t="s">
        <v>43</v>
      </c>
      <c r="E58" s="124">
        <v>1</v>
      </c>
      <c r="F58" s="98">
        <v>48490.05</v>
      </c>
      <c r="G58" s="99">
        <v>5.62E-2</v>
      </c>
      <c r="H58" s="139">
        <f t="shared" si="3"/>
        <v>51215.19081</v>
      </c>
      <c r="I58" s="116">
        <v>42</v>
      </c>
      <c r="J58" s="125">
        <v>12</v>
      </c>
      <c r="K58" s="125">
        <v>16</v>
      </c>
      <c r="L58" s="126" t="s">
        <v>45</v>
      </c>
      <c r="N58" s="519">
        <v>47000</v>
      </c>
      <c r="O58" s="509">
        <v>49350</v>
      </c>
      <c r="P58" s="474">
        <f t="shared" si="1"/>
        <v>48175</v>
      </c>
    </row>
    <row r="59" spans="1:16" s="1" customFormat="1" ht="15">
      <c r="A59" s="65">
        <v>57</v>
      </c>
      <c r="B59" s="19">
        <v>278997</v>
      </c>
      <c r="C59" s="76" t="s">
        <v>114</v>
      </c>
      <c r="D59" s="77" t="s">
        <v>61</v>
      </c>
      <c r="E59" s="124">
        <v>1</v>
      </c>
      <c r="F59" s="98">
        <v>30169.65</v>
      </c>
      <c r="G59" s="99">
        <v>5.62E-2</v>
      </c>
      <c r="H59" s="139">
        <f t="shared" si="3"/>
        <v>31865.18433</v>
      </c>
      <c r="I59" s="116">
        <v>27</v>
      </c>
      <c r="J59" s="125">
        <v>11</v>
      </c>
      <c r="K59" s="125">
        <v>20</v>
      </c>
      <c r="L59" s="126" t="s">
        <v>59</v>
      </c>
      <c r="N59" s="519">
        <v>44030</v>
      </c>
      <c r="O59" s="509">
        <v>46232</v>
      </c>
      <c r="P59" s="474">
        <f t="shared" si="1"/>
        <v>45131</v>
      </c>
    </row>
    <row r="60" spans="1:16" s="1" customFormat="1" ht="25.5">
      <c r="A60" s="65">
        <v>58</v>
      </c>
      <c r="B60" s="19">
        <v>231579</v>
      </c>
      <c r="C60" s="76" t="s">
        <v>115</v>
      </c>
      <c r="D60" s="77" t="s">
        <v>43</v>
      </c>
      <c r="E60" s="124">
        <v>1</v>
      </c>
      <c r="F60" s="98">
        <v>21978.11</v>
      </c>
      <c r="G60" s="99">
        <v>5.62E-2</v>
      </c>
      <c r="H60" s="139">
        <f t="shared" si="3"/>
        <v>23213.279782000001</v>
      </c>
      <c r="I60" s="116">
        <v>42</v>
      </c>
      <c r="J60" s="125">
        <v>12</v>
      </c>
      <c r="K60" s="125">
        <v>16</v>
      </c>
      <c r="L60" s="126" t="s">
        <v>45</v>
      </c>
      <c r="N60" s="519">
        <v>32130</v>
      </c>
      <c r="O60" s="509">
        <v>33737</v>
      </c>
      <c r="P60" s="474">
        <f t="shared" si="1"/>
        <v>32933.5</v>
      </c>
    </row>
    <row r="61" spans="1:16" s="1" customFormat="1" ht="38.25">
      <c r="A61" s="65">
        <v>59</v>
      </c>
      <c r="B61" s="19">
        <v>278029</v>
      </c>
      <c r="C61" s="76" t="s">
        <v>116</v>
      </c>
      <c r="D61" s="77" t="s">
        <v>117</v>
      </c>
      <c r="E61" s="124">
        <v>1</v>
      </c>
      <c r="F61" s="98">
        <v>10375.61</v>
      </c>
      <c r="G61" s="99">
        <v>5.62E-2</v>
      </c>
      <c r="H61" s="139">
        <f t="shared" si="3"/>
        <v>10958.719282</v>
      </c>
      <c r="I61" s="116">
        <v>41</v>
      </c>
      <c r="J61" s="125">
        <v>12</v>
      </c>
      <c r="K61" s="125">
        <v>28</v>
      </c>
      <c r="L61" s="126" t="s">
        <v>118</v>
      </c>
      <c r="N61" s="519">
        <v>17850</v>
      </c>
      <c r="O61" s="509">
        <v>18743</v>
      </c>
      <c r="P61" s="474">
        <f t="shared" si="1"/>
        <v>18296.5</v>
      </c>
    </row>
    <row r="62" spans="1:16" s="1" customFormat="1" ht="38.25">
      <c r="A62" s="65">
        <v>60</v>
      </c>
      <c r="B62" s="19">
        <v>278029</v>
      </c>
      <c r="C62" s="76" t="s">
        <v>119</v>
      </c>
      <c r="D62" s="77" t="s">
        <v>117</v>
      </c>
      <c r="E62" s="124">
        <v>1</v>
      </c>
      <c r="F62" s="98">
        <v>10375.61</v>
      </c>
      <c r="G62" s="99">
        <v>5.62E-2</v>
      </c>
      <c r="H62" s="139">
        <f t="shared" si="3"/>
        <v>10958.719282</v>
      </c>
      <c r="I62" s="116">
        <v>42</v>
      </c>
      <c r="J62" s="125">
        <v>12</v>
      </c>
      <c r="K62" s="125">
        <v>15</v>
      </c>
      <c r="L62" s="126" t="s">
        <v>45</v>
      </c>
      <c r="N62" s="519">
        <v>17850</v>
      </c>
      <c r="O62" s="509">
        <v>18743</v>
      </c>
      <c r="P62" s="474">
        <f t="shared" si="1"/>
        <v>18296.5</v>
      </c>
    </row>
    <row r="63" spans="1:16" s="1" customFormat="1" ht="38.25">
      <c r="A63" s="65">
        <v>61</v>
      </c>
      <c r="B63" s="19">
        <v>278029</v>
      </c>
      <c r="C63" s="76" t="s">
        <v>120</v>
      </c>
      <c r="D63" s="77" t="s">
        <v>117</v>
      </c>
      <c r="E63" s="124">
        <v>1</v>
      </c>
      <c r="F63" s="98">
        <v>549605.07000000007</v>
      </c>
      <c r="G63" s="99">
        <v>5.62E-2</v>
      </c>
      <c r="H63" s="139">
        <f t="shared" si="3"/>
        <v>580492.87493400008</v>
      </c>
      <c r="I63" s="116">
        <v>21</v>
      </c>
      <c r="J63" s="125">
        <v>12</v>
      </c>
      <c r="K63" s="125">
        <v>16</v>
      </c>
      <c r="L63" s="126" t="s">
        <v>59</v>
      </c>
      <c r="N63" s="519">
        <v>17850</v>
      </c>
      <c r="O63" s="509">
        <v>18743</v>
      </c>
      <c r="P63" s="474">
        <f t="shared" si="1"/>
        <v>18296.5</v>
      </c>
    </row>
    <row r="64" spans="1:16" s="1" customFormat="1" ht="51">
      <c r="A64" s="65">
        <v>62</v>
      </c>
      <c r="B64" s="19">
        <v>284957</v>
      </c>
      <c r="C64" s="76" t="s">
        <v>121</v>
      </c>
      <c r="D64" s="77" t="s">
        <v>61</v>
      </c>
      <c r="E64" s="124">
        <v>1</v>
      </c>
      <c r="F64" s="98">
        <v>217395.15</v>
      </c>
      <c r="G64" s="99">
        <v>5.62E-2</v>
      </c>
      <c r="H64" s="139">
        <f t="shared" si="3"/>
        <v>229612.75743</v>
      </c>
      <c r="I64" s="116">
        <v>21</v>
      </c>
      <c r="J64" s="125">
        <v>10</v>
      </c>
      <c r="K64" s="125">
        <v>24</v>
      </c>
      <c r="L64" s="126" t="s">
        <v>39</v>
      </c>
      <c r="N64" s="519">
        <v>380800</v>
      </c>
      <c r="O64" s="509">
        <v>399840</v>
      </c>
      <c r="P64" s="474">
        <f t="shared" si="1"/>
        <v>390320</v>
      </c>
    </row>
    <row r="65" spans="1:16" s="1" customFormat="1" ht="15">
      <c r="A65" s="65">
        <v>63</v>
      </c>
      <c r="B65" s="19">
        <v>282122</v>
      </c>
      <c r="C65" s="76" t="s">
        <v>122</v>
      </c>
      <c r="D65" s="77" t="s">
        <v>61</v>
      </c>
      <c r="E65" s="124">
        <v>1</v>
      </c>
      <c r="F65" s="98">
        <v>45184.3</v>
      </c>
      <c r="G65" s="99">
        <v>5.62E-2</v>
      </c>
      <c r="H65" s="139">
        <f t="shared" si="3"/>
        <v>47723.657660000004</v>
      </c>
      <c r="I65" s="116">
        <v>21</v>
      </c>
      <c r="J65" s="125">
        <v>10</v>
      </c>
      <c r="K65" s="125">
        <v>19</v>
      </c>
      <c r="L65" s="126" t="s">
        <v>123</v>
      </c>
      <c r="N65" s="519">
        <v>46410</v>
      </c>
      <c r="O65" s="509">
        <v>48731</v>
      </c>
      <c r="P65" s="474">
        <f t="shared" si="1"/>
        <v>47570.5</v>
      </c>
    </row>
    <row r="66" spans="1:16" s="1" customFormat="1" ht="63.75">
      <c r="A66" s="65">
        <v>64</v>
      </c>
      <c r="B66" s="19">
        <v>282122</v>
      </c>
      <c r="C66" s="76" t="s">
        <v>124</v>
      </c>
      <c r="D66" s="77" t="s">
        <v>61</v>
      </c>
      <c r="E66" s="124">
        <v>1</v>
      </c>
      <c r="F66" s="98">
        <v>531285.02</v>
      </c>
      <c r="G66" s="99">
        <v>5.62E-2</v>
      </c>
      <c r="H66" s="139">
        <f t="shared" si="3"/>
        <v>561143.23812400002</v>
      </c>
      <c r="I66" s="116">
        <v>21</v>
      </c>
      <c r="J66" s="125">
        <v>10</v>
      </c>
      <c r="K66" s="125">
        <v>19</v>
      </c>
      <c r="L66" s="126" t="s">
        <v>123</v>
      </c>
      <c r="N66" s="519">
        <v>618800</v>
      </c>
      <c r="O66" s="509">
        <v>649740</v>
      </c>
      <c r="P66" s="474">
        <f t="shared" si="1"/>
        <v>634270</v>
      </c>
    </row>
    <row r="67" spans="1:16" s="1" customFormat="1" ht="63.75">
      <c r="A67" s="65">
        <v>65</v>
      </c>
      <c r="B67" s="19">
        <v>282122</v>
      </c>
      <c r="C67" s="76" t="s">
        <v>125</v>
      </c>
      <c r="D67" s="77" t="s">
        <v>61</v>
      </c>
      <c r="E67" s="124">
        <v>1</v>
      </c>
      <c r="F67" s="98">
        <v>241822.28</v>
      </c>
      <c r="G67" s="99">
        <v>5.62E-2</v>
      </c>
      <c r="H67" s="139">
        <f t="shared" si="3"/>
        <v>255412.692136</v>
      </c>
      <c r="I67" s="116">
        <v>21</v>
      </c>
      <c r="J67" s="125">
        <v>10</v>
      </c>
      <c r="K67" s="125">
        <v>19</v>
      </c>
      <c r="L67" s="126" t="s">
        <v>123</v>
      </c>
      <c r="N67" s="519">
        <v>416500</v>
      </c>
      <c r="O67" s="509">
        <v>437325</v>
      </c>
      <c r="P67" s="474">
        <f t="shared" si="1"/>
        <v>426912.5</v>
      </c>
    </row>
    <row r="68" spans="1:16" s="1" customFormat="1" ht="89.25">
      <c r="A68" s="65">
        <v>66</v>
      </c>
      <c r="B68" s="19">
        <v>296299</v>
      </c>
      <c r="C68" s="76" t="s">
        <v>126</v>
      </c>
      <c r="D68" s="77" t="s">
        <v>43</v>
      </c>
      <c r="E68" s="124">
        <v>1</v>
      </c>
      <c r="F68" s="98">
        <v>73892</v>
      </c>
      <c r="G68" s="99">
        <v>5.62E-2</v>
      </c>
      <c r="H68" s="139">
        <f t="shared" si="3"/>
        <v>78044.7304</v>
      </c>
      <c r="I68" s="116">
        <v>42</v>
      </c>
      <c r="J68" s="125">
        <v>12</v>
      </c>
      <c r="K68" s="125">
        <v>16</v>
      </c>
      <c r="L68" s="126" t="s">
        <v>123</v>
      </c>
      <c r="N68" s="519">
        <v>96000</v>
      </c>
      <c r="O68" s="509">
        <v>100800</v>
      </c>
      <c r="P68" s="474">
        <f t="shared" si="1"/>
        <v>98400</v>
      </c>
    </row>
    <row r="69" spans="1:16" s="1" customFormat="1" ht="76.5">
      <c r="A69" s="65">
        <v>67</v>
      </c>
      <c r="B69" s="19">
        <v>235545</v>
      </c>
      <c r="C69" s="76" t="s">
        <v>127</v>
      </c>
      <c r="D69" s="77" t="s">
        <v>128</v>
      </c>
      <c r="E69" s="124">
        <v>1</v>
      </c>
      <c r="F69" s="98">
        <v>23200.240000000002</v>
      </c>
      <c r="G69" s="99">
        <v>5.62E-2</v>
      </c>
      <c r="H69" s="139">
        <f t="shared" si="3"/>
        <v>24504.093488000002</v>
      </c>
      <c r="I69" s="116">
        <v>51</v>
      </c>
      <c r="J69" s="125">
        <v>17</v>
      </c>
      <c r="K69" s="125">
        <v>15</v>
      </c>
      <c r="L69" s="126" t="s">
        <v>54</v>
      </c>
      <c r="N69" s="519">
        <v>23205</v>
      </c>
      <c r="O69" s="509">
        <v>24365</v>
      </c>
      <c r="P69" s="474">
        <f t="shared" ref="P69:P132" si="4">AVERAGE(N69,O69)</f>
        <v>23785</v>
      </c>
    </row>
    <row r="70" spans="1:16" s="1" customFormat="1" ht="102">
      <c r="A70" s="65">
        <v>68</v>
      </c>
      <c r="B70" s="19">
        <v>237986</v>
      </c>
      <c r="C70" s="76" t="s">
        <v>129</v>
      </c>
      <c r="D70" s="77" t="s">
        <v>130</v>
      </c>
      <c r="E70" s="124">
        <v>1</v>
      </c>
      <c r="F70" s="98">
        <v>54955.39</v>
      </c>
      <c r="G70" s="99">
        <v>5.62E-2</v>
      </c>
      <c r="H70" s="139">
        <f t="shared" si="3"/>
        <v>58043.882918000003</v>
      </c>
      <c r="I70" s="116">
        <v>10</v>
      </c>
      <c r="J70" s="125">
        <v>17</v>
      </c>
      <c r="K70" s="125">
        <v>16</v>
      </c>
      <c r="L70" s="126" t="s">
        <v>39</v>
      </c>
      <c r="N70" s="519">
        <v>58310</v>
      </c>
      <c r="O70" s="509">
        <v>61226</v>
      </c>
      <c r="P70" s="474">
        <f t="shared" si="4"/>
        <v>59768</v>
      </c>
    </row>
    <row r="71" spans="1:16" s="1" customFormat="1" ht="140.25">
      <c r="A71" s="65">
        <v>69</v>
      </c>
      <c r="B71" s="19">
        <v>285247</v>
      </c>
      <c r="C71" s="76" t="s">
        <v>131</v>
      </c>
      <c r="D71" s="77" t="s">
        <v>132</v>
      </c>
      <c r="E71" s="124">
        <v>1</v>
      </c>
      <c r="F71" s="98">
        <v>38996</v>
      </c>
      <c r="G71" s="99">
        <v>5.62E-2</v>
      </c>
      <c r="H71" s="139">
        <f t="shared" si="3"/>
        <v>41187.575199999999</v>
      </c>
      <c r="I71" s="116">
        <v>10</v>
      </c>
      <c r="J71" s="125">
        <v>17</v>
      </c>
      <c r="K71" s="125">
        <v>16</v>
      </c>
      <c r="L71" s="126" t="s">
        <v>39</v>
      </c>
      <c r="N71" s="519">
        <v>45000</v>
      </c>
      <c r="O71" s="509">
        <v>47250</v>
      </c>
      <c r="P71" s="474">
        <f t="shared" si="4"/>
        <v>46125</v>
      </c>
    </row>
    <row r="72" spans="1:16" s="1" customFormat="1" ht="204">
      <c r="A72" s="65">
        <v>70</v>
      </c>
      <c r="B72" s="19">
        <v>283599</v>
      </c>
      <c r="C72" s="76" t="s">
        <v>133</v>
      </c>
      <c r="D72" s="77" t="s">
        <v>130</v>
      </c>
      <c r="E72" s="124">
        <v>1</v>
      </c>
      <c r="F72" s="98">
        <v>88261</v>
      </c>
      <c r="G72" s="99">
        <v>5.62E-2</v>
      </c>
      <c r="H72" s="139">
        <f t="shared" si="3"/>
        <v>93221.268200000006</v>
      </c>
      <c r="I72" s="116">
        <v>10</v>
      </c>
      <c r="J72" s="125">
        <v>10</v>
      </c>
      <c r="K72" s="125">
        <v>15</v>
      </c>
      <c r="L72" s="126" t="s">
        <v>134</v>
      </c>
      <c r="N72" s="519">
        <v>96000</v>
      </c>
      <c r="O72" s="509">
        <v>100800</v>
      </c>
      <c r="P72" s="474">
        <f t="shared" si="4"/>
        <v>98400</v>
      </c>
    </row>
    <row r="73" spans="1:16" s="1" customFormat="1" ht="102">
      <c r="A73" s="65">
        <v>71</v>
      </c>
      <c r="B73" s="19">
        <v>284640</v>
      </c>
      <c r="C73" s="76" t="s">
        <v>135</v>
      </c>
      <c r="D73" s="77" t="s">
        <v>136</v>
      </c>
      <c r="E73" s="124">
        <v>1</v>
      </c>
      <c r="F73" s="98">
        <v>50286</v>
      </c>
      <c r="G73" s="99">
        <v>5.62E-2</v>
      </c>
      <c r="H73" s="139">
        <f t="shared" si="3"/>
        <v>53112.073199999999</v>
      </c>
      <c r="I73" s="116">
        <v>10</v>
      </c>
      <c r="J73" s="125">
        <v>17</v>
      </c>
      <c r="K73" s="125">
        <v>18</v>
      </c>
      <c r="L73" s="126" t="s">
        <v>39</v>
      </c>
      <c r="N73" s="519">
        <v>70000</v>
      </c>
      <c r="O73" s="509">
        <v>73500</v>
      </c>
      <c r="P73" s="474">
        <f t="shared" si="4"/>
        <v>71750</v>
      </c>
    </row>
    <row r="74" spans="1:16" s="1" customFormat="1" ht="127.5">
      <c r="A74" s="65">
        <v>72</v>
      </c>
      <c r="B74" s="19">
        <v>284640</v>
      </c>
      <c r="C74" s="76" t="s">
        <v>137</v>
      </c>
      <c r="D74" s="77" t="s">
        <v>138</v>
      </c>
      <c r="E74" s="124">
        <v>1</v>
      </c>
      <c r="F74" s="98">
        <v>68760</v>
      </c>
      <c r="G74" s="99">
        <v>5.62E-2</v>
      </c>
      <c r="H74" s="139">
        <f t="shared" si="3"/>
        <v>72624.312000000005</v>
      </c>
      <c r="I74" s="116">
        <v>10</v>
      </c>
      <c r="J74" s="125">
        <v>17</v>
      </c>
      <c r="K74" s="125">
        <v>18</v>
      </c>
      <c r="L74" s="126" t="s">
        <v>39</v>
      </c>
      <c r="N74" s="519">
        <v>75000</v>
      </c>
      <c r="O74" s="509">
        <v>78750</v>
      </c>
      <c r="P74" s="474">
        <f t="shared" si="4"/>
        <v>76875</v>
      </c>
    </row>
    <row r="75" spans="1:16" s="1" customFormat="1" ht="127.5">
      <c r="A75" s="65">
        <v>73</v>
      </c>
      <c r="B75" s="19">
        <v>284640</v>
      </c>
      <c r="C75" s="76" t="s">
        <v>139</v>
      </c>
      <c r="D75" s="77" t="s">
        <v>38</v>
      </c>
      <c r="E75" s="124">
        <v>1</v>
      </c>
      <c r="F75" s="98">
        <v>91340</v>
      </c>
      <c r="G75" s="99">
        <v>5.62E-2</v>
      </c>
      <c r="H75" s="139">
        <f t="shared" ref="H75:H106" si="5">(F75*G75)+F75</f>
        <v>96473.308000000005</v>
      </c>
      <c r="I75" s="116">
        <v>10</v>
      </c>
      <c r="J75" s="125">
        <v>17</v>
      </c>
      <c r="K75" s="125">
        <v>18</v>
      </c>
      <c r="L75" s="126" t="s">
        <v>39</v>
      </c>
      <c r="N75" s="519">
        <v>105000</v>
      </c>
      <c r="O75" s="509">
        <v>110250</v>
      </c>
      <c r="P75" s="474">
        <f t="shared" si="4"/>
        <v>107625</v>
      </c>
    </row>
    <row r="76" spans="1:16" s="1" customFormat="1" ht="25.5">
      <c r="A76" s="65">
        <v>74</v>
      </c>
      <c r="B76" s="19">
        <v>286619</v>
      </c>
      <c r="C76" s="76" t="s">
        <v>140</v>
      </c>
      <c r="D76" s="77" t="s">
        <v>38</v>
      </c>
      <c r="E76" s="124">
        <v>1</v>
      </c>
      <c r="F76" s="98">
        <v>42741.23</v>
      </c>
      <c r="G76" s="99">
        <v>5.62E-2</v>
      </c>
      <c r="H76" s="139">
        <f t="shared" si="5"/>
        <v>45143.287126000003</v>
      </c>
      <c r="I76" s="116">
        <v>10</v>
      </c>
      <c r="J76" s="125">
        <v>17</v>
      </c>
      <c r="K76" s="125">
        <v>15</v>
      </c>
      <c r="L76" s="126" t="s">
        <v>76</v>
      </c>
      <c r="N76" s="519">
        <v>40000</v>
      </c>
      <c r="O76" s="509">
        <v>42000</v>
      </c>
      <c r="P76" s="474">
        <f t="shared" si="4"/>
        <v>41000</v>
      </c>
    </row>
    <row r="77" spans="1:16" s="1" customFormat="1" ht="76.5">
      <c r="A77" s="65">
        <v>75</v>
      </c>
      <c r="B77" s="19">
        <v>287712</v>
      </c>
      <c r="C77" s="76" t="s">
        <v>141</v>
      </c>
      <c r="D77" s="77" t="s">
        <v>38</v>
      </c>
      <c r="E77" s="124">
        <v>1</v>
      </c>
      <c r="F77" s="98">
        <v>81077</v>
      </c>
      <c r="G77" s="99">
        <v>5.62E-2</v>
      </c>
      <c r="H77" s="139">
        <f t="shared" si="5"/>
        <v>85633.527400000006</v>
      </c>
      <c r="I77" s="116">
        <v>10</v>
      </c>
      <c r="J77" s="125">
        <v>17</v>
      </c>
      <c r="K77" s="125">
        <v>15</v>
      </c>
      <c r="L77" s="126" t="s">
        <v>76</v>
      </c>
      <c r="N77" s="519">
        <v>96000</v>
      </c>
      <c r="O77" s="509">
        <v>100800</v>
      </c>
      <c r="P77" s="474">
        <f t="shared" si="4"/>
        <v>98400</v>
      </c>
    </row>
    <row r="78" spans="1:16" s="1" customFormat="1" ht="76.5">
      <c r="A78" s="65">
        <v>76</v>
      </c>
      <c r="B78" s="19">
        <v>245562</v>
      </c>
      <c r="C78" s="76" t="s">
        <v>142</v>
      </c>
      <c r="D78" s="77" t="s">
        <v>61</v>
      </c>
      <c r="E78" s="124">
        <v>1</v>
      </c>
      <c r="F78" s="98">
        <v>2191.98</v>
      </c>
      <c r="G78" s="99">
        <v>5.62E-2</v>
      </c>
      <c r="H78" s="139">
        <f t="shared" si="5"/>
        <v>2315.1692760000001</v>
      </c>
      <c r="I78" s="116">
        <v>24</v>
      </c>
      <c r="J78" s="125">
        <v>11</v>
      </c>
      <c r="K78" s="125">
        <v>15</v>
      </c>
      <c r="L78" s="126" t="s">
        <v>45</v>
      </c>
      <c r="N78" s="519">
        <v>2261</v>
      </c>
      <c r="O78" s="509">
        <v>2374</v>
      </c>
      <c r="P78" s="474">
        <f t="shared" si="4"/>
        <v>2317.5</v>
      </c>
    </row>
    <row r="79" spans="1:16" s="1" customFormat="1" ht="25.5">
      <c r="A79" s="65">
        <v>77</v>
      </c>
      <c r="B79" s="19">
        <v>245562</v>
      </c>
      <c r="C79" s="76" t="s">
        <v>143</v>
      </c>
      <c r="D79" s="77" t="s">
        <v>144</v>
      </c>
      <c r="E79" s="124">
        <v>1</v>
      </c>
      <c r="F79" s="98">
        <v>61061.279999999999</v>
      </c>
      <c r="G79" s="99">
        <v>5.62E-2</v>
      </c>
      <c r="H79" s="139">
        <f t="shared" si="5"/>
        <v>64492.923935999999</v>
      </c>
      <c r="I79" s="116">
        <v>24</v>
      </c>
      <c r="J79" s="125">
        <v>11</v>
      </c>
      <c r="K79" s="125">
        <v>15</v>
      </c>
      <c r="L79" s="126" t="s">
        <v>45</v>
      </c>
      <c r="N79" s="519">
        <v>71400</v>
      </c>
      <c r="O79" s="509">
        <v>74970</v>
      </c>
      <c r="P79" s="474">
        <f t="shared" si="4"/>
        <v>73185</v>
      </c>
    </row>
    <row r="80" spans="1:16" s="1" customFormat="1" ht="25.5">
      <c r="A80" s="65">
        <v>78</v>
      </c>
      <c r="B80" s="19">
        <v>245562</v>
      </c>
      <c r="C80" s="76" t="s">
        <v>145</v>
      </c>
      <c r="D80" s="77" t="s">
        <v>144</v>
      </c>
      <c r="E80" s="124">
        <v>1</v>
      </c>
      <c r="F80" s="98">
        <v>15871.03</v>
      </c>
      <c r="G80" s="99">
        <v>5.62E-2</v>
      </c>
      <c r="H80" s="139">
        <f t="shared" si="5"/>
        <v>16762.981886000001</v>
      </c>
      <c r="I80" s="116">
        <v>24</v>
      </c>
      <c r="J80" s="125">
        <v>11</v>
      </c>
      <c r="K80" s="125">
        <v>15</v>
      </c>
      <c r="L80" s="126" t="s">
        <v>45</v>
      </c>
      <c r="N80" s="519">
        <v>18088</v>
      </c>
      <c r="O80" s="509">
        <v>18992</v>
      </c>
      <c r="P80" s="474">
        <f t="shared" si="4"/>
        <v>18540</v>
      </c>
    </row>
    <row r="81" spans="1:16" s="1" customFormat="1" ht="25.5">
      <c r="A81" s="65">
        <v>79</v>
      </c>
      <c r="B81" s="19">
        <v>245562</v>
      </c>
      <c r="C81" s="76" t="s">
        <v>146</v>
      </c>
      <c r="D81" s="77" t="s">
        <v>144</v>
      </c>
      <c r="E81" s="124">
        <v>1</v>
      </c>
      <c r="F81" s="98">
        <v>14650.09</v>
      </c>
      <c r="G81" s="99">
        <v>5.62E-2</v>
      </c>
      <c r="H81" s="139">
        <f t="shared" si="5"/>
        <v>15473.425058000001</v>
      </c>
      <c r="I81" s="116">
        <v>24</v>
      </c>
      <c r="J81" s="125">
        <v>11</v>
      </c>
      <c r="K81" s="125">
        <v>15</v>
      </c>
      <c r="L81" s="126" t="s">
        <v>45</v>
      </c>
      <c r="N81" s="519">
        <v>21420</v>
      </c>
      <c r="O81" s="509">
        <v>22491</v>
      </c>
      <c r="P81" s="474">
        <f t="shared" si="4"/>
        <v>21955.5</v>
      </c>
    </row>
    <row r="82" spans="1:16" s="1" customFormat="1" ht="25.5">
      <c r="A82" s="65">
        <v>80</v>
      </c>
      <c r="B82" s="19">
        <v>245562</v>
      </c>
      <c r="C82" s="76" t="s">
        <v>147</v>
      </c>
      <c r="D82" s="77" t="s">
        <v>144</v>
      </c>
      <c r="E82" s="124">
        <v>1</v>
      </c>
      <c r="F82" s="98">
        <v>19535.04</v>
      </c>
      <c r="G82" s="99">
        <v>5.62E-2</v>
      </c>
      <c r="H82" s="139">
        <f t="shared" si="5"/>
        <v>20632.909248</v>
      </c>
      <c r="I82" s="116">
        <v>24</v>
      </c>
      <c r="J82" s="125">
        <v>11</v>
      </c>
      <c r="K82" s="125">
        <v>15</v>
      </c>
      <c r="L82" s="126" t="s">
        <v>45</v>
      </c>
      <c r="N82" s="519">
        <v>24990</v>
      </c>
      <c r="O82" s="509">
        <v>26240</v>
      </c>
      <c r="P82" s="474">
        <f t="shared" si="4"/>
        <v>25615</v>
      </c>
    </row>
    <row r="83" spans="1:16" s="1" customFormat="1" ht="38.25">
      <c r="A83" s="65">
        <v>81</v>
      </c>
      <c r="B83" s="19">
        <v>245562</v>
      </c>
      <c r="C83" s="76" t="s">
        <v>148</v>
      </c>
      <c r="D83" s="77" t="s">
        <v>144</v>
      </c>
      <c r="E83" s="124">
        <v>1</v>
      </c>
      <c r="F83" s="98">
        <v>39077.22</v>
      </c>
      <c r="G83" s="99">
        <v>5.62E-2</v>
      </c>
      <c r="H83" s="139">
        <f t="shared" si="5"/>
        <v>41273.359764000001</v>
      </c>
      <c r="I83" s="116">
        <v>24</v>
      </c>
      <c r="J83" s="125">
        <v>11</v>
      </c>
      <c r="K83" s="125">
        <v>15</v>
      </c>
      <c r="L83" s="126" t="s">
        <v>45</v>
      </c>
      <c r="N83" s="519">
        <v>41650</v>
      </c>
      <c r="O83" s="509">
        <v>43733</v>
      </c>
      <c r="P83" s="474">
        <f t="shared" si="4"/>
        <v>42691.5</v>
      </c>
    </row>
    <row r="84" spans="1:16" s="1" customFormat="1" ht="38.25">
      <c r="A84" s="65">
        <v>82</v>
      </c>
      <c r="B84" s="19">
        <v>245562</v>
      </c>
      <c r="C84" s="76" t="s">
        <v>149</v>
      </c>
      <c r="D84" s="77" t="s">
        <v>144</v>
      </c>
      <c r="E84" s="124">
        <v>1</v>
      </c>
      <c r="F84" s="98">
        <v>238</v>
      </c>
      <c r="G84" s="99">
        <v>5.62E-2</v>
      </c>
      <c r="H84" s="139">
        <f t="shared" si="5"/>
        <v>251.37559999999999</v>
      </c>
      <c r="I84" s="116">
        <v>24</v>
      </c>
      <c r="J84" s="125">
        <v>11</v>
      </c>
      <c r="K84" s="125">
        <v>15</v>
      </c>
      <c r="L84" s="126" t="s">
        <v>150</v>
      </c>
      <c r="N84" s="519">
        <v>8330</v>
      </c>
      <c r="O84" s="509">
        <v>8747</v>
      </c>
      <c r="P84" s="474">
        <f t="shared" si="4"/>
        <v>8538.5</v>
      </c>
    </row>
    <row r="85" spans="1:16" s="1" customFormat="1" ht="25.5">
      <c r="A85" s="65">
        <v>83</v>
      </c>
      <c r="B85" s="19">
        <v>245562</v>
      </c>
      <c r="C85" s="76" t="s">
        <v>151</v>
      </c>
      <c r="D85" s="77" t="s">
        <v>152</v>
      </c>
      <c r="E85" s="124">
        <v>1</v>
      </c>
      <c r="F85" s="98">
        <v>4879</v>
      </c>
      <c r="G85" s="99">
        <v>5.62E-2</v>
      </c>
      <c r="H85" s="139">
        <f t="shared" si="5"/>
        <v>5153.1998000000003</v>
      </c>
      <c r="I85" s="116">
        <v>24</v>
      </c>
      <c r="J85" s="125">
        <v>11</v>
      </c>
      <c r="K85" s="125">
        <v>15</v>
      </c>
      <c r="L85" s="126" t="s">
        <v>45</v>
      </c>
      <c r="N85" s="519">
        <v>6545</v>
      </c>
      <c r="O85" s="509">
        <v>6872</v>
      </c>
      <c r="P85" s="474">
        <f t="shared" si="4"/>
        <v>6708.5</v>
      </c>
    </row>
    <row r="86" spans="1:16" s="1" customFormat="1" ht="25.5">
      <c r="A86" s="65">
        <v>84</v>
      </c>
      <c r="B86" s="19">
        <v>245562</v>
      </c>
      <c r="C86" s="76" t="s">
        <v>153</v>
      </c>
      <c r="D86" s="77" t="s">
        <v>152</v>
      </c>
      <c r="E86" s="124">
        <v>1</v>
      </c>
      <c r="F86" s="98">
        <v>4879</v>
      </c>
      <c r="G86" s="99">
        <v>5.62E-2</v>
      </c>
      <c r="H86" s="139">
        <f t="shared" si="5"/>
        <v>5153.1998000000003</v>
      </c>
      <c r="I86" s="116">
        <v>24</v>
      </c>
      <c r="J86" s="125">
        <v>11</v>
      </c>
      <c r="K86" s="125">
        <v>15</v>
      </c>
      <c r="L86" s="126" t="s">
        <v>45</v>
      </c>
      <c r="N86" s="519">
        <v>7735</v>
      </c>
      <c r="O86" s="509">
        <v>8122</v>
      </c>
      <c r="P86" s="474">
        <f t="shared" si="4"/>
        <v>7928.5</v>
      </c>
    </row>
    <row r="87" spans="1:16" s="1" customFormat="1" ht="25.5">
      <c r="A87" s="65">
        <v>85</v>
      </c>
      <c r="B87" s="19">
        <v>245562</v>
      </c>
      <c r="C87" s="76" t="s">
        <v>154</v>
      </c>
      <c r="D87" s="77" t="s">
        <v>152</v>
      </c>
      <c r="E87" s="124">
        <v>1</v>
      </c>
      <c r="F87" s="98">
        <v>24421.18</v>
      </c>
      <c r="G87" s="99">
        <v>5.62E-2</v>
      </c>
      <c r="H87" s="139">
        <f t="shared" si="5"/>
        <v>25793.650315999999</v>
      </c>
      <c r="I87" s="116">
        <v>24</v>
      </c>
      <c r="J87" s="125">
        <v>11</v>
      </c>
      <c r="K87" s="125">
        <v>15</v>
      </c>
      <c r="L87" s="126" t="s">
        <v>150</v>
      </c>
      <c r="N87" s="519">
        <v>27370</v>
      </c>
      <c r="O87" s="509">
        <v>28739</v>
      </c>
      <c r="P87" s="474">
        <f t="shared" si="4"/>
        <v>28054.5</v>
      </c>
    </row>
    <row r="88" spans="1:16" s="1" customFormat="1" ht="25.5">
      <c r="A88" s="65">
        <v>86</v>
      </c>
      <c r="B88" s="19">
        <v>245562</v>
      </c>
      <c r="C88" s="76" t="s">
        <v>155</v>
      </c>
      <c r="D88" s="77" t="s">
        <v>152</v>
      </c>
      <c r="E88" s="124">
        <v>1</v>
      </c>
      <c r="F88" s="98">
        <v>24421.18</v>
      </c>
      <c r="G88" s="99">
        <v>5.62E-2</v>
      </c>
      <c r="H88" s="139">
        <f t="shared" si="5"/>
        <v>25793.650315999999</v>
      </c>
      <c r="I88" s="116">
        <v>24</v>
      </c>
      <c r="J88" s="125">
        <v>11</v>
      </c>
      <c r="K88" s="125">
        <v>15</v>
      </c>
      <c r="L88" s="126" t="s">
        <v>150</v>
      </c>
      <c r="N88" s="519">
        <v>28560</v>
      </c>
      <c r="O88" s="509">
        <v>29988</v>
      </c>
      <c r="P88" s="474">
        <f t="shared" si="4"/>
        <v>29274</v>
      </c>
    </row>
    <row r="89" spans="1:16" s="1" customFormat="1" ht="25.5">
      <c r="A89" s="65">
        <v>87</v>
      </c>
      <c r="B89" s="19">
        <v>245562</v>
      </c>
      <c r="C89" s="76" t="s">
        <v>156</v>
      </c>
      <c r="D89" s="77" t="s">
        <v>144</v>
      </c>
      <c r="E89" s="124">
        <v>1</v>
      </c>
      <c r="F89" s="98">
        <v>24421.18</v>
      </c>
      <c r="G89" s="99">
        <v>5.62E-2</v>
      </c>
      <c r="H89" s="139">
        <f t="shared" si="5"/>
        <v>25793.650315999999</v>
      </c>
      <c r="I89" s="116">
        <v>24</v>
      </c>
      <c r="J89" s="125">
        <v>11</v>
      </c>
      <c r="K89" s="125">
        <v>15</v>
      </c>
      <c r="L89" s="126" t="s">
        <v>150</v>
      </c>
      <c r="N89" s="519">
        <v>28560</v>
      </c>
      <c r="O89" s="509">
        <v>29988</v>
      </c>
      <c r="P89" s="474">
        <f t="shared" si="4"/>
        <v>29274</v>
      </c>
    </row>
    <row r="90" spans="1:16" s="1" customFormat="1" ht="15">
      <c r="A90" s="65">
        <v>88</v>
      </c>
      <c r="B90" s="19">
        <v>289711</v>
      </c>
      <c r="C90" s="76" t="s">
        <v>157</v>
      </c>
      <c r="D90" s="77" t="s">
        <v>61</v>
      </c>
      <c r="E90" s="124">
        <v>1</v>
      </c>
      <c r="F90" s="98">
        <v>10986.08</v>
      </c>
      <c r="G90" s="99">
        <v>5.62E-2</v>
      </c>
      <c r="H90" s="139">
        <f t="shared" si="5"/>
        <v>11603.497696</v>
      </c>
      <c r="I90" s="116">
        <v>21</v>
      </c>
      <c r="J90" s="125">
        <v>10</v>
      </c>
      <c r="K90" s="125">
        <v>18</v>
      </c>
      <c r="L90" s="126" t="s">
        <v>54</v>
      </c>
      <c r="N90" s="519">
        <v>17850</v>
      </c>
      <c r="O90" s="509">
        <v>18743</v>
      </c>
      <c r="P90" s="474">
        <f t="shared" si="4"/>
        <v>18296.5</v>
      </c>
    </row>
    <row r="91" spans="1:16" s="1" customFormat="1" ht="15">
      <c r="A91" s="65">
        <v>89</v>
      </c>
      <c r="B91" s="19">
        <v>289711</v>
      </c>
      <c r="C91" s="76" t="s">
        <v>158</v>
      </c>
      <c r="D91" s="77" t="s">
        <v>61</v>
      </c>
      <c r="E91" s="124">
        <v>1</v>
      </c>
      <c r="F91" s="98">
        <v>20757.169999999998</v>
      </c>
      <c r="G91" s="99">
        <v>5.62E-2</v>
      </c>
      <c r="H91" s="139">
        <f t="shared" si="5"/>
        <v>21923.722953999997</v>
      </c>
      <c r="I91" s="116">
        <v>21</v>
      </c>
      <c r="J91" s="125">
        <v>10</v>
      </c>
      <c r="K91" s="125">
        <v>18</v>
      </c>
      <c r="L91" s="126" t="s">
        <v>54</v>
      </c>
      <c r="N91" s="519">
        <v>29750</v>
      </c>
      <c r="O91" s="509">
        <v>31238</v>
      </c>
      <c r="P91" s="474">
        <f t="shared" si="4"/>
        <v>30494</v>
      </c>
    </row>
    <row r="92" spans="1:16" s="1" customFormat="1" ht="15">
      <c r="A92" s="65">
        <v>90</v>
      </c>
      <c r="B92" s="19">
        <v>289711</v>
      </c>
      <c r="C92" s="76" t="s">
        <v>159</v>
      </c>
      <c r="D92" s="77" t="s">
        <v>61</v>
      </c>
      <c r="E92" s="124">
        <v>1</v>
      </c>
      <c r="F92" s="98">
        <v>42741.23</v>
      </c>
      <c r="G92" s="99">
        <v>5.62E-2</v>
      </c>
      <c r="H92" s="139">
        <f t="shared" si="5"/>
        <v>45143.287126000003</v>
      </c>
      <c r="I92" s="116">
        <v>21</v>
      </c>
      <c r="J92" s="125">
        <v>10</v>
      </c>
      <c r="K92" s="125">
        <v>18</v>
      </c>
      <c r="L92" s="126" t="s">
        <v>54</v>
      </c>
      <c r="N92" s="519">
        <v>33320</v>
      </c>
      <c r="O92" s="509">
        <v>34986</v>
      </c>
      <c r="P92" s="474">
        <f t="shared" si="4"/>
        <v>34153</v>
      </c>
    </row>
    <row r="93" spans="1:16" s="1" customFormat="1" ht="25.5">
      <c r="A93" s="65">
        <v>91</v>
      </c>
      <c r="B93" s="19">
        <v>289711</v>
      </c>
      <c r="C93" s="76" t="s">
        <v>160</v>
      </c>
      <c r="D93" s="77" t="s">
        <v>61</v>
      </c>
      <c r="E93" s="124">
        <v>1</v>
      </c>
      <c r="F93" s="98">
        <v>39077.22</v>
      </c>
      <c r="G93" s="99">
        <v>5.62E-2</v>
      </c>
      <c r="H93" s="139">
        <f t="shared" si="5"/>
        <v>41273.359764000001</v>
      </c>
      <c r="I93" s="116">
        <v>21</v>
      </c>
      <c r="J93" s="125">
        <v>10</v>
      </c>
      <c r="K93" s="125">
        <v>18</v>
      </c>
      <c r="L93" s="126" t="s">
        <v>54</v>
      </c>
      <c r="N93" s="519">
        <v>33320</v>
      </c>
      <c r="O93" s="509">
        <v>34986</v>
      </c>
      <c r="P93" s="474">
        <f t="shared" si="4"/>
        <v>34153</v>
      </c>
    </row>
    <row r="94" spans="1:16" s="1" customFormat="1" ht="76.5">
      <c r="A94" s="65">
        <v>92</v>
      </c>
      <c r="B94" s="19">
        <v>289711</v>
      </c>
      <c r="C94" s="76" t="s">
        <v>161</v>
      </c>
      <c r="D94" s="77" t="s">
        <v>117</v>
      </c>
      <c r="E94" s="124">
        <v>1</v>
      </c>
      <c r="F94" s="98">
        <v>30528.260000000002</v>
      </c>
      <c r="G94" s="99">
        <v>5.62E-2</v>
      </c>
      <c r="H94" s="139">
        <f t="shared" si="5"/>
        <v>32243.948212000003</v>
      </c>
      <c r="I94" s="116">
        <v>21</v>
      </c>
      <c r="J94" s="125">
        <v>10</v>
      </c>
      <c r="K94" s="125">
        <v>18</v>
      </c>
      <c r="L94" s="126" t="s">
        <v>50</v>
      </c>
      <c r="N94" s="519">
        <v>33320</v>
      </c>
      <c r="O94" s="509">
        <v>34986</v>
      </c>
      <c r="P94" s="474">
        <f t="shared" si="4"/>
        <v>34153</v>
      </c>
    </row>
    <row r="95" spans="1:16" s="1" customFormat="1" ht="76.5">
      <c r="A95" s="65">
        <v>93</v>
      </c>
      <c r="B95" s="19">
        <v>289711</v>
      </c>
      <c r="C95" s="76" t="s">
        <v>162</v>
      </c>
      <c r="D95" s="77" t="s">
        <v>117</v>
      </c>
      <c r="E95" s="124">
        <v>1</v>
      </c>
      <c r="F95" s="98">
        <v>21978.11</v>
      </c>
      <c r="G95" s="99">
        <v>5.62E-2</v>
      </c>
      <c r="H95" s="139">
        <f t="shared" si="5"/>
        <v>23213.279782000001</v>
      </c>
      <c r="I95" s="116">
        <v>21</v>
      </c>
      <c r="J95" s="125">
        <v>10</v>
      </c>
      <c r="K95" s="125">
        <v>18</v>
      </c>
      <c r="L95" s="126" t="s">
        <v>50</v>
      </c>
      <c r="N95" s="519">
        <v>33320</v>
      </c>
      <c r="O95" s="509">
        <v>34986</v>
      </c>
      <c r="P95" s="474">
        <f t="shared" si="4"/>
        <v>34153</v>
      </c>
    </row>
    <row r="96" spans="1:16" s="1" customFormat="1" ht="51">
      <c r="A96" s="65">
        <v>94</v>
      </c>
      <c r="B96" s="19">
        <v>289711</v>
      </c>
      <c r="C96" s="76" t="s">
        <v>163</v>
      </c>
      <c r="D96" s="77" t="s">
        <v>117</v>
      </c>
      <c r="E96" s="124">
        <v>1</v>
      </c>
      <c r="F96" s="98">
        <v>30528.260000000002</v>
      </c>
      <c r="G96" s="99">
        <v>5.62E-2</v>
      </c>
      <c r="H96" s="139">
        <f t="shared" si="5"/>
        <v>32243.948212000003</v>
      </c>
      <c r="I96" s="116">
        <v>21</v>
      </c>
      <c r="J96" s="125">
        <v>10</v>
      </c>
      <c r="K96" s="125">
        <v>18</v>
      </c>
      <c r="L96" s="126" t="s">
        <v>50</v>
      </c>
      <c r="N96" s="519">
        <v>33320</v>
      </c>
      <c r="O96" s="509">
        <v>34986</v>
      </c>
      <c r="P96" s="474">
        <f t="shared" si="4"/>
        <v>34153</v>
      </c>
    </row>
    <row r="97" spans="1:16" s="1" customFormat="1" ht="25.5">
      <c r="A97" s="65">
        <v>95</v>
      </c>
      <c r="B97" s="19">
        <v>289711</v>
      </c>
      <c r="C97" s="76" t="s">
        <v>164</v>
      </c>
      <c r="D97" s="77" t="s">
        <v>165</v>
      </c>
      <c r="E97" s="124">
        <v>1</v>
      </c>
      <c r="F97" s="98">
        <v>28085.19</v>
      </c>
      <c r="G97" s="99">
        <v>5.62E-2</v>
      </c>
      <c r="H97" s="139">
        <f t="shared" si="5"/>
        <v>29663.577677999998</v>
      </c>
      <c r="I97" s="116">
        <v>21</v>
      </c>
      <c r="J97" s="125">
        <v>10</v>
      </c>
      <c r="K97" s="125">
        <v>18</v>
      </c>
      <c r="L97" s="126" t="s">
        <v>50</v>
      </c>
      <c r="N97" s="519">
        <v>33320</v>
      </c>
      <c r="O97" s="509">
        <v>34986</v>
      </c>
      <c r="P97" s="474">
        <f t="shared" si="4"/>
        <v>34153</v>
      </c>
    </row>
    <row r="98" spans="1:16" s="1" customFormat="1" ht="191.25">
      <c r="A98" s="65">
        <v>96</v>
      </c>
      <c r="B98" s="19">
        <v>288467</v>
      </c>
      <c r="C98" s="76" t="s">
        <v>166</v>
      </c>
      <c r="D98" s="77" t="s">
        <v>130</v>
      </c>
      <c r="E98" s="124">
        <v>1</v>
      </c>
      <c r="F98" s="98">
        <v>7795</v>
      </c>
      <c r="G98" s="99">
        <v>5.62E-2</v>
      </c>
      <c r="H98" s="139">
        <f t="shared" si="5"/>
        <v>8233.0789999999997</v>
      </c>
      <c r="I98" s="116">
        <v>10</v>
      </c>
      <c r="J98" s="125">
        <v>17</v>
      </c>
      <c r="K98" s="125">
        <v>16</v>
      </c>
      <c r="L98" s="126" t="s">
        <v>118</v>
      </c>
      <c r="N98" s="519">
        <v>9100</v>
      </c>
      <c r="O98" s="509">
        <v>9555</v>
      </c>
      <c r="P98" s="474">
        <f t="shared" si="4"/>
        <v>9327.5</v>
      </c>
    </row>
    <row r="99" spans="1:16" s="1" customFormat="1" ht="280.5">
      <c r="A99" s="65">
        <v>97</v>
      </c>
      <c r="B99" s="19">
        <v>288467</v>
      </c>
      <c r="C99" s="76" t="s">
        <v>167</v>
      </c>
      <c r="D99" s="77" t="s">
        <v>38</v>
      </c>
      <c r="E99" s="124">
        <v>1</v>
      </c>
      <c r="F99" s="98">
        <v>40023</v>
      </c>
      <c r="G99" s="99">
        <v>5.62E-2</v>
      </c>
      <c r="H99" s="139">
        <f t="shared" si="5"/>
        <v>42272.292600000001</v>
      </c>
      <c r="I99" s="116">
        <v>10</v>
      </c>
      <c r="J99" s="125">
        <v>17</v>
      </c>
      <c r="K99" s="125">
        <v>16</v>
      </c>
      <c r="L99" s="126" t="s">
        <v>39</v>
      </c>
      <c r="N99" s="519">
        <v>41000</v>
      </c>
      <c r="O99" s="509">
        <v>43050</v>
      </c>
      <c r="P99" s="474">
        <f t="shared" si="4"/>
        <v>42025</v>
      </c>
    </row>
    <row r="100" spans="1:16" s="1" customFormat="1" ht="63.75">
      <c r="A100" s="65">
        <v>98</v>
      </c>
      <c r="B100" s="19">
        <v>288467</v>
      </c>
      <c r="C100" s="76" t="s">
        <v>168</v>
      </c>
      <c r="D100" s="77" t="s">
        <v>38</v>
      </c>
      <c r="E100" s="124">
        <v>1</v>
      </c>
      <c r="F100" s="98">
        <v>20317</v>
      </c>
      <c r="G100" s="99">
        <v>5.62E-2</v>
      </c>
      <c r="H100" s="139">
        <f t="shared" si="5"/>
        <v>21458.815399999999</v>
      </c>
      <c r="I100" s="116">
        <v>10</v>
      </c>
      <c r="J100" s="125">
        <v>12</v>
      </c>
      <c r="K100" s="125">
        <v>15</v>
      </c>
      <c r="L100" s="126" t="s">
        <v>169</v>
      </c>
      <c r="N100" s="519">
        <v>41000</v>
      </c>
      <c r="O100" s="509">
        <v>43050</v>
      </c>
      <c r="P100" s="474">
        <f t="shared" si="4"/>
        <v>42025</v>
      </c>
    </row>
    <row r="101" spans="1:16" s="1" customFormat="1" ht="89.25">
      <c r="A101" s="65">
        <v>99</v>
      </c>
      <c r="B101" s="19">
        <v>288467</v>
      </c>
      <c r="C101" s="76" t="s">
        <v>170</v>
      </c>
      <c r="D101" s="77" t="s">
        <v>57</v>
      </c>
      <c r="E101" s="124">
        <v>1</v>
      </c>
      <c r="F101" s="98">
        <v>10053</v>
      </c>
      <c r="G101" s="99">
        <v>5.62E-2</v>
      </c>
      <c r="H101" s="139">
        <f t="shared" si="5"/>
        <v>10617.9786</v>
      </c>
      <c r="I101" s="116">
        <v>10</v>
      </c>
      <c r="J101" s="125">
        <v>17</v>
      </c>
      <c r="K101" s="125">
        <v>16</v>
      </c>
      <c r="L101" s="126" t="s">
        <v>118</v>
      </c>
      <c r="N101" s="519">
        <v>41000</v>
      </c>
      <c r="O101" s="509">
        <v>43050</v>
      </c>
      <c r="P101" s="474">
        <f t="shared" si="4"/>
        <v>42025</v>
      </c>
    </row>
    <row r="102" spans="1:16" s="1" customFormat="1" ht="255">
      <c r="A102" s="65">
        <v>100</v>
      </c>
      <c r="B102" s="19">
        <v>288467</v>
      </c>
      <c r="C102" s="76" t="s">
        <v>171</v>
      </c>
      <c r="D102" s="77" t="s">
        <v>130</v>
      </c>
      <c r="E102" s="124">
        <v>1</v>
      </c>
      <c r="F102" s="98">
        <v>76971</v>
      </c>
      <c r="G102" s="99">
        <v>5.62E-2</v>
      </c>
      <c r="H102" s="139">
        <f t="shared" si="5"/>
        <v>81296.770199999999</v>
      </c>
      <c r="I102" s="116">
        <v>10</v>
      </c>
      <c r="J102" s="125">
        <v>17</v>
      </c>
      <c r="K102" s="125">
        <v>16</v>
      </c>
      <c r="L102" s="126" t="s">
        <v>118</v>
      </c>
      <c r="N102" s="519">
        <v>80000</v>
      </c>
      <c r="O102" s="509">
        <v>84000</v>
      </c>
      <c r="P102" s="474">
        <f t="shared" si="4"/>
        <v>82000</v>
      </c>
    </row>
    <row r="103" spans="1:16" s="1" customFormat="1" ht="102">
      <c r="A103" s="65">
        <v>101</v>
      </c>
      <c r="B103" s="19">
        <v>288467</v>
      </c>
      <c r="C103" s="76" t="s">
        <v>172</v>
      </c>
      <c r="D103" s="77" t="s">
        <v>173</v>
      </c>
      <c r="E103" s="124">
        <v>1</v>
      </c>
      <c r="F103" s="98">
        <v>160106</v>
      </c>
      <c r="G103" s="99">
        <v>5.62E-2</v>
      </c>
      <c r="H103" s="139">
        <f t="shared" si="5"/>
        <v>169103.9572</v>
      </c>
      <c r="I103" s="116">
        <v>10</v>
      </c>
      <c r="J103" s="125">
        <v>17</v>
      </c>
      <c r="K103" s="125">
        <v>16</v>
      </c>
      <c r="L103" s="126" t="s">
        <v>50</v>
      </c>
      <c r="N103" s="519">
        <v>258000</v>
      </c>
      <c r="O103" s="509">
        <v>270900</v>
      </c>
      <c r="P103" s="474">
        <f t="shared" si="4"/>
        <v>264450</v>
      </c>
    </row>
    <row r="104" spans="1:16" s="1" customFormat="1" ht="204">
      <c r="A104" s="65">
        <v>102</v>
      </c>
      <c r="B104" s="19">
        <v>288467</v>
      </c>
      <c r="C104" s="76" t="s">
        <v>174</v>
      </c>
      <c r="D104" s="77" t="s">
        <v>173</v>
      </c>
      <c r="E104" s="124">
        <v>1</v>
      </c>
      <c r="F104" s="98">
        <v>191923</v>
      </c>
      <c r="G104" s="99">
        <v>5.62E-2</v>
      </c>
      <c r="H104" s="139">
        <f t="shared" si="5"/>
        <v>202709.07260000001</v>
      </c>
      <c r="I104" s="116">
        <v>10</v>
      </c>
      <c r="J104" s="125">
        <v>17</v>
      </c>
      <c r="K104" s="125">
        <v>16</v>
      </c>
      <c r="L104" s="126" t="s">
        <v>134</v>
      </c>
      <c r="N104" s="519">
        <v>298000</v>
      </c>
      <c r="O104" s="509">
        <v>312900</v>
      </c>
      <c r="P104" s="474">
        <f t="shared" si="4"/>
        <v>305450</v>
      </c>
    </row>
    <row r="105" spans="1:16" s="1" customFormat="1" ht="140.25">
      <c r="A105" s="65">
        <v>103</v>
      </c>
      <c r="B105" s="19">
        <v>288467</v>
      </c>
      <c r="C105" s="76" t="s">
        <v>175</v>
      </c>
      <c r="D105" s="77" t="s">
        <v>130</v>
      </c>
      <c r="E105" s="124">
        <v>1</v>
      </c>
      <c r="F105" s="98">
        <v>17093.16</v>
      </c>
      <c r="G105" s="99">
        <v>5.62E-2</v>
      </c>
      <c r="H105" s="139">
        <f t="shared" si="5"/>
        <v>18053.795591999999</v>
      </c>
      <c r="I105" s="116">
        <v>10</v>
      </c>
      <c r="J105" s="125">
        <v>21</v>
      </c>
      <c r="K105" s="125">
        <v>15</v>
      </c>
      <c r="L105" s="126" t="s">
        <v>93</v>
      </c>
      <c r="N105" s="519">
        <v>18000</v>
      </c>
      <c r="O105" s="509">
        <v>18900</v>
      </c>
      <c r="P105" s="474">
        <f t="shared" si="4"/>
        <v>18450</v>
      </c>
    </row>
    <row r="106" spans="1:16" s="1" customFormat="1" ht="102">
      <c r="A106" s="65">
        <v>104</v>
      </c>
      <c r="B106" s="19">
        <v>288467</v>
      </c>
      <c r="C106" s="76" t="s">
        <v>176</v>
      </c>
      <c r="D106" s="77" t="s">
        <v>177</v>
      </c>
      <c r="E106" s="124">
        <v>1</v>
      </c>
      <c r="F106" s="98">
        <v>48848.31</v>
      </c>
      <c r="G106" s="99">
        <v>5.62E-2</v>
      </c>
      <c r="H106" s="139">
        <f t="shared" si="5"/>
        <v>51593.585021999999</v>
      </c>
      <c r="I106" s="116">
        <v>10</v>
      </c>
      <c r="J106" s="125">
        <v>17</v>
      </c>
      <c r="K106" s="125">
        <v>16</v>
      </c>
      <c r="L106" s="126" t="s">
        <v>54</v>
      </c>
      <c r="N106" s="519">
        <v>81000</v>
      </c>
      <c r="O106" s="509">
        <v>85050</v>
      </c>
      <c r="P106" s="474">
        <f t="shared" si="4"/>
        <v>83025</v>
      </c>
    </row>
    <row r="107" spans="1:16" s="1" customFormat="1" ht="102">
      <c r="A107" s="65">
        <v>105</v>
      </c>
      <c r="B107" s="19">
        <v>288467</v>
      </c>
      <c r="C107" s="76" t="s">
        <v>178</v>
      </c>
      <c r="D107" s="77" t="s">
        <v>179</v>
      </c>
      <c r="E107" s="124">
        <v>1</v>
      </c>
      <c r="F107" s="98">
        <v>158769.79999999999</v>
      </c>
      <c r="G107" s="99">
        <v>5.62E-2</v>
      </c>
      <c r="H107" s="139">
        <f t="shared" ref="H107:H119" si="6">(F107*G107)+F107</f>
        <v>167692.66275999998</v>
      </c>
      <c r="I107" s="116">
        <v>10</v>
      </c>
      <c r="J107" s="125">
        <v>17</v>
      </c>
      <c r="K107" s="125">
        <v>16</v>
      </c>
      <c r="L107" s="126" t="s">
        <v>54</v>
      </c>
      <c r="N107" s="519">
        <v>189000</v>
      </c>
      <c r="O107" s="509">
        <v>198450</v>
      </c>
      <c r="P107" s="474">
        <f t="shared" si="4"/>
        <v>193725</v>
      </c>
    </row>
    <row r="108" spans="1:16" s="1" customFormat="1" ht="102">
      <c r="A108" s="65">
        <v>106</v>
      </c>
      <c r="B108" s="19">
        <v>288467</v>
      </c>
      <c r="C108" s="76" t="s">
        <v>180</v>
      </c>
      <c r="D108" s="77" t="s">
        <v>130</v>
      </c>
      <c r="E108" s="124">
        <v>1</v>
      </c>
      <c r="F108" s="98">
        <v>4268.53</v>
      </c>
      <c r="G108" s="99">
        <v>5.62E-2</v>
      </c>
      <c r="H108" s="139">
        <f t="shared" si="6"/>
        <v>4508.421386</v>
      </c>
      <c r="I108" s="116">
        <v>10</v>
      </c>
      <c r="J108" s="125">
        <v>17</v>
      </c>
      <c r="K108" s="125">
        <v>16</v>
      </c>
      <c r="L108" s="126" t="s">
        <v>54</v>
      </c>
      <c r="N108" s="519">
        <v>6200</v>
      </c>
      <c r="O108" s="509">
        <v>6510</v>
      </c>
      <c r="P108" s="474">
        <f t="shared" si="4"/>
        <v>6355</v>
      </c>
    </row>
    <row r="109" spans="1:16" s="1" customFormat="1" ht="102">
      <c r="A109" s="65">
        <v>107</v>
      </c>
      <c r="B109" s="19">
        <v>288467</v>
      </c>
      <c r="C109" s="76" t="s">
        <v>181</v>
      </c>
      <c r="D109" s="77" t="s">
        <v>182</v>
      </c>
      <c r="E109" s="124">
        <v>1</v>
      </c>
      <c r="F109" s="98">
        <v>5489.47</v>
      </c>
      <c r="G109" s="99">
        <v>5.62E-2</v>
      </c>
      <c r="H109" s="139">
        <f t="shared" si="6"/>
        <v>5797.9782140000007</v>
      </c>
      <c r="I109" s="116">
        <v>10</v>
      </c>
      <c r="J109" s="125">
        <v>17</v>
      </c>
      <c r="K109" s="125">
        <v>16</v>
      </c>
      <c r="L109" s="126" t="s">
        <v>54</v>
      </c>
      <c r="N109" s="519">
        <v>9200</v>
      </c>
      <c r="O109" s="509">
        <v>9660</v>
      </c>
      <c r="P109" s="474">
        <f t="shared" si="4"/>
        <v>9430</v>
      </c>
    </row>
    <row r="110" spans="1:16" s="1" customFormat="1" ht="102">
      <c r="A110" s="65">
        <v>108</v>
      </c>
      <c r="B110" s="19">
        <v>288467</v>
      </c>
      <c r="C110" s="76" t="s">
        <v>183</v>
      </c>
      <c r="D110" s="77" t="s">
        <v>57</v>
      </c>
      <c r="E110" s="124">
        <v>1</v>
      </c>
      <c r="F110" s="98">
        <v>3587</v>
      </c>
      <c r="G110" s="99">
        <v>5.62E-2</v>
      </c>
      <c r="H110" s="139">
        <f t="shared" si="6"/>
        <v>3788.5893999999998</v>
      </c>
      <c r="I110" s="116">
        <v>10</v>
      </c>
      <c r="J110" s="125">
        <v>17</v>
      </c>
      <c r="K110" s="125">
        <v>16</v>
      </c>
      <c r="L110" s="126" t="s">
        <v>54</v>
      </c>
      <c r="N110" s="519">
        <v>6100</v>
      </c>
      <c r="O110" s="509">
        <v>6405</v>
      </c>
      <c r="P110" s="474">
        <f t="shared" si="4"/>
        <v>6252.5</v>
      </c>
    </row>
    <row r="111" spans="1:16" s="1" customFormat="1" ht="102">
      <c r="A111" s="65">
        <v>109</v>
      </c>
      <c r="B111" s="19">
        <v>288467</v>
      </c>
      <c r="C111" s="76" t="s">
        <v>184</v>
      </c>
      <c r="D111" s="77" t="s">
        <v>130</v>
      </c>
      <c r="E111" s="124">
        <v>1</v>
      </c>
      <c r="F111" s="98">
        <v>7932.54</v>
      </c>
      <c r="G111" s="99">
        <v>5.62E-2</v>
      </c>
      <c r="H111" s="139">
        <f t="shared" si="6"/>
        <v>8378.3487480000003</v>
      </c>
      <c r="I111" s="116">
        <v>10</v>
      </c>
      <c r="J111" s="125">
        <v>17</v>
      </c>
      <c r="K111" s="125">
        <v>16</v>
      </c>
      <c r="L111" s="126" t="s">
        <v>54</v>
      </c>
      <c r="N111" s="519">
        <v>9200</v>
      </c>
      <c r="O111" s="509">
        <v>9660</v>
      </c>
      <c r="P111" s="474">
        <f t="shared" si="4"/>
        <v>9430</v>
      </c>
    </row>
    <row r="112" spans="1:16" s="1" customFormat="1" ht="51">
      <c r="A112" s="65">
        <v>110</v>
      </c>
      <c r="B112" s="19">
        <v>287790</v>
      </c>
      <c r="C112" s="76" t="s">
        <v>185</v>
      </c>
      <c r="D112" s="77" t="s">
        <v>186</v>
      </c>
      <c r="E112" s="124">
        <v>1</v>
      </c>
      <c r="F112" s="98">
        <v>11963.07</v>
      </c>
      <c r="G112" s="99">
        <v>5.62E-2</v>
      </c>
      <c r="H112" s="139">
        <f t="shared" si="6"/>
        <v>12635.394533999999</v>
      </c>
      <c r="I112" s="116">
        <v>21</v>
      </c>
      <c r="J112" s="125">
        <v>10</v>
      </c>
      <c r="K112" s="125">
        <v>22</v>
      </c>
      <c r="L112" s="126" t="s">
        <v>54</v>
      </c>
      <c r="N112" s="519">
        <v>330820</v>
      </c>
      <c r="O112" s="509">
        <v>347361</v>
      </c>
      <c r="P112" s="474">
        <f t="shared" si="4"/>
        <v>339090.5</v>
      </c>
    </row>
    <row r="113" spans="1:16" s="1" customFormat="1" ht="51">
      <c r="A113" s="65">
        <v>111</v>
      </c>
      <c r="B113" s="19">
        <v>234814</v>
      </c>
      <c r="C113" s="76" t="s">
        <v>187</v>
      </c>
      <c r="D113" s="77" t="s">
        <v>41</v>
      </c>
      <c r="E113" s="124">
        <v>1</v>
      </c>
      <c r="F113" s="98">
        <v>68389.3</v>
      </c>
      <c r="G113" s="99">
        <v>5.62E-2</v>
      </c>
      <c r="H113" s="139">
        <f t="shared" si="6"/>
        <v>72232.778659999996</v>
      </c>
      <c r="I113" s="116">
        <v>42</v>
      </c>
      <c r="J113" s="125">
        <v>13</v>
      </c>
      <c r="K113" s="125">
        <v>22</v>
      </c>
      <c r="L113" s="126" t="s">
        <v>39</v>
      </c>
      <c r="N113" s="519">
        <v>71400</v>
      </c>
      <c r="O113" s="509">
        <v>74970</v>
      </c>
      <c r="P113" s="474">
        <f t="shared" si="4"/>
        <v>73185</v>
      </c>
    </row>
    <row r="114" spans="1:16" s="1" customFormat="1" ht="127.5">
      <c r="A114" s="65">
        <v>112</v>
      </c>
      <c r="B114" s="19">
        <v>281976</v>
      </c>
      <c r="C114" s="76" t="s">
        <v>188</v>
      </c>
      <c r="D114" s="77" t="s">
        <v>49</v>
      </c>
      <c r="E114" s="124">
        <v>1</v>
      </c>
      <c r="F114" s="98">
        <v>19496</v>
      </c>
      <c r="G114" s="99">
        <v>5.62E-2</v>
      </c>
      <c r="H114" s="139">
        <f t="shared" si="6"/>
        <v>20591.675200000001</v>
      </c>
      <c r="I114" s="116">
        <v>10</v>
      </c>
      <c r="J114" s="125">
        <v>17</v>
      </c>
      <c r="K114" s="125">
        <v>18</v>
      </c>
      <c r="L114" s="126" t="s">
        <v>59</v>
      </c>
      <c r="N114" s="519">
        <v>25000</v>
      </c>
      <c r="O114" s="509">
        <v>26250</v>
      </c>
      <c r="P114" s="474">
        <f t="shared" si="4"/>
        <v>25625</v>
      </c>
    </row>
    <row r="115" spans="1:16" s="1" customFormat="1" ht="76.5">
      <c r="A115" s="65">
        <v>113</v>
      </c>
      <c r="B115" s="19">
        <v>243651</v>
      </c>
      <c r="C115" s="76" t="s">
        <v>189</v>
      </c>
      <c r="D115" s="77" t="s">
        <v>190</v>
      </c>
      <c r="E115" s="124">
        <v>1</v>
      </c>
      <c r="F115" s="98">
        <v>30528.260000000002</v>
      </c>
      <c r="G115" s="99">
        <v>5.62E-2</v>
      </c>
      <c r="H115" s="139">
        <f t="shared" si="6"/>
        <v>32243.948212000003</v>
      </c>
      <c r="I115" s="116">
        <v>10</v>
      </c>
      <c r="J115" s="125">
        <v>17</v>
      </c>
      <c r="K115" s="125">
        <v>18</v>
      </c>
      <c r="L115" s="126" t="s">
        <v>59</v>
      </c>
      <c r="N115" s="519">
        <v>36890</v>
      </c>
      <c r="O115" s="509">
        <v>38735</v>
      </c>
      <c r="P115" s="474">
        <f t="shared" si="4"/>
        <v>37812.5</v>
      </c>
    </row>
    <row r="116" spans="1:16" s="1" customFormat="1" ht="89.25">
      <c r="A116" s="65">
        <v>114</v>
      </c>
      <c r="B116" s="19">
        <v>243651</v>
      </c>
      <c r="C116" s="76" t="s">
        <v>191</v>
      </c>
      <c r="D116" s="77" t="s">
        <v>53</v>
      </c>
      <c r="E116" s="124">
        <v>1</v>
      </c>
      <c r="F116" s="98">
        <v>23200.240000000002</v>
      </c>
      <c r="G116" s="99">
        <v>5.62E-2</v>
      </c>
      <c r="H116" s="139">
        <f t="shared" si="6"/>
        <v>24504.093488000002</v>
      </c>
      <c r="I116" s="116">
        <v>10</v>
      </c>
      <c r="J116" s="125">
        <v>17</v>
      </c>
      <c r="K116" s="125">
        <v>18</v>
      </c>
      <c r="L116" s="126" t="s">
        <v>59</v>
      </c>
      <c r="N116" s="519">
        <v>36890</v>
      </c>
      <c r="O116" s="509">
        <v>38735</v>
      </c>
      <c r="P116" s="474">
        <f t="shared" si="4"/>
        <v>37812.5</v>
      </c>
    </row>
    <row r="117" spans="1:16" s="1" customFormat="1" ht="51">
      <c r="A117" s="65">
        <v>115</v>
      </c>
      <c r="B117" s="19">
        <v>284324</v>
      </c>
      <c r="C117" s="76" t="s">
        <v>192</v>
      </c>
      <c r="D117" s="77" t="s">
        <v>43</v>
      </c>
      <c r="E117" s="124">
        <v>1</v>
      </c>
      <c r="F117" s="98">
        <v>68760</v>
      </c>
      <c r="G117" s="99">
        <v>5.62E-2</v>
      </c>
      <c r="H117" s="139">
        <f t="shared" si="6"/>
        <v>72624.312000000005</v>
      </c>
      <c r="I117" s="116">
        <v>42</v>
      </c>
      <c r="J117" s="125">
        <v>12</v>
      </c>
      <c r="K117" s="125">
        <v>16</v>
      </c>
      <c r="L117" s="126" t="s">
        <v>54</v>
      </c>
      <c r="N117" s="519">
        <v>78000</v>
      </c>
      <c r="O117" s="509">
        <v>81900</v>
      </c>
      <c r="P117" s="474">
        <f t="shared" si="4"/>
        <v>79950</v>
      </c>
    </row>
    <row r="118" spans="1:16" s="1" customFormat="1" ht="25.5">
      <c r="A118" s="65">
        <v>116</v>
      </c>
      <c r="B118" s="19">
        <v>276243</v>
      </c>
      <c r="C118" s="76" t="s">
        <v>193</v>
      </c>
      <c r="D118" s="77" t="s">
        <v>128</v>
      </c>
      <c r="E118" s="124">
        <v>1</v>
      </c>
      <c r="F118" s="98">
        <v>18058</v>
      </c>
      <c r="G118" s="99">
        <v>5.62E-2</v>
      </c>
      <c r="H118" s="139">
        <f t="shared" si="6"/>
        <v>19072.8596</v>
      </c>
      <c r="I118" s="116">
        <v>42</v>
      </c>
      <c r="J118" s="125">
        <v>12</v>
      </c>
      <c r="K118" s="125">
        <v>15</v>
      </c>
      <c r="L118" s="126" t="s">
        <v>123</v>
      </c>
      <c r="N118" s="519">
        <v>29000</v>
      </c>
      <c r="O118" s="509">
        <v>30450</v>
      </c>
      <c r="P118" s="474">
        <f t="shared" si="4"/>
        <v>29725</v>
      </c>
    </row>
    <row r="119" spans="1:16" s="1" customFormat="1" ht="25.5">
      <c r="A119" s="65">
        <v>117</v>
      </c>
      <c r="B119" s="19">
        <v>285374</v>
      </c>
      <c r="C119" s="76" t="s">
        <v>194</v>
      </c>
      <c r="D119" s="77" t="s">
        <v>47</v>
      </c>
      <c r="E119" s="124">
        <v>1</v>
      </c>
      <c r="F119" s="98">
        <v>241822.28</v>
      </c>
      <c r="G119" s="99">
        <v>5.62E-2</v>
      </c>
      <c r="H119" s="139">
        <f t="shared" si="6"/>
        <v>255412.692136</v>
      </c>
      <c r="I119" s="116">
        <v>21</v>
      </c>
      <c r="J119" s="125">
        <v>10</v>
      </c>
      <c r="K119" s="125">
        <v>17</v>
      </c>
      <c r="L119" s="126" t="s">
        <v>118</v>
      </c>
      <c r="N119" s="519">
        <v>243950</v>
      </c>
      <c r="O119" s="509">
        <v>256148</v>
      </c>
      <c r="P119" s="474">
        <f t="shared" si="4"/>
        <v>250049</v>
      </c>
    </row>
    <row r="120" spans="1:16" s="1" customFormat="1" ht="38.25">
      <c r="A120" s="65">
        <v>118</v>
      </c>
      <c r="B120" s="19">
        <v>282074</v>
      </c>
      <c r="C120" s="76" t="s">
        <v>195</v>
      </c>
      <c r="D120" s="77" t="s">
        <v>61</v>
      </c>
      <c r="E120" s="124">
        <v>1</v>
      </c>
      <c r="F120" s="98">
        <v>3058523</v>
      </c>
      <c r="G120" s="99">
        <v>5.62E-2</v>
      </c>
      <c r="H120" s="139">
        <v>54700</v>
      </c>
      <c r="I120" s="116">
        <v>10</v>
      </c>
      <c r="J120" s="125">
        <v>10</v>
      </c>
      <c r="K120" s="125">
        <v>15</v>
      </c>
      <c r="L120" s="126" t="s">
        <v>123</v>
      </c>
      <c r="N120" s="519">
        <v>3100000</v>
      </c>
      <c r="O120" s="509">
        <v>3255000</v>
      </c>
      <c r="P120" s="474">
        <f t="shared" si="4"/>
        <v>3177500</v>
      </c>
    </row>
    <row r="121" spans="1:16" s="1" customFormat="1" ht="51">
      <c r="A121" s="65">
        <v>119</v>
      </c>
      <c r="B121" s="19">
        <v>280605</v>
      </c>
      <c r="C121" s="76" t="s">
        <v>196</v>
      </c>
      <c r="D121" s="77" t="s">
        <v>61</v>
      </c>
      <c r="E121" s="124">
        <v>1</v>
      </c>
      <c r="F121" s="98">
        <v>718441</v>
      </c>
      <c r="G121" s="99">
        <v>5.62E-2</v>
      </c>
      <c r="H121" s="139">
        <f t="shared" ref="H121:H142" si="7">(F121*G121)+F121</f>
        <v>758817.38419999997</v>
      </c>
      <c r="I121" s="116">
        <v>10</v>
      </c>
      <c r="J121" s="125">
        <v>10</v>
      </c>
      <c r="K121" s="125">
        <v>15</v>
      </c>
      <c r="L121" s="126" t="s">
        <v>123</v>
      </c>
      <c r="N121" s="519">
        <v>950000</v>
      </c>
      <c r="O121" s="509">
        <v>997500</v>
      </c>
      <c r="P121" s="474">
        <f t="shared" si="4"/>
        <v>973750</v>
      </c>
    </row>
    <row r="122" spans="1:16" s="1" customFormat="1" ht="15">
      <c r="A122" s="65">
        <v>120</v>
      </c>
      <c r="B122" s="19">
        <v>236962</v>
      </c>
      <c r="C122" s="76" t="s">
        <v>197</v>
      </c>
      <c r="D122" s="77" t="s">
        <v>61</v>
      </c>
      <c r="E122" s="124">
        <v>1</v>
      </c>
      <c r="F122" s="98">
        <v>23200.240000000002</v>
      </c>
      <c r="G122" s="99">
        <v>5.62E-2</v>
      </c>
      <c r="H122" s="139">
        <f t="shared" si="7"/>
        <v>24504.093488000002</v>
      </c>
      <c r="I122" s="116">
        <v>21</v>
      </c>
      <c r="J122" s="125">
        <v>10</v>
      </c>
      <c r="K122" s="125">
        <v>16</v>
      </c>
      <c r="L122" s="126" t="s">
        <v>118</v>
      </c>
      <c r="N122" s="519">
        <v>32130</v>
      </c>
      <c r="O122" s="509">
        <v>33737</v>
      </c>
      <c r="P122" s="474">
        <f t="shared" si="4"/>
        <v>32933.5</v>
      </c>
    </row>
    <row r="123" spans="1:16" s="1" customFormat="1" ht="15">
      <c r="A123" s="65">
        <v>121</v>
      </c>
      <c r="B123" s="19">
        <v>236962</v>
      </c>
      <c r="C123" s="76" t="s">
        <v>198</v>
      </c>
      <c r="D123" s="77" t="s">
        <v>61</v>
      </c>
      <c r="E123" s="124">
        <v>1</v>
      </c>
      <c r="F123" s="98">
        <v>23200.240000000002</v>
      </c>
      <c r="G123" s="99">
        <v>5.62E-2</v>
      </c>
      <c r="H123" s="139">
        <f t="shared" si="7"/>
        <v>24504.093488000002</v>
      </c>
      <c r="I123" s="116">
        <v>21</v>
      </c>
      <c r="J123" s="125">
        <v>10</v>
      </c>
      <c r="K123" s="125">
        <v>16</v>
      </c>
      <c r="L123" s="126" t="s">
        <v>118</v>
      </c>
      <c r="N123" s="519">
        <v>32130</v>
      </c>
      <c r="O123" s="509">
        <v>33737</v>
      </c>
      <c r="P123" s="474">
        <f t="shared" si="4"/>
        <v>32933.5</v>
      </c>
    </row>
    <row r="124" spans="1:16" s="1" customFormat="1" ht="51">
      <c r="A124" s="65">
        <v>122</v>
      </c>
      <c r="B124" s="19">
        <v>236962</v>
      </c>
      <c r="C124" s="76" t="s">
        <v>199</v>
      </c>
      <c r="D124" s="77" t="s">
        <v>61</v>
      </c>
      <c r="E124" s="124">
        <v>1</v>
      </c>
      <c r="F124" s="98">
        <v>23200.240000000002</v>
      </c>
      <c r="G124" s="99">
        <v>5.62E-2</v>
      </c>
      <c r="H124" s="139">
        <f t="shared" si="7"/>
        <v>24504.093488000002</v>
      </c>
      <c r="I124" s="116">
        <v>21</v>
      </c>
      <c r="J124" s="125">
        <v>10</v>
      </c>
      <c r="K124" s="125">
        <v>16</v>
      </c>
      <c r="L124" s="126" t="s">
        <v>118</v>
      </c>
      <c r="N124" s="519">
        <v>33320</v>
      </c>
      <c r="O124" s="509">
        <v>34986</v>
      </c>
      <c r="P124" s="474">
        <f t="shared" si="4"/>
        <v>34153</v>
      </c>
    </row>
    <row r="125" spans="1:16" s="1" customFormat="1" ht="51">
      <c r="A125" s="65">
        <v>123</v>
      </c>
      <c r="B125" s="19">
        <v>288460</v>
      </c>
      <c r="C125" s="76" t="s">
        <v>200</v>
      </c>
      <c r="D125" s="77" t="s">
        <v>201</v>
      </c>
      <c r="E125" s="124">
        <v>1</v>
      </c>
      <c r="F125" s="98">
        <v>35917</v>
      </c>
      <c r="G125" s="99">
        <v>5.62E-2</v>
      </c>
      <c r="H125" s="139">
        <f t="shared" si="7"/>
        <v>37935.535400000001</v>
      </c>
      <c r="I125" s="116">
        <v>10</v>
      </c>
      <c r="J125" s="125">
        <v>17</v>
      </c>
      <c r="K125" s="125">
        <v>17</v>
      </c>
      <c r="L125" s="126" t="s">
        <v>59</v>
      </c>
      <c r="N125" s="519">
        <v>60000</v>
      </c>
      <c r="O125" s="509">
        <v>63000</v>
      </c>
      <c r="P125" s="474">
        <f t="shared" si="4"/>
        <v>61500</v>
      </c>
    </row>
    <row r="126" spans="1:16" s="1" customFormat="1" ht="51">
      <c r="A126" s="65">
        <v>124</v>
      </c>
      <c r="B126" s="19">
        <v>288460</v>
      </c>
      <c r="C126" s="76" t="s">
        <v>202</v>
      </c>
      <c r="D126" s="77" t="s">
        <v>201</v>
      </c>
      <c r="E126" s="124">
        <v>1</v>
      </c>
      <c r="F126" s="98">
        <v>80050</v>
      </c>
      <c r="G126" s="99">
        <v>5.62E-2</v>
      </c>
      <c r="H126" s="139">
        <f t="shared" si="7"/>
        <v>84548.81</v>
      </c>
      <c r="I126" s="116">
        <v>10</v>
      </c>
      <c r="J126" s="125">
        <v>17</v>
      </c>
      <c r="K126" s="125">
        <v>17</v>
      </c>
      <c r="L126" s="126" t="s">
        <v>59</v>
      </c>
      <c r="N126" s="519">
        <v>95000</v>
      </c>
      <c r="O126" s="509">
        <v>99750</v>
      </c>
      <c r="P126" s="474">
        <f t="shared" si="4"/>
        <v>97375</v>
      </c>
    </row>
    <row r="127" spans="1:16" s="1" customFormat="1" ht="76.5">
      <c r="A127" s="65">
        <v>125</v>
      </c>
      <c r="B127" s="19">
        <v>298307</v>
      </c>
      <c r="C127" s="76" t="s">
        <v>203</v>
      </c>
      <c r="D127" s="77" t="s">
        <v>61</v>
      </c>
      <c r="E127" s="124">
        <v>1</v>
      </c>
      <c r="F127" s="98">
        <v>241822.28</v>
      </c>
      <c r="G127" s="99">
        <v>5.62E-2</v>
      </c>
      <c r="H127" s="139">
        <f t="shared" si="7"/>
        <v>255412.692136</v>
      </c>
      <c r="I127" s="116">
        <v>21</v>
      </c>
      <c r="J127" s="125">
        <v>10</v>
      </c>
      <c r="K127" s="125">
        <v>24</v>
      </c>
      <c r="L127" s="126" t="s">
        <v>39</v>
      </c>
      <c r="N127" s="519">
        <v>297500</v>
      </c>
      <c r="O127" s="509">
        <v>312375</v>
      </c>
      <c r="P127" s="474">
        <f t="shared" si="4"/>
        <v>304937.5</v>
      </c>
    </row>
    <row r="128" spans="1:16" s="1" customFormat="1" ht="38.25">
      <c r="A128" s="65">
        <v>126</v>
      </c>
      <c r="B128" s="19">
        <v>287048</v>
      </c>
      <c r="C128" s="76" t="s">
        <v>204</v>
      </c>
      <c r="D128" s="77" t="s">
        <v>38</v>
      </c>
      <c r="E128" s="124">
        <v>1</v>
      </c>
      <c r="F128" s="98">
        <v>46181</v>
      </c>
      <c r="G128" s="99">
        <v>5.62E-2</v>
      </c>
      <c r="H128" s="139">
        <f t="shared" si="7"/>
        <v>48776.372199999998</v>
      </c>
      <c r="I128" s="116">
        <v>10</v>
      </c>
      <c r="J128" s="125">
        <v>10</v>
      </c>
      <c r="K128" s="125">
        <v>17</v>
      </c>
      <c r="L128" s="126" t="s">
        <v>205</v>
      </c>
      <c r="N128" s="519">
        <v>49000</v>
      </c>
      <c r="O128" s="509">
        <v>51450</v>
      </c>
      <c r="P128" s="474">
        <f t="shared" si="4"/>
        <v>50225</v>
      </c>
    </row>
    <row r="129" spans="1:16" s="1" customFormat="1" ht="25.5">
      <c r="A129" s="65">
        <v>127</v>
      </c>
      <c r="B129" s="19">
        <v>236458</v>
      </c>
      <c r="C129" s="76" t="s">
        <v>206</v>
      </c>
      <c r="D129" s="77" t="s">
        <v>61</v>
      </c>
      <c r="E129" s="124">
        <v>1</v>
      </c>
      <c r="F129" s="98">
        <v>54955.39</v>
      </c>
      <c r="G129" s="99">
        <v>5.62E-2</v>
      </c>
      <c r="H129" s="139">
        <f t="shared" si="7"/>
        <v>58043.882918000003</v>
      </c>
      <c r="I129" s="116">
        <v>21</v>
      </c>
      <c r="J129" s="125">
        <v>12</v>
      </c>
      <c r="K129" s="125">
        <v>18</v>
      </c>
      <c r="L129" s="126" t="s">
        <v>45</v>
      </c>
      <c r="N129" s="519">
        <v>55000</v>
      </c>
      <c r="O129" s="509">
        <v>57750</v>
      </c>
      <c r="P129" s="474">
        <f t="shared" si="4"/>
        <v>56375</v>
      </c>
    </row>
    <row r="130" spans="1:16" s="1" customFormat="1" ht="25.5">
      <c r="A130" s="65">
        <v>128</v>
      </c>
      <c r="B130" s="19">
        <v>280226</v>
      </c>
      <c r="C130" s="76" t="s">
        <v>207</v>
      </c>
      <c r="D130" s="77" t="s">
        <v>208</v>
      </c>
      <c r="E130" s="124">
        <v>1</v>
      </c>
      <c r="F130" s="98">
        <v>663191.76</v>
      </c>
      <c r="G130" s="99">
        <v>5.62E-2</v>
      </c>
      <c r="H130" s="139">
        <f t="shared" si="7"/>
        <v>700463.13691200002</v>
      </c>
      <c r="I130" s="116">
        <v>21</v>
      </c>
      <c r="J130" s="125">
        <v>17</v>
      </c>
      <c r="K130" s="125">
        <v>17</v>
      </c>
      <c r="L130" s="126" t="s">
        <v>59</v>
      </c>
      <c r="N130" s="519">
        <v>1309000</v>
      </c>
      <c r="O130" s="509">
        <v>1374450</v>
      </c>
      <c r="P130" s="474">
        <f t="shared" si="4"/>
        <v>1341725</v>
      </c>
    </row>
    <row r="131" spans="1:16" s="1" customFormat="1" ht="25.5">
      <c r="A131" s="65">
        <v>129</v>
      </c>
      <c r="B131" s="19">
        <v>280226</v>
      </c>
      <c r="C131" s="76" t="s">
        <v>209</v>
      </c>
      <c r="D131" s="77" t="s">
        <v>208</v>
      </c>
      <c r="E131" s="124">
        <v>1</v>
      </c>
      <c r="F131" s="98">
        <v>663191.76</v>
      </c>
      <c r="G131" s="99">
        <v>5.62E-2</v>
      </c>
      <c r="H131" s="139">
        <f t="shared" si="7"/>
        <v>700463.13691200002</v>
      </c>
      <c r="I131" s="116">
        <v>21</v>
      </c>
      <c r="J131" s="125">
        <v>12</v>
      </c>
      <c r="K131" s="125">
        <v>14</v>
      </c>
      <c r="L131" s="126" t="s">
        <v>210</v>
      </c>
      <c r="N131" s="519">
        <v>1309000</v>
      </c>
      <c r="O131" s="509">
        <v>1374450</v>
      </c>
      <c r="P131" s="474">
        <f t="shared" si="4"/>
        <v>1341725</v>
      </c>
    </row>
    <row r="132" spans="1:16" s="1" customFormat="1" ht="63.75">
      <c r="A132" s="65">
        <v>130</v>
      </c>
      <c r="B132" s="19">
        <v>296771</v>
      </c>
      <c r="C132" s="76" t="s">
        <v>211</v>
      </c>
      <c r="D132" s="77" t="s">
        <v>43</v>
      </c>
      <c r="E132" s="124">
        <v>1</v>
      </c>
      <c r="F132" s="98">
        <v>69787</v>
      </c>
      <c r="G132" s="99">
        <v>5.62E-2</v>
      </c>
      <c r="H132" s="139">
        <f t="shared" si="7"/>
        <v>73709.029399999999</v>
      </c>
      <c r="I132" s="116">
        <v>10</v>
      </c>
      <c r="J132" s="125">
        <v>15</v>
      </c>
      <c r="K132" s="125">
        <v>20</v>
      </c>
      <c r="L132" s="126" t="s">
        <v>76</v>
      </c>
      <c r="N132" s="519">
        <v>96000</v>
      </c>
      <c r="O132" s="509">
        <v>100800</v>
      </c>
      <c r="P132" s="474">
        <f t="shared" si="4"/>
        <v>98400</v>
      </c>
    </row>
    <row r="133" spans="1:16" s="1" customFormat="1" ht="25.5">
      <c r="A133" s="65">
        <v>131</v>
      </c>
      <c r="B133" s="19">
        <v>285261</v>
      </c>
      <c r="C133" s="76" t="s">
        <v>212</v>
      </c>
      <c r="D133" s="77" t="s">
        <v>47</v>
      </c>
      <c r="E133" s="124">
        <v>1</v>
      </c>
      <c r="F133" s="98">
        <v>727.09</v>
      </c>
      <c r="G133" s="99">
        <v>5.62E-2</v>
      </c>
      <c r="H133" s="139">
        <f t="shared" si="7"/>
        <v>767.95245799999998</v>
      </c>
      <c r="I133" s="116">
        <v>31</v>
      </c>
      <c r="J133" s="125">
        <v>15</v>
      </c>
      <c r="K133" s="125">
        <v>20</v>
      </c>
      <c r="L133" s="126" t="s">
        <v>76</v>
      </c>
      <c r="N133" s="519">
        <v>214200</v>
      </c>
      <c r="O133" s="509">
        <v>224910</v>
      </c>
      <c r="P133" s="474">
        <f t="shared" ref="P133:P196" si="8">AVERAGE(N133,O133)</f>
        <v>219555</v>
      </c>
    </row>
    <row r="134" spans="1:16" s="1" customFormat="1" ht="63.75">
      <c r="A134" s="65">
        <v>132</v>
      </c>
      <c r="B134" s="19">
        <v>237649</v>
      </c>
      <c r="C134" s="76" t="s">
        <v>213</v>
      </c>
      <c r="D134" s="77" t="s">
        <v>117</v>
      </c>
      <c r="E134" s="124">
        <v>1</v>
      </c>
      <c r="F134" s="98">
        <v>18314.099999999999</v>
      </c>
      <c r="G134" s="99">
        <v>5.62E-2</v>
      </c>
      <c r="H134" s="139">
        <f t="shared" si="7"/>
        <v>19343.352419999999</v>
      </c>
      <c r="I134" s="116">
        <v>27</v>
      </c>
      <c r="J134" s="125">
        <v>15</v>
      </c>
      <c r="K134" s="125">
        <v>20</v>
      </c>
      <c r="L134" s="126" t="s">
        <v>76</v>
      </c>
      <c r="N134" s="519">
        <v>24990</v>
      </c>
      <c r="O134" s="509">
        <v>26240</v>
      </c>
      <c r="P134" s="474">
        <f t="shared" si="8"/>
        <v>25615</v>
      </c>
    </row>
    <row r="135" spans="1:16" s="1" customFormat="1" ht="15">
      <c r="A135" s="65">
        <v>133</v>
      </c>
      <c r="B135" s="19">
        <v>237649</v>
      </c>
      <c r="C135" s="76" t="s">
        <v>214</v>
      </c>
      <c r="D135" s="77" t="s">
        <v>61</v>
      </c>
      <c r="E135" s="124">
        <v>1</v>
      </c>
      <c r="F135" s="98">
        <v>39077.22</v>
      </c>
      <c r="G135" s="99">
        <v>5.62E-2</v>
      </c>
      <c r="H135" s="139">
        <f t="shared" si="7"/>
        <v>41273.359764000001</v>
      </c>
      <c r="I135" s="116">
        <v>27</v>
      </c>
      <c r="J135" s="125">
        <v>15</v>
      </c>
      <c r="K135" s="125">
        <v>20</v>
      </c>
      <c r="L135" s="126" t="s">
        <v>76</v>
      </c>
      <c r="N135" s="519">
        <v>41650</v>
      </c>
      <c r="O135" s="509">
        <v>43733</v>
      </c>
      <c r="P135" s="474">
        <f t="shared" si="8"/>
        <v>42691.5</v>
      </c>
    </row>
    <row r="136" spans="1:16" s="1" customFormat="1" ht="38.25">
      <c r="A136" s="65">
        <v>134</v>
      </c>
      <c r="B136" s="19">
        <v>286637</v>
      </c>
      <c r="C136" s="76" t="s">
        <v>215</v>
      </c>
      <c r="D136" s="77" t="s">
        <v>47</v>
      </c>
      <c r="E136" s="124">
        <v>1</v>
      </c>
      <c r="F136" s="98">
        <v>79382.52</v>
      </c>
      <c r="G136" s="99">
        <v>5.62E-2</v>
      </c>
      <c r="H136" s="139">
        <f t="shared" si="7"/>
        <v>83843.817624000003</v>
      </c>
      <c r="I136" s="116">
        <v>11</v>
      </c>
      <c r="J136" s="125">
        <v>10</v>
      </c>
      <c r="K136" s="125">
        <v>17</v>
      </c>
      <c r="L136" s="126" t="s">
        <v>39</v>
      </c>
      <c r="N136" s="519">
        <v>92820</v>
      </c>
      <c r="O136" s="509">
        <v>97461</v>
      </c>
      <c r="P136" s="474">
        <f t="shared" si="8"/>
        <v>95140.5</v>
      </c>
    </row>
    <row r="137" spans="1:16" s="1" customFormat="1" ht="38.25">
      <c r="A137" s="65">
        <v>135</v>
      </c>
      <c r="B137" s="19">
        <v>230610</v>
      </c>
      <c r="C137" s="76" t="s">
        <v>216</v>
      </c>
      <c r="D137" s="77" t="s">
        <v>130</v>
      </c>
      <c r="E137" s="124">
        <v>1</v>
      </c>
      <c r="F137" s="98">
        <v>46181</v>
      </c>
      <c r="G137" s="99">
        <v>5.62E-2</v>
      </c>
      <c r="H137" s="139">
        <f t="shared" si="7"/>
        <v>48776.372199999998</v>
      </c>
      <c r="I137" s="116">
        <v>51</v>
      </c>
      <c r="J137" s="125">
        <v>17</v>
      </c>
      <c r="K137" s="125">
        <v>17</v>
      </c>
      <c r="L137" s="126" t="s">
        <v>45</v>
      </c>
      <c r="N137" s="519">
        <v>58000</v>
      </c>
      <c r="O137" s="509">
        <v>60900</v>
      </c>
      <c r="P137" s="474">
        <f t="shared" si="8"/>
        <v>59450</v>
      </c>
    </row>
    <row r="138" spans="1:16" s="1" customFormat="1" ht="102">
      <c r="A138" s="65">
        <v>136</v>
      </c>
      <c r="B138" s="19">
        <v>230574</v>
      </c>
      <c r="C138" s="76" t="s">
        <v>217</v>
      </c>
      <c r="D138" s="77" t="s">
        <v>218</v>
      </c>
      <c r="E138" s="124">
        <v>1</v>
      </c>
      <c r="F138" s="98">
        <v>149</v>
      </c>
      <c r="G138" s="99">
        <v>5.62E-2</v>
      </c>
      <c r="H138" s="139">
        <f t="shared" si="7"/>
        <v>157.37379999999999</v>
      </c>
      <c r="I138" s="116">
        <v>10</v>
      </c>
      <c r="J138" s="125">
        <v>15</v>
      </c>
      <c r="K138" s="125">
        <v>15</v>
      </c>
      <c r="L138" s="126" t="s">
        <v>45</v>
      </c>
      <c r="N138" s="519">
        <v>210</v>
      </c>
      <c r="O138" s="509">
        <v>221</v>
      </c>
      <c r="P138" s="474">
        <f t="shared" si="8"/>
        <v>215.5</v>
      </c>
    </row>
    <row r="139" spans="1:16" s="1" customFormat="1" ht="76.5">
      <c r="A139" s="65">
        <v>137</v>
      </c>
      <c r="B139" s="19">
        <v>274495</v>
      </c>
      <c r="C139" s="76" t="s">
        <v>219</v>
      </c>
      <c r="D139" s="77" t="s">
        <v>38</v>
      </c>
      <c r="E139" s="124">
        <v>1</v>
      </c>
      <c r="F139" s="98">
        <v>36943</v>
      </c>
      <c r="G139" s="99">
        <v>5.62E-2</v>
      </c>
      <c r="H139" s="139">
        <f t="shared" si="7"/>
        <v>39019.196600000003</v>
      </c>
      <c r="I139" s="116">
        <v>10</v>
      </c>
      <c r="J139" s="125">
        <v>17</v>
      </c>
      <c r="K139" s="125">
        <v>15</v>
      </c>
      <c r="L139" s="126" t="s">
        <v>54</v>
      </c>
      <c r="N139" s="519">
        <v>62000</v>
      </c>
      <c r="O139" s="509">
        <v>65100</v>
      </c>
      <c r="P139" s="474">
        <f t="shared" si="8"/>
        <v>63550</v>
      </c>
    </row>
    <row r="140" spans="1:16" s="1" customFormat="1" ht="63.75">
      <c r="A140" s="65">
        <v>138</v>
      </c>
      <c r="B140" s="19">
        <v>274495</v>
      </c>
      <c r="C140" s="76" t="s">
        <v>220</v>
      </c>
      <c r="D140" s="77" t="s">
        <v>221</v>
      </c>
      <c r="E140" s="124">
        <v>1</v>
      </c>
      <c r="F140" s="98">
        <v>32838</v>
      </c>
      <c r="G140" s="99">
        <v>5.62E-2</v>
      </c>
      <c r="H140" s="139">
        <f t="shared" si="7"/>
        <v>34683.495600000002</v>
      </c>
      <c r="I140" s="116">
        <v>10</v>
      </c>
      <c r="J140" s="125">
        <v>17</v>
      </c>
      <c r="K140" s="125">
        <v>15</v>
      </c>
      <c r="L140" s="126" t="s">
        <v>54</v>
      </c>
      <c r="N140" s="519">
        <v>64000</v>
      </c>
      <c r="O140" s="509">
        <v>67200</v>
      </c>
      <c r="P140" s="474">
        <f t="shared" si="8"/>
        <v>65600</v>
      </c>
    </row>
    <row r="141" spans="1:16" s="1" customFormat="1" ht="114.75">
      <c r="A141" s="65">
        <v>139</v>
      </c>
      <c r="B141" s="19">
        <v>285655</v>
      </c>
      <c r="C141" s="76" t="s">
        <v>222</v>
      </c>
      <c r="D141" s="77" t="s">
        <v>38</v>
      </c>
      <c r="E141" s="124">
        <v>1</v>
      </c>
      <c r="F141" s="98">
        <v>34891</v>
      </c>
      <c r="G141" s="99">
        <v>5.62E-2</v>
      </c>
      <c r="H141" s="139">
        <f t="shared" si="7"/>
        <v>36851.874199999998</v>
      </c>
      <c r="I141" s="116">
        <v>10</v>
      </c>
      <c r="J141" s="125">
        <v>14</v>
      </c>
      <c r="K141" s="125">
        <v>29</v>
      </c>
      <c r="L141" s="126" t="s">
        <v>54</v>
      </c>
      <c r="N141" s="519">
        <v>42000</v>
      </c>
      <c r="O141" s="509">
        <v>44100</v>
      </c>
      <c r="P141" s="474">
        <f t="shared" si="8"/>
        <v>43050</v>
      </c>
    </row>
    <row r="142" spans="1:16" s="1" customFormat="1" ht="89.25">
      <c r="A142" s="65">
        <v>140</v>
      </c>
      <c r="B142" s="19">
        <v>274495</v>
      </c>
      <c r="C142" s="76" t="s">
        <v>223</v>
      </c>
      <c r="D142" s="77" t="s">
        <v>201</v>
      </c>
      <c r="E142" s="124">
        <v>1</v>
      </c>
      <c r="F142" s="98">
        <v>29759</v>
      </c>
      <c r="G142" s="99">
        <v>5.62E-2</v>
      </c>
      <c r="H142" s="139">
        <f t="shared" si="7"/>
        <v>31431.4558</v>
      </c>
      <c r="I142" s="116">
        <v>10</v>
      </c>
      <c r="J142" s="125">
        <v>17</v>
      </c>
      <c r="K142" s="125">
        <v>16</v>
      </c>
      <c r="L142" s="126" t="s">
        <v>45</v>
      </c>
      <c r="N142" s="519">
        <v>49000</v>
      </c>
      <c r="O142" s="509">
        <v>51450</v>
      </c>
      <c r="P142" s="474">
        <f t="shared" si="8"/>
        <v>50225</v>
      </c>
    </row>
    <row r="143" spans="1:16" s="1" customFormat="1" ht="15">
      <c r="A143" s="65">
        <v>141</v>
      </c>
      <c r="B143" s="19">
        <v>292378</v>
      </c>
      <c r="C143" s="76" t="s">
        <v>224</v>
      </c>
      <c r="D143" s="77" t="s">
        <v>61</v>
      </c>
      <c r="E143" s="124">
        <v>1</v>
      </c>
      <c r="F143" s="98"/>
      <c r="G143" s="99">
        <v>5.62E-2</v>
      </c>
      <c r="H143" s="139">
        <v>48000</v>
      </c>
      <c r="I143" s="116">
        <v>27</v>
      </c>
      <c r="J143" s="125">
        <v>19</v>
      </c>
      <c r="K143" s="125">
        <v>15</v>
      </c>
      <c r="L143" s="126" t="s">
        <v>62</v>
      </c>
      <c r="N143" s="519">
        <v>92820</v>
      </c>
      <c r="O143" s="509">
        <v>97461</v>
      </c>
      <c r="P143" s="474">
        <f t="shared" si="8"/>
        <v>95140.5</v>
      </c>
    </row>
    <row r="144" spans="1:16" s="1" customFormat="1" ht="114.75">
      <c r="A144" s="65">
        <v>142</v>
      </c>
      <c r="B144" s="19">
        <v>250084</v>
      </c>
      <c r="C144" s="76" t="s">
        <v>225</v>
      </c>
      <c r="D144" s="77" t="s">
        <v>43</v>
      </c>
      <c r="E144" s="124">
        <v>1</v>
      </c>
      <c r="F144" s="98">
        <v>46181</v>
      </c>
      <c r="G144" s="99">
        <v>5.62E-2</v>
      </c>
      <c r="H144" s="139">
        <f t="shared" ref="H144:H181" si="9">(F144*G144)+F144</f>
        <v>48776.372199999998</v>
      </c>
      <c r="I144" s="116">
        <v>10</v>
      </c>
      <c r="J144" s="125">
        <v>19</v>
      </c>
      <c r="K144" s="125">
        <v>15</v>
      </c>
      <c r="L144" s="126" t="s">
        <v>62</v>
      </c>
      <c r="N144" s="519">
        <v>76000</v>
      </c>
      <c r="O144" s="509">
        <v>79800</v>
      </c>
      <c r="P144" s="474">
        <f t="shared" si="8"/>
        <v>77900</v>
      </c>
    </row>
    <row r="145" spans="1:16" s="1" customFormat="1" ht="38.25">
      <c r="A145" s="65">
        <v>143</v>
      </c>
      <c r="B145" s="19">
        <v>235337</v>
      </c>
      <c r="C145" s="76" t="s">
        <v>226</v>
      </c>
      <c r="D145" s="77" t="s">
        <v>43</v>
      </c>
      <c r="E145" s="124">
        <v>1</v>
      </c>
      <c r="F145" s="98">
        <v>107762</v>
      </c>
      <c r="G145" s="99">
        <v>5.62E-2</v>
      </c>
      <c r="H145" s="139">
        <f t="shared" si="9"/>
        <v>113818.22440000001</v>
      </c>
      <c r="I145" s="116">
        <v>42</v>
      </c>
      <c r="J145" s="125">
        <v>17</v>
      </c>
      <c r="K145" s="125">
        <v>16</v>
      </c>
      <c r="L145" s="126" t="s">
        <v>45</v>
      </c>
      <c r="N145" s="519">
        <v>140000</v>
      </c>
      <c r="O145" s="509">
        <v>147000</v>
      </c>
      <c r="P145" s="474">
        <f t="shared" si="8"/>
        <v>143500</v>
      </c>
    </row>
    <row r="146" spans="1:16" s="1" customFormat="1" ht="63.75">
      <c r="A146" s="65">
        <v>144</v>
      </c>
      <c r="B146" s="19">
        <v>287716</v>
      </c>
      <c r="C146" s="76" t="s">
        <v>227</v>
      </c>
      <c r="D146" s="77" t="s">
        <v>38</v>
      </c>
      <c r="E146" s="124">
        <v>1</v>
      </c>
      <c r="F146" s="98">
        <v>28733</v>
      </c>
      <c r="G146" s="99">
        <v>5.62E-2</v>
      </c>
      <c r="H146" s="139">
        <f t="shared" si="9"/>
        <v>30347.794600000001</v>
      </c>
      <c r="I146" s="116">
        <v>10</v>
      </c>
      <c r="J146" s="125">
        <v>17</v>
      </c>
      <c r="K146" s="125">
        <v>16</v>
      </c>
      <c r="L146" s="126" t="s">
        <v>45</v>
      </c>
      <c r="N146" s="519">
        <v>39000</v>
      </c>
      <c r="O146" s="509">
        <v>40950</v>
      </c>
      <c r="P146" s="474">
        <f t="shared" si="8"/>
        <v>39975</v>
      </c>
    </row>
    <row r="147" spans="1:16" s="1" customFormat="1" ht="102">
      <c r="A147" s="65">
        <v>145</v>
      </c>
      <c r="B147" s="19">
        <v>280435</v>
      </c>
      <c r="C147" s="76" t="s">
        <v>228</v>
      </c>
      <c r="D147" s="77" t="s">
        <v>61</v>
      </c>
      <c r="E147" s="124">
        <v>1</v>
      </c>
      <c r="F147" s="98">
        <v>471090</v>
      </c>
      <c r="G147" s="99">
        <v>5.62E-2</v>
      </c>
      <c r="H147" s="139">
        <f t="shared" si="9"/>
        <v>497565.25800000003</v>
      </c>
      <c r="I147" s="116">
        <v>21</v>
      </c>
      <c r="J147" s="125">
        <v>15</v>
      </c>
      <c r="K147" s="125">
        <v>16</v>
      </c>
      <c r="L147" s="126" t="s">
        <v>39</v>
      </c>
      <c r="N147" s="519">
        <v>590000</v>
      </c>
      <c r="O147" s="509">
        <v>619500</v>
      </c>
      <c r="P147" s="474">
        <f t="shared" si="8"/>
        <v>604750</v>
      </c>
    </row>
    <row r="148" spans="1:16" s="1" customFormat="1" ht="15">
      <c r="A148" s="65">
        <v>146</v>
      </c>
      <c r="B148" s="19">
        <v>230508</v>
      </c>
      <c r="C148" s="76" t="s">
        <v>229</v>
      </c>
      <c r="D148" s="77" t="s">
        <v>230</v>
      </c>
      <c r="E148" s="124">
        <v>1</v>
      </c>
      <c r="F148" s="98">
        <v>12311</v>
      </c>
      <c r="G148" s="99">
        <v>5.62E-2</v>
      </c>
      <c r="H148" s="139">
        <f t="shared" si="9"/>
        <v>13002.878199999999</v>
      </c>
      <c r="I148" s="116">
        <v>15</v>
      </c>
      <c r="J148" s="125">
        <v>15</v>
      </c>
      <c r="K148" s="125">
        <v>16</v>
      </c>
      <c r="L148" s="126" t="s">
        <v>39</v>
      </c>
      <c r="N148" s="519">
        <v>15000</v>
      </c>
      <c r="O148" s="509">
        <v>15750</v>
      </c>
      <c r="P148" s="474">
        <f t="shared" si="8"/>
        <v>15375</v>
      </c>
    </row>
    <row r="149" spans="1:16" s="1" customFormat="1" ht="15">
      <c r="A149" s="65">
        <v>147</v>
      </c>
      <c r="B149" s="19">
        <v>232266</v>
      </c>
      <c r="C149" s="76" t="s">
        <v>231</v>
      </c>
      <c r="D149" s="77" t="s">
        <v>230</v>
      </c>
      <c r="E149" s="124">
        <v>1</v>
      </c>
      <c r="F149" s="98">
        <v>12311</v>
      </c>
      <c r="G149" s="99">
        <v>5.62E-2</v>
      </c>
      <c r="H149" s="139">
        <f t="shared" si="9"/>
        <v>13002.878199999999</v>
      </c>
      <c r="I149" s="116">
        <v>15</v>
      </c>
      <c r="J149" s="125">
        <v>15</v>
      </c>
      <c r="K149" s="125">
        <v>16</v>
      </c>
      <c r="L149" s="126" t="s">
        <v>39</v>
      </c>
      <c r="N149" s="519">
        <v>15000</v>
      </c>
      <c r="O149" s="509">
        <v>15750</v>
      </c>
      <c r="P149" s="474">
        <f t="shared" si="8"/>
        <v>15375</v>
      </c>
    </row>
    <row r="150" spans="1:16" s="1" customFormat="1" ht="25.5">
      <c r="A150" s="65">
        <v>148</v>
      </c>
      <c r="B150" s="19">
        <v>280944</v>
      </c>
      <c r="C150" s="76" t="s">
        <v>232</v>
      </c>
      <c r="D150" s="77" t="s">
        <v>61</v>
      </c>
      <c r="E150" s="124">
        <v>1</v>
      </c>
      <c r="F150" s="98">
        <v>23200.240000000002</v>
      </c>
      <c r="G150" s="99">
        <v>5.62E-2</v>
      </c>
      <c r="H150" s="139">
        <f t="shared" si="9"/>
        <v>24504.093488000002</v>
      </c>
      <c r="I150" s="116">
        <v>21</v>
      </c>
      <c r="J150" s="125">
        <v>11</v>
      </c>
      <c r="K150" s="125">
        <v>15</v>
      </c>
      <c r="L150" s="126" t="s">
        <v>93</v>
      </c>
      <c r="N150" s="519">
        <v>32130</v>
      </c>
      <c r="O150" s="509">
        <v>33737</v>
      </c>
      <c r="P150" s="474">
        <f t="shared" si="8"/>
        <v>32933.5</v>
      </c>
    </row>
    <row r="151" spans="1:16" s="1" customFormat="1" ht="51">
      <c r="A151" s="65">
        <v>149</v>
      </c>
      <c r="B151" s="19">
        <v>252509</v>
      </c>
      <c r="C151" s="76" t="s">
        <v>233</v>
      </c>
      <c r="D151" s="77" t="s">
        <v>43</v>
      </c>
      <c r="E151" s="124">
        <v>1</v>
      </c>
      <c r="F151" s="98">
        <v>66708</v>
      </c>
      <c r="G151" s="99">
        <v>5.62E-2</v>
      </c>
      <c r="H151" s="139">
        <f t="shared" si="9"/>
        <v>70456.989600000001</v>
      </c>
      <c r="I151" s="116">
        <v>42</v>
      </c>
      <c r="J151" s="125">
        <v>11</v>
      </c>
      <c r="K151" s="125">
        <v>15</v>
      </c>
      <c r="L151" s="126" t="s">
        <v>93</v>
      </c>
      <c r="N151" s="519">
        <v>69000</v>
      </c>
      <c r="O151" s="509">
        <v>72450</v>
      </c>
      <c r="P151" s="474">
        <f t="shared" si="8"/>
        <v>70725</v>
      </c>
    </row>
    <row r="152" spans="1:16" s="1" customFormat="1" ht="127.5">
      <c r="A152" s="65">
        <v>150</v>
      </c>
      <c r="B152" s="19">
        <v>292306</v>
      </c>
      <c r="C152" s="76" t="s">
        <v>234</v>
      </c>
      <c r="D152" s="77" t="s">
        <v>61</v>
      </c>
      <c r="E152" s="124">
        <v>1</v>
      </c>
      <c r="F152" s="98">
        <v>59840.34</v>
      </c>
      <c r="G152" s="99">
        <v>5.62E-2</v>
      </c>
      <c r="H152" s="139">
        <f t="shared" si="9"/>
        <v>63203.367107999999</v>
      </c>
      <c r="I152" s="116">
        <v>21</v>
      </c>
      <c r="J152" s="125">
        <v>11</v>
      </c>
      <c r="K152" s="125">
        <v>15</v>
      </c>
      <c r="L152" s="126" t="s">
        <v>93</v>
      </c>
      <c r="N152" s="519">
        <v>61880</v>
      </c>
      <c r="O152" s="509">
        <v>64974</v>
      </c>
      <c r="P152" s="474">
        <f t="shared" si="8"/>
        <v>63427</v>
      </c>
    </row>
    <row r="153" spans="1:16" s="1" customFormat="1" ht="51">
      <c r="A153" s="65">
        <v>151</v>
      </c>
      <c r="B153" s="19">
        <v>230420</v>
      </c>
      <c r="C153" s="76" t="s">
        <v>235</v>
      </c>
      <c r="D153" s="77" t="s">
        <v>61</v>
      </c>
      <c r="E153" s="124">
        <v>1</v>
      </c>
      <c r="F153" s="98">
        <v>18314.099999999999</v>
      </c>
      <c r="G153" s="99">
        <v>5.62E-2</v>
      </c>
      <c r="H153" s="139">
        <f t="shared" si="9"/>
        <v>19343.352419999999</v>
      </c>
      <c r="I153" s="116">
        <v>27</v>
      </c>
      <c r="J153" s="125">
        <v>11</v>
      </c>
      <c r="K153" s="125">
        <v>15</v>
      </c>
      <c r="L153" s="126" t="s">
        <v>93</v>
      </c>
      <c r="N153" s="519">
        <v>41650</v>
      </c>
      <c r="O153" s="509">
        <v>43733</v>
      </c>
      <c r="P153" s="474">
        <f t="shared" si="8"/>
        <v>42691.5</v>
      </c>
    </row>
    <row r="154" spans="1:16" s="1" customFormat="1" ht="89.25">
      <c r="A154" s="65">
        <v>152</v>
      </c>
      <c r="B154" s="19">
        <v>286528</v>
      </c>
      <c r="C154" s="76" t="s">
        <v>236</v>
      </c>
      <c r="D154" s="77" t="s">
        <v>61</v>
      </c>
      <c r="E154" s="124">
        <v>1</v>
      </c>
      <c r="F154" s="98">
        <v>59840.34</v>
      </c>
      <c r="G154" s="99">
        <v>5.62E-2</v>
      </c>
      <c r="H154" s="139">
        <f t="shared" si="9"/>
        <v>63203.367107999999</v>
      </c>
      <c r="I154" s="116">
        <v>21</v>
      </c>
      <c r="J154" s="125">
        <v>11</v>
      </c>
      <c r="K154" s="125">
        <v>15</v>
      </c>
      <c r="L154" s="126" t="s">
        <v>93</v>
      </c>
      <c r="N154" s="519">
        <v>54000</v>
      </c>
      <c r="O154" s="509">
        <v>56700</v>
      </c>
      <c r="P154" s="474">
        <f t="shared" si="8"/>
        <v>55350</v>
      </c>
    </row>
    <row r="155" spans="1:16" s="1" customFormat="1" ht="38.25">
      <c r="A155" s="65">
        <v>153</v>
      </c>
      <c r="B155" s="19">
        <v>282321</v>
      </c>
      <c r="C155" s="76" t="s">
        <v>237</v>
      </c>
      <c r="D155" s="77" t="s">
        <v>61</v>
      </c>
      <c r="E155" s="124">
        <v>1</v>
      </c>
      <c r="F155" s="98">
        <v>95259.5</v>
      </c>
      <c r="G155" s="99">
        <v>5.62E-2</v>
      </c>
      <c r="H155" s="139">
        <f t="shared" si="9"/>
        <v>100613.0839</v>
      </c>
      <c r="I155" s="116">
        <v>21</v>
      </c>
      <c r="J155" s="125">
        <v>11</v>
      </c>
      <c r="K155" s="125">
        <v>15</v>
      </c>
      <c r="L155" s="126" t="s">
        <v>93</v>
      </c>
      <c r="N155" s="519">
        <v>41650</v>
      </c>
      <c r="O155" s="509">
        <v>43733</v>
      </c>
      <c r="P155" s="474">
        <f t="shared" si="8"/>
        <v>42691.5</v>
      </c>
    </row>
    <row r="156" spans="1:16" s="1" customFormat="1" ht="25.5">
      <c r="A156" s="65">
        <v>154</v>
      </c>
      <c r="B156" s="19">
        <v>234156</v>
      </c>
      <c r="C156" s="76" t="s">
        <v>238</v>
      </c>
      <c r="D156" s="77" t="s">
        <v>49</v>
      </c>
      <c r="E156" s="124">
        <v>1</v>
      </c>
      <c r="F156" s="98">
        <v>169343</v>
      </c>
      <c r="G156" s="99">
        <v>5.62E-2</v>
      </c>
      <c r="H156" s="139">
        <f t="shared" si="9"/>
        <v>178860.0766</v>
      </c>
      <c r="I156" s="116">
        <v>10</v>
      </c>
      <c r="J156" s="125">
        <v>17</v>
      </c>
      <c r="K156" s="125">
        <v>16</v>
      </c>
      <c r="L156" s="126" t="s">
        <v>50</v>
      </c>
      <c r="N156" s="519">
        <v>320000</v>
      </c>
      <c r="O156" s="509">
        <v>336000</v>
      </c>
      <c r="P156" s="474">
        <f t="shared" si="8"/>
        <v>328000</v>
      </c>
    </row>
    <row r="157" spans="1:16" s="1" customFormat="1" ht="102">
      <c r="A157" s="65">
        <v>155</v>
      </c>
      <c r="B157" s="19">
        <v>250125</v>
      </c>
      <c r="C157" s="76" t="s">
        <v>239</v>
      </c>
      <c r="D157" s="77" t="s">
        <v>240</v>
      </c>
      <c r="E157" s="124">
        <v>1</v>
      </c>
      <c r="F157" s="98">
        <v>169343</v>
      </c>
      <c r="G157" s="99">
        <v>5.62E-2</v>
      </c>
      <c r="H157" s="139">
        <f t="shared" si="9"/>
        <v>178860.0766</v>
      </c>
      <c r="I157" s="116">
        <v>10</v>
      </c>
      <c r="J157" s="125">
        <v>11</v>
      </c>
      <c r="K157" s="125">
        <v>15</v>
      </c>
      <c r="L157" s="126" t="s">
        <v>93</v>
      </c>
      <c r="N157" s="519">
        <v>320000</v>
      </c>
      <c r="O157" s="509">
        <v>336000</v>
      </c>
      <c r="P157" s="474">
        <f t="shared" si="8"/>
        <v>328000</v>
      </c>
    </row>
    <row r="158" spans="1:16" s="1" customFormat="1" ht="51">
      <c r="A158" s="65">
        <v>156</v>
      </c>
      <c r="B158" s="19">
        <v>288467</v>
      </c>
      <c r="C158" s="76" t="s">
        <v>241</v>
      </c>
      <c r="D158" s="77" t="s">
        <v>53</v>
      </c>
      <c r="E158" s="124">
        <v>1</v>
      </c>
      <c r="F158" s="98">
        <v>158053</v>
      </c>
      <c r="G158" s="99">
        <v>5.62E-2</v>
      </c>
      <c r="H158" s="139">
        <f t="shared" si="9"/>
        <v>166935.57860000001</v>
      </c>
      <c r="I158" s="116">
        <v>10</v>
      </c>
      <c r="J158" s="125">
        <v>11</v>
      </c>
      <c r="K158" s="125">
        <v>15</v>
      </c>
      <c r="L158" s="126" t="s">
        <v>93</v>
      </c>
      <c r="N158" s="519">
        <v>320000</v>
      </c>
      <c r="O158" s="509">
        <v>336000</v>
      </c>
      <c r="P158" s="474">
        <f t="shared" si="8"/>
        <v>328000</v>
      </c>
    </row>
    <row r="159" spans="1:16" s="1" customFormat="1" ht="51">
      <c r="A159" s="65">
        <v>157</v>
      </c>
      <c r="B159" s="19">
        <v>288460</v>
      </c>
      <c r="C159" s="76" t="s">
        <v>242</v>
      </c>
      <c r="D159" s="77" t="s">
        <v>38</v>
      </c>
      <c r="E159" s="124">
        <v>1</v>
      </c>
      <c r="F159" s="98">
        <v>84156</v>
      </c>
      <c r="G159" s="99">
        <v>5.62E-2</v>
      </c>
      <c r="H159" s="139">
        <f t="shared" si="9"/>
        <v>88885.567200000005</v>
      </c>
      <c r="I159" s="116">
        <v>10</v>
      </c>
      <c r="J159" s="125">
        <v>11</v>
      </c>
      <c r="K159" s="125">
        <v>15</v>
      </c>
      <c r="L159" s="126" t="s">
        <v>93</v>
      </c>
      <c r="N159" s="519">
        <v>96000</v>
      </c>
      <c r="O159" s="509">
        <v>100800</v>
      </c>
      <c r="P159" s="474">
        <f t="shared" si="8"/>
        <v>98400</v>
      </c>
    </row>
    <row r="160" spans="1:16" s="1" customFormat="1" ht="102">
      <c r="A160" s="65">
        <v>158</v>
      </c>
      <c r="B160" s="19">
        <v>235311</v>
      </c>
      <c r="C160" s="76" t="s">
        <v>243</v>
      </c>
      <c r="D160" s="77" t="s">
        <v>43</v>
      </c>
      <c r="E160" s="124">
        <v>1</v>
      </c>
      <c r="F160" s="98">
        <v>46181</v>
      </c>
      <c r="G160" s="99">
        <v>5.62E-2</v>
      </c>
      <c r="H160" s="139">
        <f t="shared" si="9"/>
        <v>48776.372199999998</v>
      </c>
      <c r="I160" s="116">
        <v>42</v>
      </c>
      <c r="J160" s="125">
        <v>11</v>
      </c>
      <c r="K160" s="125">
        <v>15</v>
      </c>
      <c r="L160" s="126" t="s">
        <v>93</v>
      </c>
      <c r="N160" s="519">
        <v>96000</v>
      </c>
      <c r="O160" s="509">
        <v>100800</v>
      </c>
      <c r="P160" s="474">
        <f t="shared" si="8"/>
        <v>98400</v>
      </c>
    </row>
    <row r="161" spans="1:16" s="1" customFormat="1" ht="127.5">
      <c r="A161" s="65">
        <v>159</v>
      </c>
      <c r="B161" s="19">
        <v>288460</v>
      </c>
      <c r="C161" s="76" t="s">
        <v>244</v>
      </c>
      <c r="D161" s="77" t="s">
        <v>245</v>
      </c>
      <c r="E161" s="124">
        <v>1</v>
      </c>
      <c r="F161" s="98">
        <v>23601</v>
      </c>
      <c r="G161" s="99">
        <v>5.62E-2</v>
      </c>
      <c r="H161" s="139">
        <f t="shared" si="9"/>
        <v>24927.376199999999</v>
      </c>
      <c r="I161" s="116">
        <v>10</v>
      </c>
      <c r="J161" s="125">
        <v>17</v>
      </c>
      <c r="K161" s="125">
        <v>18</v>
      </c>
      <c r="L161" s="126" t="s">
        <v>59</v>
      </c>
      <c r="N161" s="519">
        <v>33000</v>
      </c>
      <c r="O161" s="509">
        <v>34650</v>
      </c>
      <c r="P161" s="474">
        <f t="shared" si="8"/>
        <v>33825</v>
      </c>
    </row>
    <row r="162" spans="1:16" s="1" customFormat="1" ht="51">
      <c r="A162" s="65">
        <v>160</v>
      </c>
      <c r="B162" s="19">
        <v>288460</v>
      </c>
      <c r="C162" s="76" t="s">
        <v>246</v>
      </c>
      <c r="D162" s="77" t="s">
        <v>38</v>
      </c>
      <c r="E162" s="124">
        <v>1</v>
      </c>
      <c r="F162" s="98">
        <v>43101</v>
      </c>
      <c r="G162" s="99">
        <v>5.62E-2</v>
      </c>
      <c r="H162" s="139">
        <f t="shared" si="9"/>
        <v>45523.2762</v>
      </c>
      <c r="I162" s="116">
        <v>10</v>
      </c>
      <c r="J162" s="125">
        <v>17</v>
      </c>
      <c r="K162" s="125">
        <v>18</v>
      </c>
      <c r="L162" s="126" t="s">
        <v>59</v>
      </c>
      <c r="N162" s="519">
        <v>63100</v>
      </c>
      <c r="O162" s="509">
        <v>66255</v>
      </c>
      <c r="P162" s="474">
        <f t="shared" si="8"/>
        <v>64677.5</v>
      </c>
    </row>
    <row r="163" spans="1:16" s="1" customFormat="1" ht="51">
      <c r="A163" s="65">
        <v>161</v>
      </c>
      <c r="B163" s="19">
        <v>288460</v>
      </c>
      <c r="C163" s="76" t="s">
        <v>247</v>
      </c>
      <c r="D163" s="77" t="s">
        <v>38</v>
      </c>
      <c r="E163" s="124">
        <v>1</v>
      </c>
      <c r="F163" s="98">
        <v>66708</v>
      </c>
      <c r="G163" s="99">
        <v>5.62E-2</v>
      </c>
      <c r="H163" s="139">
        <f t="shared" si="9"/>
        <v>70456.989600000001</v>
      </c>
      <c r="I163" s="116">
        <v>10</v>
      </c>
      <c r="J163" s="125">
        <v>17</v>
      </c>
      <c r="K163" s="125">
        <v>18</v>
      </c>
      <c r="L163" s="126" t="s">
        <v>59</v>
      </c>
      <c r="N163" s="519">
        <v>76000</v>
      </c>
      <c r="O163" s="509">
        <v>79800</v>
      </c>
      <c r="P163" s="474">
        <f t="shared" si="8"/>
        <v>77900</v>
      </c>
    </row>
    <row r="164" spans="1:16" s="1" customFormat="1" ht="63.75">
      <c r="A164" s="65">
        <v>162</v>
      </c>
      <c r="B164" s="19">
        <v>288460</v>
      </c>
      <c r="C164" s="76" t="s">
        <v>248</v>
      </c>
      <c r="D164" s="77" t="s">
        <v>249</v>
      </c>
      <c r="E164" s="124">
        <v>1</v>
      </c>
      <c r="F164" s="98">
        <v>80050</v>
      </c>
      <c r="G164" s="99">
        <v>5.62E-2</v>
      </c>
      <c r="H164" s="139">
        <f t="shared" si="9"/>
        <v>84548.81</v>
      </c>
      <c r="I164" s="116">
        <v>10</v>
      </c>
      <c r="J164" s="125">
        <v>17</v>
      </c>
      <c r="K164" s="125">
        <v>18</v>
      </c>
      <c r="L164" s="126" t="s">
        <v>59</v>
      </c>
      <c r="N164" s="519">
        <v>96000</v>
      </c>
      <c r="O164" s="509">
        <v>100800</v>
      </c>
      <c r="P164" s="474">
        <f t="shared" si="8"/>
        <v>98400</v>
      </c>
    </row>
    <row r="165" spans="1:16" s="1" customFormat="1" ht="38.25">
      <c r="A165" s="65">
        <v>163</v>
      </c>
      <c r="B165" s="19">
        <v>288460</v>
      </c>
      <c r="C165" s="76" t="s">
        <v>250</v>
      </c>
      <c r="D165" s="77" t="s">
        <v>251</v>
      </c>
      <c r="E165" s="124">
        <v>1</v>
      </c>
      <c r="F165" s="98">
        <v>53365</v>
      </c>
      <c r="G165" s="99">
        <v>5.62E-2</v>
      </c>
      <c r="H165" s="139">
        <f t="shared" si="9"/>
        <v>56364.112999999998</v>
      </c>
      <c r="I165" s="116">
        <v>10</v>
      </c>
      <c r="J165" s="125">
        <v>17</v>
      </c>
      <c r="K165" s="125">
        <v>18</v>
      </c>
      <c r="L165" s="126" t="s">
        <v>59</v>
      </c>
      <c r="N165" s="519">
        <v>63000</v>
      </c>
      <c r="O165" s="509">
        <v>66150</v>
      </c>
      <c r="P165" s="474">
        <f t="shared" si="8"/>
        <v>64575</v>
      </c>
    </row>
    <row r="166" spans="1:16" s="1" customFormat="1" ht="76.5">
      <c r="A166" s="65">
        <v>164</v>
      </c>
      <c r="B166" s="19">
        <v>235312</v>
      </c>
      <c r="C166" s="76" t="s">
        <v>252</v>
      </c>
      <c r="D166" s="77" t="s">
        <v>128</v>
      </c>
      <c r="E166" s="124">
        <v>1</v>
      </c>
      <c r="F166" s="98">
        <v>417698.33</v>
      </c>
      <c r="G166" s="99">
        <v>5.62E-2</v>
      </c>
      <c r="H166" s="139">
        <f t="shared" si="9"/>
        <v>441172.97614600003</v>
      </c>
      <c r="I166" s="116">
        <v>42</v>
      </c>
      <c r="J166" s="125">
        <v>11</v>
      </c>
      <c r="K166" s="125">
        <v>15</v>
      </c>
      <c r="L166" s="126" t="s">
        <v>93</v>
      </c>
      <c r="N166" s="519">
        <v>452200</v>
      </c>
      <c r="O166" s="509">
        <v>474810</v>
      </c>
      <c r="P166" s="474">
        <f t="shared" si="8"/>
        <v>463505</v>
      </c>
    </row>
    <row r="167" spans="1:16" s="1" customFormat="1" ht="63.75">
      <c r="A167" s="65">
        <v>165</v>
      </c>
      <c r="B167" s="19">
        <v>235312</v>
      </c>
      <c r="C167" s="76" t="s">
        <v>253</v>
      </c>
      <c r="D167" s="77" t="s">
        <v>128</v>
      </c>
      <c r="E167" s="124">
        <v>1</v>
      </c>
      <c r="F167" s="98">
        <v>417698.33</v>
      </c>
      <c r="G167" s="99">
        <v>5.62E-2</v>
      </c>
      <c r="H167" s="139">
        <f t="shared" si="9"/>
        <v>441172.97614600003</v>
      </c>
      <c r="I167" s="116">
        <v>42</v>
      </c>
      <c r="J167" s="125">
        <v>11</v>
      </c>
      <c r="K167" s="125">
        <v>15</v>
      </c>
      <c r="L167" s="126" t="s">
        <v>93</v>
      </c>
      <c r="N167" s="519">
        <v>452200</v>
      </c>
      <c r="O167" s="509">
        <v>474810</v>
      </c>
      <c r="P167" s="474">
        <f t="shared" si="8"/>
        <v>463505</v>
      </c>
    </row>
    <row r="168" spans="1:16" s="1" customFormat="1" ht="38.25">
      <c r="A168" s="65">
        <v>166</v>
      </c>
      <c r="B168" s="19">
        <v>285595</v>
      </c>
      <c r="C168" s="76" t="s">
        <v>254</v>
      </c>
      <c r="D168" s="77" t="s">
        <v>43</v>
      </c>
      <c r="E168" s="124">
        <v>1</v>
      </c>
      <c r="F168" s="98">
        <v>40023</v>
      </c>
      <c r="G168" s="99">
        <v>5.62E-2</v>
      </c>
      <c r="H168" s="139">
        <f t="shared" si="9"/>
        <v>42272.292600000001</v>
      </c>
      <c r="I168" s="116">
        <v>42</v>
      </c>
      <c r="J168" s="125">
        <v>11</v>
      </c>
      <c r="K168" s="125">
        <v>15</v>
      </c>
      <c r="L168" s="126" t="s">
        <v>93</v>
      </c>
      <c r="N168" s="519">
        <v>60000</v>
      </c>
      <c r="O168" s="509">
        <v>63000</v>
      </c>
      <c r="P168" s="474">
        <f t="shared" si="8"/>
        <v>61500</v>
      </c>
    </row>
    <row r="169" spans="1:16" s="1" customFormat="1" ht="127.5">
      <c r="A169" s="65">
        <v>167</v>
      </c>
      <c r="B169" s="19">
        <v>250084</v>
      </c>
      <c r="C169" s="76" t="s">
        <v>255</v>
      </c>
      <c r="D169" s="77" t="s">
        <v>43</v>
      </c>
      <c r="E169" s="124">
        <v>1</v>
      </c>
      <c r="F169" s="98">
        <v>45154</v>
      </c>
      <c r="G169" s="99">
        <v>5.62E-2</v>
      </c>
      <c r="H169" s="139">
        <f t="shared" si="9"/>
        <v>47691.654799999997</v>
      </c>
      <c r="I169" s="116">
        <v>70</v>
      </c>
      <c r="J169" s="125">
        <v>14</v>
      </c>
      <c r="K169" s="125">
        <v>16</v>
      </c>
      <c r="L169" s="126" t="s">
        <v>54</v>
      </c>
      <c r="N169" s="519">
        <v>57000</v>
      </c>
      <c r="O169" s="509">
        <v>59850</v>
      </c>
      <c r="P169" s="474">
        <f t="shared" si="8"/>
        <v>58425</v>
      </c>
    </row>
    <row r="170" spans="1:16" s="1" customFormat="1" ht="102">
      <c r="A170" s="65">
        <v>168</v>
      </c>
      <c r="B170" s="19">
        <v>255125</v>
      </c>
      <c r="C170" s="76" t="s">
        <v>256</v>
      </c>
      <c r="D170" s="77" t="s">
        <v>61</v>
      </c>
      <c r="E170" s="124">
        <v>1</v>
      </c>
      <c r="F170" s="98">
        <v>31749.200000000001</v>
      </c>
      <c r="G170" s="99">
        <v>5.62E-2</v>
      </c>
      <c r="H170" s="139">
        <f t="shared" si="9"/>
        <v>33533.505040000004</v>
      </c>
      <c r="I170" s="116">
        <v>21</v>
      </c>
      <c r="J170" s="125">
        <v>11</v>
      </c>
      <c r="K170" s="125">
        <v>15</v>
      </c>
      <c r="L170" s="126" t="s">
        <v>93</v>
      </c>
      <c r="N170" s="519">
        <v>96000</v>
      </c>
      <c r="O170" s="509">
        <v>100800</v>
      </c>
      <c r="P170" s="474">
        <f t="shared" si="8"/>
        <v>98400</v>
      </c>
    </row>
    <row r="171" spans="1:16" s="1" customFormat="1" ht="76.5">
      <c r="A171" s="65">
        <v>169</v>
      </c>
      <c r="B171" s="19">
        <v>296294</v>
      </c>
      <c r="C171" s="76" t="s">
        <v>257</v>
      </c>
      <c r="D171" s="77" t="s">
        <v>258</v>
      </c>
      <c r="E171" s="124">
        <v>1</v>
      </c>
      <c r="F171" s="98">
        <v>66708</v>
      </c>
      <c r="G171" s="99">
        <v>5.62E-2</v>
      </c>
      <c r="H171" s="139">
        <f t="shared" si="9"/>
        <v>70456.989600000001</v>
      </c>
      <c r="I171" s="116">
        <v>42</v>
      </c>
      <c r="J171" s="125">
        <v>11</v>
      </c>
      <c r="K171" s="125">
        <v>15</v>
      </c>
      <c r="L171" s="126" t="s">
        <v>93</v>
      </c>
      <c r="N171" s="519">
        <v>76000</v>
      </c>
      <c r="O171" s="509">
        <v>79800</v>
      </c>
      <c r="P171" s="474">
        <f t="shared" si="8"/>
        <v>77900</v>
      </c>
    </row>
    <row r="172" spans="1:16" s="1" customFormat="1" ht="25.5">
      <c r="A172" s="65">
        <v>170</v>
      </c>
      <c r="B172" s="19">
        <v>250456</v>
      </c>
      <c r="C172" s="76" t="s">
        <v>259</v>
      </c>
      <c r="D172" s="77" t="s">
        <v>61</v>
      </c>
      <c r="E172" s="124">
        <v>1</v>
      </c>
      <c r="F172" s="98">
        <v>228388.37</v>
      </c>
      <c r="G172" s="99">
        <v>5.62E-2</v>
      </c>
      <c r="H172" s="139">
        <f t="shared" si="9"/>
        <v>241223.796394</v>
      </c>
      <c r="I172" s="116">
        <v>21</v>
      </c>
      <c r="J172" s="125">
        <v>10</v>
      </c>
      <c r="K172" s="125">
        <v>18</v>
      </c>
      <c r="L172" s="126" t="s">
        <v>59</v>
      </c>
      <c r="N172" s="519">
        <v>243950</v>
      </c>
      <c r="O172" s="509">
        <v>256148</v>
      </c>
      <c r="P172" s="474">
        <f t="shared" si="8"/>
        <v>250049</v>
      </c>
    </row>
    <row r="173" spans="1:16" s="1" customFormat="1" ht="25.5">
      <c r="A173" s="65">
        <v>171</v>
      </c>
      <c r="B173" s="19">
        <v>250456</v>
      </c>
      <c r="C173" s="76" t="s">
        <v>260</v>
      </c>
      <c r="D173" s="77" t="s">
        <v>61</v>
      </c>
      <c r="E173" s="124">
        <v>1</v>
      </c>
      <c r="F173" s="98">
        <v>201518.17</v>
      </c>
      <c r="G173" s="99">
        <v>5.62E-2</v>
      </c>
      <c r="H173" s="139">
        <f t="shared" si="9"/>
        <v>212843.49115400002</v>
      </c>
      <c r="I173" s="116">
        <v>21</v>
      </c>
      <c r="J173" s="125">
        <v>10</v>
      </c>
      <c r="K173" s="125">
        <v>18</v>
      </c>
      <c r="L173" s="126" t="s">
        <v>59</v>
      </c>
      <c r="N173" s="519">
        <v>232050</v>
      </c>
      <c r="O173" s="509">
        <v>243653</v>
      </c>
      <c r="P173" s="474">
        <f t="shared" si="8"/>
        <v>237851.5</v>
      </c>
    </row>
    <row r="174" spans="1:16" s="1" customFormat="1" ht="25.5">
      <c r="A174" s="65">
        <v>172</v>
      </c>
      <c r="B174" s="19">
        <v>250456</v>
      </c>
      <c r="C174" s="76" t="s">
        <v>261</v>
      </c>
      <c r="D174" s="77" t="s">
        <v>61</v>
      </c>
      <c r="E174" s="124">
        <v>1</v>
      </c>
      <c r="F174" s="98">
        <v>189304.01</v>
      </c>
      <c r="G174" s="99">
        <v>5.62E-2</v>
      </c>
      <c r="H174" s="139">
        <f t="shared" si="9"/>
        <v>199942.89536200001</v>
      </c>
      <c r="I174" s="116">
        <v>21</v>
      </c>
      <c r="J174" s="125">
        <v>10</v>
      </c>
      <c r="K174" s="125">
        <v>18</v>
      </c>
      <c r="L174" s="126" t="s">
        <v>59</v>
      </c>
      <c r="N174" s="519">
        <v>213010</v>
      </c>
      <c r="O174" s="509">
        <v>223661</v>
      </c>
      <c r="P174" s="474">
        <f t="shared" si="8"/>
        <v>218335.5</v>
      </c>
    </row>
    <row r="175" spans="1:16" s="1" customFormat="1" ht="15">
      <c r="A175" s="65">
        <v>173</v>
      </c>
      <c r="B175" s="19">
        <v>250456</v>
      </c>
      <c r="C175" s="76" t="s">
        <v>262</v>
      </c>
      <c r="D175" s="77" t="s">
        <v>61</v>
      </c>
      <c r="E175" s="124">
        <v>1</v>
      </c>
      <c r="F175" s="98">
        <v>177091.04</v>
      </c>
      <c r="G175" s="99">
        <v>5.62E-2</v>
      </c>
      <c r="H175" s="139">
        <f t="shared" si="9"/>
        <v>187043.55644800002</v>
      </c>
      <c r="I175" s="116">
        <v>21</v>
      </c>
      <c r="J175" s="125">
        <v>10</v>
      </c>
      <c r="K175" s="125">
        <v>18</v>
      </c>
      <c r="L175" s="126" t="s">
        <v>59</v>
      </c>
      <c r="N175" s="519">
        <v>190400</v>
      </c>
      <c r="O175" s="509">
        <v>199920</v>
      </c>
      <c r="P175" s="474">
        <f t="shared" si="8"/>
        <v>195160</v>
      </c>
    </row>
    <row r="176" spans="1:16" s="1" customFormat="1" ht="140.25">
      <c r="A176" s="65">
        <v>174</v>
      </c>
      <c r="B176" s="19">
        <v>242007</v>
      </c>
      <c r="C176" s="76" t="s">
        <v>263</v>
      </c>
      <c r="D176" s="77" t="s">
        <v>49</v>
      </c>
      <c r="E176" s="124">
        <v>1</v>
      </c>
      <c r="F176" s="98">
        <v>128289</v>
      </c>
      <c r="G176" s="99">
        <v>5.62E-2</v>
      </c>
      <c r="H176" s="139">
        <f t="shared" si="9"/>
        <v>135498.84179999999</v>
      </c>
      <c r="I176" s="116">
        <v>10</v>
      </c>
      <c r="J176" s="125">
        <v>11</v>
      </c>
      <c r="K176" s="125">
        <v>15</v>
      </c>
      <c r="L176" s="126" t="s">
        <v>93</v>
      </c>
      <c r="N176" s="519">
        <v>210000</v>
      </c>
      <c r="O176" s="509">
        <v>220500</v>
      </c>
      <c r="P176" s="474">
        <f t="shared" si="8"/>
        <v>215250</v>
      </c>
    </row>
    <row r="177" spans="1:16" s="1" customFormat="1" ht="127.5">
      <c r="A177" s="65">
        <v>175</v>
      </c>
      <c r="B177" s="19">
        <v>253078</v>
      </c>
      <c r="C177" s="76" t="s">
        <v>264</v>
      </c>
      <c r="D177" s="77" t="s">
        <v>61</v>
      </c>
      <c r="E177" s="124">
        <v>1</v>
      </c>
      <c r="F177" s="98">
        <v>106251.53</v>
      </c>
      <c r="G177" s="99">
        <v>5.62E-2</v>
      </c>
      <c r="H177" s="139">
        <f t="shared" si="9"/>
        <v>112222.865986</v>
      </c>
      <c r="I177" s="116">
        <v>21</v>
      </c>
      <c r="J177" s="125">
        <v>11</v>
      </c>
      <c r="K177" s="125">
        <v>16</v>
      </c>
      <c r="L177" s="126" t="s">
        <v>59</v>
      </c>
      <c r="N177" s="519">
        <v>114240</v>
      </c>
      <c r="O177" s="509">
        <v>119952</v>
      </c>
      <c r="P177" s="474">
        <f t="shared" si="8"/>
        <v>117096</v>
      </c>
    </row>
    <row r="178" spans="1:16" s="1" customFormat="1" ht="25.5">
      <c r="A178" s="65">
        <v>176</v>
      </c>
      <c r="B178" s="19">
        <v>242707</v>
      </c>
      <c r="C178" s="76" t="s">
        <v>265</v>
      </c>
      <c r="D178" s="77" t="s">
        <v>208</v>
      </c>
      <c r="E178" s="124">
        <v>1</v>
      </c>
      <c r="F178" s="98">
        <v>1337.56</v>
      </c>
      <c r="G178" s="99">
        <v>5.62E-2</v>
      </c>
      <c r="H178" s="139">
        <f t="shared" si="9"/>
        <v>1412.7308719999999</v>
      </c>
      <c r="I178" s="116">
        <v>24</v>
      </c>
      <c r="J178" s="125">
        <v>12</v>
      </c>
      <c r="K178" s="125">
        <v>18</v>
      </c>
      <c r="L178" s="126" t="s">
        <v>123</v>
      </c>
      <c r="N178" s="519">
        <v>1785</v>
      </c>
      <c r="O178" s="509">
        <v>1874</v>
      </c>
      <c r="P178" s="474">
        <f t="shared" si="8"/>
        <v>1829.5</v>
      </c>
    </row>
    <row r="179" spans="1:16" s="1" customFormat="1" ht="63.75">
      <c r="A179" s="65">
        <v>177</v>
      </c>
      <c r="B179" s="19">
        <v>285597</v>
      </c>
      <c r="C179" s="76" t="s">
        <v>266</v>
      </c>
      <c r="D179" s="77" t="s">
        <v>61</v>
      </c>
      <c r="E179" s="124">
        <v>1</v>
      </c>
      <c r="F179" s="98">
        <v>3047.59</v>
      </c>
      <c r="G179" s="99">
        <v>5.62E-2</v>
      </c>
      <c r="H179" s="139">
        <f t="shared" si="9"/>
        <v>3218.8645580000002</v>
      </c>
      <c r="I179" s="116">
        <v>42</v>
      </c>
      <c r="J179" s="125">
        <v>18</v>
      </c>
      <c r="K179" s="125">
        <v>31</v>
      </c>
      <c r="L179" s="126" t="s">
        <v>50</v>
      </c>
      <c r="N179" s="519">
        <v>2975</v>
      </c>
      <c r="O179" s="509">
        <v>3124</v>
      </c>
      <c r="P179" s="474">
        <f t="shared" si="8"/>
        <v>3049.5</v>
      </c>
    </row>
    <row r="180" spans="1:16" s="1" customFormat="1" ht="25.5">
      <c r="A180" s="65">
        <v>178</v>
      </c>
      <c r="B180" s="19">
        <v>258452</v>
      </c>
      <c r="C180" s="76" t="s">
        <v>267</v>
      </c>
      <c r="D180" s="77" t="s">
        <v>47</v>
      </c>
      <c r="E180" s="124">
        <v>1</v>
      </c>
      <c r="F180" s="98">
        <v>152663.91</v>
      </c>
      <c r="G180" s="99">
        <v>5.62E-2</v>
      </c>
      <c r="H180" s="139">
        <f t="shared" si="9"/>
        <v>161243.62174199999</v>
      </c>
      <c r="I180" s="116">
        <v>14</v>
      </c>
      <c r="J180" s="125">
        <v>18</v>
      </c>
      <c r="K180" s="125">
        <v>31</v>
      </c>
      <c r="L180" s="126" t="s">
        <v>50</v>
      </c>
      <c r="N180" s="519">
        <v>164220</v>
      </c>
      <c r="O180" s="509">
        <v>172431</v>
      </c>
      <c r="P180" s="474">
        <f t="shared" si="8"/>
        <v>168325.5</v>
      </c>
    </row>
    <row r="181" spans="1:16" s="1" customFormat="1" ht="51">
      <c r="A181" s="65">
        <v>179</v>
      </c>
      <c r="B181" s="19">
        <v>243883</v>
      </c>
      <c r="C181" s="76" t="s">
        <v>268</v>
      </c>
      <c r="D181" s="77" t="s">
        <v>61</v>
      </c>
      <c r="E181" s="124">
        <v>1</v>
      </c>
      <c r="F181" s="98">
        <v>59840.34</v>
      </c>
      <c r="G181" s="99">
        <v>5.62E-2</v>
      </c>
      <c r="H181" s="139">
        <f t="shared" si="9"/>
        <v>63203.367107999999</v>
      </c>
      <c r="I181" s="116">
        <v>21</v>
      </c>
      <c r="J181" s="125">
        <v>18</v>
      </c>
      <c r="K181" s="125">
        <v>31</v>
      </c>
      <c r="L181" s="126" t="s">
        <v>50</v>
      </c>
      <c r="N181" s="519">
        <v>70000</v>
      </c>
      <c r="O181" s="509">
        <v>73500</v>
      </c>
      <c r="P181" s="474">
        <f t="shared" si="8"/>
        <v>71750</v>
      </c>
    </row>
    <row r="182" spans="1:16" s="1" customFormat="1" ht="63.75">
      <c r="A182" s="65">
        <v>180</v>
      </c>
      <c r="B182" s="19">
        <v>273548</v>
      </c>
      <c r="C182" s="76" t="s">
        <v>269</v>
      </c>
      <c r="D182" s="77" t="s">
        <v>270</v>
      </c>
      <c r="E182" s="124">
        <v>1</v>
      </c>
      <c r="F182" s="98">
        <v>0</v>
      </c>
      <c r="G182" s="99">
        <v>5.62E-2</v>
      </c>
      <c r="H182" s="139">
        <v>24000</v>
      </c>
      <c r="I182" s="116">
        <v>10</v>
      </c>
      <c r="J182" s="125">
        <v>18</v>
      </c>
      <c r="K182" s="125">
        <v>31</v>
      </c>
      <c r="L182" s="126" t="s">
        <v>50</v>
      </c>
      <c r="N182" s="519">
        <v>83300</v>
      </c>
      <c r="O182" s="509">
        <v>87465</v>
      </c>
      <c r="P182" s="474">
        <f t="shared" si="8"/>
        <v>85382.5</v>
      </c>
    </row>
    <row r="183" spans="1:16" s="1" customFormat="1" ht="38.25">
      <c r="A183" s="65">
        <v>181</v>
      </c>
      <c r="B183" s="19">
        <v>273548</v>
      </c>
      <c r="C183" s="76" t="s">
        <v>271</v>
      </c>
      <c r="D183" s="77" t="s">
        <v>61</v>
      </c>
      <c r="E183" s="124">
        <v>1</v>
      </c>
      <c r="F183" s="98">
        <v>0</v>
      </c>
      <c r="G183" s="99">
        <v>5.62E-2</v>
      </c>
      <c r="H183" s="139">
        <v>30000</v>
      </c>
      <c r="I183" s="116">
        <v>10</v>
      </c>
      <c r="J183" s="125">
        <v>15</v>
      </c>
      <c r="K183" s="125">
        <v>15</v>
      </c>
      <c r="L183" s="126" t="s">
        <v>272</v>
      </c>
      <c r="N183" s="519">
        <v>83300</v>
      </c>
      <c r="O183" s="509">
        <v>87465</v>
      </c>
      <c r="P183" s="474">
        <f t="shared" si="8"/>
        <v>85382.5</v>
      </c>
    </row>
    <row r="184" spans="1:16" s="1" customFormat="1" ht="165.75">
      <c r="A184" s="65">
        <v>182</v>
      </c>
      <c r="B184" s="19">
        <v>288467</v>
      </c>
      <c r="C184" s="76" t="s">
        <v>273</v>
      </c>
      <c r="D184" s="77" t="s">
        <v>38</v>
      </c>
      <c r="E184" s="124">
        <v>1</v>
      </c>
      <c r="F184" s="98">
        <v>28733</v>
      </c>
      <c r="G184" s="99">
        <v>5.62E-2</v>
      </c>
      <c r="H184" s="139">
        <f t="shared" ref="H184:H217" si="10">(F184*G184)+F184</f>
        <v>30347.794600000001</v>
      </c>
      <c r="I184" s="116">
        <v>10</v>
      </c>
      <c r="J184" s="125">
        <v>19</v>
      </c>
      <c r="K184" s="125">
        <v>15</v>
      </c>
      <c r="L184" s="126" t="s">
        <v>62</v>
      </c>
      <c r="N184" s="519">
        <v>30000</v>
      </c>
      <c r="O184" s="509">
        <v>31500</v>
      </c>
      <c r="P184" s="474">
        <f t="shared" si="8"/>
        <v>30750</v>
      </c>
    </row>
    <row r="185" spans="1:16" s="1" customFormat="1" ht="204">
      <c r="A185" s="65">
        <v>183</v>
      </c>
      <c r="B185" s="19">
        <v>288467</v>
      </c>
      <c r="C185" s="76" t="s">
        <v>274</v>
      </c>
      <c r="D185" s="77" t="s">
        <v>38</v>
      </c>
      <c r="E185" s="124">
        <v>1</v>
      </c>
      <c r="F185" s="98">
        <v>32838</v>
      </c>
      <c r="G185" s="99">
        <v>5.62E-2</v>
      </c>
      <c r="H185" s="139">
        <f t="shared" si="10"/>
        <v>34683.495600000002</v>
      </c>
      <c r="I185" s="116">
        <v>10</v>
      </c>
      <c r="J185" s="125">
        <v>19</v>
      </c>
      <c r="K185" s="125">
        <v>15</v>
      </c>
      <c r="L185" s="126" t="s">
        <v>62</v>
      </c>
      <c r="N185" s="519">
        <v>35000</v>
      </c>
      <c r="O185" s="509">
        <v>36750</v>
      </c>
      <c r="P185" s="474">
        <f t="shared" si="8"/>
        <v>35875</v>
      </c>
    </row>
    <row r="186" spans="1:16" s="1" customFormat="1" ht="165.75">
      <c r="A186" s="65">
        <v>184</v>
      </c>
      <c r="B186" s="19">
        <v>288467</v>
      </c>
      <c r="C186" s="76" t="s">
        <v>275</v>
      </c>
      <c r="D186" s="77" t="s">
        <v>38</v>
      </c>
      <c r="E186" s="124">
        <v>1</v>
      </c>
      <c r="F186" s="98">
        <v>32838</v>
      </c>
      <c r="G186" s="99">
        <v>5.62E-2</v>
      </c>
      <c r="H186" s="139">
        <f t="shared" si="10"/>
        <v>34683.495600000002</v>
      </c>
      <c r="I186" s="116">
        <v>10</v>
      </c>
      <c r="J186" s="125">
        <v>17</v>
      </c>
      <c r="K186" s="125">
        <v>16</v>
      </c>
      <c r="L186" s="126" t="s">
        <v>45</v>
      </c>
      <c r="N186" s="519">
        <v>35000</v>
      </c>
      <c r="O186" s="509">
        <v>36750</v>
      </c>
      <c r="P186" s="474">
        <f t="shared" si="8"/>
        <v>35875</v>
      </c>
    </row>
    <row r="187" spans="1:16" s="1" customFormat="1" ht="102">
      <c r="A187" s="65">
        <v>185</v>
      </c>
      <c r="B187" s="19">
        <v>288467</v>
      </c>
      <c r="C187" s="76" t="s">
        <v>276</v>
      </c>
      <c r="D187" s="77" t="s">
        <v>277</v>
      </c>
      <c r="E187" s="124">
        <v>1</v>
      </c>
      <c r="F187" s="98">
        <v>146763</v>
      </c>
      <c r="G187" s="99">
        <v>5.62E-2</v>
      </c>
      <c r="H187" s="139">
        <f t="shared" si="10"/>
        <v>155011.08059999999</v>
      </c>
      <c r="I187" s="116">
        <v>10</v>
      </c>
      <c r="J187" s="125">
        <v>17</v>
      </c>
      <c r="K187" s="125">
        <v>16</v>
      </c>
      <c r="L187" s="126" t="s">
        <v>45</v>
      </c>
      <c r="N187" s="519">
        <v>320000</v>
      </c>
      <c r="O187" s="509">
        <v>336000</v>
      </c>
      <c r="P187" s="474">
        <f t="shared" si="8"/>
        <v>328000</v>
      </c>
    </row>
    <row r="188" spans="1:16" s="1" customFormat="1" ht="293.25">
      <c r="A188" s="65">
        <v>186</v>
      </c>
      <c r="B188" s="19">
        <v>288467</v>
      </c>
      <c r="C188" s="76" t="s">
        <v>278</v>
      </c>
      <c r="D188" s="77" t="s">
        <v>38</v>
      </c>
      <c r="E188" s="124">
        <v>1</v>
      </c>
      <c r="F188" s="98">
        <v>89287</v>
      </c>
      <c r="G188" s="99">
        <v>5.62E-2</v>
      </c>
      <c r="H188" s="139">
        <f t="shared" si="10"/>
        <v>94304.929399999994</v>
      </c>
      <c r="I188" s="116">
        <v>10</v>
      </c>
      <c r="J188" s="125">
        <v>17</v>
      </c>
      <c r="K188" s="125">
        <v>16</v>
      </c>
      <c r="L188" s="126" t="s">
        <v>45</v>
      </c>
      <c r="N188" s="519">
        <v>98000</v>
      </c>
      <c r="O188" s="509">
        <v>102900</v>
      </c>
      <c r="P188" s="474">
        <f t="shared" si="8"/>
        <v>100450</v>
      </c>
    </row>
    <row r="189" spans="1:16" s="1" customFormat="1" ht="51">
      <c r="A189" s="65">
        <v>187</v>
      </c>
      <c r="B189" s="19">
        <v>288467</v>
      </c>
      <c r="C189" s="76" t="s">
        <v>279</v>
      </c>
      <c r="D189" s="77" t="s">
        <v>57</v>
      </c>
      <c r="E189" s="124">
        <v>1</v>
      </c>
      <c r="F189" s="98">
        <v>29759</v>
      </c>
      <c r="G189" s="99">
        <v>5.62E-2</v>
      </c>
      <c r="H189" s="139">
        <f t="shared" si="10"/>
        <v>31431.4558</v>
      </c>
      <c r="I189" s="116">
        <v>10</v>
      </c>
      <c r="J189" s="125">
        <v>17</v>
      </c>
      <c r="K189" s="125">
        <v>16</v>
      </c>
      <c r="L189" s="126" t="s">
        <v>45</v>
      </c>
      <c r="N189" s="519">
        <v>35000</v>
      </c>
      <c r="O189" s="509">
        <v>36750</v>
      </c>
      <c r="P189" s="474">
        <f t="shared" si="8"/>
        <v>35875</v>
      </c>
    </row>
    <row r="190" spans="1:16" s="1" customFormat="1" ht="38.25">
      <c r="A190" s="65">
        <v>188</v>
      </c>
      <c r="B190" s="19">
        <v>250456</v>
      </c>
      <c r="C190" s="76" t="s">
        <v>280</v>
      </c>
      <c r="D190" s="77" t="s">
        <v>61</v>
      </c>
      <c r="E190" s="124">
        <v>1</v>
      </c>
      <c r="F190" s="98">
        <v>64725.29</v>
      </c>
      <c r="G190" s="99">
        <v>5.62E-2</v>
      </c>
      <c r="H190" s="139">
        <f t="shared" si="10"/>
        <v>68362.851297999994</v>
      </c>
      <c r="I190" s="116">
        <v>21</v>
      </c>
      <c r="J190" s="125">
        <v>15</v>
      </c>
      <c r="K190" s="125">
        <v>15</v>
      </c>
      <c r="L190" s="126" t="s">
        <v>45</v>
      </c>
      <c r="N190" s="519">
        <v>76000</v>
      </c>
      <c r="O190" s="509">
        <v>79800</v>
      </c>
      <c r="P190" s="474">
        <f t="shared" si="8"/>
        <v>77900</v>
      </c>
    </row>
    <row r="191" spans="1:16" s="1" customFormat="1" ht="76.5">
      <c r="A191" s="65">
        <v>189</v>
      </c>
      <c r="B191" s="19">
        <v>250456</v>
      </c>
      <c r="C191" s="76" t="s">
        <v>281</v>
      </c>
      <c r="D191" s="77" t="s">
        <v>61</v>
      </c>
      <c r="E191" s="124">
        <v>1</v>
      </c>
      <c r="F191" s="98">
        <v>64725.29</v>
      </c>
      <c r="G191" s="99">
        <v>5.62E-2</v>
      </c>
      <c r="H191" s="139">
        <f t="shared" si="10"/>
        <v>68362.851297999994</v>
      </c>
      <c r="I191" s="116">
        <v>41</v>
      </c>
      <c r="J191" s="125">
        <v>12</v>
      </c>
      <c r="K191" s="125">
        <v>17</v>
      </c>
      <c r="L191" s="126" t="s">
        <v>282</v>
      </c>
      <c r="N191" s="519">
        <v>71400</v>
      </c>
      <c r="O191" s="509">
        <v>74970</v>
      </c>
      <c r="P191" s="474">
        <f t="shared" si="8"/>
        <v>73185</v>
      </c>
    </row>
    <row r="192" spans="1:16" s="1" customFormat="1" ht="127.5">
      <c r="A192" s="65">
        <v>190</v>
      </c>
      <c r="B192" s="19">
        <v>279312</v>
      </c>
      <c r="C192" s="76" t="s">
        <v>283</v>
      </c>
      <c r="D192" s="77" t="s">
        <v>38</v>
      </c>
      <c r="E192" s="124">
        <v>1</v>
      </c>
      <c r="F192" s="98">
        <v>50286</v>
      </c>
      <c r="G192" s="99">
        <v>5.62E-2</v>
      </c>
      <c r="H192" s="139">
        <f t="shared" si="10"/>
        <v>53112.073199999999</v>
      </c>
      <c r="I192" s="116">
        <v>10</v>
      </c>
      <c r="J192" s="125">
        <v>15</v>
      </c>
      <c r="K192" s="125">
        <v>15</v>
      </c>
      <c r="L192" s="126" t="s">
        <v>45</v>
      </c>
      <c r="N192" s="519">
        <v>75000</v>
      </c>
      <c r="O192" s="509">
        <v>78750</v>
      </c>
      <c r="P192" s="474">
        <f t="shared" si="8"/>
        <v>76875</v>
      </c>
    </row>
    <row r="193" spans="1:16" s="1" customFormat="1" ht="114.75">
      <c r="A193" s="65">
        <v>191</v>
      </c>
      <c r="B193" s="19">
        <v>282365</v>
      </c>
      <c r="C193" s="76" t="s">
        <v>284</v>
      </c>
      <c r="D193" s="77" t="s">
        <v>117</v>
      </c>
      <c r="E193" s="124">
        <v>1</v>
      </c>
      <c r="F193" s="98">
        <v>301741.65000000002</v>
      </c>
      <c r="G193" s="99">
        <v>5.62E-2</v>
      </c>
      <c r="H193" s="139">
        <f t="shared" si="10"/>
        <v>318699.53073</v>
      </c>
      <c r="I193" s="27">
        <v>21</v>
      </c>
      <c r="J193" s="19">
        <v>10</v>
      </c>
      <c r="K193" s="19">
        <v>18</v>
      </c>
      <c r="L193" s="115" t="s">
        <v>45</v>
      </c>
      <c r="N193" s="519">
        <v>504000</v>
      </c>
      <c r="O193" s="509">
        <v>529200</v>
      </c>
      <c r="P193" s="474">
        <f t="shared" si="8"/>
        <v>516600</v>
      </c>
    </row>
    <row r="194" spans="1:16" s="1" customFormat="1" ht="63.75">
      <c r="A194" s="65">
        <v>192</v>
      </c>
      <c r="B194" s="19">
        <v>282365</v>
      </c>
      <c r="C194" s="76" t="s">
        <v>285</v>
      </c>
      <c r="D194" s="77" t="s">
        <v>117</v>
      </c>
      <c r="E194" s="124">
        <v>1</v>
      </c>
      <c r="F194" s="98">
        <v>118537.65</v>
      </c>
      <c r="G194" s="99">
        <v>5.62E-2</v>
      </c>
      <c r="H194" s="139">
        <f t="shared" si="10"/>
        <v>125199.46592999999</v>
      </c>
      <c r="I194" s="116">
        <v>21</v>
      </c>
      <c r="J194" s="125">
        <v>10</v>
      </c>
      <c r="K194" s="125">
        <v>18</v>
      </c>
      <c r="L194" s="126" t="s">
        <v>45</v>
      </c>
      <c r="N194" s="519">
        <v>120750</v>
      </c>
      <c r="O194" s="509">
        <v>126788</v>
      </c>
      <c r="P194" s="474">
        <f t="shared" si="8"/>
        <v>123769</v>
      </c>
    </row>
    <row r="195" spans="1:16" s="1" customFormat="1" ht="25.5">
      <c r="A195" s="65">
        <v>193</v>
      </c>
      <c r="B195" s="19">
        <v>288913</v>
      </c>
      <c r="C195" s="76" t="s">
        <v>286</v>
      </c>
      <c r="D195" s="77" t="s">
        <v>41</v>
      </c>
      <c r="E195" s="124">
        <v>1</v>
      </c>
      <c r="F195" s="98">
        <v>108694.6</v>
      </c>
      <c r="G195" s="99">
        <v>5.62E-2</v>
      </c>
      <c r="H195" s="139">
        <f t="shared" si="10"/>
        <v>114803.23652000001</v>
      </c>
      <c r="I195" s="116">
        <v>42</v>
      </c>
      <c r="J195" s="125">
        <v>21</v>
      </c>
      <c r="K195" s="125">
        <v>19</v>
      </c>
      <c r="L195" s="126" t="s">
        <v>54</v>
      </c>
      <c r="N195" s="519">
        <v>114240</v>
      </c>
      <c r="O195" s="509">
        <v>119952</v>
      </c>
      <c r="P195" s="474">
        <f t="shared" si="8"/>
        <v>117096</v>
      </c>
    </row>
    <row r="196" spans="1:16" s="1" customFormat="1" ht="38.25">
      <c r="A196" s="65">
        <v>194</v>
      </c>
      <c r="B196" s="19">
        <v>288913</v>
      </c>
      <c r="C196" s="76" t="s">
        <v>287</v>
      </c>
      <c r="D196" s="77" t="s">
        <v>61</v>
      </c>
      <c r="E196" s="124">
        <v>1</v>
      </c>
      <c r="F196" s="98">
        <v>11963.07</v>
      </c>
      <c r="G196" s="99">
        <v>5.62E-2</v>
      </c>
      <c r="H196" s="139">
        <f t="shared" si="10"/>
        <v>12635.394533999999</v>
      </c>
      <c r="I196" s="116">
        <v>42</v>
      </c>
      <c r="J196" s="125">
        <v>12</v>
      </c>
      <c r="K196" s="125">
        <v>16</v>
      </c>
      <c r="L196" s="126" t="s">
        <v>123</v>
      </c>
      <c r="N196" s="519">
        <v>23800</v>
      </c>
      <c r="O196" s="509">
        <v>24990</v>
      </c>
      <c r="P196" s="474">
        <f t="shared" si="8"/>
        <v>24395</v>
      </c>
    </row>
    <row r="197" spans="1:16" s="1" customFormat="1" ht="76.5">
      <c r="A197" s="65">
        <v>195</v>
      </c>
      <c r="B197" s="19">
        <v>288460</v>
      </c>
      <c r="C197" s="76" t="s">
        <v>288</v>
      </c>
      <c r="D197" s="77" t="s">
        <v>289</v>
      </c>
      <c r="E197" s="124">
        <v>1</v>
      </c>
      <c r="F197" s="98">
        <v>46181</v>
      </c>
      <c r="G197" s="99">
        <v>5.62E-2</v>
      </c>
      <c r="H197" s="139">
        <f t="shared" si="10"/>
        <v>48776.372199999998</v>
      </c>
      <c r="I197" s="116">
        <v>10</v>
      </c>
      <c r="J197" s="125">
        <v>35</v>
      </c>
      <c r="K197" s="125">
        <v>23</v>
      </c>
      <c r="L197" s="126" t="s">
        <v>45</v>
      </c>
      <c r="N197" s="519">
        <v>59000</v>
      </c>
      <c r="O197" s="509">
        <v>61950</v>
      </c>
      <c r="P197" s="474">
        <f t="shared" ref="P197:P260" si="11">AVERAGE(N197,O197)</f>
        <v>60475</v>
      </c>
    </row>
    <row r="198" spans="1:16" s="1" customFormat="1" ht="63.75">
      <c r="A198" s="65">
        <v>196</v>
      </c>
      <c r="B198" s="19">
        <v>288460</v>
      </c>
      <c r="C198" s="76" t="s">
        <v>290</v>
      </c>
      <c r="D198" s="77" t="s">
        <v>201</v>
      </c>
      <c r="E198" s="124">
        <v>1</v>
      </c>
      <c r="F198" s="98">
        <v>40023</v>
      </c>
      <c r="G198" s="99">
        <v>5.62E-2</v>
      </c>
      <c r="H198" s="139">
        <f t="shared" si="10"/>
        <v>42272.292600000001</v>
      </c>
      <c r="I198" s="116">
        <v>10</v>
      </c>
      <c r="J198" s="125">
        <v>35</v>
      </c>
      <c r="K198" s="125">
        <v>23</v>
      </c>
      <c r="L198" s="126" t="s">
        <v>45</v>
      </c>
      <c r="N198" s="519">
        <v>90000</v>
      </c>
      <c r="O198" s="509">
        <v>94500</v>
      </c>
      <c r="P198" s="474">
        <f t="shared" si="11"/>
        <v>92250</v>
      </c>
    </row>
    <row r="199" spans="1:16" s="1" customFormat="1" ht="76.5">
      <c r="A199" s="65">
        <v>197</v>
      </c>
      <c r="B199" s="19">
        <v>288460</v>
      </c>
      <c r="C199" s="76" t="s">
        <v>291</v>
      </c>
      <c r="D199" s="77" t="s">
        <v>292</v>
      </c>
      <c r="E199" s="124">
        <v>1</v>
      </c>
      <c r="F199" s="98">
        <v>34891</v>
      </c>
      <c r="G199" s="99">
        <v>5.62E-2</v>
      </c>
      <c r="H199" s="139">
        <f t="shared" si="10"/>
        <v>36851.874199999998</v>
      </c>
      <c r="I199" s="116">
        <v>10</v>
      </c>
      <c r="J199" s="125">
        <v>15</v>
      </c>
      <c r="K199" s="125">
        <v>15</v>
      </c>
      <c r="L199" s="126" t="s">
        <v>45</v>
      </c>
      <c r="N199" s="519">
        <v>42000</v>
      </c>
      <c r="O199" s="509">
        <v>44100</v>
      </c>
      <c r="P199" s="474">
        <f t="shared" si="11"/>
        <v>43050</v>
      </c>
    </row>
    <row r="200" spans="1:16" s="1" customFormat="1" ht="38.25">
      <c r="A200" s="65">
        <v>198</v>
      </c>
      <c r="B200" s="19">
        <v>288460</v>
      </c>
      <c r="C200" s="76" t="s">
        <v>293</v>
      </c>
      <c r="D200" s="77" t="s">
        <v>294</v>
      </c>
      <c r="E200" s="124">
        <v>1</v>
      </c>
      <c r="F200" s="98">
        <v>29759</v>
      </c>
      <c r="G200" s="99">
        <v>5.62E-2</v>
      </c>
      <c r="H200" s="139">
        <f t="shared" si="10"/>
        <v>31431.4558</v>
      </c>
      <c r="I200" s="116">
        <v>10</v>
      </c>
      <c r="J200" s="125">
        <v>15</v>
      </c>
      <c r="K200" s="125">
        <v>15</v>
      </c>
      <c r="L200" s="126" t="s">
        <v>45</v>
      </c>
      <c r="N200" s="519">
        <v>39000</v>
      </c>
      <c r="O200" s="509">
        <v>40950</v>
      </c>
      <c r="P200" s="474">
        <f t="shared" si="11"/>
        <v>39975</v>
      </c>
    </row>
    <row r="201" spans="1:16" s="1" customFormat="1" ht="51">
      <c r="A201" s="65">
        <v>199</v>
      </c>
      <c r="B201" s="19">
        <v>288460</v>
      </c>
      <c r="C201" s="76" t="s">
        <v>295</v>
      </c>
      <c r="D201" s="77" t="s">
        <v>38</v>
      </c>
      <c r="E201" s="124">
        <v>1</v>
      </c>
      <c r="F201" s="98">
        <v>73892</v>
      </c>
      <c r="G201" s="99">
        <v>5.62E-2</v>
      </c>
      <c r="H201" s="139">
        <f t="shared" si="10"/>
        <v>78044.7304</v>
      </c>
      <c r="I201" s="116">
        <v>10</v>
      </c>
      <c r="J201" s="125">
        <v>15</v>
      </c>
      <c r="K201" s="125">
        <v>15</v>
      </c>
      <c r="L201" s="126" t="s">
        <v>45</v>
      </c>
      <c r="N201" s="519">
        <v>93000</v>
      </c>
      <c r="O201" s="509">
        <v>97650</v>
      </c>
      <c r="P201" s="474">
        <f t="shared" si="11"/>
        <v>95325</v>
      </c>
    </row>
    <row r="202" spans="1:16" s="1" customFormat="1" ht="63.75">
      <c r="A202" s="65">
        <v>200</v>
      </c>
      <c r="B202" s="19">
        <v>288460</v>
      </c>
      <c r="C202" s="76" t="s">
        <v>296</v>
      </c>
      <c r="D202" s="77" t="s">
        <v>297</v>
      </c>
      <c r="E202" s="124">
        <v>1</v>
      </c>
      <c r="F202" s="98">
        <v>56444</v>
      </c>
      <c r="G202" s="99">
        <v>5.62E-2</v>
      </c>
      <c r="H202" s="139">
        <f t="shared" si="10"/>
        <v>59616.152799999996</v>
      </c>
      <c r="I202" s="116">
        <v>10</v>
      </c>
      <c r="J202" s="125">
        <v>18</v>
      </c>
      <c r="K202" s="125">
        <v>24</v>
      </c>
      <c r="L202" s="126" t="s">
        <v>93</v>
      </c>
      <c r="N202" s="519">
        <v>65000</v>
      </c>
      <c r="O202" s="509">
        <v>68250</v>
      </c>
      <c r="P202" s="474">
        <f t="shared" si="11"/>
        <v>66625</v>
      </c>
    </row>
    <row r="203" spans="1:16" s="1" customFormat="1" ht="63.75">
      <c r="A203" s="65">
        <v>201</v>
      </c>
      <c r="B203" s="19">
        <v>288460</v>
      </c>
      <c r="C203" s="76" t="s">
        <v>298</v>
      </c>
      <c r="D203" s="77" t="s">
        <v>299</v>
      </c>
      <c r="E203" s="124">
        <v>1</v>
      </c>
      <c r="F203" s="98">
        <v>66708</v>
      </c>
      <c r="G203" s="99">
        <v>5.62E-2</v>
      </c>
      <c r="H203" s="139">
        <f t="shared" si="10"/>
        <v>70456.989600000001</v>
      </c>
      <c r="I203" s="116">
        <v>10</v>
      </c>
      <c r="J203" s="125">
        <v>15</v>
      </c>
      <c r="K203" s="125">
        <v>15</v>
      </c>
      <c r="L203" s="126" t="s">
        <v>45</v>
      </c>
      <c r="N203" s="519">
        <v>280000</v>
      </c>
      <c r="O203" s="509">
        <v>294000</v>
      </c>
      <c r="P203" s="474">
        <f t="shared" si="11"/>
        <v>287000</v>
      </c>
    </row>
    <row r="204" spans="1:16" s="1" customFormat="1" ht="63.75">
      <c r="A204" s="65">
        <v>202</v>
      </c>
      <c r="B204" s="19">
        <v>278697</v>
      </c>
      <c r="C204" s="76" t="s">
        <v>300</v>
      </c>
      <c r="D204" s="77" t="s">
        <v>61</v>
      </c>
      <c r="E204" s="124">
        <v>1</v>
      </c>
      <c r="F204" s="98">
        <v>27706</v>
      </c>
      <c r="G204" s="99">
        <v>5.62E-2</v>
      </c>
      <c r="H204" s="139">
        <f t="shared" si="10"/>
        <v>29263.0772</v>
      </c>
      <c r="I204" s="116">
        <v>10</v>
      </c>
      <c r="J204" s="125">
        <v>10</v>
      </c>
      <c r="K204" s="125">
        <v>16</v>
      </c>
      <c r="L204" s="126" t="s">
        <v>45</v>
      </c>
      <c r="N204" s="519">
        <v>32000</v>
      </c>
      <c r="O204" s="509">
        <v>33600</v>
      </c>
      <c r="P204" s="474">
        <f t="shared" si="11"/>
        <v>32800</v>
      </c>
    </row>
    <row r="205" spans="1:16" s="1" customFormat="1" ht="38.25">
      <c r="A205" s="65">
        <v>203</v>
      </c>
      <c r="B205" s="19">
        <v>247068</v>
      </c>
      <c r="C205" s="76" t="s">
        <v>301</v>
      </c>
      <c r="D205" s="77" t="s">
        <v>61</v>
      </c>
      <c r="E205" s="124">
        <v>1</v>
      </c>
      <c r="F205" s="98">
        <v>2966151</v>
      </c>
      <c r="G205" s="99">
        <v>5.62E-2</v>
      </c>
      <c r="H205" s="139">
        <f t="shared" si="10"/>
        <v>3132848.6861999999</v>
      </c>
      <c r="I205" s="116">
        <v>10</v>
      </c>
      <c r="J205" s="125">
        <v>35</v>
      </c>
      <c r="K205" s="125">
        <v>23</v>
      </c>
      <c r="L205" s="126" t="s">
        <v>45</v>
      </c>
      <c r="N205" s="519">
        <v>3500000</v>
      </c>
      <c r="O205" s="509">
        <v>3675000</v>
      </c>
      <c r="P205" s="474">
        <f t="shared" si="11"/>
        <v>3587500</v>
      </c>
    </row>
    <row r="206" spans="1:16" s="1" customFormat="1" ht="51">
      <c r="A206" s="65">
        <v>204</v>
      </c>
      <c r="B206" s="19">
        <v>247068</v>
      </c>
      <c r="C206" s="76" t="s">
        <v>302</v>
      </c>
      <c r="D206" s="77" t="s">
        <v>61</v>
      </c>
      <c r="E206" s="124">
        <v>1</v>
      </c>
      <c r="F206" s="98">
        <v>2966151</v>
      </c>
      <c r="G206" s="99">
        <v>5.62E-2</v>
      </c>
      <c r="H206" s="139">
        <f t="shared" si="10"/>
        <v>3132848.6861999999</v>
      </c>
      <c r="I206" s="116">
        <v>10</v>
      </c>
      <c r="J206" s="125">
        <v>35</v>
      </c>
      <c r="K206" s="125">
        <v>23</v>
      </c>
      <c r="L206" s="126" t="s">
        <v>45</v>
      </c>
      <c r="N206" s="519">
        <v>3500000</v>
      </c>
      <c r="O206" s="509">
        <v>3675000</v>
      </c>
      <c r="P206" s="474">
        <f t="shared" si="11"/>
        <v>3587500</v>
      </c>
    </row>
    <row r="207" spans="1:16" s="1" customFormat="1" ht="76.5">
      <c r="A207" s="65">
        <v>205</v>
      </c>
      <c r="B207" s="19">
        <v>238777</v>
      </c>
      <c r="C207" s="76" t="s">
        <v>303</v>
      </c>
      <c r="D207" s="77" t="s">
        <v>43</v>
      </c>
      <c r="E207" s="124">
        <v>1</v>
      </c>
      <c r="F207" s="98">
        <v>77997</v>
      </c>
      <c r="G207" s="99">
        <v>5.62E-2</v>
      </c>
      <c r="H207" s="139">
        <f t="shared" si="10"/>
        <v>82380.431400000001</v>
      </c>
      <c r="I207" s="116">
        <v>10</v>
      </c>
      <c r="J207" s="125">
        <v>18</v>
      </c>
      <c r="K207" s="125">
        <v>15</v>
      </c>
      <c r="L207" s="126" t="s">
        <v>93</v>
      </c>
      <c r="N207" s="519">
        <v>96000</v>
      </c>
      <c r="O207" s="509">
        <v>100800</v>
      </c>
      <c r="P207" s="474">
        <f t="shared" si="11"/>
        <v>98400</v>
      </c>
    </row>
    <row r="208" spans="1:16" s="1" customFormat="1" ht="63.75">
      <c r="A208" s="65">
        <v>206</v>
      </c>
      <c r="B208" s="19">
        <v>230290</v>
      </c>
      <c r="C208" s="76" t="s">
        <v>304</v>
      </c>
      <c r="D208" s="77" t="s">
        <v>305</v>
      </c>
      <c r="E208" s="124">
        <v>1</v>
      </c>
      <c r="F208" s="98">
        <v>47207</v>
      </c>
      <c r="G208" s="99">
        <v>5.62E-2</v>
      </c>
      <c r="H208" s="139">
        <f t="shared" si="10"/>
        <v>49860.0334</v>
      </c>
      <c r="I208" s="116">
        <v>10</v>
      </c>
      <c r="J208" s="125">
        <v>10</v>
      </c>
      <c r="K208" s="125">
        <v>42</v>
      </c>
      <c r="L208" s="126" t="s">
        <v>45</v>
      </c>
      <c r="N208" s="519">
        <v>97000</v>
      </c>
      <c r="O208" s="509">
        <v>101850</v>
      </c>
      <c r="P208" s="474">
        <f t="shared" si="11"/>
        <v>99425</v>
      </c>
    </row>
    <row r="209" spans="1:16" s="1" customFormat="1" ht="140.25">
      <c r="A209" s="65">
        <v>207</v>
      </c>
      <c r="B209" s="19">
        <v>234178</v>
      </c>
      <c r="C209" s="76" t="s">
        <v>306</v>
      </c>
      <c r="D209" s="77" t="s">
        <v>43</v>
      </c>
      <c r="E209" s="124">
        <v>1</v>
      </c>
      <c r="F209" s="98">
        <v>21548</v>
      </c>
      <c r="G209" s="99">
        <v>5.62E-2</v>
      </c>
      <c r="H209" s="139">
        <f t="shared" si="10"/>
        <v>22758.997599999999</v>
      </c>
      <c r="I209" s="116">
        <v>10</v>
      </c>
      <c r="J209" s="125">
        <v>12</v>
      </c>
      <c r="K209" s="125">
        <v>18</v>
      </c>
      <c r="L209" s="126" t="s">
        <v>45</v>
      </c>
      <c r="N209" s="519">
        <v>56000</v>
      </c>
      <c r="O209" s="509">
        <v>58800</v>
      </c>
      <c r="P209" s="474">
        <f t="shared" si="11"/>
        <v>57400</v>
      </c>
    </row>
    <row r="210" spans="1:16" s="1" customFormat="1" ht="15">
      <c r="A210" s="65">
        <v>208</v>
      </c>
      <c r="B210" s="19">
        <v>242667</v>
      </c>
      <c r="C210" s="76" t="s">
        <v>307</v>
      </c>
      <c r="D210" s="77" t="s">
        <v>41</v>
      </c>
      <c r="E210" s="124">
        <v>1</v>
      </c>
      <c r="F210" s="98">
        <v>8299.06</v>
      </c>
      <c r="G210" s="99">
        <v>5.62E-2</v>
      </c>
      <c r="H210" s="139">
        <f t="shared" si="10"/>
        <v>8765.4671719999988</v>
      </c>
      <c r="I210" s="116">
        <v>27</v>
      </c>
      <c r="J210" s="125">
        <v>11</v>
      </c>
      <c r="K210" s="125">
        <v>21</v>
      </c>
      <c r="L210" s="126" t="s">
        <v>308</v>
      </c>
      <c r="N210" s="519">
        <v>14280</v>
      </c>
      <c r="O210" s="509">
        <v>14994</v>
      </c>
      <c r="P210" s="474">
        <f t="shared" si="11"/>
        <v>14637</v>
      </c>
    </row>
    <row r="211" spans="1:16" s="1" customFormat="1" ht="15">
      <c r="A211" s="65">
        <v>209</v>
      </c>
      <c r="B211" s="19">
        <v>236898</v>
      </c>
      <c r="C211" s="76" t="s">
        <v>309</v>
      </c>
      <c r="D211" s="77" t="s">
        <v>61</v>
      </c>
      <c r="E211" s="124">
        <v>1</v>
      </c>
      <c r="F211" s="98">
        <v>14650.09</v>
      </c>
      <c r="G211" s="99">
        <v>5.62E-2</v>
      </c>
      <c r="H211" s="139">
        <f t="shared" si="10"/>
        <v>15473.425058000001</v>
      </c>
      <c r="I211" s="116">
        <v>46</v>
      </c>
      <c r="J211" s="125">
        <v>13</v>
      </c>
      <c r="K211" s="125">
        <v>17</v>
      </c>
      <c r="L211" s="126" t="s">
        <v>59</v>
      </c>
      <c r="N211" s="519">
        <v>17850</v>
      </c>
      <c r="O211" s="509">
        <v>18743</v>
      </c>
      <c r="P211" s="474">
        <f t="shared" si="11"/>
        <v>18296.5</v>
      </c>
    </row>
    <row r="212" spans="1:16" s="1" customFormat="1" ht="25.5">
      <c r="A212" s="65">
        <v>210</v>
      </c>
      <c r="B212" s="19">
        <v>236898</v>
      </c>
      <c r="C212" s="76" t="s">
        <v>310</v>
      </c>
      <c r="D212" s="77" t="s">
        <v>41</v>
      </c>
      <c r="E212" s="124">
        <v>1</v>
      </c>
      <c r="F212" s="98">
        <v>18314.099999999999</v>
      </c>
      <c r="G212" s="99">
        <v>5.62E-2</v>
      </c>
      <c r="H212" s="139">
        <f t="shared" si="10"/>
        <v>19343.352419999999</v>
      </c>
      <c r="I212" s="116">
        <v>46</v>
      </c>
      <c r="J212" s="125">
        <v>13</v>
      </c>
      <c r="K212" s="125">
        <v>17</v>
      </c>
      <c r="L212" s="126" t="s">
        <v>59</v>
      </c>
      <c r="N212" s="519">
        <v>54740</v>
      </c>
      <c r="O212" s="509">
        <v>57477</v>
      </c>
      <c r="P212" s="474">
        <f t="shared" si="11"/>
        <v>56108.5</v>
      </c>
    </row>
    <row r="213" spans="1:16" s="1" customFormat="1" ht="38.25">
      <c r="A213" s="65">
        <v>211</v>
      </c>
      <c r="B213" s="19">
        <v>236898</v>
      </c>
      <c r="C213" s="76" t="s">
        <v>311</v>
      </c>
      <c r="D213" s="77" t="s">
        <v>144</v>
      </c>
      <c r="E213" s="124">
        <v>1</v>
      </c>
      <c r="F213" s="98">
        <v>95259.5</v>
      </c>
      <c r="G213" s="99">
        <v>5.62E-2</v>
      </c>
      <c r="H213" s="139">
        <f t="shared" si="10"/>
        <v>100613.0839</v>
      </c>
      <c r="I213" s="116">
        <v>46</v>
      </c>
      <c r="J213" s="125">
        <v>13</v>
      </c>
      <c r="K213" s="125">
        <v>17</v>
      </c>
      <c r="L213" s="126" t="s">
        <v>59</v>
      </c>
      <c r="N213" s="519">
        <v>101150</v>
      </c>
      <c r="O213" s="509">
        <v>106208</v>
      </c>
      <c r="P213" s="474">
        <f t="shared" si="11"/>
        <v>103679</v>
      </c>
    </row>
    <row r="214" spans="1:16" s="1" customFormat="1" ht="15">
      <c r="A214" s="65">
        <v>212</v>
      </c>
      <c r="B214" s="19">
        <v>236898</v>
      </c>
      <c r="C214" s="76" t="s">
        <v>312</v>
      </c>
      <c r="D214" s="77" t="s">
        <v>41</v>
      </c>
      <c r="E214" s="124">
        <v>1</v>
      </c>
      <c r="F214" s="98">
        <v>105030.59</v>
      </c>
      <c r="G214" s="99">
        <v>5.62E-2</v>
      </c>
      <c r="H214" s="139">
        <f t="shared" si="10"/>
        <v>110933.30915799999</v>
      </c>
      <c r="I214" s="116">
        <v>42</v>
      </c>
      <c r="J214" s="125">
        <v>13</v>
      </c>
      <c r="K214" s="125">
        <v>17</v>
      </c>
      <c r="L214" s="126" t="s">
        <v>59</v>
      </c>
      <c r="N214" s="519">
        <v>114240</v>
      </c>
      <c r="O214" s="509">
        <v>119952</v>
      </c>
      <c r="P214" s="474">
        <f t="shared" si="11"/>
        <v>117096</v>
      </c>
    </row>
    <row r="215" spans="1:16" s="1" customFormat="1" ht="89.25">
      <c r="A215" s="65">
        <v>213</v>
      </c>
      <c r="B215" s="19">
        <v>296771</v>
      </c>
      <c r="C215" s="76" t="s">
        <v>313</v>
      </c>
      <c r="D215" s="77" t="s">
        <v>43</v>
      </c>
      <c r="E215" s="124">
        <v>1</v>
      </c>
      <c r="F215" s="98">
        <v>100577</v>
      </c>
      <c r="G215" s="99">
        <v>5.62E-2</v>
      </c>
      <c r="H215" s="139">
        <f t="shared" si="10"/>
        <v>106229.4274</v>
      </c>
      <c r="I215" s="116">
        <v>10</v>
      </c>
      <c r="J215" s="125">
        <v>12</v>
      </c>
      <c r="K215" s="125">
        <v>18</v>
      </c>
      <c r="L215" s="126" t="s">
        <v>39</v>
      </c>
      <c r="N215" s="519">
        <v>120000</v>
      </c>
      <c r="O215" s="509">
        <v>126000</v>
      </c>
      <c r="P215" s="474">
        <f t="shared" si="11"/>
        <v>123000</v>
      </c>
    </row>
    <row r="216" spans="1:16" s="1" customFormat="1" ht="102">
      <c r="A216" s="65">
        <v>214</v>
      </c>
      <c r="B216" s="19">
        <v>250084</v>
      </c>
      <c r="C216" s="76" t="s">
        <v>314</v>
      </c>
      <c r="D216" s="77" t="s">
        <v>315</v>
      </c>
      <c r="E216" s="124">
        <v>1</v>
      </c>
      <c r="F216" s="98">
        <v>12824</v>
      </c>
      <c r="G216" s="99">
        <v>5.62E-2</v>
      </c>
      <c r="H216" s="139">
        <f t="shared" si="10"/>
        <v>13544.7088</v>
      </c>
      <c r="I216" s="116">
        <v>10</v>
      </c>
      <c r="J216" s="125">
        <v>15</v>
      </c>
      <c r="K216" s="125">
        <v>15</v>
      </c>
      <c r="L216" s="126" t="s">
        <v>45</v>
      </c>
      <c r="N216" s="519">
        <v>28000</v>
      </c>
      <c r="O216" s="509">
        <v>29400</v>
      </c>
      <c r="P216" s="474">
        <f t="shared" si="11"/>
        <v>28700</v>
      </c>
    </row>
    <row r="217" spans="1:16" s="1" customFormat="1" ht="76.5">
      <c r="A217" s="65">
        <v>215</v>
      </c>
      <c r="B217" s="19">
        <v>250084</v>
      </c>
      <c r="C217" s="76" t="s">
        <v>316</v>
      </c>
      <c r="D217" s="77" t="s">
        <v>38</v>
      </c>
      <c r="E217" s="124">
        <v>1</v>
      </c>
      <c r="F217" s="98">
        <v>29759</v>
      </c>
      <c r="G217" s="99">
        <v>5.62E-2</v>
      </c>
      <c r="H217" s="139">
        <f t="shared" si="10"/>
        <v>31431.4558</v>
      </c>
      <c r="I217" s="116">
        <v>10</v>
      </c>
      <c r="J217" s="125">
        <v>10</v>
      </c>
      <c r="K217" s="125">
        <v>17</v>
      </c>
      <c r="L217" s="126" t="s">
        <v>39</v>
      </c>
      <c r="N217" s="519">
        <v>37000</v>
      </c>
      <c r="O217" s="509">
        <v>38850</v>
      </c>
      <c r="P217" s="474">
        <f t="shared" si="11"/>
        <v>37925</v>
      </c>
    </row>
    <row r="218" spans="1:16" s="1" customFormat="1" ht="102">
      <c r="A218" s="65">
        <v>216</v>
      </c>
      <c r="B218" s="19">
        <v>287712</v>
      </c>
      <c r="C218" s="76" t="s">
        <v>317</v>
      </c>
      <c r="D218" s="77" t="s">
        <v>38</v>
      </c>
      <c r="E218" s="124">
        <v>1</v>
      </c>
      <c r="F218" s="98">
        <v>46181</v>
      </c>
      <c r="G218" s="99">
        <v>5.62E-2</v>
      </c>
      <c r="H218" s="139">
        <v>540230</v>
      </c>
      <c r="I218" s="116">
        <v>10</v>
      </c>
      <c r="J218" s="125">
        <v>12</v>
      </c>
      <c r="K218" s="125">
        <v>15</v>
      </c>
      <c r="L218" s="126" t="s">
        <v>93</v>
      </c>
      <c r="N218" s="519">
        <v>48000</v>
      </c>
      <c r="O218" s="509">
        <v>50400</v>
      </c>
      <c r="P218" s="474">
        <f t="shared" si="11"/>
        <v>49200</v>
      </c>
    </row>
    <row r="219" spans="1:16" s="1" customFormat="1" ht="38.25">
      <c r="A219" s="65">
        <v>217</v>
      </c>
      <c r="B219" s="19">
        <v>250084</v>
      </c>
      <c r="C219" s="76" t="s">
        <v>318</v>
      </c>
      <c r="D219" s="77" t="s">
        <v>43</v>
      </c>
      <c r="E219" s="124">
        <v>1</v>
      </c>
      <c r="F219" s="98">
        <v>148816</v>
      </c>
      <c r="G219" s="99">
        <v>5.62E-2</v>
      </c>
      <c r="H219" s="139">
        <f t="shared" ref="H219:H226" si="12">(F219*G219)+F219</f>
        <v>157179.45920000001</v>
      </c>
      <c r="I219" s="116">
        <v>10</v>
      </c>
      <c r="J219" s="125">
        <v>15</v>
      </c>
      <c r="K219" s="125">
        <v>13</v>
      </c>
      <c r="L219" s="126" t="s">
        <v>93</v>
      </c>
      <c r="N219" s="519">
        <v>168000</v>
      </c>
      <c r="O219" s="509">
        <v>176400</v>
      </c>
      <c r="P219" s="474">
        <f t="shared" si="11"/>
        <v>172200</v>
      </c>
    </row>
    <row r="220" spans="1:16" s="1" customFormat="1" ht="89.25">
      <c r="A220" s="65">
        <v>218</v>
      </c>
      <c r="B220" s="19">
        <v>250084</v>
      </c>
      <c r="C220" s="76" t="s">
        <v>319</v>
      </c>
      <c r="D220" s="77" t="s">
        <v>43</v>
      </c>
      <c r="E220" s="124">
        <v>1</v>
      </c>
      <c r="F220" s="98">
        <v>126236</v>
      </c>
      <c r="G220" s="99">
        <v>5.62E-2</v>
      </c>
      <c r="H220" s="139">
        <f t="shared" si="12"/>
        <v>133330.4632</v>
      </c>
      <c r="I220" s="116">
        <v>10</v>
      </c>
      <c r="J220" s="125">
        <v>12</v>
      </c>
      <c r="K220" s="125">
        <v>11</v>
      </c>
      <c r="L220" s="126">
        <v>48</v>
      </c>
      <c r="N220" s="519">
        <v>162000</v>
      </c>
      <c r="O220" s="509">
        <v>170100</v>
      </c>
      <c r="P220" s="474">
        <f t="shared" si="11"/>
        <v>166050</v>
      </c>
    </row>
    <row r="221" spans="1:16" s="1" customFormat="1" ht="63.75">
      <c r="A221" s="65">
        <v>219</v>
      </c>
      <c r="B221" s="19">
        <v>250084</v>
      </c>
      <c r="C221" s="76" t="s">
        <v>320</v>
      </c>
      <c r="D221" s="77" t="s">
        <v>38</v>
      </c>
      <c r="E221" s="124">
        <v>1</v>
      </c>
      <c r="F221" s="98">
        <v>126236</v>
      </c>
      <c r="G221" s="99">
        <v>5.62E-2</v>
      </c>
      <c r="H221" s="139">
        <f t="shared" si="12"/>
        <v>133330.4632</v>
      </c>
      <c r="I221" s="116">
        <v>10</v>
      </c>
      <c r="J221" s="125">
        <v>12</v>
      </c>
      <c r="K221" s="125">
        <v>15</v>
      </c>
      <c r="L221" s="126" t="s">
        <v>45</v>
      </c>
      <c r="N221" s="519">
        <v>162000</v>
      </c>
      <c r="O221" s="509">
        <v>170100</v>
      </c>
      <c r="P221" s="474">
        <f t="shared" si="11"/>
        <v>166050</v>
      </c>
    </row>
    <row r="222" spans="1:16" s="1" customFormat="1" ht="63.75">
      <c r="A222" s="65">
        <v>220</v>
      </c>
      <c r="B222" s="19">
        <v>250084</v>
      </c>
      <c r="C222" s="76" t="s">
        <v>321</v>
      </c>
      <c r="D222" s="77" t="s">
        <v>249</v>
      </c>
      <c r="E222" s="124">
        <v>1</v>
      </c>
      <c r="F222" s="98">
        <v>141631</v>
      </c>
      <c r="G222" s="99">
        <v>5.62E-2</v>
      </c>
      <c r="H222" s="139">
        <f t="shared" si="12"/>
        <v>149590.66219999999</v>
      </c>
      <c r="I222" s="116">
        <v>10</v>
      </c>
      <c r="J222" s="125">
        <v>12</v>
      </c>
      <c r="K222" s="125">
        <v>15</v>
      </c>
      <c r="L222" s="126" t="s">
        <v>45</v>
      </c>
      <c r="N222" s="519">
        <v>182000</v>
      </c>
      <c r="O222" s="509">
        <v>191100</v>
      </c>
      <c r="P222" s="474">
        <f t="shared" si="11"/>
        <v>186550</v>
      </c>
    </row>
    <row r="223" spans="1:16" s="1" customFormat="1" ht="38.25">
      <c r="A223" s="65">
        <v>221</v>
      </c>
      <c r="B223" s="19">
        <v>250084</v>
      </c>
      <c r="C223" s="76" t="s">
        <v>322</v>
      </c>
      <c r="D223" s="77" t="s">
        <v>323</v>
      </c>
      <c r="E223" s="124">
        <v>1</v>
      </c>
      <c r="F223" s="98">
        <v>71634</v>
      </c>
      <c r="G223" s="99">
        <v>5.62E-2</v>
      </c>
      <c r="H223" s="139">
        <f t="shared" si="12"/>
        <v>75659.830799999996</v>
      </c>
      <c r="I223" s="116">
        <v>10</v>
      </c>
      <c r="J223" s="125">
        <v>15</v>
      </c>
      <c r="K223" s="125">
        <v>15</v>
      </c>
      <c r="L223" s="126" t="s">
        <v>45</v>
      </c>
      <c r="N223" s="519">
        <v>91000</v>
      </c>
      <c r="O223" s="509">
        <v>95550</v>
      </c>
      <c r="P223" s="474">
        <f t="shared" si="11"/>
        <v>93275</v>
      </c>
    </row>
    <row r="224" spans="1:16" s="1" customFormat="1" ht="63.75">
      <c r="A224" s="65">
        <v>222</v>
      </c>
      <c r="B224" s="19">
        <v>250084</v>
      </c>
      <c r="C224" s="76" t="s">
        <v>324</v>
      </c>
      <c r="D224" s="77" t="s">
        <v>249</v>
      </c>
      <c r="E224" s="124">
        <v>1</v>
      </c>
      <c r="F224" s="98">
        <v>57881</v>
      </c>
      <c r="G224" s="99">
        <v>5.62E-2</v>
      </c>
      <c r="H224" s="139">
        <f t="shared" si="12"/>
        <v>61133.912199999999</v>
      </c>
      <c r="I224" s="116">
        <v>10</v>
      </c>
      <c r="J224" s="125">
        <v>19</v>
      </c>
      <c r="K224" s="125">
        <v>15</v>
      </c>
      <c r="L224" s="126" t="s">
        <v>45</v>
      </c>
      <c r="N224" s="519">
        <v>67000</v>
      </c>
      <c r="O224" s="509">
        <v>70350</v>
      </c>
      <c r="P224" s="474">
        <f t="shared" si="11"/>
        <v>68675</v>
      </c>
    </row>
    <row r="225" spans="1:16" s="1" customFormat="1" ht="114.75">
      <c r="A225" s="65">
        <v>223</v>
      </c>
      <c r="B225" s="19">
        <v>287712</v>
      </c>
      <c r="C225" s="76" t="s">
        <v>325</v>
      </c>
      <c r="D225" s="77" t="s">
        <v>43</v>
      </c>
      <c r="E225" s="124">
        <v>1</v>
      </c>
      <c r="F225" s="98">
        <v>74919</v>
      </c>
      <c r="G225" s="99">
        <v>5.62E-2</v>
      </c>
      <c r="H225" s="139">
        <f t="shared" si="12"/>
        <v>79129.447799999994</v>
      </c>
      <c r="I225" s="116">
        <v>10</v>
      </c>
      <c r="J225" s="125">
        <v>15</v>
      </c>
      <c r="K225" s="125">
        <v>15</v>
      </c>
      <c r="L225" s="126" t="s">
        <v>45</v>
      </c>
      <c r="N225" s="519">
        <v>84000</v>
      </c>
      <c r="O225" s="509">
        <v>88200</v>
      </c>
      <c r="P225" s="474">
        <f t="shared" si="11"/>
        <v>86100</v>
      </c>
    </row>
    <row r="226" spans="1:16" s="1" customFormat="1" ht="89.25">
      <c r="A226" s="65">
        <v>224</v>
      </c>
      <c r="B226" s="19">
        <v>241179</v>
      </c>
      <c r="C226" s="76" t="s">
        <v>326</v>
      </c>
      <c r="D226" s="77" t="s">
        <v>38</v>
      </c>
      <c r="E226" s="124">
        <v>1</v>
      </c>
      <c r="F226" s="98">
        <v>87235</v>
      </c>
      <c r="G226" s="99">
        <v>5.62E-2</v>
      </c>
      <c r="H226" s="139">
        <f t="shared" si="12"/>
        <v>92137.607000000004</v>
      </c>
      <c r="I226" s="116">
        <v>10</v>
      </c>
      <c r="J226" s="125">
        <v>15</v>
      </c>
      <c r="K226" s="125">
        <v>15</v>
      </c>
      <c r="L226" s="126" t="s">
        <v>45</v>
      </c>
      <c r="N226" s="519">
        <v>97000</v>
      </c>
      <c r="O226" s="509">
        <v>101850</v>
      </c>
      <c r="P226" s="474">
        <f t="shared" si="11"/>
        <v>99425</v>
      </c>
    </row>
    <row r="227" spans="1:16" s="1" customFormat="1" ht="114.75">
      <c r="A227" s="65">
        <v>225</v>
      </c>
      <c r="B227" s="19">
        <v>296710</v>
      </c>
      <c r="C227" s="76" t="s">
        <v>327</v>
      </c>
      <c r="D227" s="77" t="s">
        <v>43</v>
      </c>
      <c r="E227" s="124">
        <v>1</v>
      </c>
      <c r="F227" s="98">
        <v>23601</v>
      </c>
      <c r="G227" s="99">
        <v>5.62E-2</v>
      </c>
      <c r="H227" s="139">
        <v>177900</v>
      </c>
      <c r="I227" s="116">
        <v>10</v>
      </c>
      <c r="J227" s="125">
        <v>15</v>
      </c>
      <c r="K227" s="125">
        <v>15</v>
      </c>
      <c r="L227" s="126" t="s">
        <v>45</v>
      </c>
      <c r="N227" s="519">
        <v>43000</v>
      </c>
      <c r="O227" s="509">
        <v>45150</v>
      </c>
      <c r="P227" s="474">
        <f t="shared" si="11"/>
        <v>44075</v>
      </c>
    </row>
    <row r="228" spans="1:16" s="1" customFormat="1" ht="51">
      <c r="A228" s="65">
        <v>226</v>
      </c>
      <c r="B228" s="19">
        <v>287712</v>
      </c>
      <c r="C228" s="76" t="s">
        <v>328</v>
      </c>
      <c r="D228" s="77" t="s">
        <v>249</v>
      </c>
      <c r="E228" s="124">
        <v>1</v>
      </c>
      <c r="F228" s="98">
        <v>81077</v>
      </c>
      <c r="G228" s="99">
        <v>5.62E-2</v>
      </c>
      <c r="H228" s="139">
        <f t="shared" ref="H228:H259" si="13">(F228*G228)+F228</f>
        <v>85633.527400000006</v>
      </c>
      <c r="I228" s="116">
        <v>10</v>
      </c>
      <c r="J228" s="125">
        <v>15</v>
      </c>
      <c r="K228" s="125">
        <v>15</v>
      </c>
      <c r="L228" s="126" t="s">
        <v>45</v>
      </c>
      <c r="N228" s="519">
        <v>91000</v>
      </c>
      <c r="O228" s="509">
        <v>95550</v>
      </c>
      <c r="P228" s="474">
        <f t="shared" si="11"/>
        <v>93275</v>
      </c>
    </row>
    <row r="229" spans="1:16" s="1" customFormat="1" ht="102">
      <c r="A229" s="65">
        <v>227</v>
      </c>
      <c r="B229" s="19">
        <v>287712</v>
      </c>
      <c r="C229" s="76" t="s">
        <v>329</v>
      </c>
      <c r="D229" s="77" t="s">
        <v>38</v>
      </c>
      <c r="E229" s="124">
        <v>1</v>
      </c>
      <c r="F229" s="98">
        <v>89287</v>
      </c>
      <c r="G229" s="99">
        <v>5.62E-2</v>
      </c>
      <c r="H229" s="139">
        <f t="shared" si="13"/>
        <v>94304.929399999994</v>
      </c>
      <c r="I229" s="116">
        <v>10</v>
      </c>
      <c r="J229" s="125">
        <v>15</v>
      </c>
      <c r="K229" s="125">
        <v>15</v>
      </c>
      <c r="L229" s="126" t="s">
        <v>45</v>
      </c>
      <c r="N229" s="519">
        <v>96000</v>
      </c>
      <c r="O229" s="509">
        <v>100800</v>
      </c>
      <c r="P229" s="474">
        <f t="shared" si="11"/>
        <v>98400</v>
      </c>
    </row>
    <row r="230" spans="1:16" s="1" customFormat="1" ht="25.5">
      <c r="A230" s="65">
        <v>228</v>
      </c>
      <c r="B230" s="19">
        <v>281160</v>
      </c>
      <c r="C230" s="76" t="s">
        <v>330</v>
      </c>
      <c r="D230" s="77" t="s">
        <v>331</v>
      </c>
      <c r="E230" s="124">
        <v>1</v>
      </c>
      <c r="F230" s="98">
        <v>18314.099999999999</v>
      </c>
      <c r="G230" s="99">
        <v>5.62E-2</v>
      </c>
      <c r="H230" s="139">
        <f t="shared" si="13"/>
        <v>19343.352419999999</v>
      </c>
      <c r="I230" s="116">
        <v>42</v>
      </c>
      <c r="J230" s="125">
        <v>15</v>
      </c>
      <c r="K230" s="125">
        <v>15</v>
      </c>
      <c r="L230" s="126" t="s">
        <v>45</v>
      </c>
      <c r="N230" s="519">
        <v>26180</v>
      </c>
      <c r="O230" s="509">
        <v>27489</v>
      </c>
      <c r="P230" s="474">
        <f t="shared" si="11"/>
        <v>26834.5</v>
      </c>
    </row>
    <row r="231" spans="1:16" s="1" customFormat="1" ht="38.25">
      <c r="A231" s="65">
        <v>229</v>
      </c>
      <c r="B231" s="19">
        <v>281160</v>
      </c>
      <c r="C231" s="76" t="s">
        <v>332</v>
      </c>
      <c r="D231" s="77" t="s">
        <v>61</v>
      </c>
      <c r="E231" s="124">
        <v>1</v>
      </c>
      <c r="F231" s="98">
        <v>28085.19</v>
      </c>
      <c r="G231" s="99">
        <v>5.62E-2</v>
      </c>
      <c r="H231" s="139">
        <f t="shared" si="13"/>
        <v>29663.577677999998</v>
      </c>
      <c r="I231" s="116">
        <v>42</v>
      </c>
      <c r="J231" s="125">
        <v>12</v>
      </c>
      <c r="K231" s="125">
        <v>17</v>
      </c>
      <c r="L231" s="126" t="s">
        <v>93</v>
      </c>
      <c r="N231" s="519">
        <v>35700</v>
      </c>
      <c r="O231" s="509">
        <v>37485</v>
      </c>
      <c r="P231" s="474">
        <f t="shared" si="11"/>
        <v>36592.5</v>
      </c>
    </row>
    <row r="232" spans="1:16" s="1" customFormat="1" ht="51">
      <c r="A232" s="65">
        <v>230</v>
      </c>
      <c r="B232" s="19">
        <v>254365</v>
      </c>
      <c r="C232" s="76" t="s">
        <v>333</v>
      </c>
      <c r="D232" s="77" t="s">
        <v>43</v>
      </c>
      <c r="E232" s="124">
        <v>1</v>
      </c>
      <c r="F232" s="98">
        <v>80050</v>
      </c>
      <c r="G232" s="99">
        <v>5.62E-2</v>
      </c>
      <c r="H232" s="139">
        <f t="shared" si="13"/>
        <v>84548.81</v>
      </c>
      <c r="I232" s="116">
        <v>42</v>
      </c>
      <c r="J232" s="125">
        <v>12</v>
      </c>
      <c r="K232" s="125">
        <v>17</v>
      </c>
      <c r="L232" s="126" t="s">
        <v>93</v>
      </c>
      <c r="N232" s="519">
        <v>90000</v>
      </c>
      <c r="O232" s="509">
        <v>94500</v>
      </c>
      <c r="P232" s="474">
        <f t="shared" si="11"/>
        <v>92250</v>
      </c>
    </row>
    <row r="233" spans="1:16" s="1" customFormat="1" ht="25.5">
      <c r="A233" s="65">
        <v>231</v>
      </c>
      <c r="B233" s="19">
        <v>282312</v>
      </c>
      <c r="C233" s="76" t="s">
        <v>334</v>
      </c>
      <c r="D233" s="77" t="s">
        <v>43</v>
      </c>
      <c r="E233" s="124">
        <v>1</v>
      </c>
      <c r="F233" s="98">
        <v>95446</v>
      </c>
      <c r="G233" s="99">
        <v>5.62E-2</v>
      </c>
      <c r="H233" s="139">
        <f t="shared" si="13"/>
        <v>100810.0652</v>
      </c>
      <c r="I233" s="116">
        <v>42</v>
      </c>
      <c r="J233" s="125">
        <v>17</v>
      </c>
      <c r="K233" s="125">
        <v>18</v>
      </c>
      <c r="L233" s="126" t="s">
        <v>50</v>
      </c>
      <c r="N233" s="519">
        <v>190000</v>
      </c>
      <c r="O233" s="509">
        <v>199500</v>
      </c>
      <c r="P233" s="474">
        <f t="shared" si="11"/>
        <v>194750</v>
      </c>
    </row>
    <row r="234" spans="1:16" s="1" customFormat="1" ht="25.5">
      <c r="A234" s="65">
        <v>232</v>
      </c>
      <c r="B234" s="19">
        <v>289239</v>
      </c>
      <c r="C234" s="76" t="s">
        <v>335</v>
      </c>
      <c r="D234" s="77" t="s">
        <v>43</v>
      </c>
      <c r="E234" s="124">
        <v>1</v>
      </c>
      <c r="F234" s="98">
        <v>66708</v>
      </c>
      <c r="G234" s="99">
        <v>5.62E-2</v>
      </c>
      <c r="H234" s="139">
        <f t="shared" si="13"/>
        <v>70456.989600000001</v>
      </c>
      <c r="I234" s="116">
        <v>42</v>
      </c>
      <c r="J234" s="125">
        <v>20</v>
      </c>
      <c r="K234" s="125">
        <v>15</v>
      </c>
      <c r="L234" s="126" t="s">
        <v>62</v>
      </c>
      <c r="N234" s="519">
        <v>130000</v>
      </c>
      <c r="O234" s="509">
        <v>136500</v>
      </c>
      <c r="P234" s="474">
        <f t="shared" si="11"/>
        <v>133250</v>
      </c>
    </row>
    <row r="235" spans="1:16" s="1" customFormat="1" ht="51">
      <c r="A235" s="65">
        <v>233</v>
      </c>
      <c r="B235" s="19">
        <v>254368</v>
      </c>
      <c r="C235" s="76" t="s">
        <v>336</v>
      </c>
      <c r="D235" s="77" t="s">
        <v>43</v>
      </c>
      <c r="E235" s="124">
        <v>1</v>
      </c>
      <c r="F235" s="98">
        <v>77997</v>
      </c>
      <c r="G235" s="99">
        <v>5.62E-2</v>
      </c>
      <c r="H235" s="139">
        <f t="shared" si="13"/>
        <v>82380.431400000001</v>
      </c>
      <c r="I235" s="116">
        <v>42</v>
      </c>
      <c r="J235" s="125">
        <v>20</v>
      </c>
      <c r="K235" s="125">
        <v>15</v>
      </c>
      <c r="L235" s="126" t="s">
        <v>62</v>
      </c>
      <c r="N235" s="519">
        <v>150000</v>
      </c>
      <c r="O235" s="509">
        <v>157500</v>
      </c>
      <c r="P235" s="474">
        <f t="shared" si="11"/>
        <v>153750</v>
      </c>
    </row>
    <row r="236" spans="1:16" s="1" customFormat="1" ht="89.25">
      <c r="A236" s="65">
        <v>234</v>
      </c>
      <c r="B236" s="19">
        <v>251418</v>
      </c>
      <c r="C236" s="76" t="s">
        <v>337</v>
      </c>
      <c r="D236" s="77" t="s">
        <v>43</v>
      </c>
      <c r="E236" s="124">
        <v>1</v>
      </c>
      <c r="F236" s="98">
        <v>94419</v>
      </c>
      <c r="G236" s="99">
        <v>5.62E-2</v>
      </c>
      <c r="H236" s="139">
        <f t="shared" si="13"/>
        <v>99725.347800000003</v>
      </c>
      <c r="I236" s="116">
        <v>42</v>
      </c>
      <c r="J236" s="125">
        <v>13</v>
      </c>
      <c r="K236" s="125">
        <v>16</v>
      </c>
      <c r="L236" s="126" t="s">
        <v>39</v>
      </c>
      <c r="N236" s="519">
        <v>98000</v>
      </c>
      <c r="O236" s="509">
        <v>102900</v>
      </c>
      <c r="P236" s="474">
        <f t="shared" si="11"/>
        <v>100450</v>
      </c>
    </row>
    <row r="237" spans="1:16" s="1" customFormat="1" ht="51">
      <c r="A237" s="65">
        <v>235</v>
      </c>
      <c r="B237" s="19">
        <v>258907</v>
      </c>
      <c r="C237" s="76" t="s">
        <v>338</v>
      </c>
      <c r="D237" s="77" t="s">
        <v>41</v>
      </c>
      <c r="E237" s="124">
        <v>1</v>
      </c>
      <c r="F237" s="98">
        <v>79382.52</v>
      </c>
      <c r="G237" s="99">
        <v>5.62E-2</v>
      </c>
      <c r="H237" s="139">
        <f t="shared" si="13"/>
        <v>83843.817624000003</v>
      </c>
      <c r="I237" s="116">
        <v>41</v>
      </c>
      <c r="J237" s="125">
        <v>13</v>
      </c>
      <c r="K237" s="125">
        <v>16</v>
      </c>
      <c r="L237" s="126" t="s">
        <v>39</v>
      </c>
      <c r="N237" s="519">
        <v>80920</v>
      </c>
      <c r="O237" s="509">
        <v>84966</v>
      </c>
      <c r="P237" s="474">
        <f t="shared" si="11"/>
        <v>82943</v>
      </c>
    </row>
    <row r="238" spans="1:16" s="1" customFormat="1" ht="51">
      <c r="A238" s="65">
        <v>236</v>
      </c>
      <c r="B238" s="19">
        <v>298763</v>
      </c>
      <c r="C238" s="76" t="s">
        <v>339</v>
      </c>
      <c r="D238" s="77" t="s">
        <v>43</v>
      </c>
      <c r="E238" s="124">
        <v>1</v>
      </c>
      <c r="F238" s="98">
        <v>100577</v>
      </c>
      <c r="G238" s="99">
        <v>5.62E-2</v>
      </c>
      <c r="H238" s="139">
        <f t="shared" si="13"/>
        <v>106229.4274</v>
      </c>
      <c r="I238" s="116">
        <v>10</v>
      </c>
      <c r="J238" s="125">
        <v>11</v>
      </c>
      <c r="K238" s="125">
        <v>18</v>
      </c>
      <c r="L238" s="126" t="s">
        <v>45</v>
      </c>
      <c r="N238" s="519">
        <v>120000</v>
      </c>
      <c r="O238" s="509">
        <v>126000</v>
      </c>
      <c r="P238" s="474">
        <f t="shared" si="11"/>
        <v>123000</v>
      </c>
    </row>
    <row r="239" spans="1:16" s="1" customFormat="1" ht="76.5">
      <c r="A239" s="65">
        <v>237</v>
      </c>
      <c r="B239" s="19">
        <v>284640</v>
      </c>
      <c r="C239" s="76" t="s">
        <v>340</v>
      </c>
      <c r="D239" s="77" t="s">
        <v>201</v>
      </c>
      <c r="E239" s="124">
        <v>1</v>
      </c>
      <c r="F239" s="98">
        <v>50286</v>
      </c>
      <c r="G239" s="99">
        <v>5.62E-2</v>
      </c>
      <c r="H239" s="139">
        <f t="shared" si="13"/>
        <v>53112.073199999999</v>
      </c>
      <c r="I239" s="116">
        <v>10</v>
      </c>
      <c r="J239" s="125">
        <v>17</v>
      </c>
      <c r="K239" s="125">
        <v>15</v>
      </c>
      <c r="L239" s="126" t="s">
        <v>45</v>
      </c>
      <c r="N239" s="519">
        <v>60500</v>
      </c>
      <c r="O239" s="509">
        <v>63525</v>
      </c>
      <c r="P239" s="474">
        <f t="shared" si="11"/>
        <v>62012.5</v>
      </c>
    </row>
    <row r="240" spans="1:16" s="1" customFormat="1" ht="63.75">
      <c r="A240" s="65">
        <v>238</v>
      </c>
      <c r="B240" s="19">
        <v>284640</v>
      </c>
      <c r="C240" s="76" t="s">
        <v>341</v>
      </c>
      <c r="D240" s="77" t="s">
        <v>38</v>
      </c>
      <c r="E240" s="124">
        <v>1</v>
      </c>
      <c r="F240" s="98">
        <v>57470</v>
      </c>
      <c r="G240" s="99">
        <v>5.62E-2</v>
      </c>
      <c r="H240" s="139">
        <f t="shared" si="13"/>
        <v>60699.813999999998</v>
      </c>
      <c r="I240" s="116">
        <v>10</v>
      </c>
      <c r="J240" s="125">
        <v>17</v>
      </c>
      <c r="K240" s="125">
        <v>15</v>
      </c>
      <c r="L240" s="126" t="s">
        <v>45</v>
      </c>
      <c r="N240" s="519">
        <v>68000</v>
      </c>
      <c r="O240" s="509">
        <v>71400</v>
      </c>
      <c r="P240" s="474">
        <f t="shared" si="11"/>
        <v>69700</v>
      </c>
    </row>
    <row r="241" spans="1:16" s="1" customFormat="1" ht="102">
      <c r="A241" s="65">
        <v>239</v>
      </c>
      <c r="B241" s="19">
        <v>238779</v>
      </c>
      <c r="C241" s="76" t="s">
        <v>342</v>
      </c>
      <c r="D241" s="77" t="s">
        <v>43</v>
      </c>
      <c r="E241" s="124">
        <v>1</v>
      </c>
      <c r="F241" s="98">
        <v>63628</v>
      </c>
      <c r="G241" s="99">
        <v>5.62E-2</v>
      </c>
      <c r="H241" s="139">
        <f t="shared" si="13"/>
        <v>67203.893599999996</v>
      </c>
      <c r="I241" s="116">
        <v>51</v>
      </c>
      <c r="J241" s="125">
        <v>11</v>
      </c>
      <c r="K241" s="125">
        <v>18</v>
      </c>
      <c r="L241" s="126" t="s">
        <v>45</v>
      </c>
      <c r="N241" s="519">
        <v>98000</v>
      </c>
      <c r="O241" s="509">
        <v>102900</v>
      </c>
      <c r="P241" s="474">
        <f t="shared" si="11"/>
        <v>100450</v>
      </c>
    </row>
    <row r="242" spans="1:16" s="1" customFormat="1" ht="51">
      <c r="A242" s="65">
        <v>240</v>
      </c>
      <c r="B242" s="19">
        <v>236263</v>
      </c>
      <c r="C242" s="76" t="s">
        <v>343</v>
      </c>
      <c r="D242" s="77" t="s">
        <v>43</v>
      </c>
      <c r="E242" s="124">
        <v>1</v>
      </c>
      <c r="F242" s="98">
        <v>39077.22</v>
      </c>
      <c r="G242" s="99">
        <v>5.62E-2</v>
      </c>
      <c r="H242" s="139">
        <f t="shared" si="13"/>
        <v>41273.359764000001</v>
      </c>
      <c r="I242" s="116">
        <v>42</v>
      </c>
      <c r="J242" s="125">
        <v>11</v>
      </c>
      <c r="K242" s="125">
        <v>18</v>
      </c>
      <c r="L242" s="126" t="s">
        <v>45</v>
      </c>
      <c r="N242" s="519">
        <v>46000</v>
      </c>
      <c r="O242" s="509">
        <v>48300</v>
      </c>
      <c r="P242" s="474">
        <f t="shared" si="11"/>
        <v>47150</v>
      </c>
    </row>
    <row r="243" spans="1:16" s="1" customFormat="1" ht="63.75">
      <c r="A243" s="65">
        <v>241</v>
      </c>
      <c r="B243" s="19">
        <v>281470</v>
      </c>
      <c r="C243" s="76" t="s">
        <v>344</v>
      </c>
      <c r="D243" s="77" t="s">
        <v>61</v>
      </c>
      <c r="E243" s="124">
        <v>1</v>
      </c>
      <c r="F243" s="98">
        <v>30528.260000000002</v>
      </c>
      <c r="G243" s="99">
        <v>5.62E-2</v>
      </c>
      <c r="H243" s="139">
        <f t="shared" si="13"/>
        <v>32243.948212000003</v>
      </c>
      <c r="I243" s="116">
        <v>42</v>
      </c>
      <c r="J243" s="125">
        <v>11</v>
      </c>
      <c r="K243" s="125">
        <v>18</v>
      </c>
      <c r="L243" s="126" t="s">
        <v>45</v>
      </c>
      <c r="N243" s="519">
        <v>38080</v>
      </c>
      <c r="O243" s="509">
        <v>39984</v>
      </c>
      <c r="P243" s="474">
        <f t="shared" si="11"/>
        <v>39032</v>
      </c>
    </row>
    <row r="244" spans="1:16" s="1" customFormat="1" ht="63.75">
      <c r="A244" s="65">
        <v>242</v>
      </c>
      <c r="B244" s="19">
        <v>281470</v>
      </c>
      <c r="C244" s="76" t="s">
        <v>345</v>
      </c>
      <c r="D244" s="77" t="s">
        <v>41</v>
      </c>
      <c r="E244" s="124">
        <v>1</v>
      </c>
      <c r="F244" s="98">
        <v>46405.24</v>
      </c>
      <c r="G244" s="99">
        <v>5.62E-2</v>
      </c>
      <c r="H244" s="139">
        <f t="shared" si="13"/>
        <v>49013.214487999998</v>
      </c>
      <c r="I244" s="116">
        <v>42</v>
      </c>
      <c r="J244" s="125">
        <v>11</v>
      </c>
      <c r="K244" s="125">
        <v>18</v>
      </c>
      <c r="L244" s="126" t="s">
        <v>45</v>
      </c>
      <c r="N244" s="519">
        <v>49980</v>
      </c>
      <c r="O244" s="509">
        <v>52479</v>
      </c>
      <c r="P244" s="474">
        <f t="shared" si="11"/>
        <v>51229.5</v>
      </c>
    </row>
    <row r="245" spans="1:16" s="1" customFormat="1" ht="63.75">
      <c r="A245" s="65">
        <v>243</v>
      </c>
      <c r="B245" s="19">
        <v>281470</v>
      </c>
      <c r="C245" s="76" t="s">
        <v>346</v>
      </c>
      <c r="D245" s="77" t="s">
        <v>41</v>
      </c>
      <c r="E245" s="124">
        <v>1</v>
      </c>
      <c r="F245" s="98">
        <v>39077.22</v>
      </c>
      <c r="G245" s="99">
        <v>5.62E-2</v>
      </c>
      <c r="H245" s="139">
        <f t="shared" si="13"/>
        <v>41273.359764000001</v>
      </c>
      <c r="I245" s="116">
        <v>42</v>
      </c>
      <c r="J245" s="125">
        <v>11</v>
      </c>
      <c r="K245" s="125">
        <v>18</v>
      </c>
      <c r="L245" s="126" t="s">
        <v>45</v>
      </c>
      <c r="N245" s="519">
        <v>53550</v>
      </c>
      <c r="O245" s="509">
        <v>56228</v>
      </c>
      <c r="P245" s="474">
        <f t="shared" si="11"/>
        <v>54889</v>
      </c>
    </row>
    <row r="246" spans="1:16" s="1" customFormat="1" ht="63.75">
      <c r="A246" s="65">
        <v>244</v>
      </c>
      <c r="B246" s="19">
        <v>281470</v>
      </c>
      <c r="C246" s="76" t="s">
        <v>347</v>
      </c>
      <c r="D246" s="77" t="s">
        <v>41</v>
      </c>
      <c r="E246" s="124">
        <v>1</v>
      </c>
      <c r="F246" s="98">
        <v>39077.22</v>
      </c>
      <c r="G246" s="99">
        <v>5.62E-2</v>
      </c>
      <c r="H246" s="139">
        <f t="shared" si="13"/>
        <v>41273.359764000001</v>
      </c>
      <c r="I246" s="116">
        <v>42</v>
      </c>
      <c r="J246" s="125">
        <v>18</v>
      </c>
      <c r="K246" s="125">
        <v>21</v>
      </c>
      <c r="L246" s="126" t="s">
        <v>76</v>
      </c>
      <c r="N246" s="519">
        <v>65450</v>
      </c>
      <c r="O246" s="509">
        <v>68723</v>
      </c>
      <c r="P246" s="474">
        <f t="shared" si="11"/>
        <v>67086.5</v>
      </c>
    </row>
    <row r="247" spans="1:16" s="1" customFormat="1" ht="38.25">
      <c r="A247" s="65">
        <v>245</v>
      </c>
      <c r="B247" s="19">
        <v>245088</v>
      </c>
      <c r="C247" s="76" t="s">
        <v>348</v>
      </c>
      <c r="D247" s="77" t="s">
        <v>61</v>
      </c>
      <c r="E247" s="124">
        <v>1</v>
      </c>
      <c r="F247" s="98">
        <v>95259.5</v>
      </c>
      <c r="G247" s="99">
        <v>5.62E-2</v>
      </c>
      <c r="H247" s="139">
        <f t="shared" si="13"/>
        <v>100613.0839</v>
      </c>
      <c r="I247" s="116">
        <v>42</v>
      </c>
      <c r="J247" s="125">
        <v>10</v>
      </c>
      <c r="K247" s="125">
        <v>17</v>
      </c>
      <c r="L247" s="126" t="s">
        <v>45</v>
      </c>
      <c r="N247" s="519">
        <v>249900</v>
      </c>
      <c r="O247" s="509">
        <v>262395</v>
      </c>
      <c r="P247" s="474">
        <f t="shared" si="11"/>
        <v>256147.5</v>
      </c>
    </row>
    <row r="248" spans="1:16" s="1" customFormat="1" ht="191.25">
      <c r="A248" s="65">
        <v>246</v>
      </c>
      <c r="B248" s="19">
        <v>224981</v>
      </c>
      <c r="C248" s="76" t="s">
        <v>349</v>
      </c>
      <c r="D248" s="77" t="s">
        <v>61</v>
      </c>
      <c r="E248" s="124">
        <v>1</v>
      </c>
      <c r="F248" s="98">
        <v>340752.93</v>
      </c>
      <c r="G248" s="99">
        <v>5.62E-2</v>
      </c>
      <c r="H248" s="139">
        <f t="shared" si="13"/>
        <v>359903.24466600001</v>
      </c>
      <c r="I248" s="116">
        <v>41</v>
      </c>
      <c r="J248" s="125">
        <v>18</v>
      </c>
      <c r="K248" s="125">
        <v>21</v>
      </c>
      <c r="L248" s="126" t="s">
        <v>76</v>
      </c>
      <c r="N248" s="519">
        <v>833000</v>
      </c>
      <c r="O248" s="509">
        <v>874650</v>
      </c>
      <c r="P248" s="474">
        <f t="shared" si="11"/>
        <v>853825</v>
      </c>
    </row>
    <row r="249" spans="1:16" s="1" customFormat="1" ht="140.25">
      <c r="A249" s="65">
        <v>247</v>
      </c>
      <c r="B249" s="19">
        <v>246222</v>
      </c>
      <c r="C249" s="76" t="s">
        <v>350</v>
      </c>
      <c r="D249" s="77" t="s">
        <v>117</v>
      </c>
      <c r="E249" s="124">
        <v>1</v>
      </c>
      <c r="F249" s="98">
        <v>427469.42</v>
      </c>
      <c r="G249" s="99">
        <v>5.62E-2</v>
      </c>
      <c r="H249" s="139">
        <f t="shared" si="13"/>
        <v>451493.20140399999</v>
      </c>
      <c r="I249" s="116">
        <v>49</v>
      </c>
      <c r="J249" s="125">
        <v>18</v>
      </c>
      <c r="K249" s="125">
        <v>21</v>
      </c>
      <c r="L249" s="126" t="s">
        <v>76</v>
      </c>
      <c r="N249" s="519">
        <v>714000</v>
      </c>
      <c r="O249" s="509">
        <v>749700</v>
      </c>
      <c r="P249" s="474">
        <f t="shared" si="11"/>
        <v>731850</v>
      </c>
    </row>
    <row r="250" spans="1:16" s="1" customFormat="1" ht="25.5">
      <c r="A250" s="65">
        <v>248</v>
      </c>
      <c r="B250" s="19"/>
      <c r="C250" s="76" t="s">
        <v>351</v>
      </c>
      <c r="D250" s="77" t="s">
        <v>352</v>
      </c>
      <c r="E250" s="124">
        <v>1</v>
      </c>
      <c r="F250" s="98">
        <v>228388.37</v>
      </c>
      <c r="G250" s="99">
        <v>5.62E-2</v>
      </c>
      <c r="H250" s="139">
        <f t="shared" si="13"/>
        <v>241223.796394</v>
      </c>
      <c r="I250" s="116">
        <v>21</v>
      </c>
      <c r="J250" s="125">
        <v>10</v>
      </c>
      <c r="K250" s="125">
        <v>19</v>
      </c>
      <c r="L250" s="126" t="s">
        <v>45</v>
      </c>
      <c r="N250" s="519">
        <v>249900</v>
      </c>
      <c r="O250" s="509">
        <v>262395</v>
      </c>
      <c r="P250" s="474">
        <f t="shared" si="11"/>
        <v>256147.5</v>
      </c>
    </row>
    <row r="251" spans="1:16" s="1" customFormat="1" ht="51">
      <c r="A251" s="65">
        <v>249</v>
      </c>
      <c r="B251" s="19">
        <v>234300</v>
      </c>
      <c r="C251" s="76" t="s">
        <v>353</v>
      </c>
      <c r="D251" s="77" t="s">
        <v>352</v>
      </c>
      <c r="E251" s="124">
        <v>1</v>
      </c>
      <c r="F251" s="98">
        <v>30528.260000000002</v>
      </c>
      <c r="G251" s="99">
        <v>5.62E-2</v>
      </c>
      <c r="H251" s="139">
        <f t="shared" si="13"/>
        <v>32243.948212000003</v>
      </c>
      <c r="I251" s="116">
        <v>42</v>
      </c>
      <c r="J251" s="125">
        <v>17</v>
      </c>
      <c r="K251" s="125">
        <v>17</v>
      </c>
      <c r="L251" s="126" t="s">
        <v>45</v>
      </c>
      <c r="N251" s="519">
        <v>49980</v>
      </c>
      <c r="O251" s="509">
        <v>52479</v>
      </c>
      <c r="P251" s="474">
        <f t="shared" si="11"/>
        <v>51229.5</v>
      </c>
    </row>
    <row r="252" spans="1:16" s="1" customFormat="1" ht="25.5">
      <c r="A252" s="65">
        <v>250</v>
      </c>
      <c r="B252" s="19">
        <v>272281</v>
      </c>
      <c r="C252" s="76" t="s">
        <v>354</v>
      </c>
      <c r="D252" s="77" t="s">
        <v>61</v>
      </c>
      <c r="E252" s="124">
        <v>1</v>
      </c>
      <c r="F252" s="98">
        <v>69611.429999999993</v>
      </c>
      <c r="G252" s="99">
        <v>5.62E-2</v>
      </c>
      <c r="H252" s="139">
        <f t="shared" si="13"/>
        <v>73523.592365999997</v>
      </c>
      <c r="I252" s="116">
        <v>21</v>
      </c>
      <c r="J252" s="125">
        <v>18</v>
      </c>
      <c r="K252" s="125">
        <v>24</v>
      </c>
      <c r="L252" s="126" t="s">
        <v>93</v>
      </c>
      <c r="N252" s="519">
        <v>85680</v>
      </c>
      <c r="O252" s="509">
        <v>89964</v>
      </c>
      <c r="P252" s="474">
        <f t="shared" si="11"/>
        <v>87822</v>
      </c>
    </row>
    <row r="253" spans="1:16" s="1" customFormat="1" ht="25.5">
      <c r="A253" s="65">
        <v>251</v>
      </c>
      <c r="B253" s="19">
        <v>272281</v>
      </c>
      <c r="C253" s="76" t="s">
        <v>355</v>
      </c>
      <c r="D253" s="77" t="s">
        <v>61</v>
      </c>
      <c r="E253" s="124">
        <v>1</v>
      </c>
      <c r="F253" s="98">
        <v>15871.03</v>
      </c>
      <c r="G253" s="99">
        <v>5.62E-2</v>
      </c>
      <c r="H253" s="139">
        <f t="shared" si="13"/>
        <v>16762.981886000001</v>
      </c>
      <c r="I253" s="116">
        <v>21</v>
      </c>
      <c r="J253" s="125">
        <v>14</v>
      </c>
      <c r="K253" s="125">
        <v>29</v>
      </c>
      <c r="L253" s="126" t="s">
        <v>62</v>
      </c>
      <c r="N253" s="519">
        <v>38080</v>
      </c>
      <c r="O253" s="509">
        <v>39984</v>
      </c>
      <c r="P253" s="474">
        <f t="shared" si="11"/>
        <v>39032</v>
      </c>
    </row>
    <row r="254" spans="1:16" s="1" customFormat="1" ht="15">
      <c r="A254" s="65">
        <v>252</v>
      </c>
      <c r="B254" s="19">
        <v>283913</v>
      </c>
      <c r="C254" s="76" t="s">
        <v>356</v>
      </c>
      <c r="D254" s="77" t="s">
        <v>136</v>
      </c>
      <c r="E254" s="124">
        <v>1</v>
      </c>
      <c r="F254" s="98">
        <v>177091.04</v>
      </c>
      <c r="G254" s="99">
        <v>5.62E-2</v>
      </c>
      <c r="H254" s="139">
        <f t="shared" si="13"/>
        <v>187043.55644800002</v>
      </c>
      <c r="I254" s="116">
        <v>41</v>
      </c>
      <c r="J254" s="125">
        <v>16</v>
      </c>
      <c r="K254" s="125">
        <v>18</v>
      </c>
      <c r="L254" s="126" t="s">
        <v>76</v>
      </c>
      <c r="N254" s="519">
        <v>190400</v>
      </c>
      <c r="O254" s="509">
        <v>199920</v>
      </c>
      <c r="P254" s="474">
        <f t="shared" si="11"/>
        <v>195160</v>
      </c>
    </row>
    <row r="255" spans="1:16" s="1" customFormat="1" ht="15">
      <c r="A255" s="65">
        <v>253</v>
      </c>
      <c r="B255" s="19">
        <v>280247</v>
      </c>
      <c r="C255" s="76" t="s">
        <v>357</v>
      </c>
      <c r="D255" s="77" t="s">
        <v>61</v>
      </c>
      <c r="E255" s="124">
        <v>1</v>
      </c>
      <c r="F255" s="98">
        <v>9520</v>
      </c>
      <c r="G255" s="99">
        <v>5.62E-2</v>
      </c>
      <c r="H255" s="139">
        <f t="shared" si="13"/>
        <v>10055.023999999999</v>
      </c>
      <c r="I255" s="116">
        <v>27</v>
      </c>
      <c r="J255" s="125">
        <v>11</v>
      </c>
      <c r="K255" s="125">
        <v>20</v>
      </c>
      <c r="L255" s="126" t="s">
        <v>45</v>
      </c>
      <c r="N255" s="519">
        <v>9520</v>
      </c>
      <c r="O255" s="509">
        <v>9996</v>
      </c>
      <c r="P255" s="474">
        <f t="shared" si="11"/>
        <v>9758</v>
      </c>
    </row>
    <row r="256" spans="1:16" s="1" customFormat="1" ht="63.75">
      <c r="A256" s="65">
        <v>254</v>
      </c>
      <c r="B256" s="19">
        <v>234204</v>
      </c>
      <c r="C256" s="76" t="s">
        <v>358</v>
      </c>
      <c r="D256" s="77" t="s">
        <v>117</v>
      </c>
      <c r="E256" s="124">
        <v>1</v>
      </c>
      <c r="F256" s="98">
        <v>18315.150000000001</v>
      </c>
      <c r="G256" s="99">
        <v>5.62E-2</v>
      </c>
      <c r="H256" s="139">
        <f t="shared" si="13"/>
        <v>19344.461430000003</v>
      </c>
      <c r="I256" s="116">
        <v>27</v>
      </c>
      <c r="J256" s="125">
        <v>18</v>
      </c>
      <c r="K256" s="125">
        <v>24</v>
      </c>
      <c r="L256" s="126" t="s">
        <v>39</v>
      </c>
      <c r="N256" s="519">
        <v>33600</v>
      </c>
      <c r="O256" s="509">
        <v>35280</v>
      </c>
      <c r="P256" s="474">
        <f t="shared" si="11"/>
        <v>34440</v>
      </c>
    </row>
    <row r="257" spans="1:16" s="1" customFormat="1" ht="51">
      <c r="A257" s="65">
        <v>255</v>
      </c>
      <c r="B257" s="19">
        <v>234204</v>
      </c>
      <c r="C257" s="76" t="s">
        <v>359</v>
      </c>
      <c r="D257" s="77" t="s">
        <v>360</v>
      </c>
      <c r="E257" s="124">
        <v>1</v>
      </c>
      <c r="F257" s="98">
        <v>18315.150000000001</v>
      </c>
      <c r="G257" s="99">
        <v>5.62E-2</v>
      </c>
      <c r="H257" s="139">
        <f t="shared" si="13"/>
        <v>19344.461430000003</v>
      </c>
      <c r="I257" s="116">
        <v>27</v>
      </c>
      <c r="J257" s="125">
        <v>10</v>
      </c>
      <c r="K257" s="125">
        <v>22</v>
      </c>
      <c r="L257" s="126" t="s">
        <v>123</v>
      </c>
      <c r="N257" s="519">
        <v>39900</v>
      </c>
      <c r="O257" s="509">
        <v>41895</v>
      </c>
      <c r="P257" s="474">
        <f t="shared" si="11"/>
        <v>40897.5</v>
      </c>
    </row>
    <row r="258" spans="1:16" s="1" customFormat="1" ht="38.25">
      <c r="A258" s="65">
        <v>256</v>
      </c>
      <c r="B258" s="19">
        <v>240738</v>
      </c>
      <c r="C258" s="76" t="s">
        <v>361</v>
      </c>
      <c r="D258" s="77" t="s">
        <v>362</v>
      </c>
      <c r="E258" s="124">
        <v>1</v>
      </c>
      <c r="F258" s="98">
        <v>205265</v>
      </c>
      <c r="G258" s="99">
        <v>5.62E-2</v>
      </c>
      <c r="H258" s="139">
        <f t="shared" si="13"/>
        <v>216800.89300000001</v>
      </c>
      <c r="I258" s="116">
        <v>10</v>
      </c>
      <c r="J258" s="125">
        <v>15</v>
      </c>
      <c r="K258" s="125">
        <v>15</v>
      </c>
      <c r="L258" s="126" t="s">
        <v>363</v>
      </c>
      <c r="N258" s="519">
        <v>305000</v>
      </c>
      <c r="O258" s="509">
        <v>320250</v>
      </c>
      <c r="P258" s="474">
        <f t="shared" si="11"/>
        <v>312625</v>
      </c>
    </row>
    <row r="259" spans="1:16" s="1" customFormat="1" ht="51">
      <c r="A259" s="65">
        <v>257</v>
      </c>
      <c r="B259" s="19">
        <v>238942</v>
      </c>
      <c r="C259" s="76" t="s">
        <v>364</v>
      </c>
      <c r="D259" s="77" t="s">
        <v>57</v>
      </c>
      <c r="E259" s="124">
        <v>1</v>
      </c>
      <c r="F259" s="98">
        <v>46181</v>
      </c>
      <c r="G259" s="99">
        <v>5.62E-2</v>
      </c>
      <c r="H259" s="139">
        <f t="shared" si="13"/>
        <v>48776.372199999998</v>
      </c>
      <c r="I259" s="116">
        <v>10</v>
      </c>
      <c r="J259" s="125">
        <v>15</v>
      </c>
      <c r="K259" s="125">
        <v>15</v>
      </c>
      <c r="L259" s="126" t="s">
        <v>363</v>
      </c>
      <c r="N259" s="519">
        <v>52000</v>
      </c>
      <c r="O259" s="509">
        <v>54600</v>
      </c>
      <c r="P259" s="474">
        <f t="shared" si="11"/>
        <v>53300</v>
      </c>
    </row>
    <row r="260" spans="1:16" s="1" customFormat="1" ht="25.5">
      <c r="A260" s="65">
        <v>258</v>
      </c>
      <c r="B260" s="19">
        <v>236448</v>
      </c>
      <c r="C260" s="76" t="s">
        <v>365</v>
      </c>
      <c r="D260" s="77" t="s">
        <v>49</v>
      </c>
      <c r="E260" s="124">
        <v>1</v>
      </c>
      <c r="F260" s="98">
        <v>82103</v>
      </c>
      <c r="G260" s="99">
        <v>5.62E-2</v>
      </c>
      <c r="H260" s="139">
        <f t="shared" ref="H260:H291" si="14">(F260*G260)+F260</f>
        <v>86717.188599999994</v>
      </c>
      <c r="I260" s="116">
        <v>10</v>
      </c>
      <c r="J260" s="125">
        <v>15</v>
      </c>
      <c r="K260" s="125">
        <v>15</v>
      </c>
      <c r="L260" s="126" t="s">
        <v>363</v>
      </c>
      <c r="N260" s="519">
        <v>120000</v>
      </c>
      <c r="O260" s="509">
        <v>126000</v>
      </c>
      <c r="P260" s="474">
        <f t="shared" si="11"/>
        <v>123000</v>
      </c>
    </row>
    <row r="261" spans="1:16" s="1" customFormat="1" ht="25.5">
      <c r="A261" s="65">
        <v>259</v>
      </c>
      <c r="B261" s="19">
        <v>243190</v>
      </c>
      <c r="C261" s="76" t="s">
        <v>366</v>
      </c>
      <c r="D261" s="77" t="s">
        <v>367</v>
      </c>
      <c r="E261" s="124">
        <v>1</v>
      </c>
      <c r="F261" s="98">
        <v>525177.93999999994</v>
      </c>
      <c r="G261" s="99">
        <v>5.62E-2</v>
      </c>
      <c r="H261" s="139">
        <f t="shared" si="14"/>
        <v>554692.94022799993</v>
      </c>
      <c r="I261" s="116">
        <v>10</v>
      </c>
      <c r="J261" s="125">
        <v>19</v>
      </c>
      <c r="K261" s="125">
        <v>17</v>
      </c>
      <c r="L261" s="126" t="s">
        <v>45</v>
      </c>
      <c r="N261" s="519">
        <v>618800</v>
      </c>
      <c r="O261" s="509">
        <v>649740</v>
      </c>
      <c r="P261" s="474">
        <f t="shared" ref="P261:P324" si="15">AVERAGE(N261,O261)</f>
        <v>634270</v>
      </c>
    </row>
    <row r="262" spans="1:16" s="1" customFormat="1" ht="15">
      <c r="A262" s="65">
        <v>260</v>
      </c>
      <c r="B262" s="19">
        <v>243190</v>
      </c>
      <c r="C262" s="76" t="s">
        <v>368</v>
      </c>
      <c r="D262" s="77" t="s">
        <v>47</v>
      </c>
      <c r="E262" s="124">
        <v>1</v>
      </c>
      <c r="F262" s="98">
        <v>112358.61</v>
      </c>
      <c r="G262" s="99">
        <v>5.62E-2</v>
      </c>
      <c r="H262" s="139">
        <f t="shared" si="14"/>
        <v>118673.16388199999</v>
      </c>
      <c r="I262" s="116">
        <v>10</v>
      </c>
      <c r="J262" s="125">
        <v>13</v>
      </c>
      <c r="K262" s="125">
        <v>15</v>
      </c>
      <c r="L262" s="126" t="s">
        <v>45</v>
      </c>
      <c r="N262" s="519">
        <v>124950</v>
      </c>
      <c r="O262" s="509">
        <v>131198</v>
      </c>
      <c r="P262" s="474">
        <f t="shared" si="15"/>
        <v>128074</v>
      </c>
    </row>
    <row r="263" spans="1:16" s="1" customFormat="1" ht="38.25">
      <c r="A263" s="65">
        <v>261</v>
      </c>
      <c r="B263" s="19">
        <v>243190</v>
      </c>
      <c r="C263" s="76" t="s">
        <v>369</v>
      </c>
      <c r="D263" s="77" t="s">
        <v>47</v>
      </c>
      <c r="E263" s="124">
        <v>1</v>
      </c>
      <c r="F263" s="98">
        <v>396935.21</v>
      </c>
      <c r="G263" s="99">
        <v>5.62E-2</v>
      </c>
      <c r="H263" s="139">
        <f t="shared" si="14"/>
        <v>419242.96880200005</v>
      </c>
      <c r="I263" s="116">
        <v>10</v>
      </c>
      <c r="J263" s="125">
        <v>13</v>
      </c>
      <c r="K263" s="125">
        <v>15</v>
      </c>
      <c r="L263" s="126" t="s">
        <v>45</v>
      </c>
      <c r="N263" s="519">
        <v>416500</v>
      </c>
      <c r="O263" s="509">
        <v>437325</v>
      </c>
      <c r="P263" s="474">
        <f t="shared" si="15"/>
        <v>426912.5</v>
      </c>
    </row>
    <row r="264" spans="1:16" s="1" customFormat="1" ht="25.5">
      <c r="A264" s="65">
        <v>262</v>
      </c>
      <c r="B264" s="19">
        <v>234172</v>
      </c>
      <c r="C264" s="76" t="s">
        <v>370</v>
      </c>
      <c r="D264" s="77" t="s">
        <v>371</v>
      </c>
      <c r="E264" s="124">
        <v>1</v>
      </c>
      <c r="F264" s="98">
        <v>256479.51</v>
      </c>
      <c r="G264" s="99">
        <v>5.62E-2</v>
      </c>
      <c r="H264" s="139">
        <f t="shared" si="14"/>
        <v>270893.65846200002</v>
      </c>
      <c r="I264" s="116">
        <v>40</v>
      </c>
      <c r="J264" s="125">
        <v>14</v>
      </c>
      <c r="K264" s="125">
        <v>20</v>
      </c>
      <c r="L264" s="126" t="s">
        <v>45</v>
      </c>
      <c r="N264" s="519">
        <v>273700</v>
      </c>
      <c r="O264" s="509">
        <v>287385</v>
      </c>
      <c r="P264" s="474">
        <f t="shared" si="15"/>
        <v>280542.5</v>
      </c>
    </row>
    <row r="265" spans="1:16" s="1" customFormat="1" ht="25.5">
      <c r="A265" s="65">
        <v>263</v>
      </c>
      <c r="B265" s="19">
        <v>234172</v>
      </c>
      <c r="C265" s="76" t="s">
        <v>372</v>
      </c>
      <c r="D265" s="77" t="s">
        <v>371</v>
      </c>
      <c r="E265" s="124">
        <v>1</v>
      </c>
      <c r="F265" s="98">
        <v>105030.59</v>
      </c>
      <c r="G265" s="99">
        <v>5.62E-2</v>
      </c>
      <c r="H265" s="139">
        <f t="shared" si="14"/>
        <v>110933.30915799999</v>
      </c>
      <c r="I265" s="116">
        <v>40</v>
      </c>
      <c r="J265" s="125">
        <v>14</v>
      </c>
      <c r="K265" s="125">
        <v>20</v>
      </c>
      <c r="L265" s="126" t="s">
        <v>45</v>
      </c>
      <c r="N265" s="519">
        <v>166600</v>
      </c>
      <c r="O265" s="509">
        <v>174930</v>
      </c>
      <c r="P265" s="474">
        <f t="shared" si="15"/>
        <v>170765</v>
      </c>
    </row>
    <row r="266" spans="1:16" s="1" customFormat="1" ht="15">
      <c r="A266" s="65">
        <v>264</v>
      </c>
      <c r="B266" s="19">
        <v>234172</v>
      </c>
      <c r="C266" s="76" t="s">
        <v>373</v>
      </c>
      <c r="D266" s="77" t="s">
        <v>374</v>
      </c>
      <c r="E266" s="124">
        <v>1</v>
      </c>
      <c r="F266" s="98">
        <v>787.78</v>
      </c>
      <c r="G266" s="99">
        <v>5.62E-2</v>
      </c>
      <c r="H266" s="139">
        <f t="shared" si="14"/>
        <v>832.05323599999997</v>
      </c>
      <c r="I266" s="116">
        <v>40</v>
      </c>
      <c r="J266" s="125">
        <v>14</v>
      </c>
      <c r="K266" s="125">
        <v>20</v>
      </c>
      <c r="L266" s="126" t="s">
        <v>45</v>
      </c>
      <c r="N266" s="519">
        <v>833</v>
      </c>
      <c r="O266" s="509">
        <v>875</v>
      </c>
      <c r="P266" s="474">
        <f t="shared" si="15"/>
        <v>854</v>
      </c>
    </row>
    <row r="267" spans="1:16" s="1" customFormat="1" ht="15">
      <c r="A267" s="65">
        <v>265</v>
      </c>
      <c r="B267" s="19">
        <v>234172</v>
      </c>
      <c r="C267" s="76" t="s">
        <v>375</v>
      </c>
      <c r="D267" s="77" t="s">
        <v>374</v>
      </c>
      <c r="E267" s="124">
        <v>1</v>
      </c>
      <c r="F267" s="98">
        <v>787.78</v>
      </c>
      <c r="G267" s="99">
        <v>5.62E-2</v>
      </c>
      <c r="H267" s="139">
        <f t="shared" si="14"/>
        <v>832.05323599999997</v>
      </c>
      <c r="I267" s="116">
        <v>40</v>
      </c>
      <c r="J267" s="125">
        <v>14</v>
      </c>
      <c r="K267" s="125">
        <v>20</v>
      </c>
      <c r="L267" s="126" t="s">
        <v>45</v>
      </c>
      <c r="N267" s="519">
        <v>833</v>
      </c>
      <c r="O267" s="509">
        <v>875</v>
      </c>
      <c r="P267" s="474">
        <f t="shared" si="15"/>
        <v>854</v>
      </c>
    </row>
    <row r="268" spans="1:16" s="1" customFormat="1" ht="25.5">
      <c r="A268" s="65">
        <v>266</v>
      </c>
      <c r="B268" s="19">
        <v>234172</v>
      </c>
      <c r="C268" s="76" t="s">
        <v>376</v>
      </c>
      <c r="D268" s="77" t="s">
        <v>61</v>
      </c>
      <c r="E268" s="124">
        <v>1</v>
      </c>
      <c r="F268" s="98">
        <v>1190</v>
      </c>
      <c r="G268" s="99">
        <v>5.62E-2</v>
      </c>
      <c r="H268" s="139">
        <f t="shared" si="14"/>
        <v>1256.8779999999999</v>
      </c>
      <c r="I268" s="116">
        <v>40</v>
      </c>
      <c r="J268" s="125">
        <v>14</v>
      </c>
      <c r="K268" s="125">
        <v>20</v>
      </c>
      <c r="L268" s="126" t="s">
        <v>45</v>
      </c>
      <c r="N268" s="519">
        <v>1428</v>
      </c>
      <c r="O268" s="509">
        <v>1499</v>
      </c>
      <c r="P268" s="474">
        <f t="shared" si="15"/>
        <v>1463.5</v>
      </c>
    </row>
    <row r="269" spans="1:16" s="1" customFormat="1" ht="25.5">
      <c r="A269" s="65">
        <v>267</v>
      </c>
      <c r="B269" s="19">
        <v>234172</v>
      </c>
      <c r="C269" s="76" t="s">
        <v>377</v>
      </c>
      <c r="D269" s="77" t="s">
        <v>208</v>
      </c>
      <c r="E269" s="124">
        <v>1</v>
      </c>
      <c r="F269" s="98">
        <v>30528.260000000002</v>
      </c>
      <c r="G269" s="99">
        <v>5.62E-2</v>
      </c>
      <c r="H269" s="139">
        <f t="shared" si="14"/>
        <v>32243.948212000003</v>
      </c>
      <c r="I269" s="116">
        <v>40</v>
      </c>
      <c r="J269" s="125">
        <v>14</v>
      </c>
      <c r="K269" s="125">
        <v>20</v>
      </c>
      <c r="L269" s="126" t="s">
        <v>45</v>
      </c>
      <c r="N269" s="519">
        <v>38080</v>
      </c>
      <c r="O269" s="509">
        <v>39984</v>
      </c>
      <c r="P269" s="474">
        <f t="shared" si="15"/>
        <v>39032</v>
      </c>
    </row>
    <row r="270" spans="1:16" s="1" customFormat="1" ht="25.5">
      <c r="A270" s="65">
        <v>268</v>
      </c>
      <c r="B270" s="19">
        <v>234172</v>
      </c>
      <c r="C270" s="76" t="s">
        <v>378</v>
      </c>
      <c r="D270" s="77" t="s">
        <v>379</v>
      </c>
      <c r="E270" s="124">
        <v>1</v>
      </c>
      <c r="F270" s="98">
        <v>366401</v>
      </c>
      <c r="G270" s="99">
        <v>5.62E-2</v>
      </c>
      <c r="H270" s="139">
        <f t="shared" si="14"/>
        <v>386992.73619999998</v>
      </c>
      <c r="I270" s="116">
        <v>40</v>
      </c>
      <c r="J270" s="125">
        <v>14</v>
      </c>
      <c r="K270" s="125">
        <v>20</v>
      </c>
      <c r="L270" s="126" t="s">
        <v>45</v>
      </c>
      <c r="N270" s="519">
        <v>416500</v>
      </c>
      <c r="O270" s="509">
        <v>437325</v>
      </c>
      <c r="P270" s="474">
        <f t="shared" si="15"/>
        <v>426912.5</v>
      </c>
    </row>
    <row r="271" spans="1:16" s="1" customFormat="1" ht="15">
      <c r="A271" s="65">
        <v>269</v>
      </c>
      <c r="B271" s="19">
        <v>293104</v>
      </c>
      <c r="C271" s="76" t="s">
        <v>380</v>
      </c>
      <c r="D271" s="77" t="s">
        <v>360</v>
      </c>
      <c r="E271" s="124">
        <v>1</v>
      </c>
      <c r="F271" s="98">
        <v>20757.169999999998</v>
      </c>
      <c r="G271" s="99">
        <v>5.62E-2</v>
      </c>
      <c r="H271" s="139">
        <f t="shared" si="14"/>
        <v>21923.722953999997</v>
      </c>
      <c r="I271" s="116">
        <v>27</v>
      </c>
      <c r="J271" s="125">
        <v>10</v>
      </c>
      <c r="K271" s="125">
        <v>29</v>
      </c>
      <c r="L271" s="126" t="s">
        <v>134</v>
      </c>
      <c r="N271" s="519">
        <v>23800</v>
      </c>
      <c r="O271" s="509">
        <v>24990</v>
      </c>
      <c r="P271" s="474">
        <f t="shared" si="15"/>
        <v>24395</v>
      </c>
    </row>
    <row r="272" spans="1:16" s="1" customFormat="1" ht="15">
      <c r="A272" s="65">
        <v>270</v>
      </c>
      <c r="B272" s="19">
        <v>278759</v>
      </c>
      <c r="C272" s="76" t="s">
        <v>381</v>
      </c>
      <c r="D272" s="77" t="s">
        <v>360</v>
      </c>
      <c r="E272" s="124">
        <v>1</v>
      </c>
      <c r="F272" s="98">
        <v>23200.240000000002</v>
      </c>
      <c r="G272" s="99">
        <v>5.62E-2</v>
      </c>
      <c r="H272" s="139">
        <f t="shared" si="14"/>
        <v>24504.093488000002</v>
      </c>
      <c r="I272" s="116">
        <v>27</v>
      </c>
      <c r="J272" s="125">
        <v>12</v>
      </c>
      <c r="K272" s="125">
        <v>15</v>
      </c>
      <c r="L272" s="126" t="s">
        <v>62</v>
      </c>
      <c r="N272" s="519">
        <v>27370</v>
      </c>
      <c r="O272" s="509">
        <v>28739</v>
      </c>
      <c r="P272" s="474">
        <f t="shared" si="15"/>
        <v>28054.5</v>
      </c>
    </row>
    <row r="273" spans="1:16" s="1" customFormat="1" ht="51">
      <c r="A273" s="65">
        <v>271</v>
      </c>
      <c r="B273" s="19">
        <v>258491</v>
      </c>
      <c r="C273" s="76" t="s">
        <v>382</v>
      </c>
      <c r="D273" s="77" t="s">
        <v>360</v>
      </c>
      <c r="E273" s="124">
        <v>1</v>
      </c>
      <c r="F273" s="98">
        <v>134342.67000000001</v>
      </c>
      <c r="G273" s="99">
        <v>5.62E-2</v>
      </c>
      <c r="H273" s="139">
        <f t="shared" si="14"/>
        <v>141892.72805400001</v>
      </c>
      <c r="I273" s="116">
        <v>42</v>
      </c>
      <c r="J273" s="125">
        <v>10</v>
      </c>
      <c r="K273" s="125">
        <v>30</v>
      </c>
      <c r="L273" s="126" t="s">
        <v>383</v>
      </c>
      <c r="N273" s="519">
        <v>120000</v>
      </c>
      <c r="O273" s="509">
        <v>126000</v>
      </c>
      <c r="P273" s="474">
        <f t="shared" si="15"/>
        <v>123000</v>
      </c>
    </row>
    <row r="274" spans="1:16" s="1" customFormat="1" ht="51">
      <c r="A274" s="65">
        <v>272</v>
      </c>
      <c r="B274" s="19">
        <v>258491</v>
      </c>
      <c r="C274" s="76" t="s">
        <v>384</v>
      </c>
      <c r="D274" s="77" t="s">
        <v>117</v>
      </c>
      <c r="E274" s="124">
        <v>1</v>
      </c>
      <c r="F274" s="98">
        <v>34192.270000000004</v>
      </c>
      <c r="G274" s="99">
        <v>5.62E-2</v>
      </c>
      <c r="H274" s="139">
        <f t="shared" si="14"/>
        <v>36113.875574000005</v>
      </c>
      <c r="I274" s="116">
        <v>42</v>
      </c>
      <c r="J274" s="125">
        <v>14</v>
      </c>
      <c r="K274" s="125">
        <v>21</v>
      </c>
      <c r="L274" s="126" t="s">
        <v>118</v>
      </c>
      <c r="N274" s="519">
        <v>35000</v>
      </c>
      <c r="O274" s="509">
        <v>36750</v>
      </c>
      <c r="P274" s="474">
        <f t="shared" si="15"/>
        <v>35875</v>
      </c>
    </row>
    <row r="275" spans="1:16" s="1" customFormat="1" ht="51">
      <c r="A275" s="65">
        <v>273</v>
      </c>
      <c r="B275" s="19">
        <v>258491</v>
      </c>
      <c r="C275" s="76" t="s">
        <v>385</v>
      </c>
      <c r="D275" s="77" t="s">
        <v>41</v>
      </c>
      <c r="E275" s="124">
        <v>1</v>
      </c>
      <c r="F275" s="98">
        <v>119686.63</v>
      </c>
      <c r="G275" s="99">
        <v>5.62E-2</v>
      </c>
      <c r="H275" s="139">
        <f t="shared" si="14"/>
        <v>126413.018606</v>
      </c>
      <c r="I275" s="116">
        <v>42</v>
      </c>
      <c r="J275" s="125">
        <v>10</v>
      </c>
      <c r="K275" s="125">
        <v>24</v>
      </c>
      <c r="L275" s="126" t="s">
        <v>93</v>
      </c>
      <c r="N275" s="519">
        <v>105000</v>
      </c>
      <c r="O275" s="509">
        <v>110250</v>
      </c>
      <c r="P275" s="474">
        <f t="shared" si="15"/>
        <v>107625</v>
      </c>
    </row>
    <row r="276" spans="1:16" s="1" customFormat="1" ht="76.5">
      <c r="A276" s="65">
        <v>274</v>
      </c>
      <c r="B276" s="19">
        <v>254232</v>
      </c>
      <c r="C276" s="76" t="s">
        <v>386</v>
      </c>
      <c r="D276" s="77" t="s">
        <v>49</v>
      </c>
      <c r="E276" s="124">
        <v>1</v>
      </c>
      <c r="F276" s="98">
        <v>56444</v>
      </c>
      <c r="G276" s="99">
        <v>5.62E-2</v>
      </c>
      <c r="H276" s="139">
        <f t="shared" si="14"/>
        <v>59616.152799999996</v>
      </c>
      <c r="I276" s="116">
        <v>0</v>
      </c>
      <c r="J276" s="125">
        <v>10</v>
      </c>
      <c r="K276" s="125">
        <v>29</v>
      </c>
      <c r="L276" s="126" t="s">
        <v>387</v>
      </c>
      <c r="N276" s="519">
        <v>66000</v>
      </c>
      <c r="O276" s="509">
        <v>69300</v>
      </c>
      <c r="P276" s="474">
        <f t="shared" si="15"/>
        <v>67650</v>
      </c>
    </row>
    <row r="277" spans="1:16" s="1" customFormat="1" ht="51">
      <c r="A277" s="65">
        <v>275</v>
      </c>
      <c r="B277" s="19">
        <v>239473</v>
      </c>
      <c r="C277" s="76" t="s">
        <v>388</v>
      </c>
      <c r="D277" s="77" t="s">
        <v>57</v>
      </c>
      <c r="E277" s="124">
        <v>1</v>
      </c>
      <c r="F277" s="98">
        <v>2561</v>
      </c>
      <c r="G277" s="99">
        <v>5.62E-2</v>
      </c>
      <c r="H277" s="139">
        <f t="shared" si="14"/>
        <v>2704.9281999999998</v>
      </c>
      <c r="I277" s="116">
        <v>10</v>
      </c>
      <c r="J277" s="125">
        <v>17</v>
      </c>
      <c r="K277" s="125">
        <v>15</v>
      </c>
      <c r="L277" s="126" t="s">
        <v>45</v>
      </c>
      <c r="N277" s="519">
        <v>3000</v>
      </c>
      <c r="O277" s="509">
        <v>3150</v>
      </c>
      <c r="P277" s="474">
        <f t="shared" si="15"/>
        <v>3075</v>
      </c>
    </row>
    <row r="278" spans="1:16" s="1" customFormat="1" ht="38.25">
      <c r="A278" s="65">
        <v>276</v>
      </c>
      <c r="B278" s="19">
        <v>236331</v>
      </c>
      <c r="C278" s="76" t="s">
        <v>389</v>
      </c>
      <c r="D278" s="77" t="s">
        <v>117</v>
      </c>
      <c r="E278" s="124">
        <v>1</v>
      </c>
      <c r="F278" s="98">
        <v>152663.91</v>
      </c>
      <c r="G278" s="99">
        <v>5.62E-2</v>
      </c>
      <c r="H278" s="139">
        <f t="shared" si="14"/>
        <v>161243.62174199999</v>
      </c>
      <c r="I278" s="116">
        <v>21</v>
      </c>
      <c r="J278" s="125">
        <v>19</v>
      </c>
      <c r="K278" s="125">
        <v>15</v>
      </c>
      <c r="L278" s="126" t="s">
        <v>62</v>
      </c>
      <c r="N278" s="519">
        <v>125000</v>
      </c>
      <c r="O278" s="509">
        <v>131250</v>
      </c>
      <c r="P278" s="474">
        <f t="shared" si="15"/>
        <v>128125</v>
      </c>
    </row>
    <row r="279" spans="1:16" s="1" customFormat="1" ht="38.25">
      <c r="A279" s="65">
        <v>277</v>
      </c>
      <c r="B279" s="19">
        <v>236331</v>
      </c>
      <c r="C279" s="76" t="s">
        <v>390</v>
      </c>
      <c r="D279" s="77" t="s">
        <v>208</v>
      </c>
      <c r="E279" s="124">
        <v>1</v>
      </c>
      <c r="F279" s="98">
        <v>123157</v>
      </c>
      <c r="G279" s="99">
        <v>5.62E-2</v>
      </c>
      <c r="H279" s="139">
        <f t="shared" si="14"/>
        <v>130078.4234</v>
      </c>
      <c r="I279" s="116">
        <v>21</v>
      </c>
      <c r="J279" s="125">
        <v>19</v>
      </c>
      <c r="K279" s="125">
        <v>15</v>
      </c>
      <c r="L279" s="126" t="s">
        <v>62</v>
      </c>
      <c r="N279" s="519">
        <v>125000</v>
      </c>
      <c r="O279" s="509">
        <v>131250</v>
      </c>
      <c r="P279" s="474">
        <f t="shared" si="15"/>
        <v>128125</v>
      </c>
    </row>
    <row r="280" spans="1:16" s="1" customFormat="1" ht="15">
      <c r="A280" s="65">
        <v>278</v>
      </c>
      <c r="B280" s="19">
        <v>278956</v>
      </c>
      <c r="C280" s="76" t="s">
        <v>391</v>
      </c>
      <c r="D280" s="77" t="s">
        <v>61</v>
      </c>
      <c r="E280" s="124">
        <v>1</v>
      </c>
      <c r="F280" s="98">
        <v>177091.04</v>
      </c>
      <c r="G280" s="99">
        <v>5.62E-2</v>
      </c>
      <c r="H280" s="139">
        <f t="shared" si="14"/>
        <v>187043.55644800002</v>
      </c>
      <c r="I280" s="27">
        <v>27</v>
      </c>
      <c r="J280" s="19">
        <v>10</v>
      </c>
      <c r="K280" s="19">
        <v>15</v>
      </c>
      <c r="L280" s="115" t="s">
        <v>308</v>
      </c>
      <c r="N280" s="519">
        <v>211820</v>
      </c>
      <c r="O280" s="509">
        <v>222411</v>
      </c>
      <c r="P280" s="474">
        <f t="shared" si="15"/>
        <v>217115.5</v>
      </c>
    </row>
    <row r="281" spans="1:16" s="1" customFormat="1" ht="51">
      <c r="A281" s="65">
        <v>279</v>
      </c>
      <c r="B281" s="19">
        <v>270108</v>
      </c>
      <c r="C281" s="76" t="s">
        <v>392</v>
      </c>
      <c r="D281" s="77" t="s">
        <v>360</v>
      </c>
      <c r="E281" s="124">
        <v>1</v>
      </c>
      <c r="F281" s="98">
        <v>28085.19</v>
      </c>
      <c r="G281" s="99">
        <v>5.62E-2</v>
      </c>
      <c r="H281" s="139">
        <f t="shared" si="14"/>
        <v>29663.577677999998</v>
      </c>
      <c r="I281" s="27">
        <v>27</v>
      </c>
      <c r="J281" s="19">
        <v>11</v>
      </c>
      <c r="K281" s="19">
        <v>20</v>
      </c>
      <c r="L281" s="115" t="s">
        <v>45</v>
      </c>
      <c r="N281" s="519">
        <v>211820</v>
      </c>
      <c r="O281" s="509">
        <v>222411</v>
      </c>
      <c r="P281" s="474">
        <f t="shared" si="15"/>
        <v>217115.5</v>
      </c>
    </row>
    <row r="282" spans="1:16" s="1" customFormat="1" ht="63.75">
      <c r="A282" s="65">
        <v>280</v>
      </c>
      <c r="B282" s="19">
        <v>278956</v>
      </c>
      <c r="C282" s="76" t="s">
        <v>393</v>
      </c>
      <c r="D282" s="77" t="s">
        <v>360</v>
      </c>
      <c r="E282" s="124">
        <v>1</v>
      </c>
      <c r="F282" s="98">
        <v>152663.91</v>
      </c>
      <c r="G282" s="99">
        <v>5.62E-2</v>
      </c>
      <c r="H282" s="139">
        <f t="shared" si="14"/>
        <v>161243.62174199999</v>
      </c>
      <c r="I282" s="27">
        <v>27</v>
      </c>
      <c r="J282" s="19">
        <v>11</v>
      </c>
      <c r="K282" s="19">
        <v>20</v>
      </c>
      <c r="L282" s="115" t="s">
        <v>45</v>
      </c>
      <c r="N282" s="519">
        <v>211820</v>
      </c>
      <c r="O282" s="509">
        <v>222411</v>
      </c>
      <c r="P282" s="474">
        <f t="shared" si="15"/>
        <v>217115.5</v>
      </c>
    </row>
    <row r="283" spans="1:16" s="1" customFormat="1" ht="38.25">
      <c r="A283" s="65">
        <v>281</v>
      </c>
      <c r="B283" s="19">
        <v>296105</v>
      </c>
      <c r="C283" s="76" t="s">
        <v>394</v>
      </c>
      <c r="D283" s="77" t="s">
        <v>117</v>
      </c>
      <c r="E283" s="124">
        <v>1</v>
      </c>
      <c r="F283" s="98">
        <v>397423.11</v>
      </c>
      <c r="G283" s="99">
        <v>5.62E-2</v>
      </c>
      <c r="H283" s="139">
        <f t="shared" si="14"/>
        <v>419758.28878199996</v>
      </c>
      <c r="I283" s="116">
        <v>13</v>
      </c>
      <c r="J283" s="125">
        <v>10</v>
      </c>
      <c r="K283" s="125">
        <v>20</v>
      </c>
      <c r="L283" s="126" t="s">
        <v>45</v>
      </c>
      <c r="N283" s="519">
        <v>416500</v>
      </c>
      <c r="O283" s="509">
        <v>437325</v>
      </c>
      <c r="P283" s="474">
        <f t="shared" si="15"/>
        <v>426912.5</v>
      </c>
    </row>
    <row r="284" spans="1:16" s="1" customFormat="1" ht="15">
      <c r="A284" s="65">
        <v>282</v>
      </c>
      <c r="B284" s="19">
        <v>252216</v>
      </c>
      <c r="C284" s="76" t="s">
        <v>395</v>
      </c>
      <c r="D284" s="77" t="s">
        <v>38</v>
      </c>
      <c r="E284" s="124">
        <v>1</v>
      </c>
      <c r="F284" s="98">
        <v>10375.61</v>
      </c>
      <c r="G284" s="99">
        <v>5.62E-2</v>
      </c>
      <c r="H284" s="139">
        <f t="shared" si="14"/>
        <v>10958.719282</v>
      </c>
      <c r="I284" s="116">
        <v>12</v>
      </c>
      <c r="J284" s="125">
        <v>14</v>
      </c>
      <c r="K284" s="125">
        <v>21</v>
      </c>
      <c r="L284" s="126" t="s">
        <v>282</v>
      </c>
      <c r="N284" s="519">
        <v>12000</v>
      </c>
      <c r="O284" s="509">
        <v>12600</v>
      </c>
      <c r="P284" s="474">
        <f t="shared" si="15"/>
        <v>12300</v>
      </c>
    </row>
    <row r="285" spans="1:16" s="1" customFormat="1" ht="63.75">
      <c r="A285" s="65">
        <v>283</v>
      </c>
      <c r="B285" s="19">
        <v>231802</v>
      </c>
      <c r="C285" s="76" t="s">
        <v>396</v>
      </c>
      <c r="D285" s="77" t="s">
        <v>61</v>
      </c>
      <c r="E285" s="124">
        <v>1</v>
      </c>
      <c r="F285" s="98">
        <v>363957.93</v>
      </c>
      <c r="G285" s="99">
        <v>5.62E-2</v>
      </c>
      <c r="H285" s="139">
        <f t="shared" si="14"/>
        <v>384412.365666</v>
      </c>
      <c r="I285" s="116">
        <v>13</v>
      </c>
      <c r="J285" s="125">
        <v>10</v>
      </c>
      <c r="K285" s="125">
        <v>20</v>
      </c>
      <c r="L285" s="126" t="s">
        <v>45</v>
      </c>
      <c r="N285" s="519">
        <v>350000</v>
      </c>
      <c r="O285" s="509">
        <v>367500</v>
      </c>
      <c r="P285" s="474">
        <f t="shared" si="15"/>
        <v>358750</v>
      </c>
    </row>
    <row r="286" spans="1:16" s="1" customFormat="1" ht="51">
      <c r="A286" s="65">
        <v>284</v>
      </c>
      <c r="B286" s="19">
        <v>238986</v>
      </c>
      <c r="C286" s="76" t="s">
        <v>397</v>
      </c>
      <c r="D286" s="77" t="s">
        <v>128</v>
      </c>
      <c r="E286" s="124">
        <v>1</v>
      </c>
      <c r="F286" s="98">
        <v>610673.49</v>
      </c>
      <c r="G286" s="99">
        <v>5.62E-2</v>
      </c>
      <c r="H286" s="139">
        <f t="shared" si="14"/>
        <v>644993.34013799997</v>
      </c>
      <c r="I286" s="116">
        <v>0</v>
      </c>
      <c r="J286" s="125">
        <v>13</v>
      </c>
      <c r="K286" s="125">
        <v>18</v>
      </c>
      <c r="L286" s="126" t="s">
        <v>45</v>
      </c>
      <c r="N286" s="519">
        <v>714000</v>
      </c>
      <c r="O286" s="509">
        <v>749700</v>
      </c>
      <c r="P286" s="474">
        <f t="shared" si="15"/>
        <v>731850</v>
      </c>
    </row>
    <row r="287" spans="1:16" s="1" customFormat="1" ht="25.5">
      <c r="A287" s="65">
        <v>285</v>
      </c>
      <c r="B287" s="19">
        <v>233366</v>
      </c>
      <c r="C287" s="76" t="s">
        <v>398</v>
      </c>
      <c r="D287" s="77" t="s">
        <v>117</v>
      </c>
      <c r="E287" s="124">
        <v>1</v>
      </c>
      <c r="F287" s="98">
        <v>46181</v>
      </c>
      <c r="G287" s="99">
        <v>5.62E-2</v>
      </c>
      <c r="H287" s="139">
        <f t="shared" si="14"/>
        <v>48776.372199999998</v>
      </c>
      <c r="I287" s="116">
        <v>11</v>
      </c>
      <c r="J287" s="125">
        <v>14</v>
      </c>
      <c r="K287" s="125">
        <v>18</v>
      </c>
      <c r="L287" s="126" t="s">
        <v>54</v>
      </c>
      <c r="N287" s="519">
        <v>500000</v>
      </c>
      <c r="O287" s="509">
        <v>525000</v>
      </c>
      <c r="P287" s="474">
        <f t="shared" si="15"/>
        <v>512500</v>
      </c>
    </row>
    <row r="288" spans="1:16" s="1" customFormat="1" ht="15">
      <c r="A288" s="65">
        <v>286</v>
      </c>
      <c r="B288" s="19">
        <v>280371</v>
      </c>
      <c r="C288" s="76" t="s">
        <v>399</v>
      </c>
      <c r="D288" s="77" t="s">
        <v>360</v>
      </c>
      <c r="E288" s="124">
        <v>1</v>
      </c>
      <c r="F288" s="98">
        <v>24781.05</v>
      </c>
      <c r="G288" s="99">
        <v>5.62E-2</v>
      </c>
      <c r="H288" s="139">
        <f t="shared" si="14"/>
        <v>26173.745009999999</v>
      </c>
      <c r="I288" s="116">
        <v>27</v>
      </c>
      <c r="J288" s="125">
        <v>11</v>
      </c>
      <c r="K288" s="125">
        <v>20</v>
      </c>
      <c r="L288" s="126" t="s">
        <v>45</v>
      </c>
      <c r="N288" s="519">
        <v>36750</v>
      </c>
      <c r="O288" s="509">
        <v>38588</v>
      </c>
      <c r="P288" s="474">
        <f t="shared" si="15"/>
        <v>37669</v>
      </c>
    </row>
    <row r="289" spans="1:16" s="1" customFormat="1" ht="15">
      <c r="A289" s="65">
        <v>287</v>
      </c>
      <c r="B289" s="19">
        <v>280372</v>
      </c>
      <c r="C289" s="76" t="s">
        <v>400</v>
      </c>
      <c r="D289" s="77" t="s">
        <v>360</v>
      </c>
      <c r="E289" s="124">
        <v>1</v>
      </c>
      <c r="F289" s="98">
        <v>24781.05</v>
      </c>
      <c r="G289" s="99">
        <v>5.62E-2</v>
      </c>
      <c r="H289" s="139">
        <f t="shared" si="14"/>
        <v>26173.745009999999</v>
      </c>
      <c r="I289" s="116">
        <v>27</v>
      </c>
      <c r="J289" s="125">
        <v>11</v>
      </c>
      <c r="K289" s="125">
        <v>20</v>
      </c>
      <c r="L289" s="126" t="s">
        <v>45</v>
      </c>
      <c r="N289" s="519">
        <v>36750</v>
      </c>
      <c r="O289" s="509">
        <v>38588</v>
      </c>
      <c r="P289" s="474">
        <f t="shared" si="15"/>
        <v>37669</v>
      </c>
    </row>
    <row r="290" spans="1:16" s="1" customFormat="1" ht="15">
      <c r="A290" s="65">
        <v>288</v>
      </c>
      <c r="B290" s="19">
        <v>280372</v>
      </c>
      <c r="C290" s="76" t="s">
        <v>401</v>
      </c>
      <c r="D290" s="77" t="s">
        <v>360</v>
      </c>
      <c r="E290" s="124">
        <v>1</v>
      </c>
      <c r="F290" s="98">
        <v>24781.05</v>
      </c>
      <c r="G290" s="99">
        <v>5.62E-2</v>
      </c>
      <c r="H290" s="139">
        <f t="shared" si="14"/>
        <v>26173.745009999999</v>
      </c>
      <c r="I290" s="116">
        <v>27</v>
      </c>
      <c r="J290" s="125">
        <v>11</v>
      </c>
      <c r="K290" s="125">
        <v>20</v>
      </c>
      <c r="L290" s="126" t="s">
        <v>45</v>
      </c>
      <c r="N290" s="519">
        <v>42000</v>
      </c>
      <c r="O290" s="509">
        <v>44100</v>
      </c>
      <c r="P290" s="474">
        <f t="shared" si="15"/>
        <v>43050</v>
      </c>
    </row>
    <row r="291" spans="1:16" s="1" customFormat="1" ht="38.25">
      <c r="A291" s="65">
        <v>289</v>
      </c>
      <c r="B291" s="19">
        <v>280627</v>
      </c>
      <c r="C291" s="76" t="s">
        <v>402</v>
      </c>
      <c r="D291" s="77" t="s">
        <v>360</v>
      </c>
      <c r="E291" s="124">
        <v>1</v>
      </c>
      <c r="F291" s="98">
        <v>59266.2</v>
      </c>
      <c r="G291" s="99">
        <v>5.62E-2</v>
      </c>
      <c r="H291" s="139">
        <f t="shared" si="14"/>
        <v>62596.960439999995</v>
      </c>
      <c r="I291" s="116">
        <v>27</v>
      </c>
      <c r="J291" s="125">
        <v>11</v>
      </c>
      <c r="K291" s="125">
        <v>20</v>
      </c>
      <c r="L291" s="126" t="s">
        <v>45</v>
      </c>
      <c r="N291" s="519">
        <v>84000</v>
      </c>
      <c r="O291" s="509">
        <v>88200</v>
      </c>
      <c r="P291" s="474">
        <f t="shared" si="15"/>
        <v>86100</v>
      </c>
    </row>
    <row r="292" spans="1:16" s="1" customFormat="1" ht="127.5">
      <c r="A292" s="65">
        <v>290</v>
      </c>
      <c r="B292" s="19">
        <v>231808</v>
      </c>
      <c r="C292" s="76" t="s">
        <v>403</v>
      </c>
      <c r="D292" s="77" t="s">
        <v>61</v>
      </c>
      <c r="E292" s="124">
        <v>1</v>
      </c>
      <c r="F292" s="98">
        <v>56176.33</v>
      </c>
      <c r="G292" s="99">
        <v>5.62E-2</v>
      </c>
      <c r="H292" s="139">
        <f t="shared" ref="H292:H299" si="16">(F292*G292)+F292</f>
        <v>59333.439746000004</v>
      </c>
      <c r="I292" s="116">
        <v>21</v>
      </c>
      <c r="J292" s="125">
        <v>10</v>
      </c>
      <c r="K292" s="125">
        <v>17</v>
      </c>
      <c r="L292" s="126" t="s">
        <v>39</v>
      </c>
      <c r="N292" s="519">
        <v>56000</v>
      </c>
      <c r="O292" s="509">
        <v>58800</v>
      </c>
      <c r="P292" s="474">
        <f t="shared" si="15"/>
        <v>57400</v>
      </c>
    </row>
    <row r="293" spans="1:16" s="1" customFormat="1" ht="63.75">
      <c r="A293" s="65">
        <v>291</v>
      </c>
      <c r="B293" s="19">
        <v>239442</v>
      </c>
      <c r="C293" s="76" t="s">
        <v>404</v>
      </c>
      <c r="D293" s="77" t="s">
        <v>128</v>
      </c>
      <c r="E293" s="124">
        <v>1</v>
      </c>
      <c r="F293" s="98">
        <v>27706</v>
      </c>
      <c r="G293" s="99">
        <v>5.62E-2</v>
      </c>
      <c r="H293" s="139">
        <f t="shared" si="16"/>
        <v>29263.0772</v>
      </c>
      <c r="I293" s="116">
        <v>10</v>
      </c>
      <c r="J293" s="125">
        <v>13</v>
      </c>
      <c r="K293" s="125">
        <v>16</v>
      </c>
      <c r="L293" s="126" t="s">
        <v>59</v>
      </c>
      <c r="N293" s="519">
        <v>37000</v>
      </c>
      <c r="O293" s="509">
        <v>38850</v>
      </c>
      <c r="P293" s="474">
        <f t="shared" si="15"/>
        <v>37925</v>
      </c>
    </row>
    <row r="294" spans="1:16" s="1" customFormat="1" ht="51">
      <c r="A294" s="65">
        <v>292</v>
      </c>
      <c r="B294" s="19">
        <v>244057</v>
      </c>
      <c r="C294" s="76" t="s">
        <v>405</v>
      </c>
      <c r="D294" s="77" t="s">
        <v>47</v>
      </c>
      <c r="E294" s="124">
        <v>1</v>
      </c>
      <c r="F294" s="98">
        <v>20757.169999999998</v>
      </c>
      <c r="G294" s="99">
        <v>5.62E-2</v>
      </c>
      <c r="H294" s="139">
        <f t="shared" si="16"/>
        <v>21923.722953999997</v>
      </c>
      <c r="I294" s="116">
        <v>14</v>
      </c>
      <c r="J294" s="125">
        <v>13</v>
      </c>
      <c r="K294" s="125">
        <v>16</v>
      </c>
      <c r="L294" s="126" t="s">
        <v>59</v>
      </c>
      <c r="N294" s="519">
        <v>20230</v>
      </c>
      <c r="O294" s="509">
        <v>21242</v>
      </c>
      <c r="P294" s="474">
        <f t="shared" si="15"/>
        <v>20736</v>
      </c>
    </row>
    <row r="295" spans="1:16" s="1" customFormat="1" ht="25.5">
      <c r="A295" s="65">
        <v>293</v>
      </c>
      <c r="B295" s="19">
        <v>295813</v>
      </c>
      <c r="C295" s="76" t="s">
        <v>406</v>
      </c>
      <c r="D295" s="77" t="s">
        <v>117</v>
      </c>
      <c r="E295" s="124">
        <v>1</v>
      </c>
      <c r="F295" s="98">
        <v>10986.08</v>
      </c>
      <c r="G295" s="99">
        <v>5.62E-2</v>
      </c>
      <c r="H295" s="139">
        <f t="shared" si="16"/>
        <v>11603.497696</v>
      </c>
      <c r="I295" s="116">
        <v>41</v>
      </c>
      <c r="J295" s="125">
        <v>11</v>
      </c>
      <c r="K295" s="125">
        <v>15</v>
      </c>
      <c r="L295" s="126" t="s">
        <v>59</v>
      </c>
      <c r="N295" s="519">
        <v>23800</v>
      </c>
      <c r="O295" s="509">
        <v>24990</v>
      </c>
      <c r="P295" s="474">
        <f t="shared" si="15"/>
        <v>24395</v>
      </c>
    </row>
    <row r="296" spans="1:16" s="1" customFormat="1" ht="15">
      <c r="A296" s="65">
        <v>294</v>
      </c>
      <c r="B296" s="19">
        <v>271543</v>
      </c>
      <c r="C296" s="76" t="s">
        <v>407</v>
      </c>
      <c r="D296" s="77" t="s">
        <v>117</v>
      </c>
      <c r="E296" s="124">
        <v>1</v>
      </c>
      <c r="F296" s="98">
        <v>17093.16</v>
      </c>
      <c r="G296" s="99">
        <v>5.62E-2</v>
      </c>
      <c r="H296" s="139">
        <f t="shared" si="16"/>
        <v>18053.795591999999</v>
      </c>
      <c r="I296" s="116">
        <v>26</v>
      </c>
      <c r="J296" s="125">
        <v>11</v>
      </c>
      <c r="K296" s="125">
        <v>17</v>
      </c>
      <c r="L296" s="126" t="s">
        <v>45</v>
      </c>
      <c r="N296" s="519">
        <v>24990</v>
      </c>
      <c r="O296" s="509">
        <v>26240</v>
      </c>
      <c r="P296" s="474">
        <f t="shared" si="15"/>
        <v>25615</v>
      </c>
    </row>
    <row r="297" spans="1:16" s="1" customFormat="1" ht="25.5">
      <c r="A297" s="65">
        <v>295</v>
      </c>
      <c r="B297" s="19">
        <v>248050</v>
      </c>
      <c r="C297" s="76" t="s">
        <v>408</v>
      </c>
      <c r="D297" s="77" t="s">
        <v>61</v>
      </c>
      <c r="E297" s="124">
        <v>1</v>
      </c>
      <c r="F297" s="98">
        <v>23200.240000000002</v>
      </c>
      <c r="G297" s="99">
        <v>5.62E-2</v>
      </c>
      <c r="H297" s="139">
        <f t="shared" si="16"/>
        <v>24504.093488000002</v>
      </c>
      <c r="I297" s="116">
        <v>27</v>
      </c>
      <c r="J297" s="125">
        <v>11</v>
      </c>
      <c r="K297" s="125">
        <v>21</v>
      </c>
      <c r="L297" s="126" t="s">
        <v>45</v>
      </c>
      <c r="N297" s="519">
        <v>34510</v>
      </c>
      <c r="O297" s="509">
        <v>36236</v>
      </c>
      <c r="P297" s="474">
        <f t="shared" si="15"/>
        <v>35373</v>
      </c>
    </row>
    <row r="298" spans="1:16" s="1" customFormat="1" ht="15">
      <c r="A298" s="65">
        <v>296</v>
      </c>
      <c r="B298" s="19">
        <v>283315</v>
      </c>
      <c r="C298" s="76" t="s">
        <v>409</v>
      </c>
      <c r="D298" s="77" t="s">
        <v>47</v>
      </c>
      <c r="E298" s="124">
        <v>1</v>
      </c>
      <c r="F298" s="98">
        <v>28085.19</v>
      </c>
      <c r="G298" s="99">
        <v>5.62E-2</v>
      </c>
      <c r="H298" s="139">
        <f t="shared" si="16"/>
        <v>29663.577677999998</v>
      </c>
      <c r="I298" s="116">
        <v>31</v>
      </c>
      <c r="J298" s="125">
        <v>24</v>
      </c>
      <c r="K298" s="125">
        <v>21</v>
      </c>
      <c r="L298" s="126" t="s">
        <v>45</v>
      </c>
      <c r="N298" s="519">
        <v>44030</v>
      </c>
      <c r="O298" s="509">
        <v>46232</v>
      </c>
      <c r="P298" s="474">
        <f t="shared" si="15"/>
        <v>45131</v>
      </c>
    </row>
    <row r="299" spans="1:16" s="1" customFormat="1" ht="25.5">
      <c r="A299" s="65">
        <v>297</v>
      </c>
      <c r="B299" s="19">
        <v>258099</v>
      </c>
      <c r="C299" s="76" t="s">
        <v>410</v>
      </c>
      <c r="D299" s="77" t="s">
        <v>411</v>
      </c>
      <c r="E299" s="124">
        <v>1</v>
      </c>
      <c r="F299" s="98">
        <v>1398448.73</v>
      </c>
      <c r="G299" s="99">
        <v>5.62E-2</v>
      </c>
      <c r="H299" s="139">
        <f t="shared" si="16"/>
        <v>1477041.5486260001</v>
      </c>
      <c r="I299" s="116">
        <v>21</v>
      </c>
      <c r="J299" s="125">
        <v>10</v>
      </c>
      <c r="K299" s="125">
        <v>23</v>
      </c>
      <c r="L299" s="126" t="s">
        <v>45</v>
      </c>
      <c r="N299" s="519">
        <v>2261000</v>
      </c>
      <c r="O299" s="509">
        <v>2374050</v>
      </c>
      <c r="P299" s="474">
        <f t="shared" si="15"/>
        <v>2317525</v>
      </c>
    </row>
    <row r="300" spans="1:16" s="1" customFormat="1" ht="25.5">
      <c r="A300" s="65">
        <v>298</v>
      </c>
      <c r="B300" s="19">
        <v>234212</v>
      </c>
      <c r="C300" s="76" t="s">
        <v>412</v>
      </c>
      <c r="D300" s="77" t="s">
        <v>47</v>
      </c>
      <c r="E300" s="124">
        <v>1</v>
      </c>
      <c r="F300" s="98"/>
      <c r="G300" s="99">
        <v>5.62E-2</v>
      </c>
      <c r="H300" s="139">
        <v>140000</v>
      </c>
      <c r="I300" s="116">
        <v>21</v>
      </c>
      <c r="J300" s="125">
        <v>17</v>
      </c>
      <c r="K300" s="125">
        <v>16</v>
      </c>
      <c r="L300" s="126" t="s">
        <v>45</v>
      </c>
      <c r="N300" s="519">
        <v>952000</v>
      </c>
      <c r="O300" s="509">
        <v>999600</v>
      </c>
      <c r="P300" s="474">
        <f t="shared" si="15"/>
        <v>975800</v>
      </c>
    </row>
    <row r="301" spans="1:16" s="1" customFormat="1" ht="51">
      <c r="A301" s="65">
        <v>299</v>
      </c>
      <c r="B301" s="19">
        <v>285613</v>
      </c>
      <c r="C301" s="76" t="s">
        <v>413</v>
      </c>
      <c r="D301" s="77" t="s">
        <v>61</v>
      </c>
      <c r="E301" s="124">
        <v>1</v>
      </c>
      <c r="F301" s="98">
        <v>2766</v>
      </c>
      <c r="G301" s="99">
        <v>5.62E-2</v>
      </c>
      <c r="H301" s="139">
        <f t="shared" ref="H301:H306" si="17">(F301*G301)+F301</f>
        <v>2921.4492</v>
      </c>
      <c r="I301" s="116">
        <v>10</v>
      </c>
      <c r="J301" s="125">
        <v>14</v>
      </c>
      <c r="K301" s="125">
        <v>25</v>
      </c>
      <c r="L301" s="126" t="s">
        <v>45</v>
      </c>
      <c r="N301" s="519">
        <v>3000</v>
      </c>
      <c r="O301" s="509">
        <v>3150</v>
      </c>
      <c r="P301" s="474">
        <f t="shared" si="15"/>
        <v>3075</v>
      </c>
    </row>
    <row r="302" spans="1:16" s="1" customFormat="1" ht="25.5">
      <c r="A302" s="65">
        <v>300</v>
      </c>
      <c r="B302" s="19">
        <v>257474</v>
      </c>
      <c r="C302" s="76" t="s">
        <v>414</v>
      </c>
      <c r="D302" s="77" t="s">
        <v>144</v>
      </c>
      <c r="E302" s="124">
        <v>1</v>
      </c>
      <c r="F302" s="98">
        <v>488536.65</v>
      </c>
      <c r="G302" s="99">
        <v>5.62E-2</v>
      </c>
      <c r="H302" s="139">
        <f t="shared" si="17"/>
        <v>515992.40973000001</v>
      </c>
      <c r="I302" s="116">
        <v>0</v>
      </c>
      <c r="J302" s="125">
        <v>14</v>
      </c>
      <c r="K302" s="125">
        <v>25</v>
      </c>
      <c r="L302" s="126" t="s">
        <v>45</v>
      </c>
      <c r="N302" s="519">
        <v>535500</v>
      </c>
      <c r="O302" s="509">
        <v>562275</v>
      </c>
      <c r="P302" s="474">
        <f t="shared" si="15"/>
        <v>548887.5</v>
      </c>
    </row>
    <row r="303" spans="1:16" s="1" customFormat="1" ht="38.25">
      <c r="A303" s="65">
        <v>301</v>
      </c>
      <c r="B303" s="19">
        <v>280816</v>
      </c>
      <c r="C303" s="76" t="s">
        <v>415</v>
      </c>
      <c r="D303" s="77" t="s">
        <v>61</v>
      </c>
      <c r="E303" s="124">
        <v>1</v>
      </c>
      <c r="F303" s="98">
        <v>57397.270000000004</v>
      </c>
      <c r="G303" s="99">
        <v>5.62E-2</v>
      </c>
      <c r="H303" s="139">
        <f t="shared" si="17"/>
        <v>60622.996574000004</v>
      </c>
      <c r="I303" s="116">
        <v>30</v>
      </c>
      <c r="J303" s="125">
        <v>14</v>
      </c>
      <c r="K303" s="125">
        <v>25</v>
      </c>
      <c r="L303" s="126" t="s">
        <v>45</v>
      </c>
      <c r="N303" s="519">
        <v>83300</v>
      </c>
      <c r="O303" s="509">
        <v>87465</v>
      </c>
      <c r="P303" s="474">
        <f t="shared" si="15"/>
        <v>85382.5</v>
      </c>
    </row>
    <row r="304" spans="1:16" s="1" customFormat="1" ht="38.25">
      <c r="A304" s="65">
        <v>302</v>
      </c>
      <c r="B304" s="19">
        <v>285107</v>
      </c>
      <c r="C304" s="76" t="s">
        <v>416</v>
      </c>
      <c r="D304" s="77" t="s">
        <v>136</v>
      </c>
      <c r="E304" s="124">
        <v>1</v>
      </c>
      <c r="F304" s="98">
        <v>47627.37</v>
      </c>
      <c r="G304" s="99">
        <v>5.62E-2</v>
      </c>
      <c r="H304" s="139">
        <f t="shared" si="17"/>
        <v>50304.028194000006</v>
      </c>
      <c r="I304" s="116">
        <v>11</v>
      </c>
      <c r="J304" s="125">
        <v>16</v>
      </c>
      <c r="K304" s="125">
        <v>21</v>
      </c>
      <c r="L304" s="126" t="s">
        <v>134</v>
      </c>
      <c r="N304" s="519">
        <v>49980</v>
      </c>
      <c r="O304" s="509">
        <v>52479</v>
      </c>
      <c r="P304" s="474">
        <f t="shared" si="15"/>
        <v>51229.5</v>
      </c>
    </row>
    <row r="305" spans="1:16" s="1" customFormat="1" ht="102">
      <c r="A305" s="65">
        <v>303</v>
      </c>
      <c r="B305" s="19">
        <v>289240</v>
      </c>
      <c r="C305" s="76" t="s">
        <v>417</v>
      </c>
      <c r="D305" s="77" t="s">
        <v>43</v>
      </c>
      <c r="E305" s="124">
        <v>1</v>
      </c>
      <c r="F305" s="98">
        <v>11428</v>
      </c>
      <c r="G305" s="99">
        <v>5.62E-2</v>
      </c>
      <c r="H305" s="139">
        <f t="shared" si="17"/>
        <v>12070.2536</v>
      </c>
      <c r="I305" s="116">
        <v>42</v>
      </c>
      <c r="J305" s="125">
        <v>14</v>
      </c>
      <c r="K305" s="125">
        <v>25</v>
      </c>
      <c r="L305" s="126" t="s">
        <v>45</v>
      </c>
      <c r="N305" s="519">
        <v>210000</v>
      </c>
      <c r="O305" s="509">
        <v>220500</v>
      </c>
      <c r="P305" s="474">
        <f t="shared" si="15"/>
        <v>215250</v>
      </c>
    </row>
    <row r="306" spans="1:16" s="1" customFormat="1" ht="102">
      <c r="A306" s="65">
        <v>304</v>
      </c>
      <c r="B306" s="19">
        <v>243466</v>
      </c>
      <c r="C306" s="76" t="s">
        <v>418</v>
      </c>
      <c r="D306" s="77" t="s">
        <v>117</v>
      </c>
      <c r="E306" s="124">
        <v>1</v>
      </c>
      <c r="F306" s="98">
        <v>177091.04</v>
      </c>
      <c r="G306" s="99">
        <v>5.62E-2</v>
      </c>
      <c r="H306" s="139">
        <f t="shared" si="17"/>
        <v>187043.55644800002</v>
      </c>
      <c r="I306" s="116">
        <v>41</v>
      </c>
      <c r="J306" s="125">
        <v>14</v>
      </c>
      <c r="K306" s="125">
        <v>25</v>
      </c>
      <c r="L306" s="126" t="s">
        <v>45</v>
      </c>
      <c r="N306" s="519">
        <v>180000</v>
      </c>
      <c r="O306" s="509">
        <v>189000</v>
      </c>
      <c r="P306" s="474">
        <f t="shared" si="15"/>
        <v>184500</v>
      </c>
    </row>
    <row r="307" spans="1:16" s="1" customFormat="1" ht="204">
      <c r="A307" s="65">
        <v>305</v>
      </c>
      <c r="B307" s="19">
        <v>288467</v>
      </c>
      <c r="C307" s="76" t="s">
        <v>419</v>
      </c>
      <c r="D307" s="77" t="s">
        <v>173</v>
      </c>
      <c r="E307" s="124">
        <v>1</v>
      </c>
      <c r="F307" s="98">
        <v>32838</v>
      </c>
      <c r="G307" s="99">
        <v>5.62E-2</v>
      </c>
      <c r="H307" s="139">
        <v>1100000</v>
      </c>
      <c r="I307" s="116">
        <v>73</v>
      </c>
      <c r="J307" s="125">
        <v>10</v>
      </c>
      <c r="K307" s="125">
        <v>16</v>
      </c>
      <c r="L307" s="126" t="s">
        <v>45</v>
      </c>
      <c r="N307" s="519">
        <v>54000</v>
      </c>
      <c r="O307" s="509">
        <v>56700</v>
      </c>
      <c r="P307" s="474">
        <f t="shared" si="15"/>
        <v>55350</v>
      </c>
    </row>
    <row r="308" spans="1:16" s="1" customFormat="1" ht="25.5">
      <c r="A308" s="65">
        <v>306</v>
      </c>
      <c r="B308" s="19">
        <v>236147</v>
      </c>
      <c r="C308" s="76" t="s">
        <v>420</v>
      </c>
      <c r="D308" s="77" t="s">
        <v>117</v>
      </c>
      <c r="E308" s="124">
        <v>1</v>
      </c>
      <c r="F308" s="98">
        <v>11596.55</v>
      </c>
      <c r="G308" s="99">
        <v>5.62E-2</v>
      </c>
      <c r="H308" s="139">
        <f t="shared" ref="H308:H327" si="18">(F308*G308)+F308</f>
        <v>12248.276109999999</v>
      </c>
      <c r="I308" s="116">
        <v>24</v>
      </c>
      <c r="J308" s="125">
        <v>12</v>
      </c>
      <c r="K308" s="125">
        <v>15</v>
      </c>
      <c r="L308" s="126" t="s">
        <v>45</v>
      </c>
      <c r="N308" s="519">
        <v>12495</v>
      </c>
      <c r="O308" s="509">
        <v>13120</v>
      </c>
      <c r="P308" s="474">
        <f t="shared" si="15"/>
        <v>12807.5</v>
      </c>
    </row>
    <row r="309" spans="1:16" s="1" customFormat="1" ht="25.5">
      <c r="A309" s="65">
        <v>307</v>
      </c>
      <c r="B309" s="19">
        <v>236147</v>
      </c>
      <c r="C309" s="76" t="s">
        <v>421</v>
      </c>
      <c r="D309" s="77" t="s">
        <v>360</v>
      </c>
      <c r="E309" s="124">
        <v>1</v>
      </c>
      <c r="F309" s="98">
        <v>201518.17</v>
      </c>
      <c r="G309" s="99">
        <v>5.62E-2</v>
      </c>
      <c r="H309" s="139">
        <f t="shared" si="18"/>
        <v>212843.49115400002</v>
      </c>
      <c r="I309" s="116">
        <v>24</v>
      </c>
      <c r="J309" s="125">
        <v>12</v>
      </c>
      <c r="K309" s="125">
        <v>15</v>
      </c>
      <c r="L309" s="126" t="s">
        <v>45</v>
      </c>
      <c r="N309" s="519">
        <v>1428</v>
      </c>
      <c r="O309" s="509">
        <v>1499</v>
      </c>
      <c r="P309" s="474">
        <f t="shared" si="15"/>
        <v>1463.5</v>
      </c>
    </row>
    <row r="310" spans="1:16" s="1" customFormat="1" ht="38.25">
      <c r="A310" s="65">
        <v>308</v>
      </c>
      <c r="B310" s="19">
        <v>283474</v>
      </c>
      <c r="C310" s="76" t="s">
        <v>422</v>
      </c>
      <c r="D310" s="77" t="s">
        <v>49</v>
      </c>
      <c r="E310" s="124">
        <v>1</v>
      </c>
      <c r="F310" s="98">
        <v>116383.05</v>
      </c>
      <c r="G310" s="99">
        <v>5.62E-2</v>
      </c>
      <c r="H310" s="139">
        <f t="shared" si="18"/>
        <v>122923.77741000001</v>
      </c>
      <c r="I310" s="116">
        <v>10</v>
      </c>
      <c r="J310" s="125">
        <v>12</v>
      </c>
      <c r="K310" s="125">
        <v>15</v>
      </c>
      <c r="L310" s="126" t="s">
        <v>45</v>
      </c>
      <c r="N310" s="519">
        <v>120750</v>
      </c>
      <c r="O310" s="509">
        <v>126788</v>
      </c>
      <c r="P310" s="474">
        <f t="shared" si="15"/>
        <v>123769</v>
      </c>
    </row>
    <row r="311" spans="1:16" s="1" customFormat="1" ht="38.25">
      <c r="A311" s="65">
        <v>309</v>
      </c>
      <c r="B311" s="19">
        <v>280311</v>
      </c>
      <c r="C311" s="76" t="s">
        <v>423</v>
      </c>
      <c r="D311" s="77" t="s">
        <v>61</v>
      </c>
      <c r="E311" s="124">
        <v>1</v>
      </c>
      <c r="F311" s="98">
        <v>289455.59999999998</v>
      </c>
      <c r="G311" s="99">
        <v>5.62E-2</v>
      </c>
      <c r="H311" s="139">
        <f t="shared" si="18"/>
        <v>305723.00471999997</v>
      </c>
      <c r="I311" s="116">
        <v>21</v>
      </c>
      <c r="J311" s="125">
        <v>10</v>
      </c>
      <c r="K311" s="125">
        <v>19</v>
      </c>
      <c r="L311" s="126" t="s">
        <v>45</v>
      </c>
      <c r="N311" s="519">
        <v>345100</v>
      </c>
      <c r="O311" s="509">
        <v>362355</v>
      </c>
      <c r="P311" s="474">
        <f t="shared" si="15"/>
        <v>353727.5</v>
      </c>
    </row>
    <row r="312" spans="1:16" s="1" customFormat="1" ht="15">
      <c r="A312" s="65">
        <v>310</v>
      </c>
      <c r="B312" s="19">
        <v>288427</v>
      </c>
      <c r="C312" s="76" t="s">
        <v>424</v>
      </c>
      <c r="D312" s="77" t="s">
        <v>49</v>
      </c>
      <c r="E312" s="124">
        <v>1</v>
      </c>
      <c r="F312" s="98">
        <v>91595.49</v>
      </c>
      <c r="G312" s="99">
        <v>5.62E-2</v>
      </c>
      <c r="H312" s="139">
        <f t="shared" si="18"/>
        <v>96743.15653800001</v>
      </c>
      <c r="I312" s="116">
        <v>10</v>
      </c>
      <c r="J312" s="125">
        <v>14</v>
      </c>
      <c r="K312" s="125">
        <v>25</v>
      </c>
      <c r="L312" s="126" t="s">
        <v>45</v>
      </c>
      <c r="N312" s="519">
        <v>84000</v>
      </c>
      <c r="O312" s="509">
        <v>88200</v>
      </c>
      <c r="P312" s="474">
        <f t="shared" si="15"/>
        <v>86100</v>
      </c>
    </row>
    <row r="313" spans="1:16" s="1" customFormat="1" ht="15">
      <c r="A313" s="65">
        <v>311</v>
      </c>
      <c r="B313" s="19">
        <v>236150</v>
      </c>
      <c r="C313" s="76" t="s">
        <v>425</v>
      </c>
      <c r="D313" s="77" t="s">
        <v>49</v>
      </c>
      <c r="E313" s="124">
        <v>1</v>
      </c>
      <c r="F313" s="98">
        <v>79382.52</v>
      </c>
      <c r="G313" s="99">
        <v>5.62E-2</v>
      </c>
      <c r="H313" s="139">
        <f t="shared" si="18"/>
        <v>83843.817624000003</v>
      </c>
      <c r="I313" s="116">
        <v>10</v>
      </c>
      <c r="J313" s="125">
        <v>14</v>
      </c>
      <c r="K313" s="125">
        <v>25</v>
      </c>
      <c r="L313" s="126" t="s">
        <v>45</v>
      </c>
      <c r="N313" s="519">
        <v>84000</v>
      </c>
      <c r="O313" s="509">
        <v>88200</v>
      </c>
      <c r="P313" s="474">
        <f t="shared" si="15"/>
        <v>86100</v>
      </c>
    </row>
    <row r="314" spans="1:16" s="1" customFormat="1" ht="15">
      <c r="A314" s="65">
        <v>312</v>
      </c>
      <c r="B314" s="19">
        <v>286000</v>
      </c>
      <c r="C314" s="76" t="s">
        <v>426</v>
      </c>
      <c r="D314" s="77" t="s">
        <v>49</v>
      </c>
      <c r="E314" s="124">
        <v>1</v>
      </c>
      <c r="F314" s="98">
        <v>108694.6</v>
      </c>
      <c r="G314" s="99">
        <v>5.62E-2</v>
      </c>
      <c r="H314" s="139">
        <f t="shared" si="18"/>
        <v>114803.23652000001</v>
      </c>
      <c r="I314" s="116">
        <v>10</v>
      </c>
      <c r="J314" s="125">
        <v>14</v>
      </c>
      <c r="K314" s="125">
        <v>25</v>
      </c>
      <c r="L314" s="126" t="s">
        <v>45</v>
      </c>
      <c r="N314" s="519">
        <v>100800</v>
      </c>
      <c r="O314" s="509">
        <v>105840</v>
      </c>
      <c r="P314" s="474">
        <f t="shared" si="15"/>
        <v>103320</v>
      </c>
    </row>
    <row r="315" spans="1:16" s="1" customFormat="1" ht="51">
      <c r="A315" s="65">
        <v>313</v>
      </c>
      <c r="B315" s="19">
        <v>285605</v>
      </c>
      <c r="C315" s="76" t="s">
        <v>427</v>
      </c>
      <c r="D315" s="77" t="s">
        <v>43</v>
      </c>
      <c r="E315" s="124">
        <v>1</v>
      </c>
      <c r="F315" s="98">
        <v>128289</v>
      </c>
      <c r="G315" s="99">
        <v>5.62E-2</v>
      </c>
      <c r="H315" s="139">
        <f t="shared" si="18"/>
        <v>135498.84179999999</v>
      </c>
      <c r="I315" s="116">
        <v>51</v>
      </c>
      <c r="J315" s="125">
        <v>14</v>
      </c>
      <c r="K315" s="125">
        <v>19</v>
      </c>
      <c r="L315" s="126" t="s">
        <v>45</v>
      </c>
      <c r="N315" s="519">
        <v>140000</v>
      </c>
      <c r="O315" s="509">
        <v>147000</v>
      </c>
      <c r="P315" s="474">
        <f t="shared" si="15"/>
        <v>143500</v>
      </c>
    </row>
    <row r="316" spans="1:16" s="1" customFormat="1" ht="51">
      <c r="A316" s="65">
        <v>314</v>
      </c>
      <c r="B316" s="19">
        <v>233343</v>
      </c>
      <c r="C316" s="76" t="s">
        <v>428</v>
      </c>
      <c r="D316" s="77" t="s">
        <v>57</v>
      </c>
      <c r="E316" s="124">
        <v>1</v>
      </c>
      <c r="F316" s="98">
        <v>35917</v>
      </c>
      <c r="G316" s="99">
        <v>5.62E-2</v>
      </c>
      <c r="H316" s="139">
        <f t="shared" si="18"/>
        <v>37935.535400000001</v>
      </c>
      <c r="I316" s="116">
        <v>10</v>
      </c>
      <c r="J316" s="125">
        <v>15</v>
      </c>
      <c r="K316" s="125">
        <v>15</v>
      </c>
      <c r="L316" s="126" t="s">
        <v>45</v>
      </c>
      <c r="N316" s="519">
        <v>42000</v>
      </c>
      <c r="O316" s="509">
        <v>44100</v>
      </c>
      <c r="P316" s="474">
        <f t="shared" si="15"/>
        <v>43050</v>
      </c>
    </row>
    <row r="317" spans="1:16" s="1" customFormat="1" ht="76.5">
      <c r="A317" s="65">
        <v>315</v>
      </c>
      <c r="B317" s="19">
        <v>289191</v>
      </c>
      <c r="C317" s="76" t="s">
        <v>429</v>
      </c>
      <c r="D317" s="77" t="s">
        <v>49</v>
      </c>
      <c r="E317" s="124">
        <v>1</v>
      </c>
      <c r="F317" s="98">
        <v>328427</v>
      </c>
      <c r="G317" s="99">
        <v>5.62E-2</v>
      </c>
      <c r="H317" s="139">
        <f t="shared" si="18"/>
        <v>346884.59739999997</v>
      </c>
      <c r="I317" s="116">
        <v>10</v>
      </c>
      <c r="J317" s="125">
        <v>14</v>
      </c>
      <c r="K317" s="125">
        <v>25</v>
      </c>
      <c r="L317" s="126" t="s">
        <v>45</v>
      </c>
      <c r="N317" s="519">
        <v>396000</v>
      </c>
      <c r="O317" s="509">
        <v>415800</v>
      </c>
      <c r="P317" s="474">
        <f t="shared" si="15"/>
        <v>405900</v>
      </c>
    </row>
    <row r="318" spans="1:16" s="1" customFormat="1" ht="76.5">
      <c r="A318" s="65">
        <v>316</v>
      </c>
      <c r="B318" s="19">
        <v>289191</v>
      </c>
      <c r="C318" s="76" t="s">
        <v>430</v>
      </c>
      <c r="D318" s="77" t="s">
        <v>49</v>
      </c>
      <c r="E318" s="124">
        <v>1</v>
      </c>
      <c r="F318" s="98">
        <v>328427</v>
      </c>
      <c r="G318" s="99">
        <v>5.62E-2</v>
      </c>
      <c r="H318" s="139">
        <f t="shared" si="18"/>
        <v>346884.59739999997</v>
      </c>
      <c r="I318" s="116">
        <v>10</v>
      </c>
      <c r="J318" s="125">
        <v>14</v>
      </c>
      <c r="K318" s="125">
        <v>25</v>
      </c>
      <c r="L318" s="126" t="s">
        <v>45</v>
      </c>
      <c r="N318" s="519">
        <v>396000</v>
      </c>
      <c r="O318" s="509">
        <v>415800</v>
      </c>
      <c r="P318" s="474">
        <f t="shared" si="15"/>
        <v>405900</v>
      </c>
    </row>
    <row r="319" spans="1:16" s="1" customFormat="1" ht="76.5">
      <c r="A319" s="65">
        <v>317</v>
      </c>
      <c r="B319" s="19">
        <v>289191</v>
      </c>
      <c r="C319" s="76" t="s">
        <v>431</v>
      </c>
      <c r="D319" s="77" t="s">
        <v>49</v>
      </c>
      <c r="E319" s="124">
        <v>1</v>
      </c>
      <c r="F319" s="98">
        <v>328427</v>
      </c>
      <c r="G319" s="99">
        <v>5.62E-2</v>
      </c>
      <c r="H319" s="139">
        <f t="shared" si="18"/>
        <v>346884.59739999997</v>
      </c>
      <c r="I319" s="116">
        <v>10</v>
      </c>
      <c r="J319" s="125">
        <v>14</v>
      </c>
      <c r="K319" s="125">
        <v>25</v>
      </c>
      <c r="L319" s="126" t="s">
        <v>45</v>
      </c>
      <c r="N319" s="519">
        <v>396000</v>
      </c>
      <c r="O319" s="509">
        <v>415800</v>
      </c>
      <c r="P319" s="474">
        <f t="shared" si="15"/>
        <v>405900</v>
      </c>
    </row>
    <row r="320" spans="1:16" s="1" customFormat="1" ht="76.5">
      <c r="A320" s="65">
        <v>318</v>
      </c>
      <c r="B320" s="19">
        <v>289191</v>
      </c>
      <c r="C320" s="76" t="s">
        <v>432</v>
      </c>
      <c r="D320" s="77" t="s">
        <v>49</v>
      </c>
      <c r="E320" s="124">
        <v>1</v>
      </c>
      <c r="F320" s="98">
        <v>328427</v>
      </c>
      <c r="G320" s="99">
        <v>5.62E-2</v>
      </c>
      <c r="H320" s="139">
        <f t="shared" si="18"/>
        <v>346884.59739999997</v>
      </c>
      <c r="I320" s="116">
        <v>10</v>
      </c>
      <c r="J320" s="125">
        <v>14</v>
      </c>
      <c r="K320" s="125">
        <v>25</v>
      </c>
      <c r="L320" s="126" t="s">
        <v>45</v>
      </c>
      <c r="N320" s="519">
        <v>396000</v>
      </c>
      <c r="O320" s="509">
        <v>415800</v>
      </c>
      <c r="P320" s="474">
        <f t="shared" si="15"/>
        <v>405900</v>
      </c>
    </row>
    <row r="321" spans="1:16" s="1" customFormat="1" ht="38.25">
      <c r="A321" s="65">
        <v>319</v>
      </c>
      <c r="B321" s="19">
        <v>240742</v>
      </c>
      <c r="C321" s="76" t="s">
        <v>433</v>
      </c>
      <c r="D321" s="77" t="s">
        <v>434</v>
      </c>
      <c r="E321" s="125">
        <v>1</v>
      </c>
      <c r="F321" s="98">
        <v>91340</v>
      </c>
      <c r="G321" s="99">
        <v>5.62E-2</v>
      </c>
      <c r="H321" s="139">
        <f t="shared" si="18"/>
        <v>96473.308000000005</v>
      </c>
      <c r="I321" s="116">
        <v>50</v>
      </c>
      <c r="J321" s="125">
        <v>14</v>
      </c>
      <c r="K321" s="125">
        <v>25</v>
      </c>
      <c r="L321" s="126" t="s">
        <v>45</v>
      </c>
      <c r="N321" s="519">
        <v>140000</v>
      </c>
      <c r="O321" s="509">
        <v>147000</v>
      </c>
      <c r="P321" s="474">
        <f t="shared" si="15"/>
        <v>143500</v>
      </c>
    </row>
    <row r="322" spans="1:16" s="1" customFormat="1" ht="76.5">
      <c r="A322" s="65">
        <v>320</v>
      </c>
      <c r="B322" s="19">
        <v>254090</v>
      </c>
      <c r="C322" s="76" t="s">
        <v>435</v>
      </c>
      <c r="D322" s="77" t="s">
        <v>436</v>
      </c>
      <c r="E322" s="125">
        <v>1</v>
      </c>
      <c r="F322" s="98">
        <v>80050</v>
      </c>
      <c r="G322" s="99">
        <v>5.62E-2</v>
      </c>
      <c r="H322" s="139">
        <f t="shared" si="18"/>
        <v>84548.81</v>
      </c>
      <c r="I322" s="116">
        <v>50</v>
      </c>
      <c r="J322" s="125">
        <v>14</v>
      </c>
      <c r="K322" s="125">
        <v>25</v>
      </c>
      <c r="L322" s="126" t="s">
        <v>45</v>
      </c>
      <c r="N322" s="519">
        <v>140000</v>
      </c>
      <c r="O322" s="509">
        <v>147000</v>
      </c>
      <c r="P322" s="474">
        <f t="shared" si="15"/>
        <v>143500</v>
      </c>
    </row>
    <row r="323" spans="1:16" s="1" customFormat="1" ht="63.75">
      <c r="A323" s="65">
        <v>321</v>
      </c>
      <c r="B323" s="19">
        <v>271384</v>
      </c>
      <c r="C323" s="76" t="s">
        <v>437</v>
      </c>
      <c r="D323" s="77" t="s">
        <v>128</v>
      </c>
      <c r="E323" s="125">
        <v>1</v>
      </c>
      <c r="F323" s="98">
        <v>32838</v>
      </c>
      <c r="G323" s="99">
        <v>5.62E-2</v>
      </c>
      <c r="H323" s="139">
        <f t="shared" si="18"/>
        <v>34683.495600000002</v>
      </c>
      <c r="I323" s="116">
        <v>10</v>
      </c>
      <c r="J323" s="125">
        <v>12</v>
      </c>
      <c r="K323" s="125">
        <v>19</v>
      </c>
      <c r="L323" s="126" t="s">
        <v>93</v>
      </c>
      <c r="N323" s="519">
        <v>42000</v>
      </c>
      <c r="O323" s="509">
        <v>44100</v>
      </c>
      <c r="P323" s="474">
        <f t="shared" si="15"/>
        <v>43050</v>
      </c>
    </row>
    <row r="324" spans="1:16" s="1" customFormat="1" ht="76.5">
      <c r="A324" s="65">
        <v>322</v>
      </c>
      <c r="B324" s="19">
        <v>235055</v>
      </c>
      <c r="C324" s="76" t="s">
        <v>438</v>
      </c>
      <c r="D324" s="77" t="s">
        <v>128</v>
      </c>
      <c r="E324" s="125">
        <v>1</v>
      </c>
      <c r="F324" s="98">
        <v>32838</v>
      </c>
      <c r="G324" s="99">
        <v>5.62E-2</v>
      </c>
      <c r="H324" s="139">
        <f t="shared" si="18"/>
        <v>34683.495600000002</v>
      </c>
      <c r="I324" s="116">
        <v>10</v>
      </c>
      <c r="J324" s="125">
        <v>19</v>
      </c>
      <c r="K324" s="125">
        <v>15</v>
      </c>
      <c r="L324" s="126" t="s">
        <v>62</v>
      </c>
      <c r="N324" s="519">
        <v>42000</v>
      </c>
      <c r="O324" s="509">
        <v>44100</v>
      </c>
      <c r="P324" s="474">
        <f t="shared" si="15"/>
        <v>43050</v>
      </c>
    </row>
    <row r="325" spans="1:16" s="1" customFormat="1" ht="63.75">
      <c r="A325" s="65">
        <v>323</v>
      </c>
      <c r="B325" s="19">
        <v>235055</v>
      </c>
      <c r="C325" s="76" t="s">
        <v>439</v>
      </c>
      <c r="D325" s="77" t="s">
        <v>128</v>
      </c>
      <c r="E325" s="125">
        <v>1</v>
      </c>
      <c r="F325" s="98">
        <v>32838</v>
      </c>
      <c r="G325" s="99">
        <v>5.62E-2</v>
      </c>
      <c r="H325" s="139">
        <f t="shared" si="18"/>
        <v>34683.495600000002</v>
      </c>
      <c r="I325" s="116">
        <v>10</v>
      </c>
      <c r="J325" s="125">
        <v>14</v>
      </c>
      <c r="K325" s="125">
        <v>17</v>
      </c>
      <c r="L325" s="126" t="s">
        <v>205</v>
      </c>
      <c r="N325" s="519">
        <v>42000</v>
      </c>
      <c r="O325" s="509">
        <v>44100</v>
      </c>
      <c r="P325" s="474">
        <f t="shared" ref="P325:P388" si="19">AVERAGE(N325,O325)</f>
        <v>43050</v>
      </c>
    </row>
    <row r="326" spans="1:16" s="1" customFormat="1" ht="76.5">
      <c r="A326" s="65">
        <v>324</v>
      </c>
      <c r="B326" s="19">
        <v>236323</v>
      </c>
      <c r="C326" s="76" t="s">
        <v>440</v>
      </c>
      <c r="D326" s="77" t="s">
        <v>128</v>
      </c>
      <c r="E326" s="125">
        <v>1</v>
      </c>
      <c r="F326" s="98">
        <v>32838</v>
      </c>
      <c r="G326" s="99">
        <v>5.62E-2</v>
      </c>
      <c r="H326" s="139">
        <f t="shared" si="18"/>
        <v>34683.495600000002</v>
      </c>
      <c r="I326" s="116">
        <v>10</v>
      </c>
      <c r="J326" s="125">
        <v>14</v>
      </c>
      <c r="K326" s="125">
        <v>17</v>
      </c>
      <c r="L326" s="126" t="s">
        <v>205</v>
      </c>
      <c r="N326" s="519">
        <v>42000</v>
      </c>
      <c r="O326" s="509">
        <v>44100</v>
      </c>
      <c r="P326" s="474">
        <f t="shared" si="19"/>
        <v>43050</v>
      </c>
    </row>
    <row r="327" spans="1:16" s="1" customFormat="1" ht="63.75">
      <c r="A327" s="65">
        <v>325</v>
      </c>
      <c r="B327" s="19">
        <v>289716</v>
      </c>
      <c r="C327" s="76" t="s">
        <v>441</v>
      </c>
      <c r="D327" s="77" t="s">
        <v>128</v>
      </c>
      <c r="E327" s="125">
        <v>1</v>
      </c>
      <c r="F327" s="98">
        <v>32838</v>
      </c>
      <c r="G327" s="99">
        <v>5.62E-2</v>
      </c>
      <c r="H327" s="139">
        <f t="shared" si="18"/>
        <v>34683.495600000002</v>
      </c>
      <c r="I327" s="116">
        <v>10</v>
      </c>
      <c r="J327" s="125">
        <v>11</v>
      </c>
      <c r="K327" s="125">
        <v>15</v>
      </c>
      <c r="L327" s="126" t="s">
        <v>93</v>
      </c>
      <c r="N327" s="519">
        <v>50000</v>
      </c>
      <c r="O327" s="509">
        <v>52500</v>
      </c>
      <c r="P327" s="474">
        <f t="shared" si="19"/>
        <v>51250</v>
      </c>
    </row>
    <row r="328" spans="1:16" s="1" customFormat="1" ht="76.5">
      <c r="A328" s="65">
        <v>326</v>
      </c>
      <c r="B328" s="19">
        <v>240256</v>
      </c>
      <c r="C328" s="76" t="s">
        <v>442</v>
      </c>
      <c r="D328" s="77" t="s">
        <v>411</v>
      </c>
      <c r="E328" s="125">
        <v>1</v>
      </c>
      <c r="F328" s="98"/>
      <c r="G328" s="99">
        <v>5.62E-2</v>
      </c>
      <c r="H328" s="139">
        <v>103900</v>
      </c>
      <c r="I328" s="116">
        <v>31</v>
      </c>
      <c r="J328" s="125">
        <v>13</v>
      </c>
      <c r="K328" s="125">
        <v>17</v>
      </c>
      <c r="L328" s="126" t="s">
        <v>45</v>
      </c>
      <c r="N328" s="519">
        <v>404600</v>
      </c>
      <c r="O328" s="509">
        <v>424830</v>
      </c>
      <c r="P328" s="474">
        <f t="shared" si="19"/>
        <v>414715</v>
      </c>
    </row>
    <row r="329" spans="1:16" s="1" customFormat="1" ht="89.25">
      <c r="A329" s="65">
        <v>327</v>
      </c>
      <c r="B329" s="19">
        <v>239420</v>
      </c>
      <c r="C329" s="76" t="s">
        <v>443</v>
      </c>
      <c r="D329" s="77" t="s">
        <v>41</v>
      </c>
      <c r="E329" s="125">
        <v>1</v>
      </c>
      <c r="F329" s="98">
        <v>100577</v>
      </c>
      <c r="G329" s="99">
        <v>5.62E-2</v>
      </c>
      <c r="H329" s="139">
        <f t="shared" ref="H329:H340" si="20">(F329*G329)+F329</f>
        <v>106229.4274</v>
      </c>
      <c r="I329" s="116">
        <v>51</v>
      </c>
      <c r="J329" s="125">
        <v>10</v>
      </c>
      <c r="K329" s="125">
        <v>39</v>
      </c>
      <c r="L329" s="126" t="s">
        <v>45</v>
      </c>
      <c r="N329" s="519">
        <v>110000</v>
      </c>
      <c r="O329" s="509">
        <v>115500</v>
      </c>
      <c r="P329" s="474">
        <f t="shared" si="19"/>
        <v>112750</v>
      </c>
    </row>
    <row r="330" spans="1:16" s="1" customFormat="1" ht="89.25">
      <c r="A330" s="65">
        <v>328</v>
      </c>
      <c r="B330" s="19">
        <v>252964</v>
      </c>
      <c r="C330" s="76" t="s">
        <v>444</v>
      </c>
      <c r="D330" s="77" t="s">
        <v>43</v>
      </c>
      <c r="E330" s="125">
        <v>1</v>
      </c>
      <c r="F330" s="98">
        <v>43101</v>
      </c>
      <c r="G330" s="99">
        <v>5.62E-2</v>
      </c>
      <c r="H330" s="139">
        <f t="shared" si="20"/>
        <v>45523.2762</v>
      </c>
      <c r="I330" s="116">
        <v>51</v>
      </c>
      <c r="J330" s="125">
        <v>19</v>
      </c>
      <c r="K330" s="125">
        <v>16</v>
      </c>
      <c r="L330" s="126" t="s">
        <v>45</v>
      </c>
      <c r="N330" s="519">
        <v>56000</v>
      </c>
      <c r="O330" s="509">
        <v>58800</v>
      </c>
      <c r="P330" s="474">
        <f t="shared" si="19"/>
        <v>57400</v>
      </c>
    </row>
    <row r="331" spans="1:16" s="1" customFormat="1" ht="15">
      <c r="A331" s="65">
        <v>329</v>
      </c>
      <c r="B331" s="19">
        <v>273765</v>
      </c>
      <c r="C331" s="76" t="s">
        <v>445</v>
      </c>
      <c r="D331" s="77" t="s">
        <v>117</v>
      </c>
      <c r="E331" s="125">
        <v>1</v>
      </c>
      <c r="F331" s="98">
        <v>47627.37</v>
      </c>
      <c r="G331" s="99">
        <v>5.62E-2</v>
      </c>
      <c r="H331" s="139">
        <f t="shared" si="20"/>
        <v>50304.028194000006</v>
      </c>
      <c r="I331" s="116">
        <v>0</v>
      </c>
      <c r="J331" s="125">
        <v>11</v>
      </c>
      <c r="K331" s="125">
        <v>26</v>
      </c>
      <c r="L331" s="126" t="s">
        <v>45</v>
      </c>
      <c r="N331" s="519">
        <v>53550</v>
      </c>
      <c r="O331" s="509">
        <v>56228</v>
      </c>
      <c r="P331" s="474">
        <f t="shared" si="19"/>
        <v>54889</v>
      </c>
    </row>
    <row r="332" spans="1:16" s="1" customFormat="1" ht="15">
      <c r="A332" s="65">
        <v>330</v>
      </c>
      <c r="B332" s="19">
        <v>273765</v>
      </c>
      <c r="C332" s="76" t="s">
        <v>446</v>
      </c>
      <c r="D332" s="77" t="s">
        <v>117</v>
      </c>
      <c r="E332" s="125">
        <v>1</v>
      </c>
      <c r="F332" s="98">
        <v>47627.37</v>
      </c>
      <c r="G332" s="99">
        <v>5.62E-2</v>
      </c>
      <c r="H332" s="139">
        <f t="shared" si="20"/>
        <v>50304.028194000006</v>
      </c>
      <c r="I332" s="116">
        <v>0</v>
      </c>
      <c r="J332" s="125">
        <v>11</v>
      </c>
      <c r="K332" s="125">
        <v>26</v>
      </c>
      <c r="L332" s="126" t="s">
        <v>45</v>
      </c>
      <c r="N332" s="519">
        <v>53550</v>
      </c>
      <c r="O332" s="509">
        <v>56228</v>
      </c>
      <c r="P332" s="474">
        <f t="shared" si="19"/>
        <v>54889</v>
      </c>
    </row>
    <row r="333" spans="1:16" s="1" customFormat="1" ht="25.5">
      <c r="A333" s="65">
        <v>331</v>
      </c>
      <c r="B333" s="19">
        <v>287290</v>
      </c>
      <c r="C333" s="76" t="s">
        <v>447</v>
      </c>
      <c r="D333" s="77" t="s">
        <v>117</v>
      </c>
      <c r="E333" s="125">
        <v>1</v>
      </c>
      <c r="F333" s="98">
        <v>39077.22</v>
      </c>
      <c r="G333" s="99">
        <v>5.62E-2</v>
      </c>
      <c r="H333" s="139">
        <f t="shared" si="20"/>
        <v>41273.359764000001</v>
      </c>
      <c r="I333" s="116">
        <v>44</v>
      </c>
      <c r="J333" s="125">
        <v>11</v>
      </c>
      <c r="K333" s="125">
        <v>26</v>
      </c>
      <c r="L333" s="126" t="s">
        <v>45</v>
      </c>
      <c r="N333" s="519">
        <v>21420</v>
      </c>
      <c r="O333" s="509">
        <v>22491</v>
      </c>
      <c r="P333" s="474">
        <f t="shared" si="19"/>
        <v>21955.5</v>
      </c>
    </row>
    <row r="334" spans="1:16" s="1" customFormat="1" ht="51">
      <c r="A334" s="65">
        <v>332</v>
      </c>
      <c r="B334" s="19">
        <v>298308</v>
      </c>
      <c r="C334" s="76" t="s">
        <v>448</v>
      </c>
      <c r="D334" s="77" t="s">
        <v>117</v>
      </c>
      <c r="E334" s="125">
        <v>1</v>
      </c>
      <c r="F334" s="98">
        <v>287012.53000000003</v>
      </c>
      <c r="G334" s="99">
        <v>5.62E-2</v>
      </c>
      <c r="H334" s="139">
        <f t="shared" si="20"/>
        <v>303142.63418600004</v>
      </c>
      <c r="I334" s="116">
        <v>47</v>
      </c>
      <c r="J334" s="125">
        <v>11</v>
      </c>
      <c r="K334" s="125">
        <v>26</v>
      </c>
      <c r="L334" s="126" t="s">
        <v>45</v>
      </c>
      <c r="N334" s="519">
        <v>452200</v>
      </c>
      <c r="O334" s="509">
        <v>474810</v>
      </c>
      <c r="P334" s="474">
        <f t="shared" si="19"/>
        <v>463505</v>
      </c>
    </row>
    <row r="335" spans="1:16" s="1" customFormat="1" ht="51">
      <c r="A335" s="65">
        <v>333</v>
      </c>
      <c r="B335" s="19">
        <v>298308</v>
      </c>
      <c r="C335" s="76" t="s">
        <v>449</v>
      </c>
      <c r="D335" s="77" t="s">
        <v>61</v>
      </c>
      <c r="E335" s="125">
        <v>1</v>
      </c>
      <c r="F335" s="98">
        <v>692503.84</v>
      </c>
      <c r="G335" s="99">
        <v>5.62E-2</v>
      </c>
      <c r="H335" s="139">
        <f t="shared" si="20"/>
        <v>731422.55580799992</v>
      </c>
      <c r="I335" s="116">
        <v>47</v>
      </c>
      <c r="J335" s="125">
        <v>11</v>
      </c>
      <c r="K335" s="125">
        <v>26</v>
      </c>
      <c r="L335" s="126" t="s">
        <v>45</v>
      </c>
      <c r="N335" s="519">
        <v>1356600</v>
      </c>
      <c r="O335" s="509">
        <v>1424430</v>
      </c>
      <c r="P335" s="474">
        <f t="shared" si="19"/>
        <v>1390515</v>
      </c>
    </row>
    <row r="336" spans="1:16" s="1" customFormat="1" ht="76.5">
      <c r="A336" s="65">
        <v>334</v>
      </c>
      <c r="B336" s="19">
        <v>275058</v>
      </c>
      <c r="C336" s="76" t="s">
        <v>450</v>
      </c>
      <c r="D336" s="77" t="s">
        <v>47</v>
      </c>
      <c r="E336" s="125">
        <v>1</v>
      </c>
      <c r="F336" s="98">
        <v>305333.77</v>
      </c>
      <c r="G336" s="99">
        <v>5.62E-2</v>
      </c>
      <c r="H336" s="139">
        <f t="shared" si="20"/>
        <v>322493.52787400002</v>
      </c>
      <c r="I336" s="116">
        <v>30</v>
      </c>
      <c r="J336" s="125">
        <v>11</v>
      </c>
      <c r="K336" s="125">
        <v>26</v>
      </c>
      <c r="L336" s="126" t="s">
        <v>45</v>
      </c>
      <c r="N336" s="519">
        <v>416500</v>
      </c>
      <c r="O336" s="509">
        <v>437325</v>
      </c>
      <c r="P336" s="474">
        <f t="shared" si="19"/>
        <v>426912.5</v>
      </c>
    </row>
    <row r="337" spans="1:16" s="1" customFormat="1" ht="25.5">
      <c r="A337" s="65">
        <v>335</v>
      </c>
      <c r="B337" s="19">
        <v>296258</v>
      </c>
      <c r="C337" s="76" t="s">
        <v>451</v>
      </c>
      <c r="D337" s="77" t="s">
        <v>61</v>
      </c>
      <c r="E337" s="125">
        <v>1</v>
      </c>
      <c r="F337" s="98">
        <v>36634.15</v>
      </c>
      <c r="G337" s="99">
        <v>5.62E-2</v>
      </c>
      <c r="H337" s="139">
        <f t="shared" si="20"/>
        <v>38692.989229999999</v>
      </c>
      <c r="I337" s="116">
        <v>21</v>
      </c>
      <c r="J337" s="125">
        <v>11</v>
      </c>
      <c r="K337" s="125">
        <v>26</v>
      </c>
      <c r="L337" s="126" t="s">
        <v>45</v>
      </c>
      <c r="N337" s="519">
        <v>47600</v>
      </c>
      <c r="O337" s="509">
        <v>49980</v>
      </c>
      <c r="P337" s="474">
        <f t="shared" si="19"/>
        <v>48790</v>
      </c>
    </row>
    <row r="338" spans="1:16" s="1" customFormat="1" ht="15">
      <c r="A338" s="65">
        <v>336</v>
      </c>
      <c r="B338" s="19">
        <v>286257</v>
      </c>
      <c r="C338" s="76" t="s">
        <v>452</v>
      </c>
      <c r="D338" s="77" t="s">
        <v>117</v>
      </c>
      <c r="E338" s="125">
        <v>1</v>
      </c>
      <c r="F338" s="98">
        <v>3047.59</v>
      </c>
      <c r="G338" s="99">
        <v>5.62E-2</v>
      </c>
      <c r="H338" s="139">
        <f t="shared" si="20"/>
        <v>3218.8645580000002</v>
      </c>
      <c r="I338" s="116">
        <v>31</v>
      </c>
      <c r="J338" s="125">
        <v>22</v>
      </c>
      <c r="K338" s="125">
        <v>22</v>
      </c>
      <c r="L338" s="126" t="s">
        <v>45</v>
      </c>
      <c r="N338" s="519">
        <v>5355</v>
      </c>
      <c r="O338" s="509">
        <v>5623</v>
      </c>
      <c r="P338" s="474">
        <f t="shared" si="19"/>
        <v>5489</v>
      </c>
    </row>
    <row r="339" spans="1:16" s="1" customFormat="1" ht="63.75">
      <c r="A339" s="65">
        <v>337</v>
      </c>
      <c r="B339" s="19">
        <v>285361</v>
      </c>
      <c r="C339" s="76" t="s">
        <v>453</v>
      </c>
      <c r="D339" s="77" t="s">
        <v>61</v>
      </c>
      <c r="E339" s="125">
        <v>1</v>
      </c>
      <c r="F339" s="98">
        <v>30528.260000000002</v>
      </c>
      <c r="G339" s="99">
        <v>5.62E-2</v>
      </c>
      <c r="H339" s="139">
        <f t="shared" si="20"/>
        <v>32243.948212000003</v>
      </c>
      <c r="I339" s="116">
        <v>42</v>
      </c>
      <c r="J339" s="125">
        <v>10</v>
      </c>
      <c r="K339" s="125">
        <v>16</v>
      </c>
      <c r="L339" s="126" t="s">
        <v>134</v>
      </c>
      <c r="N339" s="519">
        <v>30940</v>
      </c>
      <c r="O339" s="509">
        <v>32487</v>
      </c>
      <c r="P339" s="474">
        <f t="shared" si="19"/>
        <v>31713.5</v>
      </c>
    </row>
    <row r="340" spans="1:16" s="1" customFormat="1" ht="51">
      <c r="A340" s="65">
        <v>338</v>
      </c>
      <c r="B340" s="19">
        <v>285361</v>
      </c>
      <c r="C340" s="76" t="s">
        <v>454</v>
      </c>
      <c r="D340" s="77" t="s">
        <v>61</v>
      </c>
      <c r="E340" s="125">
        <v>1</v>
      </c>
      <c r="F340" s="98">
        <v>352965.9</v>
      </c>
      <c r="G340" s="99">
        <v>5.62E-2</v>
      </c>
      <c r="H340" s="139">
        <f t="shared" si="20"/>
        <v>372802.58358000003</v>
      </c>
      <c r="I340" s="116">
        <v>42</v>
      </c>
      <c r="J340" s="125">
        <v>11</v>
      </c>
      <c r="K340" s="125">
        <v>16</v>
      </c>
      <c r="L340" s="126" t="s">
        <v>39</v>
      </c>
      <c r="N340" s="519">
        <v>297500</v>
      </c>
      <c r="O340" s="509">
        <v>312375</v>
      </c>
      <c r="P340" s="474">
        <f t="shared" si="19"/>
        <v>304937.5</v>
      </c>
    </row>
    <row r="341" spans="1:16" s="1" customFormat="1" ht="25.5">
      <c r="A341" s="65">
        <v>339</v>
      </c>
      <c r="B341" s="19" t="s">
        <v>455</v>
      </c>
      <c r="C341" s="76" t="s">
        <v>456</v>
      </c>
      <c r="D341" s="77" t="s">
        <v>360</v>
      </c>
      <c r="E341" s="125">
        <v>1</v>
      </c>
      <c r="F341" s="98"/>
      <c r="G341" s="99">
        <v>5.62E-2</v>
      </c>
      <c r="H341" s="139"/>
      <c r="I341" s="116">
        <v>42</v>
      </c>
      <c r="J341" s="125">
        <v>15</v>
      </c>
      <c r="K341" s="125">
        <v>15</v>
      </c>
      <c r="L341" s="126" t="s">
        <v>45</v>
      </c>
      <c r="N341" s="519">
        <v>1309000</v>
      </c>
      <c r="O341" s="509">
        <v>1374450</v>
      </c>
      <c r="P341" s="474">
        <f t="shared" si="19"/>
        <v>1341725</v>
      </c>
    </row>
    <row r="342" spans="1:16" s="1" customFormat="1" ht="15">
      <c r="A342" s="65">
        <v>340</v>
      </c>
      <c r="B342" s="19">
        <v>295592</v>
      </c>
      <c r="C342" s="76" t="s">
        <v>457</v>
      </c>
      <c r="D342" s="77" t="s">
        <v>117</v>
      </c>
      <c r="E342" s="125">
        <v>1</v>
      </c>
      <c r="F342" s="98"/>
      <c r="G342" s="99">
        <v>5.62E-2</v>
      </c>
      <c r="H342" s="139">
        <v>30690</v>
      </c>
      <c r="I342" s="116">
        <v>31</v>
      </c>
      <c r="J342" s="125">
        <v>15</v>
      </c>
      <c r="K342" s="125">
        <v>15</v>
      </c>
      <c r="L342" s="126" t="s">
        <v>45</v>
      </c>
      <c r="N342" s="519">
        <v>41650</v>
      </c>
      <c r="O342" s="509">
        <v>43733</v>
      </c>
      <c r="P342" s="474">
        <f t="shared" si="19"/>
        <v>42691.5</v>
      </c>
    </row>
    <row r="343" spans="1:16" s="1" customFormat="1" ht="140.25">
      <c r="A343" s="65">
        <v>341</v>
      </c>
      <c r="B343" s="19">
        <v>274200</v>
      </c>
      <c r="C343" s="76" t="s">
        <v>458</v>
      </c>
      <c r="D343" s="77" t="s">
        <v>459</v>
      </c>
      <c r="E343" s="125">
        <v>1</v>
      </c>
      <c r="F343" s="98">
        <v>148816</v>
      </c>
      <c r="G343" s="99">
        <v>5.62E-2</v>
      </c>
      <c r="H343" s="139">
        <f t="shared" ref="H343:H374" si="21">(F343*G343)+F343</f>
        <v>157179.45920000001</v>
      </c>
      <c r="I343" s="116">
        <v>11</v>
      </c>
      <c r="J343" s="125">
        <v>10</v>
      </c>
      <c r="K343" s="125">
        <v>15</v>
      </c>
      <c r="L343" s="126" t="s">
        <v>45</v>
      </c>
      <c r="N343" s="519">
        <v>160000</v>
      </c>
      <c r="O343" s="509">
        <v>168000</v>
      </c>
      <c r="P343" s="474">
        <f t="shared" si="19"/>
        <v>164000</v>
      </c>
    </row>
    <row r="344" spans="1:16" s="1" customFormat="1" ht="25.5">
      <c r="A344" s="65">
        <v>342</v>
      </c>
      <c r="B344" s="19">
        <v>234215</v>
      </c>
      <c r="C344" s="76" t="s">
        <v>460</v>
      </c>
      <c r="D344" s="77" t="s">
        <v>117</v>
      </c>
      <c r="E344" s="125">
        <v>1</v>
      </c>
      <c r="F344" s="98">
        <v>35413.21</v>
      </c>
      <c r="G344" s="99">
        <v>5.62E-2</v>
      </c>
      <c r="H344" s="139">
        <f t="shared" si="21"/>
        <v>37403.432401999999</v>
      </c>
      <c r="I344" s="116">
        <v>27</v>
      </c>
      <c r="J344" s="125">
        <v>12</v>
      </c>
      <c r="K344" s="125">
        <v>16</v>
      </c>
      <c r="L344" s="126" t="s">
        <v>39</v>
      </c>
      <c r="N344" s="519">
        <v>47600</v>
      </c>
      <c r="O344" s="509">
        <v>49980</v>
      </c>
      <c r="P344" s="474">
        <f t="shared" si="19"/>
        <v>48790</v>
      </c>
    </row>
    <row r="345" spans="1:16" s="1" customFormat="1" ht="25.5">
      <c r="A345" s="65">
        <v>343</v>
      </c>
      <c r="B345" s="19">
        <v>234215</v>
      </c>
      <c r="C345" s="76" t="s">
        <v>461</v>
      </c>
      <c r="D345" s="77" t="s">
        <v>61</v>
      </c>
      <c r="E345" s="125">
        <v>1</v>
      </c>
      <c r="F345" s="98">
        <v>119686.63</v>
      </c>
      <c r="G345" s="99">
        <v>5.62E-2</v>
      </c>
      <c r="H345" s="139">
        <f t="shared" si="21"/>
        <v>126413.018606</v>
      </c>
      <c r="I345" s="116">
        <v>27</v>
      </c>
      <c r="J345" s="125">
        <v>11</v>
      </c>
      <c r="K345" s="125">
        <v>15</v>
      </c>
      <c r="L345" s="126" t="s">
        <v>45</v>
      </c>
      <c r="N345" s="519">
        <v>119000</v>
      </c>
      <c r="O345" s="509">
        <v>124950</v>
      </c>
      <c r="P345" s="474">
        <f t="shared" si="19"/>
        <v>121975</v>
      </c>
    </row>
    <row r="346" spans="1:16" s="1" customFormat="1" ht="25.5">
      <c r="A346" s="65">
        <v>344</v>
      </c>
      <c r="B346" s="19">
        <v>235114</v>
      </c>
      <c r="C346" s="76" t="s">
        <v>462</v>
      </c>
      <c r="D346" s="77" t="s">
        <v>49</v>
      </c>
      <c r="E346" s="125">
        <v>1</v>
      </c>
      <c r="F346" s="98">
        <v>177091.04</v>
      </c>
      <c r="G346" s="99">
        <v>5.62E-2</v>
      </c>
      <c r="H346" s="139">
        <f t="shared" si="21"/>
        <v>187043.55644800002</v>
      </c>
      <c r="I346" s="116">
        <v>10</v>
      </c>
      <c r="J346" s="125">
        <v>10</v>
      </c>
      <c r="K346" s="125">
        <v>15</v>
      </c>
      <c r="L346" s="126" t="s">
        <v>134</v>
      </c>
      <c r="N346" s="519">
        <v>214200</v>
      </c>
      <c r="O346" s="509">
        <v>224910</v>
      </c>
      <c r="P346" s="474">
        <f t="shared" si="19"/>
        <v>219555</v>
      </c>
    </row>
    <row r="347" spans="1:16" s="1" customFormat="1" ht="51">
      <c r="A347" s="65">
        <v>345</v>
      </c>
      <c r="B347" s="19">
        <v>235114</v>
      </c>
      <c r="C347" s="76" t="s">
        <v>463</v>
      </c>
      <c r="D347" s="77" t="s">
        <v>49</v>
      </c>
      <c r="E347" s="125">
        <v>1</v>
      </c>
      <c r="F347" s="98">
        <v>95259.5</v>
      </c>
      <c r="G347" s="99">
        <v>5.62E-2</v>
      </c>
      <c r="H347" s="139">
        <f t="shared" si="21"/>
        <v>100613.0839</v>
      </c>
      <c r="I347" s="116">
        <v>10</v>
      </c>
      <c r="J347" s="125">
        <v>12</v>
      </c>
      <c r="K347" s="125">
        <v>27</v>
      </c>
      <c r="L347" s="126" t="s">
        <v>59</v>
      </c>
      <c r="N347" s="519">
        <v>190400</v>
      </c>
      <c r="O347" s="509">
        <v>199920</v>
      </c>
      <c r="P347" s="474">
        <f t="shared" si="19"/>
        <v>195160</v>
      </c>
    </row>
    <row r="348" spans="1:16" s="1" customFormat="1" ht="331.5">
      <c r="A348" s="65">
        <v>346</v>
      </c>
      <c r="B348" s="19">
        <v>286457</v>
      </c>
      <c r="C348" s="76" t="s">
        <v>464</v>
      </c>
      <c r="D348" s="77" t="s">
        <v>61</v>
      </c>
      <c r="E348" s="125">
        <v>1</v>
      </c>
      <c r="F348" s="98">
        <v>174647.97</v>
      </c>
      <c r="G348" s="99">
        <v>5.62E-2</v>
      </c>
      <c r="H348" s="139">
        <f t="shared" si="21"/>
        <v>184463.185914</v>
      </c>
      <c r="I348" s="116">
        <v>0</v>
      </c>
      <c r="J348" s="125">
        <v>13</v>
      </c>
      <c r="K348" s="125">
        <v>16</v>
      </c>
      <c r="L348" s="126" t="s">
        <v>93</v>
      </c>
      <c r="N348" s="519">
        <v>297500</v>
      </c>
      <c r="O348" s="509">
        <v>312375</v>
      </c>
      <c r="P348" s="474">
        <f t="shared" si="19"/>
        <v>304937.5</v>
      </c>
    </row>
    <row r="349" spans="1:16" s="1" customFormat="1" ht="38.25">
      <c r="A349" s="65">
        <v>347</v>
      </c>
      <c r="B349" s="19">
        <v>296311</v>
      </c>
      <c r="C349" s="76" t="s">
        <v>465</v>
      </c>
      <c r="D349" s="77" t="s">
        <v>43</v>
      </c>
      <c r="E349" s="125">
        <v>1</v>
      </c>
      <c r="F349" s="98">
        <v>100577</v>
      </c>
      <c r="G349" s="99">
        <v>5.62E-2</v>
      </c>
      <c r="H349" s="139">
        <f t="shared" si="21"/>
        <v>106229.4274</v>
      </c>
      <c r="I349" s="116">
        <v>51</v>
      </c>
      <c r="J349" s="125">
        <v>14</v>
      </c>
      <c r="K349" s="125">
        <v>19</v>
      </c>
      <c r="L349" s="126" t="s">
        <v>45</v>
      </c>
      <c r="N349" s="519">
        <v>100000</v>
      </c>
      <c r="O349" s="509">
        <v>105000</v>
      </c>
      <c r="P349" s="474">
        <f t="shared" si="19"/>
        <v>102500</v>
      </c>
    </row>
    <row r="350" spans="1:16" s="1" customFormat="1" ht="38.25">
      <c r="A350" s="65">
        <v>348</v>
      </c>
      <c r="B350" s="19">
        <v>280226</v>
      </c>
      <c r="C350" s="76" t="s">
        <v>466</v>
      </c>
      <c r="D350" s="77" t="s">
        <v>117</v>
      </c>
      <c r="E350" s="125">
        <v>1</v>
      </c>
      <c r="F350" s="98">
        <v>531285.02</v>
      </c>
      <c r="G350" s="99">
        <v>5.62E-2</v>
      </c>
      <c r="H350" s="139">
        <f t="shared" si="21"/>
        <v>561143.23812400002</v>
      </c>
      <c r="I350" s="116">
        <v>70</v>
      </c>
      <c r="J350" s="125">
        <v>16</v>
      </c>
      <c r="K350" s="125">
        <v>45</v>
      </c>
      <c r="L350" s="126" t="s">
        <v>45</v>
      </c>
      <c r="N350" s="519">
        <v>1309000</v>
      </c>
      <c r="O350" s="509">
        <v>1374450</v>
      </c>
      <c r="P350" s="474">
        <f t="shared" si="19"/>
        <v>1341725</v>
      </c>
    </row>
    <row r="351" spans="1:16" s="1" customFormat="1" ht="25.5">
      <c r="A351" s="65">
        <v>349</v>
      </c>
      <c r="B351" s="19">
        <v>274051</v>
      </c>
      <c r="C351" s="76" t="s">
        <v>467</v>
      </c>
      <c r="D351" s="77" t="s">
        <v>136</v>
      </c>
      <c r="E351" s="125">
        <v>1</v>
      </c>
      <c r="F351" s="98">
        <v>91595.49</v>
      </c>
      <c r="G351" s="99">
        <v>5.62E-2</v>
      </c>
      <c r="H351" s="139">
        <f t="shared" si="21"/>
        <v>96743.15653800001</v>
      </c>
      <c r="I351" s="116">
        <v>41</v>
      </c>
      <c r="J351" s="125">
        <v>16</v>
      </c>
      <c r="K351" s="125">
        <v>45</v>
      </c>
      <c r="L351" s="126" t="s">
        <v>45</v>
      </c>
      <c r="N351" s="519">
        <v>101150</v>
      </c>
      <c r="O351" s="509">
        <v>106208</v>
      </c>
      <c r="P351" s="474">
        <f t="shared" si="19"/>
        <v>103679</v>
      </c>
    </row>
    <row r="352" spans="1:16" s="1" customFormat="1" ht="25.5">
      <c r="A352" s="65">
        <v>350</v>
      </c>
      <c r="B352" s="19">
        <v>274051</v>
      </c>
      <c r="C352" s="76" t="s">
        <v>468</v>
      </c>
      <c r="D352" s="77" t="s">
        <v>136</v>
      </c>
      <c r="E352" s="125">
        <v>1</v>
      </c>
      <c r="F352" s="98">
        <v>91595.49</v>
      </c>
      <c r="G352" s="99">
        <v>5.62E-2</v>
      </c>
      <c r="H352" s="139">
        <f t="shared" si="21"/>
        <v>96743.15653800001</v>
      </c>
      <c r="I352" s="116">
        <v>41</v>
      </c>
      <c r="J352" s="125">
        <v>16</v>
      </c>
      <c r="K352" s="125">
        <v>45</v>
      </c>
      <c r="L352" s="126" t="s">
        <v>45</v>
      </c>
      <c r="N352" s="519">
        <v>113050</v>
      </c>
      <c r="O352" s="509">
        <v>118703</v>
      </c>
      <c r="P352" s="474">
        <f t="shared" si="19"/>
        <v>115876.5</v>
      </c>
    </row>
    <row r="353" spans="1:16" s="1" customFormat="1" ht="15">
      <c r="A353" s="65">
        <v>351</v>
      </c>
      <c r="B353" s="19">
        <v>294004</v>
      </c>
      <c r="C353" s="76" t="s">
        <v>469</v>
      </c>
      <c r="D353" s="77" t="s">
        <v>117</v>
      </c>
      <c r="E353" s="125">
        <v>1</v>
      </c>
      <c r="F353" s="98">
        <v>787.78</v>
      </c>
      <c r="G353" s="99">
        <v>5.62E-2</v>
      </c>
      <c r="H353" s="139">
        <f t="shared" si="21"/>
        <v>832.05323599999997</v>
      </c>
      <c r="I353" s="116">
        <v>31</v>
      </c>
      <c r="J353" s="125">
        <v>16</v>
      </c>
      <c r="K353" s="125">
        <v>17</v>
      </c>
      <c r="L353" s="126" t="s">
        <v>45</v>
      </c>
      <c r="N353" s="519">
        <v>833</v>
      </c>
      <c r="O353" s="509">
        <v>875</v>
      </c>
      <c r="P353" s="474">
        <f t="shared" si="19"/>
        <v>854</v>
      </c>
    </row>
    <row r="354" spans="1:16" s="1" customFormat="1" ht="38.25">
      <c r="A354" s="65">
        <v>352</v>
      </c>
      <c r="B354" s="19">
        <v>289716</v>
      </c>
      <c r="C354" s="76" t="s">
        <v>470</v>
      </c>
      <c r="D354" s="77" t="s">
        <v>57</v>
      </c>
      <c r="E354" s="125">
        <v>1</v>
      </c>
      <c r="F354" s="98">
        <v>6101.13</v>
      </c>
      <c r="G354" s="99">
        <v>5.62E-2</v>
      </c>
      <c r="H354" s="139">
        <f t="shared" si="21"/>
        <v>6444.0135060000002</v>
      </c>
      <c r="I354" s="116">
        <v>11</v>
      </c>
      <c r="J354" s="125">
        <v>12</v>
      </c>
      <c r="K354" s="125">
        <v>17</v>
      </c>
      <c r="L354" s="126" t="s">
        <v>45</v>
      </c>
      <c r="N354" s="519">
        <v>7140</v>
      </c>
      <c r="O354" s="509">
        <v>7497</v>
      </c>
      <c r="P354" s="474">
        <f t="shared" si="19"/>
        <v>7318.5</v>
      </c>
    </row>
    <row r="355" spans="1:16" s="1" customFormat="1" ht="102">
      <c r="A355" s="65">
        <v>353</v>
      </c>
      <c r="B355" s="19">
        <v>233282</v>
      </c>
      <c r="C355" s="76" t="s">
        <v>471</v>
      </c>
      <c r="D355" s="77" t="s">
        <v>472</v>
      </c>
      <c r="E355" s="125">
        <v>1</v>
      </c>
      <c r="F355" s="98">
        <v>203961.24</v>
      </c>
      <c r="G355" s="99">
        <v>5.62E-2</v>
      </c>
      <c r="H355" s="139">
        <f t="shared" si="21"/>
        <v>215423.86168799998</v>
      </c>
      <c r="I355" s="116">
        <v>11</v>
      </c>
      <c r="J355" s="125">
        <v>12</v>
      </c>
      <c r="K355" s="125">
        <v>17</v>
      </c>
      <c r="L355" s="126" t="s">
        <v>45</v>
      </c>
      <c r="N355" s="519">
        <v>226100</v>
      </c>
      <c r="O355" s="509">
        <v>237405</v>
      </c>
      <c r="P355" s="474">
        <f t="shared" si="19"/>
        <v>231752.5</v>
      </c>
    </row>
    <row r="356" spans="1:16" s="1" customFormat="1" ht="102">
      <c r="A356" s="65">
        <v>354</v>
      </c>
      <c r="B356" s="19">
        <v>254962</v>
      </c>
      <c r="C356" s="76" t="s">
        <v>473</v>
      </c>
      <c r="D356" s="77" t="s">
        <v>43</v>
      </c>
      <c r="E356" s="125">
        <v>1</v>
      </c>
      <c r="F356" s="98">
        <v>46181</v>
      </c>
      <c r="G356" s="99">
        <v>5.62E-2</v>
      </c>
      <c r="H356" s="139">
        <f t="shared" si="21"/>
        <v>48776.372199999998</v>
      </c>
      <c r="I356" s="116">
        <v>51</v>
      </c>
      <c r="J356" s="125">
        <v>20</v>
      </c>
      <c r="K356" s="125">
        <v>16</v>
      </c>
      <c r="L356" s="126" t="s">
        <v>45</v>
      </c>
      <c r="N356" s="519">
        <v>86000</v>
      </c>
      <c r="O356" s="509">
        <v>90300</v>
      </c>
      <c r="P356" s="474">
        <f t="shared" si="19"/>
        <v>88150</v>
      </c>
    </row>
    <row r="357" spans="1:16" s="1" customFormat="1" ht="63.75">
      <c r="A357" s="65">
        <v>355</v>
      </c>
      <c r="B357" s="19">
        <v>236200</v>
      </c>
      <c r="C357" s="76" t="s">
        <v>474</v>
      </c>
      <c r="D357" s="77" t="s">
        <v>43</v>
      </c>
      <c r="E357" s="125">
        <v>1</v>
      </c>
      <c r="F357" s="98">
        <v>15390</v>
      </c>
      <c r="G357" s="99">
        <v>5.62E-2</v>
      </c>
      <c r="H357" s="139">
        <f t="shared" si="21"/>
        <v>16254.918</v>
      </c>
      <c r="I357" s="116">
        <v>51</v>
      </c>
      <c r="J357" s="125">
        <v>20</v>
      </c>
      <c r="K357" s="125">
        <v>16</v>
      </c>
      <c r="L357" s="126" t="s">
        <v>45</v>
      </c>
      <c r="N357" s="519">
        <v>25000</v>
      </c>
      <c r="O357" s="509">
        <v>26250</v>
      </c>
      <c r="P357" s="474">
        <f t="shared" si="19"/>
        <v>25625</v>
      </c>
    </row>
    <row r="358" spans="1:16" s="1" customFormat="1" ht="63.75">
      <c r="A358" s="65">
        <v>356</v>
      </c>
      <c r="B358" s="19">
        <v>287670</v>
      </c>
      <c r="C358" s="76" t="s">
        <v>475</v>
      </c>
      <c r="D358" s="77" t="s">
        <v>61</v>
      </c>
      <c r="E358" s="125">
        <v>1</v>
      </c>
      <c r="F358" s="98">
        <v>339530.8</v>
      </c>
      <c r="G358" s="99">
        <v>5.62E-2</v>
      </c>
      <c r="H358" s="139">
        <f t="shared" si="21"/>
        <v>358612.43095999997</v>
      </c>
      <c r="I358" s="116">
        <v>21</v>
      </c>
      <c r="J358" s="125">
        <v>19</v>
      </c>
      <c r="K358" s="125">
        <v>15</v>
      </c>
      <c r="L358" s="126" t="s">
        <v>45</v>
      </c>
      <c r="N358" s="519">
        <v>300000</v>
      </c>
      <c r="O358" s="509">
        <v>315000</v>
      </c>
      <c r="P358" s="474">
        <f t="shared" si="19"/>
        <v>307500</v>
      </c>
    </row>
    <row r="359" spans="1:16" s="1" customFormat="1" ht="63.75">
      <c r="A359" s="65">
        <v>357</v>
      </c>
      <c r="B359" s="19">
        <v>287670</v>
      </c>
      <c r="C359" s="76" t="s">
        <v>476</v>
      </c>
      <c r="D359" s="77" t="s">
        <v>61</v>
      </c>
      <c r="E359" s="125">
        <v>1</v>
      </c>
      <c r="F359" s="98">
        <v>339530.8</v>
      </c>
      <c r="G359" s="99">
        <v>5.62E-2</v>
      </c>
      <c r="H359" s="139">
        <f t="shared" si="21"/>
        <v>358612.43095999997</v>
      </c>
      <c r="I359" s="116">
        <v>21</v>
      </c>
      <c r="J359" s="125">
        <v>19</v>
      </c>
      <c r="K359" s="125">
        <v>15</v>
      </c>
      <c r="L359" s="126" t="s">
        <v>62</v>
      </c>
      <c r="N359" s="519">
        <v>300000</v>
      </c>
      <c r="O359" s="509">
        <v>315000</v>
      </c>
      <c r="P359" s="474">
        <f t="shared" si="19"/>
        <v>307500</v>
      </c>
    </row>
    <row r="360" spans="1:16" s="1" customFormat="1" ht="51">
      <c r="A360" s="65">
        <v>358</v>
      </c>
      <c r="B360" s="19">
        <v>287670</v>
      </c>
      <c r="C360" s="76" t="s">
        <v>477</v>
      </c>
      <c r="D360" s="77" t="s">
        <v>61</v>
      </c>
      <c r="E360" s="125">
        <v>1</v>
      </c>
      <c r="F360" s="98">
        <v>339530.8</v>
      </c>
      <c r="G360" s="99">
        <v>5.62E-2</v>
      </c>
      <c r="H360" s="139">
        <f t="shared" si="21"/>
        <v>358612.43095999997</v>
      </c>
      <c r="I360" s="116">
        <v>21</v>
      </c>
      <c r="J360" s="125">
        <v>19</v>
      </c>
      <c r="K360" s="125">
        <v>15</v>
      </c>
      <c r="L360" s="126" t="s">
        <v>62</v>
      </c>
      <c r="N360" s="519">
        <v>300000</v>
      </c>
      <c r="O360" s="509">
        <v>315000</v>
      </c>
      <c r="P360" s="474">
        <f t="shared" si="19"/>
        <v>307500</v>
      </c>
    </row>
    <row r="361" spans="1:16" s="1" customFormat="1" ht="102">
      <c r="A361" s="65">
        <v>359</v>
      </c>
      <c r="B361" s="19">
        <v>236240</v>
      </c>
      <c r="C361" s="76" t="s">
        <v>478</v>
      </c>
      <c r="D361" s="77" t="s">
        <v>43</v>
      </c>
      <c r="E361" s="125">
        <v>1</v>
      </c>
      <c r="F361" s="98">
        <v>43101</v>
      </c>
      <c r="G361" s="99">
        <v>5.62E-2</v>
      </c>
      <c r="H361" s="139">
        <f t="shared" si="21"/>
        <v>45523.2762</v>
      </c>
      <c r="I361" s="116">
        <v>42</v>
      </c>
      <c r="J361" s="125">
        <v>19</v>
      </c>
      <c r="K361" s="125">
        <v>15</v>
      </c>
      <c r="L361" s="126" t="s">
        <v>62</v>
      </c>
      <c r="N361" s="519">
        <v>48000</v>
      </c>
      <c r="O361" s="509">
        <v>50400</v>
      </c>
      <c r="P361" s="474">
        <f t="shared" si="19"/>
        <v>49200</v>
      </c>
    </row>
    <row r="362" spans="1:16" s="1" customFormat="1" ht="89.25">
      <c r="A362" s="65">
        <v>360</v>
      </c>
      <c r="B362" s="19">
        <v>296498</v>
      </c>
      <c r="C362" s="76" t="s">
        <v>479</v>
      </c>
      <c r="D362" s="77" t="s">
        <v>43</v>
      </c>
      <c r="E362" s="125">
        <v>1</v>
      </c>
      <c r="F362" s="98">
        <v>30580</v>
      </c>
      <c r="G362" s="99">
        <v>5.62E-2</v>
      </c>
      <c r="H362" s="139">
        <f t="shared" si="21"/>
        <v>32298.596000000001</v>
      </c>
      <c r="I362" s="116">
        <v>42</v>
      </c>
      <c r="J362" s="125">
        <v>19</v>
      </c>
      <c r="K362" s="125">
        <v>15</v>
      </c>
      <c r="L362" s="126" t="s">
        <v>62</v>
      </c>
      <c r="N362" s="519">
        <v>37000</v>
      </c>
      <c r="O362" s="509">
        <v>38850</v>
      </c>
      <c r="P362" s="474">
        <f t="shared" si="19"/>
        <v>37925</v>
      </c>
    </row>
    <row r="363" spans="1:16" s="1" customFormat="1" ht="25.5">
      <c r="A363" s="65">
        <v>361</v>
      </c>
      <c r="B363" s="19">
        <v>296498</v>
      </c>
      <c r="C363" s="76" t="s">
        <v>480</v>
      </c>
      <c r="D363" s="77" t="s">
        <v>43</v>
      </c>
      <c r="E363" s="125">
        <v>1</v>
      </c>
      <c r="F363" s="98">
        <v>30580</v>
      </c>
      <c r="G363" s="99">
        <v>5.62E-2</v>
      </c>
      <c r="H363" s="139">
        <f t="shared" si="21"/>
        <v>32298.596000000001</v>
      </c>
      <c r="I363" s="116">
        <v>42</v>
      </c>
      <c r="J363" s="125">
        <v>19</v>
      </c>
      <c r="K363" s="125">
        <v>15</v>
      </c>
      <c r="L363" s="126" t="s">
        <v>62</v>
      </c>
      <c r="N363" s="519">
        <v>37000</v>
      </c>
      <c r="O363" s="509">
        <v>38850</v>
      </c>
      <c r="P363" s="474">
        <f t="shared" si="19"/>
        <v>37925</v>
      </c>
    </row>
    <row r="364" spans="1:16" s="1" customFormat="1" ht="25.5">
      <c r="A364" s="65">
        <v>362</v>
      </c>
      <c r="B364" s="19">
        <v>243975</v>
      </c>
      <c r="C364" s="76" t="s">
        <v>481</v>
      </c>
      <c r="D364" s="77" t="s">
        <v>360</v>
      </c>
      <c r="E364" s="125">
        <v>1</v>
      </c>
      <c r="F364" s="98">
        <v>1825.46</v>
      </c>
      <c r="G364" s="99">
        <v>5.62E-2</v>
      </c>
      <c r="H364" s="139">
        <f t="shared" si="21"/>
        <v>1928.0508520000001</v>
      </c>
      <c r="I364" s="116">
        <v>21</v>
      </c>
      <c r="J364" s="125">
        <v>19</v>
      </c>
      <c r="K364" s="125">
        <v>15</v>
      </c>
      <c r="L364" s="126" t="s">
        <v>62</v>
      </c>
      <c r="N364" s="519">
        <v>1904</v>
      </c>
      <c r="O364" s="509">
        <v>1999</v>
      </c>
      <c r="P364" s="474">
        <f t="shared" si="19"/>
        <v>1951.5</v>
      </c>
    </row>
    <row r="365" spans="1:16" s="1" customFormat="1" ht="89.25">
      <c r="A365" s="65">
        <v>363</v>
      </c>
      <c r="B365" s="19">
        <v>289203</v>
      </c>
      <c r="C365" s="76" t="s">
        <v>482</v>
      </c>
      <c r="D365" s="77" t="s">
        <v>61</v>
      </c>
      <c r="E365" s="125">
        <v>1</v>
      </c>
      <c r="F365" s="98">
        <v>138552</v>
      </c>
      <c r="G365" s="99">
        <v>5.62E-2</v>
      </c>
      <c r="H365" s="139">
        <f t="shared" si="21"/>
        <v>146338.62239999999</v>
      </c>
      <c r="I365" s="116">
        <v>42</v>
      </c>
      <c r="J365" s="125">
        <v>19</v>
      </c>
      <c r="K365" s="125">
        <v>15</v>
      </c>
      <c r="L365" s="126" t="s">
        <v>62</v>
      </c>
      <c r="N365" s="519">
        <v>150000</v>
      </c>
      <c r="O365" s="509">
        <v>157500</v>
      </c>
      <c r="P365" s="474">
        <f t="shared" si="19"/>
        <v>153750</v>
      </c>
    </row>
    <row r="366" spans="1:16" s="1" customFormat="1" ht="25.5">
      <c r="A366" s="65">
        <v>364</v>
      </c>
      <c r="B366" s="19">
        <v>283827</v>
      </c>
      <c r="C366" s="76" t="s">
        <v>483</v>
      </c>
      <c r="D366" s="77" t="s">
        <v>484</v>
      </c>
      <c r="E366" s="125">
        <v>1</v>
      </c>
      <c r="F366" s="98">
        <v>15260.56</v>
      </c>
      <c r="G366" s="99">
        <v>5.62E-2</v>
      </c>
      <c r="H366" s="139">
        <f t="shared" si="21"/>
        <v>16118.203471999999</v>
      </c>
      <c r="I366" s="116">
        <v>42</v>
      </c>
      <c r="J366" s="125">
        <v>19</v>
      </c>
      <c r="K366" s="125">
        <v>15</v>
      </c>
      <c r="L366" s="126" t="s">
        <v>62</v>
      </c>
      <c r="N366" s="519">
        <v>16000</v>
      </c>
      <c r="O366" s="509">
        <v>16800</v>
      </c>
      <c r="P366" s="474">
        <f t="shared" si="19"/>
        <v>16400</v>
      </c>
    </row>
    <row r="367" spans="1:16" s="1" customFormat="1" ht="102">
      <c r="A367" s="65">
        <v>365</v>
      </c>
      <c r="B367" s="19">
        <v>288434</v>
      </c>
      <c r="C367" s="76" t="s">
        <v>485</v>
      </c>
      <c r="D367" s="77" t="s">
        <v>61</v>
      </c>
      <c r="E367" s="125">
        <v>1</v>
      </c>
      <c r="F367" s="98">
        <v>5496106.6299999999</v>
      </c>
      <c r="G367" s="99">
        <v>5.62E-2</v>
      </c>
      <c r="H367" s="139">
        <f t="shared" si="21"/>
        <v>5804987.8226060001</v>
      </c>
      <c r="I367" s="116">
        <v>47</v>
      </c>
      <c r="J367" s="125">
        <v>19</v>
      </c>
      <c r="K367" s="125">
        <v>15</v>
      </c>
      <c r="L367" s="126" t="s">
        <v>62</v>
      </c>
      <c r="N367" s="519">
        <v>5950000</v>
      </c>
      <c r="O367" s="509">
        <v>6247500</v>
      </c>
      <c r="P367" s="474">
        <f t="shared" si="19"/>
        <v>6098750</v>
      </c>
    </row>
    <row r="368" spans="1:16" s="1" customFormat="1" ht="25.5">
      <c r="A368" s="65">
        <v>366</v>
      </c>
      <c r="B368" s="19">
        <v>245562</v>
      </c>
      <c r="C368" s="76" t="s">
        <v>486</v>
      </c>
      <c r="D368" s="77" t="s">
        <v>360</v>
      </c>
      <c r="E368" s="125">
        <v>1</v>
      </c>
      <c r="F368" s="98">
        <v>36634.15</v>
      </c>
      <c r="G368" s="99">
        <v>5.62E-2</v>
      </c>
      <c r="H368" s="139">
        <f t="shared" si="21"/>
        <v>38692.989229999999</v>
      </c>
      <c r="I368" s="116">
        <v>24</v>
      </c>
      <c r="J368" s="125">
        <v>12</v>
      </c>
      <c r="K368" s="125">
        <v>15</v>
      </c>
      <c r="L368" s="126" t="s">
        <v>45</v>
      </c>
      <c r="N368" s="519">
        <v>36890</v>
      </c>
      <c r="O368" s="509">
        <v>38735</v>
      </c>
      <c r="P368" s="474">
        <f t="shared" si="19"/>
        <v>37812.5</v>
      </c>
    </row>
    <row r="369" spans="1:16" s="1" customFormat="1" ht="15">
      <c r="A369" s="65">
        <v>367</v>
      </c>
      <c r="B369" s="19">
        <v>245562</v>
      </c>
      <c r="C369" s="76" t="s">
        <v>487</v>
      </c>
      <c r="D369" s="77" t="s">
        <v>165</v>
      </c>
      <c r="E369" s="125">
        <v>1</v>
      </c>
      <c r="F369" s="98">
        <v>146556.83000000002</v>
      </c>
      <c r="G369" s="99">
        <v>5.62E-2</v>
      </c>
      <c r="H369" s="139">
        <f t="shared" si="21"/>
        <v>154793.32384600001</v>
      </c>
      <c r="I369" s="116">
        <v>24</v>
      </c>
      <c r="J369" s="125">
        <v>12</v>
      </c>
      <c r="K369" s="125">
        <v>15</v>
      </c>
      <c r="L369" s="126" t="s">
        <v>45</v>
      </c>
      <c r="N369" s="519">
        <v>148750</v>
      </c>
      <c r="O369" s="509">
        <v>156188</v>
      </c>
      <c r="P369" s="474">
        <f t="shared" si="19"/>
        <v>152469</v>
      </c>
    </row>
    <row r="370" spans="1:16" s="1" customFormat="1" ht="15">
      <c r="A370" s="65">
        <v>368</v>
      </c>
      <c r="B370" s="19">
        <v>245562</v>
      </c>
      <c r="C370" s="76" t="s">
        <v>488</v>
      </c>
      <c r="D370" s="77" t="s">
        <v>360</v>
      </c>
      <c r="E370" s="125">
        <v>1</v>
      </c>
      <c r="F370" s="98">
        <v>146556.83000000002</v>
      </c>
      <c r="G370" s="99">
        <v>5.62E-2</v>
      </c>
      <c r="H370" s="139">
        <f t="shared" si="21"/>
        <v>154793.32384600001</v>
      </c>
      <c r="I370" s="116">
        <v>24</v>
      </c>
      <c r="J370" s="125">
        <v>12</v>
      </c>
      <c r="K370" s="125">
        <v>15</v>
      </c>
      <c r="L370" s="126" t="s">
        <v>45</v>
      </c>
      <c r="N370" s="519">
        <v>148750</v>
      </c>
      <c r="O370" s="509">
        <v>156188</v>
      </c>
      <c r="P370" s="474">
        <f t="shared" si="19"/>
        <v>152469</v>
      </c>
    </row>
    <row r="371" spans="1:16" s="1" customFormat="1" ht="15">
      <c r="A371" s="65">
        <v>369</v>
      </c>
      <c r="B371" s="19">
        <v>245562</v>
      </c>
      <c r="C371" s="76" t="s">
        <v>489</v>
      </c>
      <c r="D371" s="77" t="s">
        <v>360</v>
      </c>
      <c r="E371" s="125">
        <v>1</v>
      </c>
      <c r="F371" s="98">
        <v>36634.15</v>
      </c>
      <c r="G371" s="99">
        <v>5.62E-2</v>
      </c>
      <c r="H371" s="139">
        <f t="shared" si="21"/>
        <v>38692.989229999999</v>
      </c>
      <c r="I371" s="116">
        <v>24</v>
      </c>
      <c r="J371" s="125">
        <v>12</v>
      </c>
      <c r="K371" s="125">
        <v>15</v>
      </c>
      <c r="L371" s="126" t="s">
        <v>45</v>
      </c>
      <c r="N371" s="519">
        <v>55930</v>
      </c>
      <c r="O371" s="509">
        <v>58727</v>
      </c>
      <c r="P371" s="474">
        <f t="shared" si="19"/>
        <v>57328.5</v>
      </c>
    </row>
    <row r="372" spans="1:16" s="1" customFormat="1" ht="25.5">
      <c r="A372" s="65">
        <v>370</v>
      </c>
      <c r="B372" s="19">
        <v>245562</v>
      </c>
      <c r="C372" s="76" t="s">
        <v>490</v>
      </c>
      <c r="D372" s="77" t="s">
        <v>360</v>
      </c>
      <c r="E372" s="125">
        <v>1</v>
      </c>
      <c r="F372" s="98">
        <v>14650.09</v>
      </c>
      <c r="G372" s="99">
        <v>5.62E-2</v>
      </c>
      <c r="H372" s="139">
        <f t="shared" si="21"/>
        <v>15473.425058000001</v>
      </c>
      <c r="I372" s="116">
        <v>24</v>
      </c>
      <c r="J372" s="125">
        <v>12</v>
      </c>
      <c r="K372" s="125">
        <v>15</v>
      </c>
      <c r="L372" s="126" t="s">
        <v>45</v>
      </c>
      <c r="N372" s="519">
        <v>71400</v>
      </c>
      <c r="O372" s="509">
        <v>74970</v>
      </c>
      <c r="P372" s="474">
        <f t="shared" si="19"/>
        <v>73185</v>
      </c>
    </row>
    <row r="373" spans="1:16" s="1" customFormat="1" ht="25.5">
      <c r="A373" s="65">
        <v>371</v>
      </c>
      <c r="B373" s="19">
        <v>245562</v>
      </c>
      <c r="C373" s="76" t="s">
        <v>491</v>
      </c>
      <c r="D373" s="77" t="s">
        <v>360</v>
      </c>
      <c r="E373" s="125">
        <v>1</v>
      </c>
      <c r="F373" s="98">
        <v>14650.09</v>
      </c>
      <c r="G373" s="99">
        <v>5.62E-2</v>
      </c>
      <c r="H373" s="139">
        <f t="shared" si="21"/>
        <v>15473.425058000001</v>
      </c>
      <c r="I373" s="116">
        <v>24</v>
      </c>
      <c r="J373" s="125">
        <v>12</v>
      </c>
      <c r="K373" s="125">
        <v>15</v>
      </c>
      <c r="L373" s="126" t="s">
        <v>45</v>
      </c>
      <c r="N373" s="519">
        <v>89250</v>
      </c>
      <c r="O373" s="509">
        <v>93713</v>
      </c>
      <c r="P373" s="474">
        <f t="shared" si="19"/>
        <v>91481.5</v>
      </c>
    </row>
    <row r="374" spans="1:16" s="1" customFormat="1" ht="15">
      <c r="A374" s="65">
        <v>372</v>
      </c>
      <c r="B374" s="19">
        <v>245562</v>
      </c>
      <c r="C374" s="76" t="s">
        <v>492</v>
      </c>
      <c r="D374" s="77" t="s">
        <v>493</v>
      </c>
      <c r="E374" s="125">
        <v>1</v>
      </c>
      <c r="F374" s="98">
        <v>24421.18</v>
      </c>
      <c r="G374" s="99">
        <v>5.62E-2</v>
      </c>
      <c r="H374" s="139">
        <f t="shared" si="21"/>
        <v>25793.650315999999</v>
      </c>
      <c r="I374" s="116">
        <v>24</v>
      </c>
      <c r="J374" s="125">
        <v>12</v>
      </c>
      <c r="K374" s="125">
        <v>15</v>
      </c>
      <c r="L374" s="126" t="s">
        <v>45</v>
      </c>
      <c r="N374" s="519">
        <v>23800</v>
      </c>
      <c r="O374" s="509">
        <v>24990</v>
      </c>
      <c r="P374" s="474">
        <f t="shared" si="19"/>
        <v>24395</v>
      </c>
    </row>
    <row r="375" spans="1:16" s="1" customFormat="1" ht="25.5">
      <c r="A375" s="65">
        <v>373</v>
      </c>
      <c r="B375" s="19">
        <v>245562</v>
      </c>
      <c r="C375" s="76" t="s">
        <v>494</v>
      </c>
      <c r="D375" s="77" t="s">
        <v>360</v>
      </c>
      <c r="E375" s="125">
        <v>1</v>
      </c>
      <c r="F375" s="98">
        <v>10986.08</v>
      </c>
      <c r="G375" s="99">
        <v>5.62E-2</v>
      </c>
      <c r="H375" s="139">
        <f t="shared" ref="H375:H406" si="22">(F375*G375)+F375</f>
        <v>11603.497696</v>
      </c>
      <c r="I375" s="116">
        <v>24</v>
      </c>
      <c r="J375" s="125">
        <v>12</v>
      </c>
      <c r="K375" s="125">
        <v>15</v>
      </c>
      <c r="L375" s="126" t="s">
        <v>45</v>
      </c>
      <c r="N375" s="519">
        <v>202300</v>
      </c>
      <c r="O375" s="509">
        <v>212415</v>
      </c>
      <c r="P375" s="474">
        <f t="shared" si="19"/>
        <v>207357.5</v>
      </c>
    </row>
    <row r="376" spans="1:16" s="1" customFormat="1" ht="25.5">
      <c r="A376" s="65">
        <v>374</v>
      </c>
      <c r="B376" s="19">
        <v>245562</v>
      </c>
      <c r="C376" s="76" t="s">
        <v>495</v>
      </c>
      <c r="D376" s="77" t="s">
        <v>165</v>
      </c>
      <c r="E376" s="125">
        <v>1</v>
      </c>
      <c r="F376" s="98">
        <v>10986.08</v>
      </c>
      <c r="G376" s="99">
        <v>5.62E-2</v>
      </c>
      <c r="H376" s="139">
        <f t="shared" si="22"/>
        <v>11603.497696</v>
      </c>
      <c r="I376" s="116">
        <v>24</v>
      </c>
      <c r="J376" s="125">
        <v>12</v>
      </c>
      <c r="K376" s="125">
        <v>15</v>
      </c>
      <c r="L376" s="126" t="s">
        <v>45</v>
      </c>
      <c r="N376" s="519">
        <v>202300</v>
      </c>
      <c r="O376" s="509">
        <v>212415</v>
      </c>
      <c r="P376" s="474">
        <f t="shared" si="19"/>
        <v>207357.5</v>
      </c>
    </row>
    <row r="377" spans="1:16" s="1" customFormat="1" ht="25.5">
      <c r="A377" s="65">
        <v>375</v>
      </c>
      <c r="B377" s="19">
        <v>245562</v>
      </c>
      <c r="C377" s="76" t="s">
        <v>496</v>
      </c>
      <c r="D377" s="77" t="s">
        <v>360</v>
      </c>
      <c r="E377" s="125">
        <v>1</v>
      </c>
      <c r="F377" s="98">
        <v>3658.06</v>
      </c>
      <c r="G377" s="99">
        <v>5.62E-2</v>
      </c>
      <c r="H377" s="139">
        <f t="shared" si="22"/>
        <v>3863.6429720000001</v>
      </c>
      <c r="I377" s="116">
        <v>24</v>
      </c>
      <c r="J377" s="125">
        <v>12</v>
      </c>
      <c r="K377" s="125">
        <v>15</v>
      </c>
      <c r="L377" s="126" t="s">
        <v>45</v>
      </c>
      <c r="N377" s="519">
        <v>238000</v>
      </c>
      <c r="O377" s="509">
        <v>249900</v>
      </c>
      <c r="P377" s="474">
        <f t="shared" si="19"/>
        <v>243950</v>
      </c>
    </row>
    <row r="378" spans="1:16" s="1" customFormat="1" ht="25.5">
      <c r="A378" s="65">
        <v>376</v>
      </c>
      <c r="B378" s="19">
        <v>245562</v>
      </c>
      <c r="C378" s="76" t="s">
        <v>497</v>
      </c>
      <c r="D378" s="77" t="s">
        <v>498</v>
      </c>
      <c r="E378" s="125">
        <v>1</v>
      </c>
      <c r="F378" s="98">
        <v>4879</v>
      </c>
      <c r="G378" s="99">
        <v>5.62E-2</v>
      </c>
      <c r="H378" s="139">
        <f t="shared" si="22"/>
        <v>5153.1998000000003</v>
      </c>
      <c r="I378" s="116">
        <v>24</v>
      </c>
      <c r="J378" s="125">
        <v>12</v>
      </c>
      <c r="K378" s="125">
        <v>15</v>
      </c>
      <c r="L378" s="126" t="s">
        <v>45</v>
      </c>
      <c r="N378" s="519">
        <v>5950</v>
      </c>
      <c r="O378" s="509">
        <v>6248</v>
      </c>
      <c r="P378" s="474">
        <f t="shared" si="19"/>
        <v>6099</v>
      </c>
    </row>
    <row r="379" spans="1:16" s="1" customFormat="1" ht="25.5">
      <c r="A379" s="65">
        <v>377</v>
      </c>
      <c r="B379" s="19">
        <v>245562</v>
      </c>
      <c r="C379" s="76" t="s">
        <v>499</v>
      </c>
      <c r="D379" s="77" t="s">
        <v>498</v>
      </c>
      <c r="E379" s="125">
        <v>1</v>
      </c>
      <c r="F379" s="98">
        <v>6101.13</v>
      </c>
      <c r="G379" s="99">
        <v>5.62E-2</v>
      </c>
      <c r="H379" s="139">
        <f t="shared" si="22"/>
        <v>6444.0135060000002</v>
      </c>
      <c r="I379" s="116">
        <v>24</v>
      </c>
      <c r="J379" s="125">
        <v>12</v>
      </c>
      <c r="K379" s="125">
        <v>15</v>
      </c>
      <c r="L379" s="126" t="s">
        <v>45</v>
      </c>
      <c r="N379" s="519">
        <v>7735</v>
      </c>
      <c r="O379" s="509">
        <v>8122</v>
      </c>
      <c r="P379" s="474">
        <f t="shared" si="19"/>
        <v>7928.5</v>
      </c>
    </row>
    <row r="380" spans="1:16" s="1" customFormat="1" ht="25.5">
      <c r="A380" s="65">
        <v>378</v>
      </c>
      <c r="B380" s="19">
        <v>245562</v>
      </c>
      <c r="C380" s="76" t="s">
        <v>500</v>
      </c>
      <c r="D380" s="77" t="s">
        <v>152</v>
      </c>
      <c r="E380" s="125">
        <v>1</v>
      </c>
      <c r="F380" s="98">
        <v>6101.13</v>
      </c>
      <c r="G380" s="99">
        <v>5.62E-2</v>
      </c>
      <c r="H380" s="139">
        <f t="shared" si="22"/>
        <v>6444.0135060000002</v>
      </c>
      <c r="I380" s="116">
        <v>24</v>
      </c>
      <c r="J380" s="125">
        <v>12</v>
      </c>
      <c r="K380" s="125">
        <v>15</v>
      </c>
      <c r="L380" s="126" t="s">
        <v>45</v>
      </c>
      <c r="N380" s="519">
        <v>8925</v>
      </c>
      <c r="O380" s="509">
        <v>9371</v>
      </c>
      <c r="P380" s="474">
        <f t="shared" si="19"/>
        <v>9148</v>
      </c>
    </row>
    <row r="381" spans="1:16" s="1" customFormat="1" ht="38.25">
      <c r="A381" s="65">
        <v>379</v>
      </c>
      <c r="B381" s="19">
        <v>292535</v>
      </c>
      <c r="C381" s="76" t="s">
        <v>501</v>
      </c>
      <c r="D381" s="77" t="s">
        <v>117</v>
      </c>
      <c r="E381" s="125">
        <v>1</v>
      </c>
      <c r="F381" s="98">
        <v>2015235.25</v>
      </c>
      <c r="G381" s="99">
        <v>5.62E-2</v>
      </c>
      <c r="H381" s="139">
        <f t="shared" si="22"/>
        <v>2128491.4710499998</v>
      </c>
      <c r="I381" s="116">
        <v>21</v>
      </c>
      <c r="J381" s="125">
        <v>11</v>
      </c>
      <c r="K381" s="125">
        <v>16</v>
      </c>
      <c r="L381" s="126" t="s">
        <v>45</v>
      </c>
      <c r="N381" s="519">
        <v>2142000</v>
      </c>
      <c r="O381" s="509">
        <v>2249100</v>
      </c>
      <c r="P381" s="474">
        <f t="shared" si="19"/>
        <v>2195550</v>
      </c>
    </row>
    <row r="382" spans="1:16" s="1" customFormat="1" ht="15">
      <c r="A382" s="65">
        <v>380</v>
      </c>
      <c r="B382" s="19">
        <v>276744</v>
      </c>
      <c r="C382" s="76" t="s">
        <v>502</v>
      </c>
      <c r="D382" s="77" t="s">
        <v>117</v>
      </c>
      <c r="E382" s="125">
        <v>1</v>
      </c>
      <c r="F382" s="98">
        <v>18314.099999999999</v>
      </c>
      <c r="G382" s="99">
        <v>5.62E-2</v>
      </c>
      <c r="H382" s="139">
        <f t="shared" si="22"/>
        <v>19343.352419999999</v>
      </c>
      <c r="I382" s="116">
        <v>41</v>
      </c>
      <c r="J382" s="125">
        <v>19</v>
      </c>
      <c r="K382" s="125">
        <v>15</v>
      </c>
      <c r="L382" s="126" t="s">
        <v>62</v>
      </c>
      <c r="N382" s="519">
        <v>34510</v>
      </c>
      <c r="O382" s="509">
        <v>36236</v>
      </c>
      <c r="P382" s="474">
        <f t="shared" si="19"/>
        <v>35373</v>
      </c>
    </row>
    <row r="383" spans="1:16" s="1" customFormat="1" ht="25.5">
      <c r="A383" s="65">
        <v>381</v>
      </c>
      <c r="B383" s="19">
        <v>232000</v>
      </c>
      <c r="C383" s="76" t="s">
        <v>503</v>
      </c>
      <c r="D383" s="77" t="s">
        <v>504</v>
      </c>
      <c r="E383" s="125">
        <v>1</v>
      </c>
      <c r="F383" s="98">
        <v>604.52</v>
      </c>
      <c r="G383" s="99">
        <v>5.62E-2</v>
      </c>
      <c r="H383" s="139">
        <f t="shared" si="22"/>
        <v>638.49402399999997</v>
      </c>
      <c r="I383" s="116">
        <v>51</v>
      </c>
      <c r="J383" s="125">
        <v>19</v>
      </c>
      <c r="K383" s="125">
        <v>15</v>
      </c>
      <c r="L383" s="126" t="s">
        <v>62</v>
      </c>
      <c r="N383" s="519">
        <v>600</v>
      </c>
      <c r="O383" s="509">
        <v>630</v>
      </c>
      <c r="P383" s="474">
        <f t="shared" si="19"/>
        <v>615</v>
      </c>
    </row>
    <row r="384" spans="1:16" s="1" customFormat="1" ht="25.5">
      <c r="A384" s="65">
        <v>382</v>
      </c>
      <c r="B384" s="19">
        <v>298707</v>
      </c>
      <c r="C384" s="76" t="s">
        <v>505</v>
      </c>
      <c r="D384" s="77" t="s">
        <v>208</v>
      </c>
      <c r="E384" s="125">
        <v>1</v>
      </c>
      <c r="F384" s="98">
        <v>553269.07999999996</v>
      </c>
      <c r="G384" s="99">
        <v>5.62E-2</v>
      </c>
      <c r="H384" s="139">
        <f t="shared" si="22"/>
        <v>584362.80229599995</v>
      </c>
      <c r="I384" s="116">
        <v>24</v>
      </c>
      <c r="J384" s="125">
        <v>19</v>
      </c>
      <c r="K384" s="125">
        <v>15</v>
      </c>
      <c r="L384" s="126" t="s">
        <v>62</v>
      </c>
      <c r="N384" s="519">
        <v>595000</v>
      </c>
      <c r="O384" s="509">
        <v>624750</v>
      </c>
      <c r="P384" s="474">
        <f t="shared" si="19"/>
        <v>609875</v>
      </c>
    </row>
    <row r="385" spans="1:16" s="1" customFormat="1" ht="25.5">
      <c r="A385" s="65">
        <v>383</v>
      </c>
      <c r="B385" s="19">
        <v>288466</v>
      </c>
      <c r="C385" s="76" t="s">
        <v>506</v>
      </c>
      <c r="D385" s="77" t="s">
        <v>117</v>
      </c>
      <c r="E385" s="125">
        <v>1</v>
      </c>
      <c r="F385" s="98">
        <v>57397.270000000004</v>
      </c>
      <c r="G385" s="99">
        <v>5.62E-2</v>
      </c>
      <c r="H385" s="139">
        <f t="shared" si="22"/>
        <v>60622.996574000004</v>
      </c>
      <c r="I385" s="116">
        <v>2</v>
      </c>
      <c r="J385" s="125">
        <v>19</v>
      </c>
      <c r="K385" s="125">
        <v>15</v>
      </c>
      <c r="L385" s="126" t="s">
        <v>62</v>
      </c>
      <c r="N385" s="519">
        <v>83300</v>
      </c>
      <c r="O385" s="509">
        <v>87465</v>
      </c>
      <c r="P385" s="474">
        <f t="shared" si="19"/>
        <v>85382.5</v>
      </c>
    </row>
    <row r="386" spans="1:16" s="1" customFormat="1" ht="38.25">
      <c r="A386" s="65">
        <v>384</v>
      </c>
      <c r="B386" s="19">
        <v>288466</v>
      </c>
      <c r="C386" s="76" t="s">
        <v>507</v>
      </c>
      <c r="D386" s="77" t="s">
        <v>508</v>
      </c>
      <c r="E386" s="125">
        <v>1</v>
      </c>
      <c r="F386" s="98">
        <v>3047.59</v>
      </c>
      <c r="G386" s="99">
        <v>5.62E-2</v>
      </c>
      <c r="H386" s="139">
        <f t="shared" si="22"/>
        <v>3218.8645580000002</v>
      </c>
      <c r="I386" s="116">
        <v>42</v>
      </c>
      <c r="J386" s="125">
        <v>19</v>
      </c>
      <c r="K386" s="125">
        <v>15</v>
      </c>
      <c r="L386" s="126" t="s">
        <v>62</v>
      </c>
      <c r="N386" s="519">
        <v>5950</v>
      </c>
      <c r="O386" s="509">
        <v>6248</v>
      </c>
      <c r="P386" s="474">
        <f t="shared" si="19"/>
        <v>6099</v>
      </c>
    </row>
    <row r="387" spans="1:16" s="1" customFormat="1" ht="89.25">
      <c r="A387" s="65">
        <v>385</v>
      </c>
      <c r="B387" s="19">
        <v>278990</v>
      </c>
      <c r="C387" s="76" t="s">
        <v>509</v>
      </c>
      <c r="D387" s="77" t="s">
        <v>117</v>
      </c>
      <c r="E387" s="125">
        <v>1</v>
      </c>
      <c r="F387" s="98">
        <v>79382.52</v>
      </c>
      <c r="G387" s="99">
        <v>5.62E-2</v>
      </c>
      <c r="H387" s="139">
        <f t="shared" si="22"/>
        <v>83843.817624000003</v>
      </c>
      <c r="I387" s="116">
        <v>2</v>
      </c>
      <c r="J387" s="125">
        <v>35</v>
      </c>
      <c r="K387" s="125">
        <v>25</v>
      </c>
      <c r="L387" s="126" t="s">
        <v>39</v>
      </c>
      <c r="N387" s="519">
        <v>114240</v>
      </c>
      <c r="O387" s="509">
        <v>119952</v>
      </c>
      <c r="P387" s="474">
        <f t="shared" si="19"/>
        <v>117096</v>
      </c>
    </row>
    <row r="388" spans="1:16" s="1" customFormat="1" ht="15">
      <c r="A388" s="65">
        <v>386</v>
      </c>
      <c r="B388" s="19">
        <v>242434</v>
      </c>
      <c r="C388" s="76" t="s">
        <v>510</v>
      </c>
      <c r="D388" s="77" t="s">
        <v>117</v>
      </c>
      <c r="E388" s="125">
        <v>1</v>
      </c>
      <c r="F388" s="98">
        <v>41520.29</v>
      </c>
      <c r="G388" s="99">
        <v>5.62E-2</v>
      </c>
      <c r="H388" s="139">
        <f t="shared" si="22"/>
        <v>43853.730298000002</v>
      </c>
      <c r="I388" s="27">
        <v>31</v>
      </c>
      <c r="J388" s="19">
        <v>16</v>
      </c>
      <c r="K388" s="19" t="s">
        <v>45</v>
      </c>
      <c r="L388" s="115" t="s">
        <v>45</v>
      </c>
      <c r="N388" s="519">
        <v>52360</v>
      </c>
      <c r="O388" s="509">
        <v>54978</v>
      </c>
      <c r="P388" s="474">
        <f t="shared" si="19"/>
        <v>53669</v>
      </c>
    </row>
    <row r="389" spans="1:16" s="1" customFormat="1" ht="38.25">
      <c r="A389" s="65">
        <v>387</v>
      </c>
      <c r="B389" s="19">
        <v>238274</v>
      </c>
      <c r="C389" s="76" t="s">
        <v>511</v>
      </c>
      <c r="D389" s="77" t="s">
        <v>411</v>
      </c>
      <c r="E389" s="125">
        <v>1</v>
      </c>
      <c r="F389" s="98">
        <v>85488.41</v>
      </c>
      <c r="G389" s="99">
        <v>5.62E-2</v>
      </c>
      <c r="H389" s="139">
        <f t="shared" si="22"/>
        <v>90292.858642000007</v>
      </c>
      <c r="I389" s="116">
        <v>73</v>
      </c>
      <c r="J389" s="125">
        <v>19</v>
      </c>
      <c r="K389" s="125">
        <v>15</v>
      </c>
      <c r="L389" s="126" t="s">
        <v>62</v>
      </c>
      <c r="N389" s="519">
        <v>109480</v>
      </c>
      <c r="O389" s="509">
        <v>114954</v>
      </c>
      <c r="P389" s="474">
        <f t="shared" ref="P389:P452" si="23">AVERAGE(N389,O389)</f>
        <v>112217</v>
      </c>
    </row>
    <row r="390" spans="1:16" s="1" customFormat="1" ht="127.5">
      <c r="A390" s="65">
        <v>388</v>
      </c>
      <c r="B390" s="19">
        <v>253078</v>
      </c>
      <c r="C390" s="76" t="s">
        <v>264</v>
      </c>
      <c r="D390" s="77" t="s">
        <v>117</v>
      </c>
      <c r="E390" s="125">
        <v>1</v>
      </c>
      <c r="F390" s="98">
        <v>119686.63</v>
      </c>
      <c r="G390" s="99">
        <v>5.62E-2</v>
      </c>
      <c r="H390" s="139">
        <f t="shared" si="22"/>
        <v>126413.018606</v>
      </c>
      <c r="I390" s="116">
        <v>41</v>
      </c>
      <c r="J390" s="125">
        <v>15</v>
      </c>
      <c r="K390" s="125">
        <v>15</v>
      </c>
      <c r="L390" s="126" t="s">
        <v>45</v>
      </c>
      <c r="N390" s="519">
        <v>154700</v>
      </c>
      <c r="O390" s="509">
        <v>162435</v>
      </c>
      <c r="P390" s="474">
        <f t="shared" si="23"/>
        <v>158567.5</v>
      </c>
    </row>
    <row r="391" spans="1:16" s="1" customFormat="1" ht="25.5">
      <c r="A391" s="65">
        <v>389</v>
      </c>
      <c r="B391" s="19">
        <v>231958</v>
      </c>
      <c r="C391" s="76" t="s">
        <v>512</v>
      </c>
      <c r="D391" s="77" t="s">
        <v>208</v>
      </c>
      <c r="E391" s="125">
        <v>1</v>
      </c>
      <c r="F391" s="98">
        <v>348.67</v>
      </c>
      <c r="G391" s="99">
        <v>5.62E-2</v>
      </c>
      <c r="H391" s="139">
        <f t="shared" si="22"/>
        <v>368.26525400000003</v>
      </c>
      <c r="I391" s="116">
        <v>24</v>
      </c>
      <c r="J391" s="125">
        <v>12</v>
      </c>
      <c r="K391" s="125">
        <v>15</v>
      </c>
      <c r="L391" s="126" t="s">
        <v>45</v>
      </c>
      <c r="N391" s="519">
        <v>1428</v>
      </c>
      <c r="O391" s="509">
        <v>1499</v>
      </c>
      <c r="P391" s="474">
        <f t="shared" si="23"/>
        <v>1463.5</v>
      </c>
    </row>
    <row r="392" spans="1:16" s="1" customFormat="1" ht="76.5">
      <c r="A392" s="65">
        <v>390</v>
      </c>
      <c r="B392" s="19">
        <v>250456</v>
      </c>
      <c r="C392" s="76" t="s">
        <v>281</v>
      </c>
      <c r="D392" s="77" t="s">
        <v>513</v>
      </c>
      <c r="E392" s="125">
        <v>1</v>
      </c>
      <c r="F392" s="98">
        <v>47627.37</v>
      </c>
      <c r="G392" s="99">
        <v>5.62E-2</v>
      </c>
      <c r="H392" s="139">
        <f t="shared" si="22"/>
        <v>50304.028194000006</v>
      </c>
      <c r="I392" s="116">
        <v>41</v>
      </c>
      <c r="J392" s="125">
        <v>15</v>
      </c>
      <c r="K392" s="125">
        <v>15</v>
      </c>
      <c r="L392" s="126" t="s">
        <v>45</v>
      </c>
      <c r="N392" s="519">
        <v>60452</v>
      </c>
      <c r="O392" s="509">
        <v>63475</v>
      </c>
      <c r="P392" s="474">
        <f t="shared" si="23"/>
        <v>61963.5</v>
      </c>
    </row>
    <row r="393" spans="1:16" s="1" customFormat="1" ht="15">
      <c r="A393" s="65">
        <v>391</v>
      </c>
      <c r="B393" s="19">
        <v>280447</v>
      </c>
      <c r="C393" s="76" t="s">
        <v>514</v>
      </c>
      <c r="D393" s="77" t="s">
        <v>117</v>
      </c>
      <c r="E393" s="125">
        <v>1</v>
      </c>
      <c r="F393" s="98">
        <v>23200.240000000002</v>
      </c>
      <c r="G393" s="99">
        <v>5.62E-2</v>
      </c>
      <c r="H393" s="139">
        <f t="shared" si="22"/>
        <v>24504.093488000002</v>
      </c>
      <c r="I393" s="116">
        <v>27</v>
      </c>
      <c r="J393" s="125">
        <v>15</v>
      </c>
      <c r="K393" s="125">
        <v>15</v>
      </c>
      <c r="L393" s="126" t="s">
        <v>45</v>
      </c>
      <c r="N393" s="519">
        <v>23800</v>
      </c>
      <c r="O393" s="509">
        <v>24990</v>
      </c>
      <c r="P393" s="474">
        <f t="shared" si="23"/>
        <v>24395</v>
      </c>
    </row>
    <row r="394" spans="1:16" s="1" customFormat="1" ht="51">
      <c r="A394" s="65">
        <v>392</v>
      </c>
      <c r="B394" s="19">
        <v>260397</v>
      </c>
      <c r="C394" s="76" t="s">
        <v>515</v>
      </c>
      <c r="D394" s="77" t="s">
        <v>117</v>
      </c>
      <c r="E394" s="125">
        <v>1</v>
      </c>
      <c r="F394" s="98">
        <v>41520.29</v>
      </c>
      <c r="G394" s="99">
        <v>5.62E-2</v>
      </c>
      <c r="H394" s="139">
        <f t="shared" si="22"/>
        <v>43853.730298000002</v>
      </c>
      <c r="I394" s="116">
        <v>41</v>
      </c>
      <c r="J394" s="125">
        <v>15</v>
      </c>
      <c r="K394" s="125">
        <v>15</v>
      </c>
      <c r="L394" s="126" t="s">
        <v>45</v>
      </c>
      <c r="N394" s="519">
        <v>26180</v>
      </c>
      <c r="O394" s="509">
        <v>27489</v>
      </c>
      <c r="P394" s="474">
        <f t="shared" si="23"/>
        <v>26834.5</v>
      </c>
    </row>
    <row r="395" spans="1:16" s="1" customFormat="1" ht="25.5">
      <c r="A395" s="65">
        <v>393</v>
      </c>
      <c r="B395" s="19">
        <v>274137</v>
      </c>
      <c r="C395" s="76" t="s">
        <v>516</v>
      </c>
      <c r="D395" s="77" t="s">
        <v>61</v>
      </c>
      <c r="E395" s="125">
        <v>1</v>
      </c>
      <c r="F395" s="98">
        <v>421.26</v>
      </c>
      <c r="G395" s="99">
        <v>5.62E-2</v>
      </c>
      <c r="H395" s="139">
        <f t="shared" si="22"/>
        <v>444.93481199999997</v>
      </c>
      <c r="I395" s="116">
        <v>41</v>
      </c>
      <c r="J395" s="125">
        <v>28</v>
      </c>
      <c r="K395" s="125">
        <v>16</v>
      </c>
      <c r="L395" s="126" t="s">
        <v>45</v>
      </c>
      <c r="N395" s="519">
        <v>476</v>
      </c>
      <c r="O395" s="509">
        <v>500</v>
      </c>
      <c r="P395" s="474">
        <f t="shared" si="23"/>
        <v>488</v>
      </c>
    </row>
    <row r="396" spans="1:16" s="1" customFormat="1" ht="25.5">
      <c r="A396" s="65">
        <v>394</v>
      </c>
      <c r="B396" s="19">
        <v>238375</v>
      </c>
      <c r="C396" s="76" t="s">
        <v>517</v>
      </c>
      <c r="D396" s="77" t="s">
        <v>518</v>
      </c>
      <c r="E396" s="125">
        <v>1</v>
      </c>
      <c r="F396" s="98">
        <v>119686.63</v>
      </c>
      <c r="G396" s="99">
        <v>5.62E-2</v>
      </c>
      <c r="H396" s="139">
        <f t="shared" si="22"/>
        <v>126413.018606</v>
      </c>
      <c r="I396" s="116">
        <v>41</v>
      </c>
      <c r="J396" s="125">
        <v>28</v>
      </c>
      <c r="K396" s="125">
        <v>16</v>
      </c>
      <c r="L396" s="126" t="s">
        <v>45</v>
      </c>
      <c r="N396" s="519">
        <v>130900</v>
      </c>
      <c r="O396" s="509">
        <v>137445</v>
      </c>
      <c r="P396" s="474">
        <f t="shared" si="23"/>
        <v>134172.5</v>
      </c>
    </row>
    <row r="397" spans="1:16" s="1" customFormat="1" ht="51">
      <c r="A397" s="65">
        <v>395</v>
      </c>
      <c r="B397" s="19">
        <v>285107</v>
      </c>
      <c r="C397" s="76" t="s">
        <v>519</v>
      </c>
      <c r="D397" s="77" t="s">
        <v>520</v>
      </c>
      <c r="E397" s="125">
        <v>1</v>
      </c>
      <c r="F397" s="98">
        <v>59840.34</v>
      </c>
      <c r="G397" s="99">
        <v>5.62E-2</v>
      </c>
      <c r="H397" s="139">
        <f t="shared" si="22"/>
        <v>63203.367107999999</v>
      </c>
      <c r="I397" s="116">
        <v>42</v>
      </c>
      <c r="J397" s="125">
        <v>15</v>
      </c>
      <c r="K397" s="125">
        <v>15</v>
      </c>
      <c r="L397" s="126" t="s">
        <v>45</v>
      </c>
      <c r="N397" s="519">
        <v>61880</v>
      </c>
      <c r="O397" s="509">
        <v>64974</v>
      </c>
      <c r="P397" s="474">
        <f t="shared" si="23"/>
        <v>63427</v>
      </c>
    </row>
    <row r="398" spans="1:16" s="1" customFormat="1" ht="38.25">
      <c r="A398" s="65">
        <v>396</v>
      </c>
      <c r="B398" s="19">
        <v>236898</v>
      </c>
      <c r="C398" s="76" t="s">
        <v>521</v>
      </c>
      <c r="D398" s="77" t="s">
        <v>522</v>
      </c>
      <c r="E398" s="125">
        <v>1</v>
      </c>
      <c r="F398" s="98">
        <v>9153.48</v>
      </c>
      <c r="G398" s="99">
        <v>5.62E-2</v>
      </c>
      <c r="H398" s="139">
        <f t="shared" si="22"/>
        <v>9667.9055759999992</v>
      </c>
      <c r="I398" s="116">
        <v>46</v>
      </c>
      <c r="J398" s="125">
        <v>15</v>
      </c>
      <c r="K398" s="125">
        <v>15</v>
      </c>
      <c r="L398" s="126" t="s">
        <v>45</v>
      </c>
      <c r="N398" s="519">
        <v>9520</v>
      </c>
      <c r="O398" s="509">
        <v>9996</v>
      </c>
      <c r="P398" s="474">
        <f t="shared" si="23"/>
        <v>9758</v>
      </c>
    </row>
    <row r="399" spans="1:16" s="1" customFormat="1" ht="51">
      <c r="A399" s="65">
        <v>397</v>
      </c>
      <c r="B399" s="19">
        <v>287891</v>
      </c>
      <c r="C399" s="76" t="s">
        <v>523</v>
      </c>
      <c r="D399" s="77" t="s">
        <v>117</v>
      </c>
      <c r="E399" s="125">
        <v>1</v>
      </c>
      <c r="F399" s="98">
        <v>92816.43</v>
      </c>
      <c r="G399" s="99">
        <v>5.62E-2</v>
      </c>
      <c r="H399" s="139">
        <f t="shared" si="22"/>
        <v>98032.713365999996</v>
      </c>
      <c r="I399" s="116">
        <v>46</v>
      </c>
      <c r="J399" s="125">
        <v>12</v>
      </c>
      <c r="K399" s="125">
        <v>18</v>
      </c>
      <c r="L399" s="126" t="s">
        <v>45</v>
      </c>
      <c r="N399" s="519">
        <v>95200</v>
      </c>
      <c r="O399" s="509">
        <v>99960</v>
      </c>
      <c r="P399" s="474">
        <f t="shared" si="23"/>
        <v>97580</v>
      </c>
    </row>
    <row r="400" spans="1:16" s="1" customFormat="1" ht="51">
      <c r="A400" s="65">
        <v>398</v>
      </c>
      <c r="B400" s="19">
        <v>287891</v>
      </c>
      <c r="C400" s="76" t="s">
        <v>524</v>
      </c>
      <c r="D400" s="77" t="s">
        <v>117</v>
      </c>
      <c r="E400" s="125">
        <v>1</v>
      </c>
      <c r="F400" s="98">
        <v>91595.49</v>
      </c>
      <c r="G400" s="99">
        <v>5.62E-2</v>
      </c>
      <c r="H400" s="139">
        <f t="shared" si="22"/>
        <v>96743.15653800001</v>
      </c>
      <c r="I400" s="116">
        <v>46</v>
      </c>
      <c r="J400" s="125">
        <v>12</v>
      </c>
      <c r="K400" s="125">
        <v>18</v>
      </c>
      <c r="L400" s="126" t="s">
        <v>45</v>
      </c>
      <c r="N400" s="519">
        <v>95200</v>
      </c>
      <c r="O400" s="509">
        <v>99960</v>
      </c>
      <c r="P400" s="474">
        <f t="shared" si="23"/>
        <v>97580</v>
      </c>
    </row>
    <row r="401" spans="1:16" s="1" customFormat="1" ht="51">
      <c r="A401" s="65">
        <v>399</v>
      </c>
      <c r="B401" s="19">
        <v>287891</v>
      </c>
      <c r="C401" s="76" t="s">
        <v>525</v>
      </c>
      <c r="D401" s="77" t="s">
        <v>117</v>
      </c>
      <c r="E401" s="125">
        <v>1</v>
      </c>
      <c r="F401" s="98">
        <v>91595.49</v>
      </c>
      <c r="G401" s="99">
        <v>5.62E-2</v>
      </c>
      <c r="H401" s="139">
        <f t="shared" si="22"/>
        <v>96743.15653800001</v>
      </c>
      <c r="I401" s="116">
        <v>46</v>
      </c>
      <c r="J401" s="125">
        <v>12</v>
      </c>
      <c r="K401" s="125">
        <v>18</v>
      </c>
      <c r="L401" s="126" t="s">
        <v>45</v>
      </c>
      <c r="N401" s="519">
        <v>95200</v>
      </c>
      <c r="O401" s="509">
        <v>99960</v>
      </c>
      <c r="P401" s="474">
        <f t="shared" si="23"/>
        <v>97580</v>
      </c>
    </row>
    <row r="402" spans="1:16" s="1" customFormat="1" ht="51">
      <c r="A402" s="65">
        <v>400</v>
      </c>
      <c r="B402" s="19">
        <v>287891</v>
      </c>
      <c r="C402" s="76" t="s">
        <v>526</v>
      </c>
      <c r="D402" s="77" t="s">
        <v>117</v>
      </c>
      <c r="E402" s="125">
        <v>1</v>
      </c>
      <c r="F402" s="98">
        <v>91595.49</v>
      </c>
      <c r="G402" s="99">
        <v>5.62E-2</v>
      </c>
      <c r="H402" s="139">
        <f t="shared" si="22"/>
        <v>96743.15653800001</v>
      </c>
      <c r="I402" s="116">
        <v>46</v>
      </c>
      <c r="J402" s="125">
        <v>12</v>
      </c>
      <c r="K402" s="125">
        <v>18</v>
      </c>
      <c r="L402" s="126" t="s">
        <v>45</v>
      </c>
      <c r="N402" s="519">
        <v>95200</v>
      </c>
      <c r="O402" s="509">
        <v>99960</v>
      </c>
      <c r="P402" s="474">
        <f t="shared" si="23"/>
        <v>97580</v>
      </c>
    </row>
    <row r="403" spans="1:16" s="1" customFormat="1" ht="63.75">
      <c r="A403" s="65">
        <v>401</v>
      </c>
      <c r="B403" s="19">
        <v>283205</v>
      </c>
      <c r="C403" s="76" t="s">
        <v>527</v>
      </c>
      <c r="D403" s="77" t="s">
        <v>57</v>
      </c>
      <c r="E403" s="125">
        <v>1</v>
      </c>
      <c r="F403" s="98">
        <v>12311</v>
      </c>
      <c r="G403" s="99">
        <v>5.62E-2</v>
      </c>
      <c r="H403" s="139">
        <f t="shared" si="22"/>
        <v>13002.878199999999</v>
      </c>
      <c r="I403" s="116">
        <v>10</v>
      </c>
      <c r="J403" s="125">
        <v>10</v>
      </c>
      <c r="K403" s="125">
        <v>17</v>
      </c>
      <c r="L403" s="126" t="s">
        <v>39</v>
      </c>
      <c r="N403" s="519">
        <v>15000</v>
      </c>
      <c r="O403" s="509">
        <v>15750</v>
      </c>
      <c r="P403" s="474">
        <f t="shared" si="23"/>
        <v>15375</v>
      </c>
    </row>
    <row r="404" spans="1:16" s="1" customFormat="1" ht="15">
      <c r="A404" s="65">
        <v>402</v>
      </c>
      <c r="B404" s="19">
        <v>234204</v>
      </c>
      <c r="C404" s="76" t="s">
        <v>528</v>
      </c>
      <c r="D404" s="77" t="s">
        <v>360</v>
      </c>
      <c r="E404" s="125">
        <v>1</v>
      </c>
      <c r="F404" s="98">
        <v>20470.8</v>
      </c>
      <c r="G404" s="99">
        <v>5.62E-2</v>
      </c>
      <c r="H404" s="139">
        <f t="shared" si="22"/>
        <v>21621.258959999999</v>
      </c>
      <c r="I404" s="116">
        <v>27</v>
      </c>
      <c r="J404" s="125">
        <v>10</v>
      </c>
      <c r="K404" s="125">
        <v>17</v>
      </c>
      <c r="L404" s="126" t="s">
        <v>39</v>
      </c>
      <c r="N404" s="519">
        <v>31500</v>
      </c>
      <c r="O404" s="509">
        <v>33075</v>
      </c>
      <c r="P404" s="474">
        <f t="shared" si="23"/>
        <v>32287.5</v>
      </c>
    </row>
    <row r="405" spans="1:16" s="1" customFormat="1" ht="15">
      <c r="A405" s="65">
        <v>403</v>
      </c>
      <c r="B405" s="19">
        <v>234204</v>
      </c>
      <c r="C405" s="76" t="s">
        <v>529</v>
      </c>
      <c r="D405" s="77" t="s">
        <v>117</v>
      </c>
      <c r="E405" s="125">
        <v>1</v>
      </c>
      <c r="F405" s="98">
        <v>20470.8</v>
      </c>
      <c r="G405" s="99">
        <v>5.62E-2</v>
      </c>
      <c r="H405" s="139">
        <f t="shared" si="22"/>
        <v>21621.258959999999</v>
      </c>
      <c r="I405" s="116">
        <v>27</v>
      </c>
      <c r="J405" s="125">
        <v>10</v>
      </c>
      <c r="K405" s="125">
        <v>16</v>
      </c>
      <c r="L405" s="126" t="s">
        <v>39</v>
      </c>
      <c r="N405" s="519">
        <v>31500</v>
      </c>
      <c r="O405" s="509">
        <v>33075</v>
      </c>
      <c r="P405" s="474">
        <f t="shared" si="23"/>
        <v>32287.5</v>
      </c>
    </row>
    <row r="406" spans="1:16" s="1" customFormat="1" ht="15">
      <c r="A406" s="65">
        <v>404</v>
      </c>
      <c r="B406" s="19">
        <v>234204</v>
      </c>
      <c r="C406" s="76" t="s">
        <v>530</v>
      </c>
      <c r="D406" s="77" t="s">
        <v>117</v>
      </c>
      <c r="E406" s="125">
        <v>1</v>
      </c>
      <c r="F406" s="98">
        <v>26936.7</v>
      </c>
      <c r="G406" s="99">
        <v>5.62E-2</v>
      </c>
      <c r="H406" s="139">
        <f t="shared" si="22"/>
        <v>28450.542540000002</v>
      </c>
      <c r="I406" s="116">
        <v>27</v>
      </c>
      <c r="J406" s="125">
        <v>19</v>
      </c>
      <c r="K406" s="125">
        <v>15</v>
      </c>
      <c r="L406" s="126" t="s">
        <v>62</v>
      </c>
      <c r="N406" s="519">
        <v>31500</v>
      </c>
      <c r="O406" s="509">
        <v>33075</v>
      </c>
      <c r="P406" s="474">
        <f t="shared" si="23"/>
        <v>32287.5</v>
      </c>
    </row>
    <row r="407" spans="1:16" s="1" customFormat="1" ht="15">
      <c r="A407" s="65">
        <v>405</v>
      </c>
      <c r="B407" s="19">
        <v>280712</v>
      </c>
      <c r="C407" s="76" t="s">
        <v>531</v>
      </c>
      <c r="D407" s="77" t="s">
        <v>360</v>
      </c>
      <c r="E407" s="125">
        <v>1</v>
      </c>
      <c r="F407" s="98">
        <v>59266.2</v>
      </c>
      <c r="G407" s="99">
        <v>5.62E-2</v>
      </c>
      <c r="H407" s="139">
        <f t="shared" ref="H407:H416" si="24">(F407*G407)+F407</f>
        <v>62596.960439999995</v>
      </c>
      <c r="I407" s="116">
        <v>2</v>
      </c>
      <c r="J407" s="125">
        <v>10</v>
      </c>
      <c r="K407" s="125">
        <v>15</v>
      </c>
      <c r="L407" s="126" t="s">
        <v>532</v>
      </c>
      <c r="N407" s="519">
        <v>90300</v>
      </c>
      <c r="O407" s="509">
        <v>94815</v>
      </c>
      <c r="P407" s="474">
        <f t="shared" si="23"/>
        <v>92557.5</v>
      </c>
    </row>
    <row r="408" spans="1:16" s="1" customFormat="1" ht="25.5">
      <c r="A408" s="65">
        <v>406</v>
      </c>
      <c r="B408" s="19">
        <v>280372</v>
      </c>
      <c r="C408" s="76" t="s">
        <v>533</v>
      </c>
      <c r="D408" s="77" t="s">
        <v>360</v>
      </c>
      <c r="E408" s="125">
        <v>1</v>
      </c>
      <c r="F408" s="98">
        <v>20470.8</v>
      </c>
      <c r="G408" s="99">
        <v>5.62E-2</v>
      </c>
      <c r="H408" s="139">
        <f t="shared" si="24"/>
        <v>21621.258959999999</v>
      </c>
      <c r="I408" s="116">
        <v>2</v>
      </c>
      <c r="J408" s="125">
        <v>10</v>
      </c>
      <c r="K408" s="125">
        <v>15</v>
      </c>
      <c r="L408" s="126" t="s">
        <v>532</v>
      </c>
      <c r="N408" s="519">
        <v>31500</v>
      </c>
      <c r="O408" s="509">
        <v>33075</v>
      </c>
      <c r="P408" s="474">
        <f t="shared" si="23"/>
        <v>32287.5</v>
      </c>
    </row>
    <row r="409" spans="1:16" s="1" customFormat="1" ht="25.5">
      <c r="A409" s="65">
        <v>407</v>
      </c>
      <c r="B409" s="19">
        <v>247086</v>
      </c>
      <c r="C409" s="76" t="s">
        <v>534</v>
      </c>
      <c r="D409" s="77" t="s">
        <v>117</v>
      </c>
      <c r="E409" s="125">
        <v>1</v>
      </c>
      <c r="F409" s="98">
        <v>14650.09</v>
      </c>
      <c r="G409" s="99">
        <v>5.62E-2</v>
      </c>
      <c r="H409" s="139">
        <f t="shared" si="24"/>
        <v>15473.425058000001</v>
      </c>
      <c r="I409" s="116">
        <v>41</v>
      </c>
      <c r="J409" s="125">
        <v>17</v>
      </c>
      <c r="K409" s="125">
        <v>17</v>
      </c>
      <c r="L409" s="126" t="s">
        <v>45</v>
      </c>
      <c r="N409" s="519">
        <v>21420</v>
      </c>
      <c r="O409" s="509">
        <v>22491</v>
      </c>
      <c r="P409" s="474">
        <f t="shared" si="23"/>
        <v>21955.5</v>
      </c>
    </row>
    <row r="410" spans="1:16" s="1" customFormat="1" ht="25.5">
      <c r="A410" s="65">
        <v>408</v>
      </c>
      <c r="B410" s="19">
        <v>247085</v>
      </c>
      <c r="C410" s="76" t="s">
        <v>535</v>
      </c>
      <c r="D410" s="77" t="s">
        <v>117</v>
      </c>
      <c r="E410" s="125">
        <v>1</v>
      </c>
      <c r="F410" s="98">
        <v>10986.08</v>
      </c>
      <c r="G410" s="99">
        <v>5.62E-2</v>
      </c>
      <c r="H410" s="139">
        <f t="shared" si="24"/>
        <v>11603.497696</v>
      </c>
      <c r="I410" s="116">
        <v>41</v>
      </c>
      <c r="J410" s="125">
        <v>16</v>
      </c>
      <c r="K410" s="125">
        <v>18</v>
      </c>
      <c r="L410" s="126" t="s">
        <v>150</v>
      </c>
      <c r="N410" s="519">
        <v>17850</v>
      </c>
      <c r="O410" s="509">
        <v>18743</v>
      </c>
      <c r="P410" s="474">
        <f t="shared" si="23"/>
        <v>18296.5</v>
      </c>
    </row>
    <row r="411" spans="1:16" s="1" customFormat="1" ht="25.5">
      <c r="A411" s="65">
        <v>409</v>
      </c>
      <c r="B411" s="19">
        <v>247085</v>
      </c>
      <c r="C411" s="76" t="s">
        <v>536</v>
      </c>
      <c r="D411" s="77" t="s">
        <v>117</v>
      </c>
      <c r="E411" s="125">
        <v>1</v>
      </c>
      <c r="F411" s="98">
        <v>10986.08</v>
      </c>
      <c r="G411" s="99">
        <v>5.62E-2</v>
      </c>
      <c r="H411" s="139">
        <f t="shared" si="24"/>
        <v>11603.497696</v>
      </c>
      <c r="I411" s="116">
        <v>41</v>
      </c>
      <c r="J411" s="125">
        <v>16</v>
      </c>
      <c r="K411" s="125">
        <v>18</v>
      </c>
      <c r="L411" s="126" t="s">
        <v>150</v>
      </c>
      <c r="N411" s="519">
        <v>17850</v>
      </c>
      <c r="O411" s="509">
        <v>18743</v>
      </c>
      <c r="P411" s="474">
        <f t="shared" si="23"/>
        <v>18296.5</v>
      </c>
    </row>
    <row r="412" spans="1:16" s="1" customFormat="1" ht="15">
      <c r="A412" s="65">
        <v>410</v>
      </c>
      <c r="B412" s="19">
        <v>234212</v>
      </c>
      <c r="C412" s="76" t="s">
        <v>537</v>
      </c>
      <c r="D412" s="77" t="s">
        <v>538</v>
      </c>
      <c r="E412" s="125">
        <v>1</v>
      </c>
      <c r="F412" s="98">
        <v>964866.28</v>
      </c>
      <c r="G412" s="99">
        <v>5.62E-2</v>
      </c>
      <c r="H412" s="139">
        <f t="shared" si="24"/>
        <v>1019091.764936</v>
      </c>
      <c r="I412" s="116">
        <v>21</v>
      </c>
      <c r="J412" s="125">
        <v>10</v>
      </c>
      <c r="K412" s="125">
        <v>27</v>
      </c>
      <c r="L412" s="126" t="s">
        <v>123</v>
      </c>
      <c r="N412" s="519">
        <v>1071000</v>
      </c>
      <c r="O412" s="509">
        <v>1124550</v>
      </c>
      <c r="P412" s="474">
        <f t="shared" si="23"/>
        <v>1097775</v>
      </c>
    </row>
    <row r="413" spans="1:16" s="1" customFormat="1" ht="15">
      <c r="A413" s="65">
        <v>411</v>
      </c>
      <c r="B413" s="19">
        <v>282821</v>
      </c>
      <c r="C413" s="76" t="s">
        <v>539</v>
      </c>
      <c r="D413" s="77" t="s">
        <v>136</v>
      </c>
      <c r="E413" s="125">
        <v>1</v>
      </c>
      <c r="F413" s="98">
        <v>12207.02</v>
      </c>
      <c r="G413" s="99">
        <v>5.62E-2</v>
      </c>
      <c r="H413" s="139">
        <f t="shared" si="24"/>
        <v>12893.054524000001</v>
      </c>
      <c r="I413" s="116">
        <v>41</v>
      </c>
      <c r="J413" s="125">
        <v>16</v>
      </c>
      <c r="K413" s="125" t="s">
        <v>45</v>
      </c>
      <c r="L413" s="126" t="s">
        <v>45</v>
      </c>
      <c r="N413" s="519">
        <v>14280</v>
      </c>
      <c r="O413" s="509">
        <v>14994</v>
      </c>
      <c r="P413" s="474">
        <f t="shared" si="23"/>
        <v>14637</v>
      </c>
    </row>
    <row r="414" spans="1:16" s="1" customFormat="1" ht="15">
      <c r="A414" s="65">
        <v>412</v>
      </c>
      <c r="B414" s="19">
        <v>233779</v>
      </c>
      <c r="C414" s="76" t="s">
        <v>540</v>
      </c>
      <c r="D414" s="77" t="s">
        <v>117</v>
      </c>
      <c r="E414" s="125">
        <v>1</v>
      </c>
      <c r="F414" s="98">
        <v>20757.169999999998</v>
      </c>
      <c r="G414" s="99">
        <v>5.62E-2</v>
      </c>
      <c r="H414" s="139">
        <f t="shared" si="24"/>
        <v>21923.722953999997</v>
      </c>
      <c r="I414" s="116">
        <v>41</v>
      </c>
      <c r="J414" s="125">
        <v>16</v>
      </c>
      <c r="K414" s="125" t="s">
        <v>45</v>
      </c>
      <c r="L414" s="126" t="s">
        <v>45</v>
      </c>
      <c r="N414" s="519">
        <v>29750</v>
      </c>
      <c r="O414" s="509">
        <v>31238</v>
      </c>
      <c r="P414" s="474">
        <f t="shared" si="23"/>
        <v>30494</v>
      </c>
    </row>
    <row r="415" spans="1:16" s="1" customFormat="1" ht="25.5">
      <c r="A415" s="65">
        <v>413</v>
      </c>
      <c r="B415" s="19">
        <v>233040</v>
      </c>
      <c r="C415" s="76" t="s">
        <v>541</v>
      </c>
      <c r="D415" s="77" t="s">
        <v>41</v>
      </c>
      <c r="E415" s="125">
        <v>1</v>
      </c>
      <c r="F415" s="98">
        <v>56176.33</v>
      </c>
      <c r="G415" s="99">
        <v>5.62E-2</v>
      </c>
      <c r="H415" s="139">
        <f t="shared" si="24"/>
        <v>59333.439746000004</v>
      </c>
      <c r="I415" s="116">
        <v>42</v>
      </c>
      <c r="J415" s="125">
        <v>16</v>
      </c>
      <c r="K415" s="125" t="s">
        <v>45</v>
      </c>
      <c r="L415" s="126" t="s">
        <v>45</v>
      </c>
      <c r="N415" s="519">
        <v>55930</v>
      </c>
      <c r="O415" s="509">
        <v>58727</v>
      </c>
      <c r="P415" s="474">
        <f t="shared" si="23"/>
        <v>57328.5</v>
      </c>
    </row>
    <row r="416" spans="1:16" s="1" customFormat="1" ht="114.75">
      <c r="A416" s="65">
        <v>414</v>
      </c>
      <c r="B416" s="19">
        <v>286457</v>
      </c>
      <c r="C416" s="76" t="s">
        <v>542</v>
      </c>
      <c r="D416" s="77" t="s">
        <v>360</v>
      </c>
      <c r="E416" s="125">
        <v>1</v>
      </c>
      <c r="F416" s="98">
        <v>119686.63</v>
      </c>
      <c r="G416" s="99">
        <v>5.62E-2</v>
      </c>
      <c r="H416" s="139">
        <f t="shared" si="24"/>
        <v>126413.018606</v>
      </c>
      <c r="I416" s="116">
        <v>10</v>
      </c>
      <c r="J416" s="125">
        <v>13</v>
      </c>
      <c r="K416" s="125">
        <v>16</v>
      </c>
      <c r="L416" s="126" t="s">
        <v>134</v>
      </c>
      <c r="N416" s="519">
        <v>178500</v>
      </c>
      <c r="O416" s="509">
        <v>187425</v>
      </c>
      <c r="P416" s="474">
        <f t="shared" si="23"/>
        <v>182962.5</v>
      </c>
    </row>
    <row r="417" spans="1:16" s="1" customFormat="1" ht="25.5">
      <c r="A417" s="65">
        <v>415</v>
      </c>
      <c r="B417" s="19">
        <v>286456</v>
      </c>
      <c r="C417" s="76" t="s">
        <v>543</v>
      </c>
      <c r="D417" s="77" t="s">
        <v>61</v>
      </c>
      <c r="E417" s="125">
        <v>1</v>
      </c>
      <c r="F417" s="98"/>
      <c r="G417" s="99">
        <v>5.62E-2</v>
      </c>
      <c r="H417" s="139">
        <v>24900</v>
      </c>
      <c r="I417" s="116">
        <v>30</v>
      </c>
      <c r="J417" s="125">
        <v>13</v>
      </c>
      <c r="K417" s="125">
        <v>16</v>
      </c>
      <c r="L417" s="126" t="s">
        <v>54</v>
      </c>
      <c r="N417" s="519">
        <v>38080</v>
      </c>
      <c r="O417" s="509">
        <v>39984</v>
      </c>
      <c r="P417" s="474">
        <f t="shared" si="23"/>
        <v>39032</v>
      </c>
    </row>
    <row r="418" spans="1:16" s="1" customFormat="1" ht="15">
      <c r="A418" s="65">
        <v>416</v>
      </c>
      <c r="B418" s="19">
        <v>290477</v>
      </c>
      <c r="C418" s="76" t="s">
        <v>544</v>
      </c>
      <c r="D418" s="77" t="s">
        <v>545</v>
      </c>
      <c r="E418" s="125">
        <v>1</v>
      </c>
      <c r="F418" s="98">
        <v>84267.47</v>
      </c>
      <c r="G418" s="99">
        <v>5.62E-2</v>
      </c>
      <c r="H418" s="139">
        <f>(F418*G418)+F418</f>
        <v>89003.301814000006</v>
      </c>
      <c r="I418" s="116">
        <v>46</v>
      </c>
      <c r="J418" s="125">
        <v>12</v>
      </c>
      <c r="K418" s="125">
        <v>34</v>
      </c>
      <c r="L418" s="126" t="s">
        <v>93</v>
      </c>
      <c r="N418" s="519">
        <v>85680</v>
      </c>
      <c r="O418" s="509">
        <v>89964</v>
      </c>
      <c r="P418" s="474">
        <f t="shared" si="23"/>
        <v>87822</v>
      </c>
    </row>
    <row r="419" spans="1:16" s="1" customFormat="1" ht="25.5">
      <c r="A419" s="65">
        <v>417</v>
      </c>
      <c r="B419" s="19">
        <v>289132</v>
      </c>
      <c r="C419" s="76" t="s">
        <v>546</v>
      </c>
      <c r="D419" s="77" t="s">
        <v>547</v>
      </c>
      <c r="E419" s="125">
        <v>1</v>
      </c>
      <c r="F419" s="98">
        <v>4756.43</v>
      </c>
      <c r="G419" s="99">
        <v>5.62E-2</v>
      </c>
      <c r="H419" s="139">
        <f>(F419*G419)+F419</f>
        <v>5023.7413660000002</v>
      </c>
      <c r="I419" s="116">
        <v>21</v>
      </c>
      <c r="J419" s="125">
        <v>12</v>
      </c>
      <c r="K419" s="125">
        <v>34</v>
      </c>
      <c r="L419" s="126" t="s">
        <v>93</v>
      </c>
      <c r="N419" s="519">
        <v>5950</v>
      </c>
      <c r="O419" s="509">
        <v>6248</v>
      </c>
      <c r="P419" s="474">
        <f t="shared" si="23"/>
        <v>6099</v>
      </c>
    </row>
    <row r="420" spans="1:16" s="1" customFormat="1" ht="89.25">
      <c r="A420" s="65">
        <v>418</v>
      </c>
      <c r="B420" s="19">
        <v>246681</v>
      </c>
      <c r="C420" s="76" t="s">
        <v>548</v>
      </c>
      <c r="D420" s="77" t="s">
        <v>549</v>
      </c>
      <c r="E420" s="125">
        <v>1</v>
      </c>
      <c r="F420" s="98">
        <v>39077.22</v>
      </c>
      <c r="G420" s="99">
        <v>5.62E-2</v>
      </c>
      <c r="H420" s="139">
        <f>(F420*G420)+F420</f>
        <v>41273.359764000001</v>
      </c>
      <c r="I420" s="116">
        <v>53</v>
      </c>
      <c r="J420" s="125">
        <v>11</v>
      </c>
      <c r="K420" s="125">
        <v>21</v>
      </c>
      <c r="L420" s="126" t="s">
        <v>550</v>
      </c>
      <c r="N420" s="519">
        <v>58310</v>
      </c>
      <c r="O420" s="509">
        <v>61226</v>
      </c>
      <c r="P420" s="474">
        <f t="shared" si="23"/>
        <v>59768</v>
      </c>
    </row>
    <row r="421" spans="1:16" s="1" customFormat="1" ht="51">
      <c r="A421" s="65">
        <v>419</v>
      </c>
      <c r="B421" s="19">
        <v>257904</v>
      </c>
      <c r="C421" s="76" t="s">
        <v>551</v>
      </c>
      <c r="D421" s="77" t="s">
        <v>360</v>
      </c>
      <c r="E421" s="125">
        <v>1</v>
      </c>
      <c r="F421" s="98"/>
      <c r="G421" s="99">
        <v>5.62E-2</v>
      </c>
      <c r="H421" s="139">
        <v>12000</v>
      </c>
      <c r="I421" s="116">
        <v>46</v>
      </c>
      <c r="J421" s="125">
        <v>12</v>
      </c>
      <c r="K421" s="125">
        <v>10</v>
      </c>
      <c r="L421" s="126" t="s">
        <v>45</v>
      </c>
      <c r="N421" s="519">
        <v>41650</v>
      </c>
      <c r="O421" s="509">
        <v>43733</v>
      </c>
      <c r="P421" s="474">
        <f t="shared" si="23"/>
        <v>42691.5</v>
      </c>
    </row>
    <row r="422" spans="1:16" s="1" customFormat="1" ht="114.75">
      <c r="A422" s="65">
        <v>420</v>
      </c>
      <c r="B422" s="19">
        <v>257904</v>
      </c>
      <c r="C422" s="76" t="s">
        <v>552</v>
      </c>
      <c r="D422" s="77" t="s">
        <v>360</v>
      </c>
      <c r="E422" s="125">
        <v>1</v>
      </c>
      <c r="F422" s="98"/>
      <c r="G422" s="99">
        <v>5.62E-2</v>
      </c>
      <c r="H422" s="139">
        <v>19900</v>
      </c>
      <c r="I422" s="116">
        <v>46</v>
      </c>
      <c r="J422" s="125">
        <v>12</v>
      </c>
      <c r="K422" s="125">
        <v>10</v>
      </c>
      <c r="L422" s="126" t="s">
        <v>45</v>
      </c>
      <c r="N422" s="519">
        <v>29750</v>
      </c>
      <c r="O422" s="509">
        <v>31238</v>
      </c>
      <c r="P422" s="474">
        <f t="shared" si="23"/>
        <v>30494</v>
      </c>
    </row>
    <row r="423" spans="1:16" s="1" customFormat="1" ht="76.5">
      <c r="A423" s="65">
        <v>421</v>
      </c>
      <c r="B423" s="19">
        <v>247009</v>
      </c>
      <c r="C423" s="76" t="s">
        <v>553</v>
      </c>
      <c r="D423" s="77" t="s">
        <v>117</v>
      </c>
      <c r="E423" s="125">
        <v>1</v>
      </c>
      <c r="F423" s="98">
        <v>15260.56</v>
      </c>
      <c r="G423" s="99">
        <v>5.62E-2</v>
      </c>
      <c r="H423" s="139">
        <f t="shared" ref="H423:H435" si="25">(F423*G423)+F423</f>
        <v>16118.203471999999</v>
      </c>
      <c r="I423" s="116">
        <v>51</v>
      </c>
      <c r="J423" s="125">
        <v>11</v>
      </c>
      <c r="K423" s="125">
        <v>16</v>
      </c>
      <c r="L423" s="126">
        <v>11</v>
      </c>
      <c r="N423" s="519">
        <v>17850</v>
      </c>
      <c r="O423" s="509">
        <v>18743</v>
      </c>
      <c r="P423" s="474">
        <f t="shared" si="23"/>
        <v>18296.5</v>
      </c>
    </row>
    <row r="424" spans="1:16" s="1" customFormat="1" ht="76.5">
      <c r="A424" s="65">
        <v>422</v>
      </c>
      <c r="B424" s="19">
        <v>298233</v>
      </c>
      <c r="C424" s="76" t="s">
        <v>554</v>
      </c>
      <c r="D424" s="77" t="s">
        <v>360</v>
      </c>
      <c r="E424" s="125">
        <v>1</v>
      </c>
      <c r="F424" s="98">
        <v>28085.19</v>
      </c>
      <c r="G424" s="99">
        <v>5.62E-2</v>
      </c>
      <c r="H424" s="139">
        <f t="shared" si="25"/>
        <v>29663.577677999998</v>
      </c>
      <c r="I424" s="116">
        <v>10</v>
      </c>
      <c r="J424" s="125">
        <v>21</v>
      </c>
      <c r="K424" s="125">
        <v>19</v>
      </c>
      <c r="L424" s="126" t="s">
        <v>282</v>
      </c>
      <c r="N424" s="519">
        <v>17850</v>
      </c>
      <c r="O424" s="509">
        <v>18743</v>
      </c>
      <c r="P424" s="474">
        <f t="shared" si="23"/>
        <v>18296.5</v>
      </c>
    </row>
    <row r="425" spans="1:16" s="1" customFormat="1" ht="15">
      <c r="A425" s="65">
        <v>423</v>
      </c>
      <c r="B425" s="19">
        <v>243284</v>
      </c>
      <c r="C425" s="76" t="s">
        <v>555</v>
      </c>
      <c r="D425" s="77" t="s">
        <v>360</v>
      </c>
      <c r="E425" s="125">
        <v>1</v>
      </c>
      <c r="F425" s="98">
        <v>35413.21</v>
      </c>
      <c r="G425" s="99">
        <v>5.62E-2</v>
      </c>
      <c r="H425" s="139">
        <f t="shared" si="25"/>
        <v>37403.432401999999</v>
      </c>
      <c r="I425" s="116">
        <v>41</v>
      </c>
      <c r="J425" s="125">
        <v>21</v>
      </c>
      <c r="K425" s="125">
        <v>19</v>
      </c>
      <c r="L425" s="126" t="s">
        <v>282</v>
      </c>
      <c r="N425" s="519">
        <v>34510</v>
      </c>
      <c r="O425" s="509">
        <v>36236</v>
      </c>
      <c r="P425" s="474">
        <f t="shared" si="23"/>
        <v>35373</v>
      </c>
    </row>
    <row r="426" spans="1:16" s="1" customFormat="1" ht="63.75">
      <c r="A426" s="65">
        <v>424</v>
      </c>
      <c r="B426" s="19">
        <v>287042</v>
      </c>
      <c r="C426" s="76" t="s">
        <v>556</v>
      </c>
      <c r="D426" s="77" t="s">
        <v>360</v>
      </c>
      <c r="E426" s="125">
        <v>1</v>
      </c>
      <c r="F426" s="98">
        <v>228388.37</v>
      </c>
      <c r="G426" s="99">
        <v>5.62E-2</v>
      </c>
      <c r="H426" s="139">
        <f t="shared" si="25"/>
        <v>241223.796394</v>
      </c>
      <c r="I426" s="116">
        <v>39</v>
      </c>
      <c r="J426" s="125">
        <v>21</v>
      </c>
      <c r="K426" s="125">
        <v>19</v>
      </c>
      <c r="L426" s="126" t="s">
        <v>282</v>
      </c>
      <c r="N426" s="519">
        <v>297500</v>
      </c>
      <c r="O426" s="509">
        <v>312375</v>
      </c>
      <c r="P426" s="474">
        <f t="shared" si="23"/>
        <v>304937.5</v>
      </c>
    </row>
    <row r="427" spans="1:16" s="1" customFormat="1" ht="38.25">
      <c r="A427" s="65">
        <v>425</v>
      </c>
      <c r="B427" s="19">
        <v>245562</v>
      </c>
      <c r="C427" s="76" t="s">
        <v>557</v>
      </c>
      <c r="D427" s="77" t="s">
        <v>558</v>
      </c>
      <c r="E427" s="125">
        <v>1</v>
      </c>
      <c r="F427" s="98">
        <v>54955.39</v>
      </c>
      <c r="G427" s="99">
        <v>5.62E-2</v>
      </c>
      <c r="H427" s="139">
        <f t="shared" si="25"/>
        <v>58043.882918000003</v>
      </c>
      <c r="I427" s="116">
        <v>46</v>
      </c>
      <c r="J427" s="125">
        <v>13</v>
      </c>
      <c r="K427" s="125">
        <v>22</v>
      </c>
      <c r="L427" s="126" t="s">
        <v>39</v>
      </c>
      <c r="N427" s="519">
        <v>57120</v>
      </c>
      <c r="O427" s="509">
        <v>59976</v>
      </c>
      <c r="P427" s="474">
        <f t="shared" si="23"/>
        <v>58548</v>
      </c>
    </row>
    <row r="428" spans="1:16" s="1" customFormat="1" ht="38.25">
      <c r="A428" s="65">
        <v>426</v>
      </c>
      <c r="B428" s="19">
        <v>279430</v>
      </c>
      <c r="C428" s="76" t="s">
        <v>559</v>
      </c>
      <c r="D428" s="77" t="s">
        <v>360</v>
      </c>
      <c r="E428" s="125">
        <v>1</v>
      </c>
      <c r="F428" s="98">
        <v>59840.34</v>
      </c>
      <c r="G428" s="99">
        <v>5.62E-2</v>
      </c>
      <c r="H428" s="139">
        <f t="shared" si="25"/>
        <v>63203.367107999999</v>
      </c>
      <c r="I428" s="116">
        <v>46</v>
      </c>
      <c r="J428" s="125">
        <v>13</v>
      </c>
      <c r="K428" s="125">
        <v>22</v>
      </c>
      <c r="L428" s="126" t="s">
        <v>39</v>
      </c>
      <c r="N428" s="519">
        <v>65450</v>
      </c>
      <c r="O428" s="509">
        <v>68723</v>
      </c>
      <c r="P428" s="474">
        <f t="shared" si="23"/>
        <v>67086.5</v>
      </c>
    </row>
    <row r="429" spans="1:16" s="1" customFormat="1" ht="38.25">
      <c r="A429" s="65">
        <v>427</v>
      </c>
      <c r="B429" s="19">
        <v>279430</v>
      </c>
      <c r="C429" s="76" t="s">
        <v>560</v>
      </c>
      <c r="D429" s="77" t="s">
        <v>360</v>
      </c>
      <c r="E429" s="125">
        <v>1</v>
      </c>
      <c r="F429" s="98">
        <v>59840.34</v>
      </c>
      <c r="G429" s="99">
        <v>5.62E-2</v>
      </c>
      <c r="H429" s="139">
        <f t="shared" si="25"/>
        <v>63203.367107999999</v>
      </c>
      <c r="I429" s="116">
        <v>46</v>
      </c>
      <c r="J429" s="125">
        <v>21</v>
      </c>
      <c r="K429" s="125">
        <v>19</v>
      </c>
      <c r="L429" s="126" t="s">
        <v>282</v>
      </c>
      <c r="N429" s="519">
        <v>65450</v>
      </c>
      <c r="O429" s="509">
        <v>68723</v>
      </c>
      <c r="P429" s="474">
        <f t="shared" si="23"/>
        <v>67086.5</v>
      </c>
    </row>
    <row r="430" spans="1:16" s="1" customFormat="1" ht="38.25">
      <c r="A430" s="65">
        <v>428</v>
      </c>
      <c r="B430" s="19">
        <v>279430</v>
      </c>
      <c r="C430" s="76" t="s">
        <v>561</v>
      </c>
      <c r="D430" s="77" t="s">
        <v>360</v>
      </c>
      <c r="E430" s="125">
        <v>1</v>
      </c>
      <c r="F430" s="98">
        <v>59840.34</v>
      </c>
      <c r="G430" s="99">
        <v>5.62E-2</v>
      </c>
      <c r="H430" s="139">
        <f t="shared" si="25"/>
        <v>63203.367107999999</v>
      </c>
      <c r="I430" s="116">
        <v>46</v>
      </c>
      <c r="J430" s="125">
        <v>21</v>
      </c>
      <c r="K430" s="125">
        <v>19</v>
      </c>
      <c r="L430" s="126" t="s">
        <v>282</v>
      </c>
      <c r="N430" s="519">
        <v>65450</v>
      </c>
      <c r="O430" s="509">
        <v>68723</v>
      </c>
      <c r="P430" s="474">
        <f t="shared" si="23"/>
        <v>67086.5</v>
      </c>
    </row>
    <row r="431" spans="1:16" s="1" customFormat="1" ht="38.25">
      <c r="A431" s="65">
        <v>429</v>
      </c>
      <c r="B431" s="19">
        <v>279430</v>
      </c>
      <c r="C431" s="76" t="s">
        <v>562</v>
      </c>
      <c r="D431" s="77" t="s">
        <v>360</v>
      </c>
      <c r="E431" s="125">
        <v>1</v>
      </c>
      <c r="F431" s="98">
        <v>59840.34</v>
      </c>
      <c r="G431" s="99">
        <v>5.62E-2</v>
      </c>
      <c r="H431" s="139">
        <f t="shared" si="25"/>
        <v>63203.367107999999</v>
      </c>
      <c r="I431" s="116">
        <v>46</v>
      </c>
      <c r="J431" s="125">
        <v>12</v>
      </c>
      <c r="K431" s="125" t="s">
        <v>45</v>
      </c>
      <c r="L431" s="126" t="s">
        <v>45</v>
      </c>
      <c r="N431" s="519">
        <v>65450</v>
      </c>
      <c r="O431" s="509">
        <v>68723</v>
      </c>
      <c r="P431" s="474">
        <f t="shared" si="23"/>
        <v>67086.5</v>
      </c>
    </row>
    <row r="432" spans="1:16" s="1" customFormat="1" ht="63.75">
      <c r="A432" s="65">
        <v>430</v>
      </c>
      <c r="B432" s="19">
        <v>279430</v>
      </c>
      <c r="C432" s="76" t="s">
        <v>563</v>
      </c>
      <c r="D432" s="77" t="s">
        <v>564</v>
      </c>
      <c r="E432" s="125">
        <v>1</v>
      </c>
      <c r="F432" s="98">
        <v>21978.11</v>
      </c>
      <c r="G432" s="99">
        <v>5.62E-2</v>
      </c>
      <c r="H432" s="139">
        <f t="shared" si="25"/>
        <v>23213.279782000001</v>
      </c>
      <c r="I432" s="116">
        <v>46</v>
      </c>
      <c r="J432" s="125">
        <v>15</v>
      </c>
      <c r="K432" s="125">
        <v>15</v>
      </c>
      <c r="L432" s="126" t="s">
        <v>45</v>
      </c>
      <c r="N432" s="519">
        <v>273700</v>
      </c>
      <c r="O432" s="509">
        <v>287385</v>
      </c>
      <c r="P432" s="474">
        <f t="shared" si="23"/>
        <v>280542.5</v>
      </c>
    </row>
    <row r="433" spans="1:16" s="1" customFormat="1" ht="63.75">
      <c r="A433" s="65">
        <v>431</v>
      </c>
      <c r="B433" s="19">
        <v>279430</v>
      </c>
      <c r="C433" s="76" t="s">
        <v>565</v>
      </c>
      <c r="D433" s="77" t="s">
        <v>564</v>
      </c>
      <c r="E433" s="125">
        <v>1</v>
      </c>
      <c r="F433" s="98">
        <v>21978.11</v>
      </c>
      <c r="G433" s="99">
        <v>5.62E-2</v>
      </c>
      <c r="H433" s="139">
        <f t="shared" si="25"/>
        <v>23213.279782000001</v>
      </c>
      <c r="I433" s="116">
        <v>46</v>
      </c>
      <c r="J433" s="125">
        <v>18</v>
      </c>
      <c r="K433" s="125">
        <v>15</v>
      </c>
      <c r="L433" s="126" t="s">
        <v>566</v>
      </c>
      <c r="N433" s="519">
        <v>273700</v>
      </c>
      <c r="O433" s="509">
        <v>287385</v>
      </c>
      <c r="P433" s="474">
        <f t="shared" si="23"/>
        <v>280542.5</v>
      </c>
    </row>
    <row r="434" spans="1:16" s="1" customFormat="1" ht="63.75">
      <c r="A434" s="65">
        <v>432</v>
      </c>
      <c r="B434" s="19">
        <v>279430</v>
      </c>
      <c r="C434" s="76" t="s">
        <v>567</v>
      </c>
      <c r="D434" s="77" t="s">
        <v>564</v>
      </c>
      <c r="E434" s="125">
        <v>1</v>
      </c>
      <c r="F434" s="98">
        <v>21978.11</v>
      </c>
      <c r="G434" s="99">
        <v>5.62E-2</v>
      </c>
      <c r="H434" s="139">
        <f t="shared" si="25"/>
        <v>23213.279782000001</v>
      </c>
      <c r="I434" s="116">
        <v>46</v>
      </c>
      <c r="J434" s="125">
        <v>18</v>
      </c>
      <c r="K434" s="125">
        <v>15</v>
      </c>
      <c r="L434" s="126" t="s">
        <v>566</v>
      </c>
      <c r="N434" s="519">
        <v>273700</v>
      </c>
      <c r="O434" s="509">
        <v>287385</v>
      </c>
      <c r="P434" s="474">
        <f t="shared" si="23"/>
        <v>280542.5</v>
      </c>
    </row>
    <row r="435" spans="1:16" s="1" customFormat="1" ht="63.75">
      <c r="A435" s="65">
        <v>433</v>
      </c>
      <c r="B435" s="19">
        <v>279430</v>
      </c>
      <c r="C435" s="76" t="s">
        <v>568</v>
      </c>
      <c r="D435" s="77" t="s">
        <v>564</v>
      </c>
      <c r="E435" s="125">
        <v>1</v>
      </c>
      <c r="F435" s="98">
        <v>21978.11</v>
      </c>
      <c r="G435" s="99">
        <v>5.62E-2</v>
      </c>
      <c r="H435" s="139">
        <f t="shared" si="25"/>
        <v>23213.279782000001</v>
      </c>
      <c r="I435" s="116">
        <v>46</v>
      </c>
      <c r="J435" s="125">
        <v>18</v>
      </c>
      <c r="K435" s="125">
        <v>15</v>
      </c>
      <c r="L435" s="126" t="s">
        <v>566</v>
      </c>
      <c r="N435" s="519">
        <v>273700</v>
      </c>
      <c r="O435" s="509">
        <v>287385</v>
      </c>
      <c r="P435" s="474">
        <f t="shared" si="23"/>
        <v>280542.5</v>
      </c>
    </row>
    <row r="436" spans="1:16" s="1" customFormat="1" ht="15">
      <c r="A436" s="65">
        <v>434</v>
      </c>
      <c r="B436" s="19">
        <v>240865</v>
      </c>
      <c r="C436" s="76" t="s">
        <v>569</v>
      </c>
      <c r="D436" s="77" t="s">
        <v>570</v>
      </c>
      <c r="E436" s="125">
        <v>1</v>
      </c>
      <c r="F436" s="98"/>
      <c r="G436" s="99">
        <v>5.62E-2</v>
      </c>
      <c r="H436" s="139">
        <v>10000</v>
      </c>
      <c r="I436" s="116">
        <v>10</v>
      </c>
      <c r="J436" s="125">
        <v>15</v>
      </c>
      <c r="K436" s="125">
        <v>15</v>
      </c>
      <c r="L436" s="126" t="s">
        <v>39</v>
      </c>
      <c r="N436" s="519">
        <v>4000</v>
      </c>
      <c r="O436" s="509">
        <v>4200</v>
      </c>
      <c r="P436" s="474">
        <f t="shared" si="23"/>
        <v>4100</v>
      </c>
    </row>
    <row r="437" spans="1:16" s="1" customFormat="1" ht="15">
      <c r="A437" s="65">
        <v>435</v>
      </c>
      <c r="B437" s="19">
        <v>234193</v>
      </c>
      <c r="C437" s="76" t="s">
        <v>571</v>
      </c>
      <c r="D437" s="77" t="s">
        <v>570</v>
      </c>
      <c r="E437" s="125">
        <v>1</v>
      </c>
      <c r="F437" s="98"/>
      <c r="G437" s="99">
        <v>5.62E-2</v>
      </c>
      <c r="H437" s="139">
        <v>7000</v>
      </c>
      <c r="I437" s="116">
        <v>10</v>
      </c>
      <c r="J437" s="125">
        <v>15</v>
      </c>
      <c r="K437" s="125">
        <v>15</v>
      </c>
      <c r="L437" s="126" t="s">
        <v>123</v>
      </c>
      <c r="N437" s="519">
        <v>4000</v>
      </c>
      <c r="O437" s="509">
        <v>4200</v>
      </c>
      <c r="P437" s="474">
        <f t="shared" si="23"/>
        <v>4100</v>
      </c>
    </row>
    <row r="438" spans="1:16" s="1" customFormat="1" ht="15">
      <c r="A438" s="65">
        <v>436</v>
      </c>
      <c r="B438" s="19">
        <v>234189</v>
      </c>
      <c r="C438" s="76" t="s">
        <v>572</v>
      </c>
      <c r="D438" s="77" t="s">
        <v>570</v>
      </c>
      <c r="E438" s="125">
        <v>1</v>
      </c>
      <c r="F438" s="98"/>
      <c r="G438" s="99">
        <v>5.62E-2</v>
      </c>
      <c r="H438" s="139">
        <v>7000</v>
      </c>
      <c r="I438" s="116">
        <v>10</v>
      </c>
      <c r="J438" s="125">
        <v>15</v>
      </c>
      <c r="K438" s="125">
        <v>15</v>
      </c>
      <c r="L438" s="126" t="s">
        <v>118</v>
      </c>
      <c r="N438" s="519">
        <v>4000</v>
      </c>
      <c r="O438" s="509">
        <v>4200</v>
      </c>
      <c r="P438" s="474">
        <f t="shared" si="23"/>
        <v>4100</v>
      </c>
    </row>
    <row r="439" spans="1:16" s="1" customFormat="1" ht="15">
      <c r="A439" s="65">
        <v>437</v>
      </c>
      <c r="B439" s="19">
        <v>270892</v>
      </c>
      <c r="C439" s="76" t="s">
        <v>573</v>
      </c>
      <c r="D439" s="77" t="s">
        <v>570</v>
      </c>
      <c r="E439" s="125">
        <v>1</v>
      </c>
      <c r="F439" s="98"/>
      <c r="G439" s="99">
        <v>5.62E-2</v>
      </c>
      <c r="H439" s="139">
        <v>6831</v>
      </c>
      <c r="I439" s="116">
        <v>10</v>
      </c>
      <c r="J439" s="125">
        <v>15</v>
      </c>
      <c r="K439" s="125">
        <v>15</v>
      </c>
      <c r="L439" s="126" t="s">
        <v>387</v>
      </c>
      <c r="N439" s="519">
        <v>4000</v>
      </c>
      <c r="O439" s="509">
        <v>4200</v>
      </c>
      <c r="P439" s="474">
        <f t="shared" si="23"/>
        <v>4100</v>
      </c>
    </row>
    <row r="440" spans="1:16" s="1" customFormat="1" ht="15">
      <c r="A440" s="65">
        <v>438</v>
      </c>
      <c r="B440" s="19">
        <v>289189</v>
      </c>
      <c r="C440" s="76" t="s">
        <v>574</v>
      </c>
      <c r="D440" s="77" t="s">
        <v>570</v>
      </c>
      <c r="E440" s="125">
        <v>1</v>
      </c>
      <c r="F440" s="98"/>
      <c r="G440" s="99">
        <v>5.62E-2</v>
      </c>
      <c r="H440" s="139">
        <v>7350</v>
      </c>
      <c r="I440" s="116">
        <v>10</v>
      </c>
      <c r="J440" s="125">
        <v>15</v>
      </c>
      <c r="K440" s="125">
        <v>15</v>
      </c>
      <c r="L440" s="126" t="s">
        <v>575</v>
      </c>
      <c r="N440" s="519">
        <v>4000</v>
      </c>
      <c r="O440" s="509">
        <v>4200</v>
      </c>
      <c r="P440" s="474">
        <f t="shared" si="23"/>
        <v>4100</v>
      </c>
    </row>
    <row r="441" spans="1:16" s="1" customFormat="1" ht="15">
      <c r="A441" s="65">
        <v>439</v>
      </c>
      <c r="B441" s="19">
        <v>283988</v>
      </c>
      <c r="C441" s="76" t="s">
        <v>576</v>
      </c>
      <c r="D441" s="77" t="s">
        <v>570</v>
      </c>
      <c r="E441" s="125">
        <v>1</v>
      </c>
      <c r="F441" s="98"/>
      <c r="G441" s="99">
        <v>5.62E-2</v>
      </c>
      <c r="H441" s="139">
        <v>7350</v>
      </c>
      <c r="I441" s="116">
        <v>10</v>
      </c>
      <c r="J441" s="125">
        <v>15</v>
      </c>
      <c r="K441" s="125">
        <v>15</v>
      </c>
      <c r="L441" s="126" t="s">
        <v>577</v>
      </c>
      <c r="N441" s="519">
        <v>4000</v>
      </c>
      <c r="O441" s="509">
        <v>4200</v>
      </c>
      <c r="P441" s="474">
        <f t="shared" si="23"/>
        <v>4100</v>
      </c>
    </row>
    <row r="442" spans="1:16" s="1" customFormat="1" ht="15">
      <c r="A442" s="65">
        <v>440</v>
      </c>
      <c r="B442" s="19">
        <v>284648</v>
      </c>
      <c r="C442" s="76" t="s">
        <v>578</v>
      </c>
      <c r="D442" s="77" t="s">
        <v>570</v>
      </c>
      <c r="E442" s="125">
        <v>1</v>
      </c>
      <c r="F442" s="98"/>
      <c r="G442" s="99">
        <v>5.62E-2</v>
      </c>
      <c r="H442" s="139">
        <v>7350</v>
      </c>
      <c r="I442" s="116">
        <v>10</v>
      </c>
      <c r="J442" s="125">
        <v>15</v>
      </c>
      <c r="K442" s="125">
        <v>15</v>
      </c>
      <c r="L442" s="126" t="s">
        <v>579</v>
      </c>
      <c r="N442" s="519">
        <v>4000</v>
      </c>
      <c r="O442" s="509">
        <v>4200</v>
      </c>
      <c r="P442" s="474">
        <f t="shared" si="23"/>
        <v>4100</v>
      </c>
    </row>
    <row r="443" spans="1:16" s="1" customFormat="1" ht="15">
      <c r="A443" s="65">
        <v>441</v>
      </c>
      <c r="B443" s="19">
        <v>252529</v>
      </c>
      <c r="C443" s="76" t="s">
        <v>580</v>
      </c>
      <c r="D443" s="77" t="s">
        <v>570</v>
      </c>
      <c r="E443" s="125">
        <v>1</v>
      </c>
      <c r="F443" s="98"/>
      <c r="G443" s="99">
        <v>5.62E-2</v>
      </c>
      <c r="H443" s="139">
        <v>7350</v>
      </c>
      <c r="I443" s="116">
        <v>10</v>
      </c>
      <c r="J443" s="125">
        <v>15</v>
      </c>
      <c r="K443" s="125">
        <v>18</v>
      </c>
      <c r="L443" s="126" t="s">
        <v>118</v>
      </c>
      <c r="N443" s="519">
        <v>8000</v>
      </c>
      <c r="O443" s="509">
        <v>8400</v>
      </c>
      <c r="P443" s="474">
        <f t="shared" si="23"/>
        <v>8200</v>
      </c>
    </row>
    <row r="444" spans="1:16" s="1" customFormat="1" ht="15">
      <c r="A444" s="65">
        <v>442</v>
      </c>
      <c r="B444" s="19">
        <v>298106</v>
      </c>
      <c r="C444" s="76" t="s">
        <v>581</v>
      </c>
      <c r="D444" s="77" t="s">
        <v>582</v>
      </c>
      <c r="E444" s="125">
        <v>1</v>
      </c>
      <c r="F444" s="98"/>
      <c r="G444" s="99">
        <v>5.62E-2</v>
      </c>
      <c r="H444" s="139">
        <v>50000</v>
      </c>
      <c r="I444" s="116">
        <v>10</v>
      </c>
      <c r="J444" s="125">
        <v>15</v>
      </c>
      <c r="K444" s="125">
        <v>18</v>
      </c>
      <c r="L444" s="126" t="s">
        <v>363</v>
      </c>
      <c r="N444" s="519">
        <v>200000</v>
      </c>
      <c r="O444" s="509">
        <v>210000</v>
      </c>
      <c r="P444" s="474">
        <f t="shared" si="23"/>
        <v>205000</v>
      </c>
    </row>
    <row r="445" spans="1:16" s="1" customFormat="1" ht="15">
      <c r="A445" s="65">
        <v>443</v>
      </c>
      <c r="B445" s="19">
        <v>252530</v>
      </c>
      <c r="C445" s="76" t="s">
        <v>583</v>
      </c>
      <c r="D445" s="77" t="s">
        <v>570</v>
      </c>
      <c r="E445" s="125">
        <v>1</v>
      </c>
      <c r="F445" s="98"/>
      <c r="G445" s="99">
        <v>5.62E-2</v>
      </c>
      <c r="H445" s="139">
        <v>7990</v>
      </c>
      <c r="I445" s="116">
        <v>10</v>
      </c>
      <c r="J445" s="125">
        <v>15</v>
      </c>
      <c r="K445" s="125">
        <v>18</v>
      </c>
      <c r="L445" s="126" t="s">
        <v>532</v>
      </c>
      <c r="N445" s="519">
        <v>8000</v>
      </c>
      <c r="O445" s="509">
        <v>8400</v>
      </c>
      <c r="P445" s="474">
        <f t="shared" si="23"/>
        <v>8200</v>
      </c>
    </row>
    <row r="446" spans="1:16" s="1" customFormat="1" ht="15">
      <c r="A446" s="65">
        <v>444</v>
      </c>
      <c r="B446" s="19" t="s">
        <v>584</v>
      </c>
      <c r="C446" s="76" t="s">
        <v>585</v>
      </c>
      <c r="D446" s="77" t="s">
        <v>117</v>
      </c>
      <c r="E446" s="125">
        <v>1</v>
      </c>
      <c r="F446" s="98"/>
      <c r="G446" s="99">
        <v>5.62E-2</v>
      </c>
      <c r="H446" s="139">
        <v>7700</v>
      </c>
      <c r="I446" s="116">
        <v>10</v>
      </c>
      <c r="J446" s="125">
        <v>15</v>
      </c>
      <c r="K446" s="125">
        <v>20</v>
      </c>
      <c r="L446" s="126" t="s">
        <v>39</v>
      </c>
      <c r="N446" s="519">
        <v>15000</v>
      </c>
      <c r="O446" s="509">
        <v>15750</v>
      </c>
      <c r="P446" s="474">
        <f t="shared" si="23"/>
        <v>15375</v>
      </c>
    </row>
    <row r="447" spans="1:16" s="1" customFormat="1" ht="63.75">
      <c r="A447" s="65">
        <v>445</v>
      </c>
      <c r="B447" s="19">
        <v>242058</v>
      </c>
      <c r="C447" s="76" t="s">
        <v>586</v>
      </c>
      <c r="D447" s="77" t="s">
        <v>117</v>
      </c>
      <c r="E447" s="125">
        <v>1</v>
      </c>
      <c r="F447" s="98"/>
      <c r="G447" s="99">
        <v>5.62E-2</v>
      </c>
      <c r="H447" s="139">
        <v>197100</v>
      </c>
      <c r="I447" s="116">
        <v>21</v>
      </c>
      <c r="J447" s="125">
        <v>10</v>
      </c>
      <c r="K447" s="125">
        <v>18</v>
      </c>
      <c r="L447" s="126" t="s">
        <v>93</v>
      </c>
      <c r="N447" s="519">
        <v>142800</v>
      </c>
      <c r="O447" s="509">
        <v>149940</v>
      </c>
      <c r="P447" s="474">
        <f t="shared" si="23"/>
        <v>146370</v>
      </c>
    </row>
    <row r="448" spans="1:16" s="1" customFormat="1" ht="38.25">
      <c r="A448" s="65">
        <v>446</v>
      </c>
      <c r="B448" s="19"/>
      <c r="C448" s="76" t="s">
        <v>587</v>
      </c>
      <c r="D448" s="77" t="s">
        <v>117</v>
      </c>
      <c r="E448" s="125">
        <v>1</v>
      </c>
      <c r="F448" s="98"/>
      <c r="G448" s="99">
        <v>5.62E-2</v>
      </c>
      <c r="H448" s="139">
        <v>249000</v>
      </c>
      <c r="I448" s="116">
        <v>21</v>
      </c>
      <c r="J448" s="125">
        <v>10</v>
      </c>
      <c r="K448" s="125">
        <v>18</v>
      </c>
      <c r="L448" s="126" t="s">
        <v>93</v>
      </c>
      <c r="N448" s="519">
        <v>618800</v>
      </c>
      <c r="O448" s="509">
        <v>694740</v>
      </c>
      <c r="P448" s="474">
        <f t="shared" si="23"/>
        <v>656770</v>
      </c>
    </row>
    <row r="449" spans="1:16" s="1" customFormat="1" ht="38.25">
      <c r="A449" s="65">
        <v>447</v>
      </c>
      <c r="B449" s="19"/>
      <c r="C449" s="76" t="s">
        <v>588</v>
      </c>
      <c r="D449" s="77" t="s">
        <v>117</v>
      </c>
      <c r="E449" s="125">
        <v>1</v>
      </c>
      <c r="F449" s="98"/>
      <c r="G449" s="99">
        <v>5.62E-2</v>
      </c>
      <c r="H449" s="139">
        <v>177900</v>
      </c>
      <c r="I449" s="116">
        <v>41</v>
      </c>
      <c r="J449" s="125">
        <v>10</v>
      </c>
      <c r="K449" s="125">
        <v>42</v>
      </c>
      <c r="L449" s="126" t="s">
        <v>123</v>
      </c>
      <c r="N449" s="519">
        <v>583100</v>
      </c>
      <c r="O449" s="509">
        <v>612255</v>
      </c>
      <c r="P449" s="474">
        <f>AVERAGE(N449,O449)</f>
        <v>597677.5</v>
      </c>
    </row>
    <row r="450" spans="1:16" s="1" customFormat="1" ht="25.5">
      <c r="A450" s="65">
        <v>448</v>
      </c>
      <c r="B450" s="19">
        <v>286599</v>
      </c>
      <c r="C450" s="76" t="s">
        <v>589</v>
      </c>
      <c r="D450" s="77" t="s">
        <v>117</v>
      </c>
      <c r="E450" s="125">
        <v>1</v>
      </c>
      <c r="F450" s="98"/>
      <c r="G450" s="99">
        <v>5.62E-2</v>
      </c>
      <c r="H450" s="139">
        <v>1100000</v>
      </c>
      <c r="I450" s="116">
        <v>21</v>
      </c>
      <c r="J450" s="125">
        <v>11</v>
      </c>
      <c r="K450" s="125">
        <v>16</v>
      </c>
      <c r="L450" s="126" t="s">
        <v>59</v>
      </c>
      <c r="N450" s="519">
        <v>3808000</v>
      </c>
      <c r="O450" s="509">
        <v>3998400</v>
      </c>
      <c r="P450" s="474">
        <f t="shared" si="23"/>
        <v>3903200</v>
      </c>
    </row>
    <row r="451" spans="1:16" s="1" customFormat="1" ht="25.5">
      <c r="A451" s="65">
        <v>449</v>
      </c>
      <c r="B451" s="19">
        <v>286599</v>
      </c>
      <c r="C451" s="76" t="s">
        <v>590</v>
      </c>
      <c r="D451" s="77" t="s">
        <v>117</v>
      </c>
      <c r="E451" s="125">
        <v>1</v>
      </c>
      <c r="F451" s="98"/>
      <c r="G451" s="99">
        <v>5.62E-2</v>
      </c>
      <c r="H451" s="139">
        <v>1800000</v>
      </c>
      <c r="I451" s="116">
        <v>21</v>
      </c>
      <c r="J451" s="125">
        <v>11</v>
      </c>
      <c r="K451" s="125">
        <v>16</v>
      </c>
      <c r="L451" s="126" t="s">
        <v>59</v>
      </c>
      <c r="N451" s="519">
        <v>5712000</v>
      </c>
      <c r="O451" s="509">
        <v>5997600</v>
      </c>
      <c r="P451" s="474">
        <f t="shared" si="23"/>
        <v>5854800</v>
      </c>
    </row>
    <row r="452" spans="1:16" s="1" customFormat="1" ht="15">
      <c r="A452" s="65">
        <v>450</v>
      </c>
      <c r="B452" s="19">
        <v>232383</v>
      </c>
      <c r="C452" s="76" t="s">
        <v>591</v>
      </c>
      <c r="D452" s="77" t="s">
        <v>582</v>
      </c>
      <c r="E452" s="125">
        <v>1</v>
      </c>
      <c r="F452" s="98"/>
      <c r="G452" s="99">
        <v>5.62E-2</v>
      </c>
      <c r="H452" s="139">
        <v>27200</v>
      </c>
      <c r="I452" s="116">
        <v>10</v>
      </c>
      <c r="J452" s="125">
        <v>14</v>
      </c>
      <c r="K452" s="125">
        <v>25</v>
      </c>
      <c r="L452" s="126" t="s">
        <v>45</v>
      </c>
      <c r="N452" s="519">
        <v>19950</v>
      </c>
      <c r="O452" s="509">
        <v>20948</v>
      </c>
      <c r="P452" s="474">
        <f t="shared" si="23"/>
        <v>20449</v>
      </c>
    </row>
    <row r="453" spans="1:16" s="1" customFormat="1" ht="15">
      <c r="A453" s="65">
        <v>451</v>
      </c>
      <c r="B453" s="19"/>
      <c r="C453" s="76" t="s">
        <v>592</v>
      </c>
      <c r="D453" s="77" t="s">
        <v>582</v>
      </c>
      <c r="E453" s="125">
        <v>1</v>
      </c>
      <c r="F453" s="98"/>
      <c r="G453" s="99">
        <v>5.62E-2</v>
      </c>
      <c r="H453" s="139">
        <v>3175</v>
      </c>
      <c r="I453" s="116">
        <v>10</v>
      </c>
      <c r="J453" s="125">
        <v>17</v>
      </c>
      <c r="K453" s="125">
        <v>16</v>
      </c>
      <c r="L453" s="126" t="s">
        <v>59</v>
      </c>
      <c r="N453" s="519">
        <v>59500</v>
      </c>
      <c r="O453" s="509">
        <v>62475</v>
      </c>
      <c r="P453" s="474">
        <f t="shared" ref="P453:P471" si="26">AVERAGE(N453,O453)</f>
        <v>60987.5</v>
      </c>
    </row>
    <row r="454" spans="1:16" s="1" customFormat="1" ht="63.75">
      <c r="A454" s="65">
        <v>452</v>
      </c>
      <c r="B454" s="19" t="s">
        <v>593</v>
      </c>
      <c r="C454" s="76" t="s">
        <v>594</v>
      </c>
      <c r="D454" s="77" t="s">
        <v>201</v>
      </c>
      <c r="E454" s="125">
        <v>1</v>
      </c>
      <c r="F454" s="98">
        <v>10375.61</v>
      </c>
      <c r="G454" s="99">
        <v>5.62E-2</v>
      </c>
      <c r="H454" s="139">
        <f>(F454*G454)+F454</f>
        <v>10958.719282</v>
      </c>
      <c r="I454" s="116">
        <v>21</v>
      </c>
      <c r="J454" s="125">
        <v>11</v>
      </c>
      <c r="K454" s="125">
        <v>16</v>
      </c>
      <c r="L454" s="126" t="s">
        <v>59</v>
      </c>
      <c r="N454" s="519">
        <v>77350</v>
      </c>
      <c r="O454" s="509">
        <v>81218</v>
      </c>
      <c r="P454" s="474">
        <f t="shared" si="26"/>
        <v>79284</v>
      </c>
    </row>
    <row r="455" spans="1:16" s="1" customFormat="1" ht="102">
      <c r="A455" s="65">
        <v>453</v>
      </c>
      <c r="B455" s="19" t="s">
        <v>593</v>
      </c>
      <c r="C455" s="76" t="s">
        <v>595</v>
      </c>
      <c r="D455" s="77" t="s">
        <v>117</v>
      </c>
      <c r="E455" s="125">
        <v>1</v>
      </c>
      <c r="F455" s="98"/>
      <c r="G455" s="99">
        <v>5.62E-2</v>
      </c>
      <c r="H455" s="139">
        <v>540230</v>
      </c>
      <c r="I455" s="116">
        <v>21</v>
      </c>
      <c r="J455" s="125">
        <v>11</v>
      </c>
      <c r="K455" s="125">
        <v>16</v>
      </c>
      <c r="L455" s="126" t="s">
        <v>59</v>
      </c>
      <c r="N455" s="519">
        <v>1547000</v>
      </c>
      <c r="O455" s="509">
        <v>1624350</v>
      </c>
      <c r="P455" s="474">
        <f t="shared" si="26"/>
        <v>1585675</v>
      </c>
    </row>
    <row r="456" spans="1:16" s="1" customFormat="1" ht="51">
      <c r="A456" s="65">
        <v>454</v>
      </c>
      <c r="B456" s="19">
        <v>281392</v>
      </c>
      <c r="C456" s="76" t="s">
        <v>596</v>
      </c>
      <c r="D456" s="77" t="s">
        <v>117</v>
      </c>
      <c r="E456" s="125">
        <v>1</v>
      </c>
      <c r="F456" s="98">
        <v>9153.48</v>
      </c>
      <c r="G456" s="99">
        <v>5.62E-2</v>
      </c>
      <c r="H456" s="139">
        <f>(F456*G456)+F456</f>
        <v>9667.9055759999992</v>
      </c>
      <c r="I456" s="116">
        <v>46</v>
      </c>
      <c r="J456" s="125">
        <v>18</v>
      </c>
      <c r="K456" s="125">
        <v>15</v>
      </c>
      <c r="L456" s="126" t="s">
        <v>597</v>
      </c>
      <c r="N456" s="519">
        <v>9520</v>
      </c>
      <c r="O456" s="509">
        <v>9996</v>
      </c>
      <c r="P456" s="474">
        <f t="shared" si="26"/>
        <v>9758</v>
      </c>
    </row>
    <row r="457" spans="1:16" s="1" customFormat="1" ht="25.5">
      <c r="A457" s="65">
        <v>455</v>
      </c>
      <c r="B457" s="19">
        <v>249124</v>
      </c>
      <c r="C457" s="76" t="s">
        <v>598</v>
      </c>
      <c r="D457" s="77" t="s">
        <v>117</v>
      </c>
      <c r="E457" s="125">
        <v>1</v>
      </c>
      <c r="F457" s="98"/>
      <c r="G457" s="99">
        <v>5.62E-2</v>
      </c>
      <c r="H457" s="139">
        <v>372232</v>
      </c>
      <c r="I457" s="116">
        <v>44</v>
      </c>
      <c r="J457" s="125">
        <v>12</v>
      </c>
      <c r="K457" s="125">
        <v>16</v>
      </c>
      <c r="L457" s="126" t="s">
        <v>599</v>
      </c>
      <c r="N457" s="519">
        <v>618800</v>
      </c>
      <c r="O457" s="509">
        <v>649740</v>
      </c>
      <c r="P457" s="474">
        <f t="shared" si="26"/>
        <v>634270</v>
      </c>
    </row>
    <row r="458" spans="1:16" s="1" customFormat="1" ht="38.25">
      <c r="A458" s="65">
        <v>456</v>
      </c>
      <c r="B458" s="19">
        <v>249124</v>
      </c>
      <c r="C458" s="76" t="s">
        <v>600</v>
      </c>
      <c r="D458" s="77" t="s">
        <v>136</v>
      </c>
      <c r="E458" s="125">
        <v>1</v>
      </c>
      <c r="F458" s="98"/>
      <c r="G458" s="99">
        <v>5.62E-2</v>
      </c>
      <c r="H458" s="139">
        <v>190000</v>
      </c>
      <c r="I458" s="116">
        <v>31</v>
      </c>
      <c r="J458" s="125">
        <v>16</v>
      </c>
      <c r="K458" s="125">
        <v>24</v>
      </c>
      <c r="L458" s="126" t="s">
        <v>597</v>
      </c>
      <c r="N458" s="519">
        <v>618800</v>
      </c>
      <c r="O458" s="509">
        <v>649740</v>
      </c>
      <c r="P458" s="474">
        <f t="shared" si="26"/>
        <v>634270</v>
      </c>
    </row>
    <row r="459" spans="1:16" s="1" customFormat="1" ht="15">
      <c r="A459" s="65">
        <v>457</v>
      </c>
      <c r="B459" s="19">
        <v>247497</v>
      </c>
      <c r="C459" s="76" t="s">
        <v>601</v>
      </c>
      <c r="D459" s="77" t="s">
        <v>130</v>
      </c>
      <c r="E459" s="125">
        <v>1</v>
      </c>
      <c r="F459" s="98"/>
      <c r="G459" s="99">
        <v>5.62E-2</v>
      </c>
      <c r="H459" s="139">
        <v>8400</v>
      </c>
      <c r="I459" s="116">
        <v>60</v>
      </c>
      <c r="J459" s="125">
        <v>12</v>
      </c>
      <c r="K459" s="125">
        <v>44</v>
      </c>
      <c r="L459" s="126" t="s">
        <v>387</v>
      </c>
      <c r="N459" s="519">
        <v>22610</v>
      </c>
      <c r="O459" s="509">
        <v>23741</v>
      </c>
      <c r="P459" s="474">
        <f t="shared" si="26"/>
        <v>23175.5</v>
      </c>
    </row>
    <row r="460" spans="1:16" s="1" customFormat="1" ht="25.5">
      <c r="A460" s="65">
        <v>458</v>
      </c>
      <c r="B460" s="19">
        <v>279431</v>
      </c>
      <c r="C460" s="76" t="s">
        <v>602</v>
      </c>
      <c r="D460" s="77" t="s">
        <v>117</v>
      </c>
      <c r="E460" s="125">
        <v>1</v>
      </c>
      <c r="F460" s="98"/>
      <c r="G460" s="99">
        <v>5.62E-2</v>
      </c>
      <c r="H460" s="139">
        <v>45000</v>
      </c>
      <c r="I460" s="116">
        <v>53</v>
      </c>
      <c r="J460" s="125">
        <v>10</v>
      </c>
      <c r="K460" s="125">
        <v>17</v>
      </c>
      <c r="L460" s="126" t="s">
        <v>59</v>
      </c>
      <c r="N460" s="519">
        <v>49980</v>
      </c>
      <c r="O460" s="509">
        <v>52479</v>
      </c>
      <c r="P460" s="474">
        <f t="shared" si="26"/>
        <v>51229.5</v>
      </c>
    </row>
    <row r="461" spans="1:16" s="1" customFormat="1" ht="25.5">
      <c r="A461" s="65">
        <v>459</v>
      </c>
      <c r="B461" s="19">
        <v>279431</v>
      </c>
      <c r="C461" s="76" t="s">
        <v>603</v>
      </c>
      <c r="D461" s="77" t="s">
        <v>117</v>
      </c>
      <c r="E461" s="125">
        <v>1</v>
      </c>
      <c r="F461" s="98"/>
      <c r="G461" s="99">
        <v>5.62E-2</v>
      </c>
      <c r="H461" s="139">
        <v>45000</v>
      </c>
      <c r="I461" s="116">
        <v>53</v>
      </c>
      <c r="J461" s="125">
        <v>10</v>
      </c>
      <c r="K461" s="125">
        <v>17</v>
      </c>
      <c r="L461" s="126" t="s">
        <v>59</v>
      </c>
      <c r="N461" s="519">
        <v>49980</v>
      </c>
      <c r="O461" s="509">
        <v>52479</v>
      </c>
      <c r="P461" s="474">
        <f t="shared" si="26"/>
        <v>51229.5</v>
      </c>
    </row>
    <row r="462" spans="1:16" s="1" customFormat="1" ht="25.5">
      <c r="A462" s="65">
        <v>460</v>
      </c>
      <c r="B462" s="19">
        <v>279431</v>
      </c>
      <c r="C462" s="76" t="s">
        <v>604</v>
      </c>
      <c r="D462" s="77" t="s">
        <v>117</v>
      </c>
      <c r="E462" s="125">
        <v>1</v>
      </c>
      <c r="F462" s="98"/>
      <c r="G462" s="99">
        <v>5.62E-2</v>
      </c>
      <c r="H462" s="139">
        <v>45000</v>
      </c>
      <c r="I462" s="116">
        <v>53</v>
      </c>
      <c r="J462" s="125">
        <v>10</v>
      </c>
      <c r="K462" s="125">
        <v>17</v>
      </c>
      <c r="L462" s="126" t="s">
        <v>59</v>
      </c>
      <c r="N462" s="519">
        <v>49980</v>
      </c>
      <c r="O462" s="509">
        <v>52479</v>
      </c>
      <c r="P462" s="474">
        <f t="shared" si="26"/>
        <v>51229.5</v>
      </c>
    </row>
    <row r="463" spans="1:16" s="1" customFormat="1" ht="25.5">
      <c r="A463" s="65">
        <v>461</v>
      </c>
      <c r="B463" s="19">
        <v>279431</v>
      </c>
      <c r="C463" s="76" t="s">
        <v>605</v>
      </c>
      <c r="D463" s="77" t="s">
        <v>117</v>
      </c>
      <c r="E463" s="125">
        <v>1</v>
      </c>
      <c r="F463" s="98"/>
      <c r="G463" s="99">
        <v>5.62E-2</v>
      </c>
      <c r="H463" s="139">
        <v>45000</v>
      </c>
      <c r="I463" s="116">
        <v>53</v>
      </c>
      <c r="J463" s="125">
        <v>10</v>
      </c>
      <c r="K463" s="125">
        <v>17</v>
      </c>
      <c r="L463" s="126" t="s">
        <v>59</v>
      </c>
      <c r="N463" s="519">
        <v>49980</v>
      </c>
      <c r="O463" s="509">
        <v>52479</v>
      </c>
      <c r="P463" s="474">
        <f t="shared" si="26"/>
        <v>51229.5</v>
      </c>
    </row>
    <row r="464" spans="1:16" s="1" customFormat="1" ht="25.5">
      <c r="A464" s="65">
        <v>462</v>
      </c>
      <c r="B464" s="19">
        <v>279431</v>
      </c>
      <c r="C464" s="76" t="s">
        <v>606</v>
      </c>
      <c r="D464" s="77" t="s">
        <v>117</v>
      </c>
      <c r="E464" s="125">
        <v>1</v>
      </c>
      <c r="F464" s="98"/>
      <c r="G464" s="99">
        <v>5.62E-2</v>
      </c>
      <c r="H464" s="139">
        <v>45000</v>
      </c>
      <c r="I464" s="116">
        <v>53</v>
      </c>
      <c r="J464" s="125">
        <v>10</v>
      </c>
      <c r="K464" s="125">
        <v>17</v>
      </c>
      <c r="L464" s="126" t="s">
        <v>59</v>
      </c>
      <c r="N464" s="519">
        <v>49980</v>
      </c>
      <c r="O464" s="509">
        <v>52479</v>
      </c>
      <c r="P464" s="474">
        <f t="shared" si="26"/>
        <v>51229.5</v>
      </c>
    </row>
    <row r="465" spans="1:16" s="1" customFormat="1" ht="25.5">
      <c r="A465" s="65">
        <v>463</v>
      </c>
      <c r="B465" s="19">
        <v>279431</v>
      </c>
      <c r="C465" s="76" t="s">
        <v>607</v>
      </c>
      <c r="D465" s="77" t="s">
        <v>117</v>
      </c>
      <c r="E465" s="125">
        <v>1</v>
      </c>
      <c r="F465" s="98"/>
      <c r="G465" s="99">
        <v>5.62E-2</v>
      </c>
      <c r="H465" s="139">
        <v>45000</v>
      </c>
      <c r="I465" s="116">
        <v>53</v>
      </c>
      <c r="J465" s="125">
        <v>10</v>
      </c>
      <c r="K465" s="125">
        <v>17</v>
      </c>
      <c r="L465" s="126" t="s">
        <v>59</v>
      </c>
      <c r="N465" s="519">
        <v>49980</v>
      </c>
      <c r="O465" s="509">
        <v>52479</v>
      </c>
      <c r="P465" s="474">
        <f t="shared" si="26"/>
        <v>51229.5</v>
      </c>
    </row>
    <row r="466" spans="1:16" s="1" customFormat="1" ht="63.75">
      <c r="A466" s="65">
        <v>464</v>
      </c>
      <c r="B466" s="19">
        <v>257400</v>
      </c>
      <c r="C466" s="76" t="s">
        <v>608</v>
      </c>
      <c r="D466" s="77" t="s">
        <v>117</v>
      </c>
      <c r="E466" s="125">
        <v>1</v>
      </c>
      <c r="F466" s="98"/>
      <c r="G466" s="99">
        <v>5.62E-2</v>
      </c>
      <c r="H466" s="139">
        <v>54700</v>
      </c>
      <c r="I466" s="116">
        <v>53</v>
      </c>
      <c r="J466" s="125">
        <v>10</v>
      </c>
      <c r="K466" s="125">
        <v>18</v>
      </c>
      <c r="L466" s="126" t="s">
        <v>59</v>
      </c>
      <c r="N466" s="519">
        <v>23800</v>
      </c>
      <c r="O466" s="509">
        <v>24990</v>
      </c>
      <c r="P466" s="474">
        <f t="shared" si="26"/>
        <v>24395</v>
      </c>
    </row>
    <row r="467" spans="1:16" s="1" customFormat="1" ht="25.5">
      <c r="A467" s="65">
        <v>465</v>
      </c>
      <c r="B467" s="19" t="s">
        <v>584</v>
      </c>
      <c r="C467" s="76" t="s">
        <v>609</v>
      </c>
      <c r="D467" s="77" t="s">
        <v>610</v>
      </c>
      <c r="E467" s="125">
        <v>1</v>
      </c>
      <c r="F467" s="98"/>
      <c r="G467" s="99">
        <v>5.62E-2</v>
      </c>
      <c r="H467" s="139">
        <v>89000</v>
      </c>
      <c r="I467" s="125">
        <v>11</v>
      </c>
      <c r="J467" s="125">
        <v>12</v>
      </c>
      <c r="K467" s="125">
        <v>17</v>
      </c>
      <c r="L467" s="126" t="s">
        <v>59</v>
      </c>
      <c r="N467" s="519">
        <v>95200</v>
      </c>
      <c r="O467" s="509">
        <v>99960</v>
      </c>
      <c r="P467" s="474">
        <f t="shared" si="26"/>
        <v>97580</v>
      </c>
    </row>
    <row r="468" spans="1:16" s="1" customFormat="1" ht="25.5">
      <c r="A468" s="65">
        <v>466</v>
      </c>
      <c r="B468" s="19" t="s">
        <v>584</v>
      </c>
      <c r="C468" s="76" t="s">
        <v>611</v>
      </c>
      <c r="D468" s="77" t="s">
        <v>610</v>
      </c>
      <c r="E468" s="125">
        <v>1</v>
      </c>
      <c r="F468" s="98"/>
      <c r="G468" s="99">
        <v>5.62E-2</v>
      </c>
      <c r="H468" s="139">
        <v>22100</v>
      </c>
      <c r="I468" s="125">
        <v>11</v>
      </c>
      <c r="J468" s="125">
        <v>12</v>
      </c>
      <c r="K468" s="125">
        <v>16</v>
      </c>
      <c r="L468" s="126" t="s">
        <v>282</v>
      </c>
      <c r="N468" s="519">
        <v>71400</v>
      </c>
      <c r="O468" s="509">
        <v>74970</v>
      </c>
      <c r="P468" s="474">
        <f t="shared" si="26"/>
        <v>73185</v>
      </c>
    </row>
    <row r="469" spans="1:16" s="1" customFormat="1" ht="25.5">
      <c r="A469" s="65">
        <v>467</v>
      </c>
      <c r="B469" s="19">
        <v>236017</v>
      </c>
      <c r="C469" s="76" t="s">
        <v>612</v>
      </c>
      <c r="D469" s="77" t="s">
        <v>41</v>
      </c>
      <c r="E469" s="125">
        <v>1</v>
      </c>
      <c r="F469" s="98"/>
      <c r="G469" s="99">
        <v>5.62E-2</v>
      </c>
      <c r="H469" s="139">
        <v>20000</v>
      </c>
      <c r="I469" s="125">
        <v>31</v>
      </c>
      <c r="J469" s="125">
        <v>16</v>
      </c>
      <c r="K469" s="125">
        <v>20</v>
      </c>
      <c r="L469" s="126" t="s">
        <v>54</v>
      </c>
      <c r="N469" s="519">
        <v>9520</v>
      </c>
      <c r="O469" s="509">
        <v>9996</v>
      </c>
      <c r="P469" s="474">
        <f t="shared" si="26"/>
        <v>9758</v>
      </c>
    </row>
    <row r="470" spans="1:16" s="1" customFormat="1" ht="25.5">
      <c r="A470" s="65">
        <v>468</v>
      </c>
      <c r="B470" s="19">
        <v>235403</v>
      </c>
      <c r="C470" s="76" t="s">
        <v>613</v>
      </c>
      <c r="D470" s="77" t="s">
        <v>614</v>
      </c>
      <c r="E470" s="125">
        <v>1</v>
      </c>
      <c r="F470" s="98"/>
      <c r="G470" s="99">
        <v>5.62E-2</v>
      </c>
      <c r="H470" s="139">
        <v>80179</v>
      </c>
      <c r="I470" s="125">
        <v>31</v>
      </c>
      <c r="J470" s="125">
        <v>21</v>
      </c>
      <c r="K470" s="125">
        <v>15</v>
      </c>
      <c r="L470" s="126" t="s">
        <v>50</v>
      </c>
      <c r="N470" s="519">
        <v>416500</v>
      </c>
      <c r="O470" s="509">
        <v>437325</v>
      </c>
      <c r="P470" s="474">
        <f t="shared" si="26"/>
        <v>426912.5</v>
      </c>
    </row>
    <row r="471" spans="1:16" s="1" customFormat="1" ht="15">
      <c r="A471" s="65">
        <v>469</v>
      </c>
      <c r="B471" s="19">
        <v>239022</v>
      </c>
      <c r="C471" s="76" t="s">
        <v>615</v>
      </c>
      <c r="D471" s="77" t="s">
        <v>61</v>
      </c>
      <c r="E471" s="125">
        <v>1</v>
      </c>
      <c r="F471" s="98"/>
      <c r="G471" s="99">
        <v>5.62E-2</v>
      </c>
      <c r="H471" s="139">
        <v>9000</v>
      </c>
      <c r="I471" s="125">
        <v>31</v>
      </c>
      <c r="J471" s="125">
        <v>16</v>
      </c>
      <c r="K471" s="125">
        <v>24</v>
      </c>
      <c r="L471" s="126" t="s">
        <v>308</v>
      </c>
      <c r="N471" s="519">
        <v>45220</v>
      </c>
      <c r="O471" s="509">
        <v>47481</v>
      </c>
      <c r="P471" s="474">
        <f t="shared" si="26"/>
        <v>46350.5</v>
      </c>
    </row>
    <row r="472" spans="1:16">
      <c r="N472" s="477">
        <f>SUM(N3:N471)</f>
        <v>94768934</v>
      </c>
      <c r="O472" s="476">
        <f>SUM(O3:O471)</f>
        <v>99552425</v>
      </c>
    </row>
  </sheetData>
  <protectedRanges>
    <protectedRange algorithmName="SHA-512" hashValue="oXBDdaVZTKS+CL/uFBEv7VY7vCS7ZLv/keXjQtc6RsVyuGJNa79PE4xxYJZL67VRz5l8iSer36E9zHeUYuNA+A==" saltValue="VBiPX6Rk3fPlTk/Axd+YEw==" spinCount="100000" sqref="C4:C435" name="Rango1_3" securityDescriptor="O:WDG:WDD:(D;;CC;;;S-1-5-21-1836410667-2628117613-3946582407-115395)"/>
    <protectedRange algorithmName="SHA-512" hashValue="oXBDdaVZTKS+CL/uFBEv7VY7vCS7ZLv/keXjQtc6RsVyuGJNa79PE4xxYJZL67VRz5l8iSer36E9zHeUYuNA+A==" saltValue="VBiPX6Rk3fPlTk/Axd+YEw==" spinCount="100000" sqref="C436:C459" name="Rango1_1_1" securityDescriptor="O:WDG:WDD:(D;;CC;;;S-1-5-21-1836410667-2628117613-3946582407-115395)"/>
    <protectedRange algorithmName="SHA-512" hashValue="oXBDdaVZTKS+CL/uFBEv7VY7vCS7ZLv/keXjQtc6RsVyuGJNa79PE4xxYJZL67VRz5l8iSer36E9zHeUYuNA+A==" saltValue="VBiPX6Rk3fPlTk/Axd+YEw==" spinCount="100000" sqref="C460:C471" name="Rango1_2_1" securityDescriptor="O:WDG:WDD:(D;;CC;;;S-1-5-21-1836410667-2628117613-3946582407-115395)"/>
  </protectedRanges>
  <mergeCells count="2">
    <mergeCell ref="I1:L1"/>
    <mergeCell ref="A1:H1"/>
  </mergeCells>
  <conditionalFormatting sqref="C321:C471">
    <cfRule type="duplicateValues" dxfId="58" priority="1" stopIfTrue="1"/>
  </conditionalFormatting>
  <pageMargins left="0.7" right="0.7" top="0.75" bottom="0.75" header="0.3" footer="0.3"/>
  <pageSetup scale="4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R522"/>
  <sheetViews>
    <sheetView topLeftCell="K18" zoomScale="80" zoomScaleNormal="80" workbookViewId="0">
      <selection activeCell="H14" sqref="H14"/>
    </sheetView>
  </sheetViews>
  <sheetFormatPr baseColWidth="10" defaultColWidth="55.7109375" defaultRowHeight="12.75"/>
  <cols>
    <col min="1" max="1" width="6.5703125" style="1" customWidth="1"/>
    <col min="2" max="2" width="11.7109375" style="1" hidden="1" customWidth="1"/>
    <col min="3" max="3" width="60.28515625" style="1" customWidth="1"/>
    <col min="4" max="4" width="12.85546875" style="1" customWidth="1"/>
    <col min="5" max="5" width="10.5703125" style="1" customWidth="1"/>
    <col min="6" max="9" width="13" style="1" customWidth="1"/>
    <col min="10" max="15" width="14" style="1" customWidth="1"/>
    <col min="16" max="16" width="10.85546875" style="1" customWidth="1"/>
    <col min="17" max="17" width="11.28515625" style="1" customWidth="1"/>
    <col min="18" max="18" width="14" style="1" customWidth="1"/>
    <col min="19" max="19" width="15.42578125" style="1" customWidth="1"/>
    <col min="20" max="16384" width="55.7109375" style="1"/>
  </cols>
  <sheetData>
    <row r="1" spans="1:18" ht="16.5" customHeight="1">
      <c r="A1" s="556" t="s">
        <v>616</v>
      </c>
      <c r="B1" s="557"/>
      <c r="C1" s="557"/>
      <c r="D1" s="557"/>
      <c r="E1" s="557"/>
      <c r="F1" s="557"/>
      <c r="G1" s="557"/>
      <c r="H1" s="557"/>
      <c r="I1" s="557"/>
      <c r="J1" s="558"/>
      <c r="K1" s="555" t="s">
        <v>21</v>
      </c>
      <c r="L1" s="555"/>
      <c r="M1" s="555"/>
      <c r="N1" s="555"/>
    </row>
    <row r="2" spans="1:18" ht="45.75" customHeight="1">
      <c r="A2" s="2" t="s">
        <v>22</v>
      </c>
      <c r="B2" s="31" t="s">
        <v>617</v>
      </c>
      <c r="C2" s="32" t="s">
        <v>24</v>
      </c>
      <c r="D2" s="3" t="s">
        <v>25</v>
      </c>
      <c r="E2" s="32" t="s">
        <v>618</v>
      </c>
      <c r="F2" s="32">
        <v>2020</v>
      </c>
      <c r="G2" s="32">
        <v>2021</v>
      </c>
      <c r="H2" s="32" t="s">
        <v>619</v>
      </c>
      <c r="I2" s="32" t="s">
        <v>28</v>
      </c>
      <c r="J2" s="114" t="s">
        <v>620</v>
      </c>
      <c r="K2" s="176" t="s">
        <v>30</v>
      </c>
      <c r="L2" s="177" t="s">
        <v>31</v>
      </c>
      <c r="M2" s="177" t="s">
        <v>32</v>
      </c>
      <c r="N2" s="178" t="s">
        <v>33</v>
      </c>
      <c r="P2" s="480" t="s">
        <v>34</v>
      </c>
      <c r="Q2" s="481" t="s">
        <v>35</v>
      </c>
      <c r="R2" s="470" t="s">
        <v>36</v>
      </c>
    </row>
    <row r="3" spans="1:18" ht="15.75">
      <c r="A3" s="7">
        <v>1</v>
      </c>
      <c r="B3" s="7">
        <v>272376</v>
      </c>
      <c r="C3" s="37" t="s">
        <v>621</v>
      </c>
      <c r="D3" s="38" t="s">
        <v>622</v>
      </c>
      <c r="E3" s="39">
        <v>1</v>
      </c>
      <c r="F3" s="40">
        <v>96</v>
      </c>
      <c r="G3" s="40">
        <v>110.27333333333334</v>
      </c>
      <c r="H3" s="40">
        <f t="shared" ref="H3:H40" si="0">(F3+G3)/2</f>
        <v>103.13666666666667</v>
      </c>
      <c r="I3" s="99">
        <v>5.62E-2</v>
      </c>
      <c r="J3" s="174">
        <f t="shared" ref="J3:J40" si="1">(H3*I3)+H3</f>
        <v>108.93294733333333</v>
      </c>
      <c r="K3" s="148">
        <v>50</v>
      </c>
      <c r="L3" s="149">
        <v>5015</v>
      </c>
      <c r="M3" s="148">
        <v>501515</v>
      </c>
      <c r="N3" s="150" t="s">
        <v>623</v>
      </c>
      <c r="P3" s="479">
        <v>132</v>
      </c>
      <c r="Q3" s="503">
        <v>126</v>
      </c>
      <c r="R3" s="475">
        <f>AVERAGE(P3,Q3)</f>
        <v>129</v>
      </c>
    </row>
    <row r="4" spans="1:18" ht="15.75">
      <c r="A4" s="7">
        <v>2</v>
      </c>
      <c r="B4" s="7">
        <v>285155</v>
      </c>
      <c r="C4" s="37" t="s">
        <v>624</v>
      </c>
      <c r="D4" s="38" t="s">
        <v>622</v>
      </c>
      <c r="E4" s="39">
        <v>1</v>
      </c>
      <c r="F4" s="40">
        <v>25</v>
      </c>
      <c r="G4" s="40">
        <v>35.700000000000003</v>
      </c>
      <c r="H4" s="40">
        <f t="shared" si="0"/>
        <v>30.35</v>
      </c>
      <c r="I4" s="99">
        <v>5.62E-2</v>
      </c>
      <c r="J4" s="175">
        <f t="shared" si="1"/>
        <v>32.055669999999999</v>
      </c>
      <c r="K4" s="148">
        <v>50</v>
      </c>
      <c r="L4" s="149">
        <v>5015</v>
      </c>
      <c r="M4" s="148">
        <v>501515</v>
      </c>
      <c r="N4" s="150" t="s">
        <v>623</v>
      </c>
      <c r="P4" s="479">
        <v>42</v>
      </c>
      <c r="Q4" s="503">
        <v>40</v>
      </c>
      <c r="R4" s="475">
        <f t="shared" ref="R4:R67" si="2">AVERAGE(P4,Q4)</f>
        <v>41</v>
      </c>
    </row>
    <row r="5" spans="1:18" ht="15.75">
      <c r="A5" s="7">
        <v>3</v>
      </c>
      <c r="B5" s="7">
        <v>255710</v>
      </c>
      <c r="C5" s="37" t="s">
        <v>625</v>
      </c>
      <c r="D5" s="38" t="s">
        <v>622</v>
      </c>
      <c r="E5" s="39">
        <v>1</v>
      </c>
      <c r="F5" s="40">
        <v>14</v>
      </c>
      <c r="G5" s="40">
        <v>33.32</v>
      </c>
      <c r="H5" s="40">
        <f t="shared" si="0"/>
        <v>23.66</v>
      </c>
      <c r="I5" s="99">
        <v>5.62E-2</v>
      </c>
      <c r="J5" s="175">
        <f t="shared" si="1"/>
        <v>24.989692000000002</v>
      </c>
      <c r="K5" s="148">
        <v>50</v>
      </c>
      <c r="L5" s="149">
        <v>5015</v>
      </c>
      <c r="M5" s="148">
        <v>501515</v>
      </c>
      <c r="N5" s="150" t="s">
        <v>623</v>
      </c>
      <c r="P5" s="479">
        <v>40</v>
      </c>
      <c r="Q5" s="503">
        <v>38</v>
      </c>
      <c r="R5" s="475">
        <f t="shared" si="2"/>
        <v>39</v>
      </c>
    </row>
    <row r="6" spans="1:18" ht="15.75">
      <c r="A6" s="7">
        <v>4</v>
      </c>
      <c r="B6" s="7">
        <v>244066</v>
      </c>
      <c r="C6" s="37" t="s">
        <v>626</v>
      </c>
      <c r="D6" s="38" t="s">
        <v>622</v>
      </c>
      <c r="E6" s="39">
        <v>1</v>
      </c>
      <c r="F6" s="40">
        <v>45</v>
      </c>
      <c r="G6" s="40">
        <v>72.986666666666665</v>
      </c>
      <c r="H6" s="40">
        <f t="shared" si="0"/>
        <v>58.993333333333332</v>
      </c>
      <c r="I6" s="99">
        <v>5.62E-2</v>
      </c>
      <c r="J6" s="175">
        <f t="shared" si="1"/>
        <v>62.308758666666662</v>
      </c>
      <c r="K6" s="148">
        <v>50</v>
      </c>
      <c r="L6" s="149">
        <v>5015</v>
      </c>
      <c r="M6" s="148">
        <v>501515</v>
      </c>
      <c r="N6" s="150" t="s">
        <v>623</v>
      </c>
      <c r="P6" s="479">
        <v>87</v>
      </c>
      <c r="Q6" s="503">
        <v>83</v>
      </c>
      <c r="R6" s="475">
        <f t="shared" si="2"/>
        <v>85</v>
      </c>
    </row>
    <row r="7" spans="1:18" ht="15.75">
      <c r="A7" s="7">
        <v>5</v>
      </c>
      <c r="B7" s="7" t="s">
        <v>627</v>
      </c>
      <c r="C7" s="37" t="s">
        <v>628</v>
      </c>
      <c r="D7" s="38" t="s">
        <v>622</v>
      </c>
      <c r="E7" s="39">
        <v>1</v>
      </c>
      <c r="F7" s="40">
        <v>12</v>
      </c>
      <c r="G7" s="40">
        <v>36.89</v>
      </c>
      <c r="H7" s="40">
        <f t="shared" si="0"/>
        <v>24.445</v>
      </c>
      <c r="I7" s="99">
        <v>5.62E-2</v>
      </c>
      <c r="J7" s="175">
        <f t="shared" si="1"/>
        <v>25.818809000000002</v>
      </c>
      <c r="K7" s="148">
        <v>50</v>
      </c>
      <c r="L7" s="149">
        <v>5015</v>
      </c>
      <c r="M7" s="148">
        <v>501515</v>
      </c>
      <c r="N7" s="150" t="s">
        <v>623</v>
      </c>
      <c r="P7" s="479">
        <v>44</v>
      </c>
      <c r="Q7" s="503">
        <v>42</v>
      </c>
      <c r="R7" s="475">
        <f t="shared" si="2"/>
        <v>43</v>
      </c>
    </row>
    <row r="8" spans="1:18" ht="15.75">
      <c r="A8" s="7">
        <v>6</v>
      </c>
      <c r="B8" s="7">
        <v>232337</v>
      </c>
      <c r="C8" s="37" t="s">
        <v>629</v>
      </c>
      <c r="D8" s="38" t="s">
        <v>630</v>
      </c>
      <c r="E8" s="39">
        <v>1</v>
      </c>
      <c r="F8" s="40">
        <v>39</v>
      </c>
      <c r="G8" s="40">
        <v>46.806666666666672</v>
      </c>
      <c r="H8" s="40">
        <f t="shared" si="0"/>
        <v>42.903333333333336</v>
      </c>
      <c r="I8" s="99">
        <v>5.62E-2</v>
      </c>
      <c r="J8" s="175">
        <f t="shared" si="1"/>
        <v>45.314500666666667</v>
      </c>
      <c r="K8" s="148">
        <v>50</v>
      </c>
      <c r="L8" s="151">
        <v>5017</v>
      </c>
      <c r="M8" s="152">
        <v>501719</v>
      </c>
      <c r="N8" s="153">
        <v>50171904</v>
      </c>
      <c r="P8" s="479">
        <v>55</v>
      </c>
      <c r="Q8" s="503">
        <v>52</v>
      </c>
      <c r="R8" s="475">
        <f t="shared" si="2"/>
        <v>53.5</v>
      </c>
    </row>
    <row r="9" spans="1:18" ht="15.75">
      <c r="A9" s="7">
        <v>7</v>
      </c>
      <c r="B9" s="7">
        <v>244070</v>
      </c>
      <c r="C9" s="37" t="s">
        <v>631</v>
      </c>
      <c r="D9" s="38" t="s">
        <v>630</v>
      </c>
      <c r="E9" s="39">
        <v>1</v>
      </c>
      <c r="F9" s="40">
        <v>32</v>
      </c>
      <c r="G9" s="40">
        <v>44.03</v>
      </c>
      <c r="H9" s="40">
        <f t="shared" si="0"/>
        <v>38.015000000000001</v>
      </c>
      <c r="I9" s="99">
        <v>5.62E-2</v>
      </c>
      <c r="J9" s="175">
        <f t="shared" si="1"/>
        <v>40.151443</v>
      </c>
      <c r="K9" s="148">
        <v>50</v>
      </c>
      <c r="L9" s="151">
        <v>5017</v>
      </c>
      <c r="M9" s="152">
        <v>501719</v>
      </c>
      <c r="N9" s="153">
        <v>50171904</v>
      </c>
      <c r="P9" s="479">
        <v>54</v>
      </c>
      <c r="Q9" s="503">
        <v>51</v>
      </c>
      <c r="R9" s="475">
        <f t="shared" si="2"/>
        <v>52.5</v>
      </c>
    </row>
    <row r="10" spans="1:18" ht="15.75">
      <c r="A10" s="7">
        <v>8</v>
      </c>
      <c r="B10" s="7" t="s">
        <v>632</v>
      </c>
      <c r="C10" s="37" t="s">
        <v>633</v>
      </c>
      <c r="D10" s="38" t="s">
        <v>630</v>
      </c>
      <c r="E10" s="39">
        <v>1</v>
      </c>
      <c r="F10" s="40">
        <v>64</v>
      </c>
      <c r="G10" s="40">
        <v>49.186666666666667</v>
      </c>
      <c r="H10" s="40">
        <f t="shared" si="0"/>
        <v>56.593333333333334</v>
      </c>
      <c r="I10" s="99">
        <v>5.62E-2</v>
      </c>
      <c r="J10" s="175">
        <f t="shared" si="1"/>
        <v>59.773878666666668</v>
      </c>
      <c r="K10" s="148">
        <v>50</v>
      </c>
      <c r="L10" s="151">
        <v>5017</v>
      </c>
      <c r="M10" s="152">
        <v>501719</v>
      </c>
      <c r="N10" s="153">
        <v>50171904</v>
      </c>
      <c r="P10" s="479">
        <v>59</v>
      </c>
      <c r="Q10" s="503">
        <v>56</v>
      </c>
      <c r="R10" s="475">
        <f t="shared" si="2"/>
        <v>57.5</v>
      </c>
    </row>
    <row r="11" spans="1:18" ht="15.75">
      <c r="A11" s="7">
        <v>9</v>
      </c>
      <c r="B11" s="7">
        <v>232324</v>
      </c>
      <c r="C11" s="37" t="s">
        <v>634</v>
      </c>
      <c r="D11" s="38" t="s">
        <v>630</v>
      </c>
      <c r="E11" s="39">
        <v>1</v>
      </c>
      <c r="F11" s="40">
        <v>7</v>
      </c>
      <c r="G11" s="40">
        <v>9</v>
      </c>
      <c r="H11" s="40">
        <f t="shared" si="0"/>
        <v>8</v>
      </c>
      <c r="I11" s="99">
        <v>5.62E-2</v>
      </c>
      <c r="J11" s="175">
        <f t="shared" si="1"/>
        <v>8.4496000000000002</v>
      </c>
      <c r="K11" s="152">
        <v>50</v>
      </c>
      <c r="L11" s="151">
        <v>5040</v>
      </c>
      <c r="M11" s="152">
        <v>504028</v>
      </c>
      <c r="N11" s="153">
        <v>50402804</v>
      </c>
      <c r="P11" s="479">
        <v>11</v>
      </c>
      <c r="Q11" s="503">
        <v>10</v>
      </c>
      <c r="R11" s="475">
        <f t="shared" si="2"/>
        <v>10.5</v>
      </c>
    </row>
    <row r="12" spans="1:18" ht="15.75">
      <c r="A12" s="7">
        <v>10</v>
      </c>
      <c r="B12" s="7" t="s">
        <v>635</v>
      </c>
      <c r="C12" s="41" t="s">
        <v>636</v>
      </c>
      <c r="D12" s="38" t="s">
        <v>630</v>
      </c>
      <c r="E12" s="39">
        <v>1</v>
      </c>
      <c r="F12" s="40">
        <v>37</v>
      </c>
      <c r="G12" s="40">
        <v>34.51</v>
      </c>
      <c r="H12" s="40">
        <f t="shared" si="0"/>
        <v>35.754999999999995</v>
      </c>
      <c r="I12" s="99">
        <v>5.62E-2</v>
      </c>
      <c r="J12" s="175">
        <f t="shared" si="1"/>
        <v>37.764430999999995</v>
      </c>
      <c r="K12" s="148">
        <v>50</v>
      </c>
      <c r="L12" s="149">
        <v>5017</v>
      </c>
      <c r="M12" s="148">
        <v>501719</v>
      </c>
      <c r="N12" s="150" t="s">
        <v>637</v>
      </c>
      <c r="P12" s="479">
        <v>41</v>
      </c>
      <c r="Q12" s="503">
        <v>39</v>
      </c>
      <c r="R12" s="475">
        <f t="shared" si="2"/>
        <v>40</v>
      </c>
    </row>
    <row r="13" spans="1:18" ht="15.75">
      <c r="A13" s="7">
        <v>11</v>
      </c>
      <c r="B13" s="7" t="s">
        <v>638</v>
      </c>
      <c r="C13" s="37" t="s">
        <v>639</v>
      </c>
      <c r="D13" s="38" t="s">
        <v>630</v>
      </c>
      <c r="E13" s="39">
        <v>1</v>
      </c>
      <c r="F13" s="40">
        <v>46</v>
      </c>
      <c r="G13" s="40">
        <v>36.89</v>
      </c>
      <c r="H13" s="40">
        <f t="shared" si="0"/>
        <v>41.445</v>
      </c>
      <c r="I13" s="99">
        <v>5.62E-2</v>
      </c>
      <c r="J13" s="175">
        <f t="shared" si="1"/>
        <v>43.774208999999999</v>
      </c>
      <c r="K13" s="148">
        <v>50</v>
      </c>
      <c r="L13" s="151">
        <v>5017</v>
      </c>
      <c r="M13" s="152">
        <v>501715</v>
      </c>
      <c r="N13" s="153">
        <v>50171552</v>
      </c>
      <c r="P13" s="479">
        <v>49</v>
      </c>
      <c r="Q13" s="503">
        <v>47</v>
      </c>
      <c r="R13" s="475">
        <f t="shared" si="2"/>
        <v>48</v>
      </c>
    </row>
    <row r="14" spans="1:18" ht="15.75">
      <c r="A14" s="7">
        <v>12</v>
      </c>
      <c r="B14" s="7">
        <v>233593</v>
      </c>
      <c r="C14" s="37" t="s">
        <v>640</v>
      </c>
      <c r="D14" s="38" t="s">
        <v>630</v>
      </c>
      <c r="E14" s="39">
        <v>1</v>
      </c>
      <c r="F14" s="40">
        <v>39</v>
      </c>
      <c r="G14" s="40">
        <v>41.333333333333336</v>
      </c>
      <c r="H14" s="40">
        <f t="shared" si="0"/>
        <v>40.166666666666671</v>
      </c>
      <c r="I14" s="99">
        <v>5.62E-2</v>
      </c>
      <c r="J14" s="175">
        <f t="shared" si="1"/>
        <v>42.424033333333341</v>
      </c>
      <c r="K14" s="148">
        <v>50</v>
      </c>
      <c r="L14" s="149">
        <v>5030</v>
      </c>
      <c r="M14" s="148">
        <v>503022</v>
      </c>
      <c r="N14" s="150" t="s">
        <v>641</v>
      </c>
      <c r="P14" s="479">
        <v>44</v>
      </c>
      <c r="Q14" s="503">
        <v>42</v>
      </c>
      <c r="R14" s="475">
        <f t="shared" si="2"/>
        <v>43</v>
      </c>
    </row>
    <row r="15" spans="1:18" ht="15.75">
      <c r="A15" s="7">
        <v>13</v>
      </c>
      <c r="B15" s="7" t="s">
        <v>642</v>
      </c>
      <c r="C15" s="37" t="s">
        <v>643</v>
      </c>
      <c r="D15" s="38" t="s">
        <v>61</v>
      </c>
      <c r="E15" s="39">
        <v>1</v>
      </c>
      <c r="F15" s="40">
        <v>24785</v>
      </c>
      <c r="G15" s="40">
        <v>20333.333333333332</v>
      </c>
      <c r="H15" s="40">
        <f t="shared" si="0"/>
        <v>22559.166666666664</v>
      </c>
      <c r="I15" s="99">
        <v>5.62E-2</v>
      </c>
      <c r="J15" s="175">
        <f t="shared" si="1"/>
        <v>23826.99183333333</v>
      </c>
      <c r="K15" s="152">
        <v>50</v>
      </c>
      <c r="L15" s="151">
        <v>5020</v>
      </c>
      <c r="M15" s="152">
        <v>502023</v>
      </c>
      <c r="N15" s="153">
        <v>50202301</v>
      </c>
      <c r="P15" s="479">
        <v>25200</v>
      </c>
      <c r="Q15" s="503">
        <v>24000</v>
      </c>
      <c r="R15" s="475">
        <f t="shared" si="2"/>
        <v>24600</v>
      </c>
    </row>
    <row r="16" spans="1:18" ht="15.75">
      <c r="A16" s="7">
        <v>14</v>
      </c>
      <c r="B16" s="7">
        <v>232201</v>
      </c>
      <c r="C16" s="37" t="s">
        <v>644</v>
      </c>
      <c r="D16" s="38" t="s">
        <v>630</v>
      </c>
      <c r="E16" s="39">
        <v>1</v>
      </c>
      <c r="F16" s="40">
        <v>13</v>
      </c>
      <c r="G16" s="40">
        <v>15.333333333333334</v>
      </c>
      <c r="H16" s="40">
        <f t="shared" si="0"/>
        <v>14.166666666666668</v>
      </c>
      <c r="I16" s="99">
        <v>5.62E-2</v>
      </c>
      <c r="J16" s="175">
        <f t="shared" si="1"/>
        <v>14.962833333333334</v>
      </c>
      <c r="K16" s="148">
        <v>50</v>
      </c>
      <c r="L16" s="149">
        <v>5040</v>
      </c>
      <c r="M16" s="148">
        <v>504017</v>
      </c>
      <c r="N16" s="150" t="s">
        <v>645</v>
      </c>
      <c r="P16" s="479">
        <v>18</v>
      </c>
      <c r="Q16" s="503">
        <v>17</v>
      </c>
      <c r="R16" s="475">
        <f t="shared" si="2"/>
        <v>17.5</v>
      </c>
    </row>
    <row r="17" spans="1:18" ht="15.75">
      <c r="A17" s="7">
        <v>15</v>
      </c>
      <c r="B17" s="7">
        <v>232202</v>
      </c>
      <c r="C17" s="37" t="s">
        <v>646</v>
      </c>
      <c r="D17" s="38" t="s">
        <v>630</v>
      </c>
      <c r="E17" s="39">
        <v>1</v>
      </c>
      <c r="F17" s="40">
        <v>4</v>
      </c>
      <c r="G17" s="40">
        <v>5.95</v>
      </c>
      <c r="H17" s="40">
        <f t="shared" si="0"/>
        <v>4.9749999999999996</v>
      </c>
      <c r="I17" s="99">
        <v>5.62E-2</v>
      </c>
      <c r="J17" s="175">
        <f t="shared" si="1"/>
        <v>5.2545949999999992</v>
      </c>
      <c r="K17" s="148">
        <v>50</v>
      </c>
      <c r="L17" s="149">
        <v>5040</v>
      </c>
      <c r="M17" s="148">
        <v>504063</v>
      </c>
      <c r="N17" s="150" t="s">
        <v>647</v>
      </c>
      <c r="P17" s="479">
        <v>6</v>
      </c>
      <c r="Q17" s="503">
        <v>6</v>
      </c>
      <c r="R17" s="475">
        <f t="shared" si="2"/>
        <v>6</v>
      </c>
    </row>
    <row r="18" spans="1:18" ht="15.75">
      <c r="A18" s="7">
        <v>16</v>
      </c>
      <c r="B18" s="7" t="s">
        <v>648</v>
      </c>
      <c r="C18" s="37" t="s">
        <v>649</v>
      </c>
      <c r="D18" s="38" t="s">
        <v>650</v>
      </c>
      <c r="E18" s="39">
        <v>1</v>
      </c>
      <c r="F18" s="40">
        <v>46</v>
      </c>
      <c r="G18" s="40">
        <v>43.333333333333336</v>
      </c>
      <c r="H18" s="40">
        <f t="shared" si="0"/>
        <v>44.666666666666671</v>
      </c>
      <c r="I18" s="99">
        <v>5.62E-2</v>
      </c>
      <c r="J18" s="175">
        <f t="shared" si="1"/>
        <v>47.176933333333338</v>
      </c>
      <c r="K18" s="148">
        <v>50</v>
      </c>
      <c r="L18" s="149">
        <v>5017</v>
      </c>
      <c r="M18" s="148">
        <v>501718</v>
      </c>
      <c r="N18" s="150" t="s">
        <v>651</v>
      </c>
      <c r="P18" s="479">
        <v>51</v>
      </c>
      <c r="Q18" s="503">
        <v>49</v>
      </c>
      <c r="R18" s="475">
        <f t="shared" si="2"/>
        <v>50</v>
      </c>
    </row>
    <row r="19" spans="1:18" ht="15.75">
      <c r="A19" s="7">
        <v>17</v>
      </c>
      <c r="B19" s="7">
        <v>230762</v>
      </c>
      <c r="C19" s="37" t="s">
        <v>652</v>
      </c>
      <c r="D19" s="38" t="s">
        <v>650</v>
      </c>
      <c r="E19" s="39">
        <v>1</v>
      </c>
      <c r="F19" s="40">
        <v>18</v>
      </c>
      <c r="G19" s="40">
        <v>18.333333333333332</v>
      </c>
      <c r="H19" s="40">
        <f t="shared" si="0"/>
        <v>18.166666666666664</v>
      </c>
      <c r="I19" s="99">
        <v>5.62E-2</v>
      </c>
      <c r="J19" s="175">
        <f t="shared" si="1"/>
        <v>19.187633333333331</v>
      </c>
      <c r="K19" s="148">
        <v>50</v>
      </c>
      <c r="L19" s="149">
        <v>5040</v>
      </c>
      <c r="M19" s="148">
        <v>504956</v>
      </c>
      <c r="N19" s="148">
        <v>50495601</v>
      </c>
      <c r="P19" s="479">
        <v>22</v>
      </c>
      <c r="Q19" s="503">
        <v>21</v>
      </c>
      <c r="R19" s="475">
        <f t="shared" si="2"/>
        <v>21.5</v>
      </c>
    </row>
    <row r="20" spans="1:18" ht="15.75">
      <c r="A20" s="7">
        <v>18</v>
      </c>
      <c r="B20" s="7" t="s">
        <v>653</v>
      </c>
      <c r="C20" s="37" t="s">
        <v>654</v>
      </c>
      <c r="D20" s="38" t="s">
        <v>650</v>
      </c>
      <c r="E20" s="39">
        <v>1</v>
      </c>
      <c r="F20" s="40">
        <v>15</v>
      </c>
      <c r="G20" s="40">
        <v>23.333333333333332</v>
      </c>
      <c r="H20" s="40">
        <f t="shared" si="0"/>
        <v>19.166666666666664</v>
      </c>
      <c r="I20" s="99">
        <v>5.62E-2</v>
      </c>
      <c r="J20" s="175">
        <f t="shared" si="1"/>
        <v>20.243833333333331</v>
      </c>
      <c r="K20" s="148">
        <v>50</v>
      </c>
      <c r="L20" s="149">
        <v>5040</v>
      </c>
      <c r="M20" s="148">
        <v>504056</v>
      </c>
      <c r="N20" s="150" t="s">
        <v>655</v>
      </c>
      <c r="P20" s="479">
        <v>27</v>
      </c>
      <c r="Q20" s="503">
        <v>26</v>
      </c>
      <c r="R20" s="475">
        <f t="shared" si="2"/>
        <v>26.5</v>
      </c>
    </row>
    <row r="21" spans="1:18" ht="15.75">
      <c r="A21" s="7">
        <v>19</v>
      </c>
      <c r="B21" s="7">
        <v>232636</v>
      </c>
      <c r="C21" s="37" t="s">
        <v>656</v>
      </c>
      <c r="D21" s="38" t="s">
        <v>650</v>
      </c>
      <c r="E21" s="39">
        <v>1</v>
      </c>
      <c r="F21" s="40">
        <v>15</v>
      </c>
      <c r="G21" s="40">
        <v>16.333333333333332</v>
      </c>
      <c r="H21" s="40">
        <f t="shared" si="0"/>
        <v>15.666666666666666</v>
      </c>
      <c r="I21" s="99">
        <v>5.62E-2</v>
      </c>
      <c r="J21" s="175">
        <f t="shared" si="1"/>
        <v>16.547133333333331</v>
      </c>
      <c r="K21" s="148">
        <v>50</v>
      </c>
      <c r="L21" s="149">
        <v>5040</v>
      </c>
      <c r="M21" s="148">
        <v>504056</v>
      </c>
      <c r="N21" s="148">
        <v>50405626</v>
      </c>
      <c r="P21" s="479">
        <v>19</v>
      </c>
      <c r="Q21" s="503">
        <v>18</v>
      </c>
      <c r="R21" s="475">
        <f t="shared" si="2"/>
        <v>18.5</v>
      </c>
    </row>
    <row r="22" spans="1:18" ht="15.75">
      <c r="A22" s="7">
        <v>20</v>
      </c>
      <c r="B22" s="7" t="s">
        <v>657</v>
      </c>
      <c r="C22" s="37" t="s">
        <v>658</v>
      </c>
      <c r="D22" s="38" t="s">
        <v>650</v>
      </c>
      <c r="E22" s="39">
        <v>1</v>
      </c>
      <c r="F22" s="40">
        <v>21</v>
      </c>
      <c r="G22" s="40">
        <v>25.386666666666663</v>
      </c>
      <c r="H22" s="40">
        <f t="shared" si="0"/>
        <v>23.193333333333332</v>
      </c>
      <c r="I22" s="99">
        <v>5.62E-2</v>
      </c>
      <c r="J22" s="175">
        <f t="shared" si="1"/>
        <v>24.496798666666663</v>
      </c>
      <c r="K22" s="148">
        <v>50</v>
      </c>
      <c r="L22" s="149">
        <v>5017</v>
      </c>
      <c r="M22" s="148">
        <v>501718</v>
      </c>
      <c r="N22" s="150" t="s">
        <v>651</v>
      </c>
      <c r="P22" s="479">
        <v>30</v>
      </c>
      <c r="Q22" s="503">
        <v>29</v>
      </c>
      <c r="R22" s="475">
        <f t="shared" si="2"/>
        <v>29.5</v>
      </c>
    </row>
    <row r="23" spans="1:18" ht="15.75">
      <c r="A23" s="7">
        <v>21</v>
      </c>
      <c r="B23" s="7">
        <v>242186</v>
      </c>
      <c r="C23" s="37" t="s">
        <v>659</v>
      </c>
      <c r="D23" s="38" t="s">
        <v>622</v>
      </c>
      <c r="E23" s="39">
        <v>1</v>
      </c>
      <c r="F23" s="40">
        <v>54</v>
      </c>
      <c r="G23" s="40">
        <v>67.036666666666662</v>
      </c>
      <c r="H23" s="40">
        <f t="shared" si="0"/>
        <v>60.518333333333331</v>
      </c>
      <c r="I23" s="99">
        <v>5.62E-2</v>
      </c>
      <c r="J23" s="175">
        <f t="shared" si="1"/>
        <v>63.919463666666665</v>
      </c>
      <c r="K23" s="148">
        <v>50</v>
      </c>
      <c r="L23" s="149">
        <v>5040</v>
      </c>
      <c r="M23" s="148">
        <v>504056</v>
      </c>
      <c r="N23" s="148">
        <v>50405635</v>
      </c>
      <c r="P23" s="479">
        <v>81</v>
      </c>
      <c r="Q23" s="503">
        <v>77</v>
      </c>
      <c r="R23" s="475">
        <f t="shared" si="2"/>
        <v>79</v>
      </c>
    </row>
    <row r="24" spans="1:18" ht="15.75">
      <c r="A24" s="7">
        <v>22</v>
      </c>
      <c r="B24" s="7">
        <v>234247</v>
      </c>
      <c r="C24" s="37" t="s">
        <v>660</v>
      </c>
      <c r="D24" s="38" t="s">
        <v>630</v>
      </c>
      <c r="E24" s="39">
        <v>1</v>
      </c>
      <c r="F24" s="40">
        <v>15</v>
      </c>
      <c r="G24" s="40">
        <v>42.84</v>
      </c>
      <c r="H24" s="40">
        <f t="shared" si="0"/>
        <v>28.92</v>
      </c>
      <c r="I24" s="99">
        <v>5.62E-2</v>
      </c>
      <c r="J24" s="175">
        <f t="shared" si="1"/>
        <v>30.545304000000002</v>
      </c>
      <c r="K24" s="148">
        <v>50</v>
      </c>
      <c r="L24" s="149">
        <v>5017</v>
      </c>
      <c r="M24" s="148">
        <v>501719</v>
      </c>
      <c r="N24" s="148">
        <v>50171902</v>
      </c>
      <c r="P24" s="479">
        <v>51</v>
      </c>
      <c r="Q24" s="503">
        <v>49</v>
      </c>
      <c r="R24" s="475">
        <f t="shared" si="2"/>
        <v>50</v>
      </c>
    </row>
    <row r="25" spans="1:18" ht="15.75">
      <c r="A25" s="7">
        <v>23</v>
      </c>
      <c r="B25" s="7">
        <v>242189</v>
      </c>
      <c r="C25" s="37" t="s">
        <v>661</v>
      </c>
      <c r="D25" s="38" t="s">
        <v>650</v>
      </c>
      <c r="E25" s="39">
        <v>1</v>
      </c>
      <c r="F25" s="40">
        <v>14</v>
      </c>
      <c r="G25" s="40">
        <v>11</v>
      </c>
      <c r="H25" s="40">
        <f t="shared" si="0"/>
        <v>12.5</v>
      </c>
      <c r="I25" s="99">
        <v>5.62E-2</v>
      </c>
      <c r="J25" s="175">
        <f t="shared" si="1"/>
        <v>13.202500000000001</v>
      </c>
      <c r="K25" s="148">
        <v>50</v>
      </c>
      <c r="L25" s="149">
        <v>5041</v>
      </c>
      <c r="M25" s="148">
        <v>504137</v>
      </c>
      <c r="N25" s="148">
        <v>50413709</v>
      </c>
      <c r="P25" s="479">
        <v>14</v>
      </c>
      <c r="Q25" s="503">
        <v>13</v>
      </c>
      <c r="R25" s="475">
        <f t="shared" si="2"/>
        <v>13.5</v>
      </c>
    </row>
    <row r="26" spans="1:18" ht="15.75">
      <c r="A26" s="7">
        <v>24</v>
      </c>
      <c r="B26" s="7">
        <v>232413</v>
      </c>
      <c r="C26" s="37" t="s">
        <v>662</v>
      </c>
      <c r="D26" s="38" t="s">
        <v>650</v>
      </c>
      <c r="E26" s="39">
        <v>1</v>
      </c>
      <c r="F26" s="40">
        <v>16</v>
      </c>
      <c r="G26" s="40">
        <v>21.333333333333332</v>
      </c>
      <c r="H26" s="40">
        <f t="shared" si="0"/>
        <v>18.666666666666664</v>
      </c>
      <c r="I26" s="99">
        <v>5.62E-2</v>
      </c>
      <c r="J26" s="175">
        <f t="shared" si="1"/>
        <v>19.715733333333333</v>
      </c>
      <c r="K26" s="148">
        <v>10</v>
      </c>
      <c r="L26" s="149">
        <v>1015</v>
      </c>
      <c r="M26" s="148">
        <v>101516</v>
      </c>
      <c r="N26" s="150" t="s">
        <v>663</v>
      </c>
      <c r="P26" s="479">
        <v>25</v>
      </c>
      <c r="Q26" s="503">
        <v>24</v>
      </c>
      <c r="R26" s="475">
        <f t="shared" si="2"/>
        <v>24.5</v>
      </c>
    </row>
    <row r="27" spans="1:18" ht="15.75">
      <c r="A27" s="7">
        <v>25</v>
      </c>
      <c r="B27" s="7">
        <v>233610</v>
      </c>
      <c r="C27" s="37" t="s">
        <v>664</v>
      </c>
      <c r="D27" s="38" t="s">
        <v>630</v>
      </c>
      <c r="E27" s="39">
        <v>1</v>
      </c>
      <c r="F27" s="40">
        <v>41</v>
      </c>
      <c r="G27" s="40">
        <v>35</v>
      </c>
      <c r="H27" s="40">
        <f t="shared" si="0"/>
        <v>38</v>
      </c>
      <c r="I27" s="99">
        <v>5.62E-2</v>
      </c>
      <c r="J27" s="175">
        <f t="shared" si="1"/>
        <v>40.135599999999997</v>
      </c>
      <c r="K27" s="148">
        <v>50</v>
      </c>
      <c r="L27" s="149">
        <v>5040</v>
      </c>
      <c r="M27" s="148">
        <v>504041</v>
      </c>
      <c r="N27" s="148">
        <v>50404101</v>
      </c>
      <c r="P27" s="479">
        <v>42</v>
      </c>
      <c r="Q27" s="503">
        <v>40</v>
      </c>
      <c r="R27" s="475">
        <f t="shared" si="2"/>
        <v>41</v>
      </c>
    </row>
    <row r="28" spans="1:18" ht="15.75">
      <c r="A28" s="7">
        <v>26</v>
      </c>
      <c r="B28" s="7">
        <v>233616</v>
      </c>
      <c r="C28" s="37" t="s">
        <v>665</v>
      </c>
      <c r="D28" s="38" t="s">
        <v>650</v>
      </c>
      <c r="E28" s="39">
        <v>1</v>
      </c>
      <c r="F28" s="40">
        <v>30</v>
      </c>
      <c r="G28" s="40">
        <v>26</v>
      </c>
      <c r="H28" s="40">
        <f t="shared" si="0"/>
        <v>28</v>
      </c>
      <c r="I28" s="99">
        <v>5.62E-2</v>
      </c>
      <c r="J28" s="175">
        <f t="shared" si="1"/>
        <v>29.573599999999999</v>
      </c>
      <c r="K28" s="148">
        <v>10</v>
      </c>
      <c r="L28" s="149">
        <v>1032</v>
      </c>
      <c r="M28" s="148">
        <v>103220</v>
      </c>
      <c r="N28" s="150" t="s">
        <v>666</v>
      </c>
      <c r="P28" s="479">
        <v>32</v>
      </c>
      <c r="Q28" s="503">
        <v>30</v>
      </c>
      <c r="R28" s="475">
        <f t="shared" si="2"/>
        <v>31</v>
      </c>
    </row>
    <row r="29" spans="1:18" ht="15.75">
      <c r="A29" s="7">
        <v>27</v>
      </c>
      <c r="B29" s="7">
        <v>232205</v>
      </c>
      <c r="C29" s="37" t="s">
        <v>667</v>
      </c>
      <c r="D29" s="38" t="s">
        <v>630</v>
      </c>
      <c r="E29" s="39">
        <v>1</v>
      </c>
      <c r="F29" s="40">
        <v>43</v>
      </c>
      <c r="G29" s="40">
        <v>35</v>
      </c>
      <c r="H29" s="40">
        <f t="shared" si="0"/>
        <v>39</v>
      </c>
      <c r="I29" s="99">
        <v>5.62E-2</v>
      </c>
      <c r="J29" s="175">
        <f t="shared" si="1"/>
        <v>41.191800000000001</v>
      </c>
      <c r="K29" s="148">
        <v>50</v>
      </c>
      <c r="L29" s="149">
        <v>5047</v>
      </c>
      <c r="M29" s="148">
        <v>504768</v>
      </c>
      <c r="N29" s="150" t="s">
        <v>668</v>
      </c>
      <c r="P29" s="479">
        <v>42</v>
      </c>
      <c r="Q29" s="503">
        <v>40</v>
      </c>
      <c r="R29" s="475">
        <f t="shared" si="2"/>
        <v>41</v>
      </c>
    </row>
    <row r="30" spans="1:18" ht="15.75">
      <c r="A30" s="7">
        <v>28</v>
      </c>
      <c r="B30" s="7">
        <v>246215</v>
      </c>
      <c r="C30" s="37" t="s">
        <v>669</v>
      </c>
      <c r="D30" s="38" t="s">
        <v>650</v>
      </c>
      <c r="E30" s="39">
        <v>1</v>
      </c>
      <c r="F30" s="40">
        <v>11</v>
      </c>
      <c r="G30" s="40">
        <v>15.866666666666667</v>
      </c>
      <c r="H30" s="40">
        <f t="shared" si="0"/>
        <v>13.433333333333334</v>
      </c>
      <c r="I30" s="99">
        <v>5.62E-2</v>
      </c>
      <c r="J30" s="175">
        <f t="shared" si="1"/>
        <v>14.188286666666666</v>
      </c>
      <c r="K30" s="148">
        <v>50</v>
      </c>
      <c r="L30" s="149">
        <v>5022</v>
      </c>
      <c r="M30" s="148">
        <v>502213</v>
      </c>
      <c r="N30" s="150" t="s">
        <v>670</v>
      </c>
      <c r="P30" s="479">
        <v>17</v>
      </c>
      <c r="Q30" s="503">
        <v>17</v>
      </c>
      <c r="R30" s="475">
        <f t="shared" si="2"/>
        <v>17</v>
      </c>
    </row>
    <row r="31" spans="1:18" ht="15.75">
      <c r="A31" s="7">
        <v>29</v>
      </c>
      <c r="B31" s="7">
        <v>233907</v>
      </c>
      <c r="C31" s="37" t="s">
        <v>671</v>
      </c>
      <c r="D31" s="38" t="s">
        <v>650</v>
      </c>
      <c r="E31" s="39">
        <v>1</v>
      </c>
      <c r="F31" s="40">
        <v>10</v>
      </c>
      <c r="G31" s="40">
        <v>11.9</v>
      </c>
      <c r="H31" s="40">
        <f t="shared" si="0"/>
        <v>10.95</v>
      </c>
      <c r="I31" s="99">
        <v>5.62E-2</v>
      </c>
      <c r="J31" s="175">
        <f t="shared" si="1"/>
        <v>11.565389999999999</v>
      </c>
      <c r="K31" s="148">
        <v>50</v>
      </c>
      <c r="L31" s="149">
        <v>5022</v>
      </c>
      <c r="M31" s="148">
        <v>502213</v>
      </c>
      <c r="N31" s="150" t="s">
        <v>670</v>
      </c>
      <c r="P31" s="479">
        <v>17</v>
      </c>
      <c r="Q31" s="503">
        <v>17</v>
      </c>
      <c r="R31" s="475">
        <f t="shared" si="2"/>
        <v>17</v>
      </c>
    </row>
    <row r="32" spans="1:18" ht="15.75">
      <c r="A32" s="7">
        <v>30</v>
      </c>
      <c r="B32" s="7" t="s">
        <v>672</v>
      </c>
      <c r="C32" s="37" t="s">
        <v>673</v>
      </c>
      <c r="D32" s="38" t="s">
        <v>650</v>
      </c>
      <c r="E32" s="39">
        <v>1</v>
      </c>
      <c r="F32" s="40">
        <v>45</v>
      </c>
      <c r="G32" s="40">
        <v>46.333333333333336</v>
      </c>
      <c r="H32" s="40">
        <f t="shared" si="0"/>
        <v>45.666666666666671</v>
      </c>
      <c r="I32" s="99">
        <v>5.62E-2</v>
      </c>
      <c r="J32" s="175">
        <f t="shared" si="1"/>
        <v>48.233133333333342</v>
      </c>
      <c r="K32" s="148">
        <v>50</v>
      </c>
      <c r="L32" s="149">
        <v>5022</v>
      </c>
      <c r="M32" s="148">
        <v>502213</v>
      </c>
      <c r="N32" s="150" t="s">
        <v>670</v>
      </c>
      <c r="P32" s="479">
        <v>14</v>
      </c>
      <c r="Q32" s="503">
        <v>13</v>
      </c>
      <c r="R32" s="475">
        <f t="shared" si="2"/>
        <v>13.5</v>
      </c>
    </row>
    <row r="33" spans="1:18" ht="15.75">
      <c r="A33" s="7">
        <v>31</v>
      </c>
      <c r="B33" s="7">
        <v>233679</v>
      </c>
      <c r="C33" s="37" t="s">
        <v>674</v>
      </c>
      <c r="D33" s="38" t="s">
        <v>650</v>
      </c>
      <c r="E33" s="39">
        <v>1</v>
      </c>
      <c r="F33" s="40">
        <v>92</v>
      </c>
      <c r="G33" s="40">
        <v>88.853333333333339</v>
      </c>
      <c r="H33" s="40">
        <f t="shared" si="0"/>
        <v>90.426666666666677</v>
      </c>
      <c r="I33" s="99">
        <v>5.62E-2</v>
      </c>
      <c r="J33" s="175">
        <f t="shared" si="1"/>
        <v>95.508645333333348</v>
      </c>
      <c r="K33" s="148">
        <v>50</v>
      </c>
      <c r="L33" s="149">
        <v>5012</v>
      </c>
      <c r="M33" s="148">
        <v>501216</v>
      </c>
      <c r="N33" s="150" t="s">
        <v>675</v>
      </c>
      <c r="P33" s="479">
        <v>56</v>
      </c>
      <c r="Q33" s="503">
        <v>53</v>
      </c>
      <c r="R33" s="475">
        <f t="shared" si="2"/>
        <v>54.5</v>
      </c>
    </row>
    <row r="34" spans="1:18" ht="15.75">
      <c r="A34" s="7">
        <v>32</v>
      </c>
      <c r="B34" s="7" t="s">
        <v>676</v>
      </c>
      <c r="C34" s="37" t="s">
        <v>677</v>
      </c>
      <c r="D34" s="38" t="s">
        <v>650</v>
      </c>
      <c r="E34" s="39">
        <v>1</v>
      </c>
      <c r="F34" s="40">
        <v>92</v>
      </c>
      <c r="G34" s="40">
        <v>84.093333333333334</v>
      </c>
      <c r="H34" s="40">
        <f t="shared" si="0"/>
        <v>88.046666666666667</v>
      </c>
      <c r="I34" s="99">
        <v>5.62E-2</v>
      </c>
      <c r="J34" s="175">
        <f t="shared" si="1"/>
        <v>92.994889333333333</v>
      </c>
      <c r="K34" s="148">
        <v>50</v>
      </c>
      <c r="L34" s="149">
        <v>5017</v>
      </c>
      <c r="M34" s="148">
        <v>501715</v>
      </c>
      <c r="N34" s="150" t="s">
        <v>678</v>
      </c>
      <c r="P34" s="479">
        <v>106</v>
      </c>
      <c r="Q34" s="503">
        <v>101</v>
      </c>
      <c r="R34" s="475">
        <f t="shared" si="2"/>
        <v>103.5</v>
      </c>
    </row>
    <row r="35" spans="1:18" ht="15.75">
      <c r="A35" s="7">
        <v>33</v>
      </c>
      <c r="B35" s="7" t="s">
        <v>676</v>
      </c>
      <c r="C35" s="41" t="s">
        <v>679</v>
      </c>
      <c r="D35" s="38" t="s">
        <v>650</v>
      </c>
      <c r="E35" s="39">
        <v>1</v>
      </c>
      <c r="F35" s="40">
        <v>7</v>
      </c>
      <c r="G35" s="40">
        <v>10</v>
      </c>
      <c r="H35" s="40">
        <f t="shared" si="0"/>
        <v>8.5</v>
      </c>
      <c r="I35" s="99">
        <v>5.62E-2</v>
      </c>
      <c r="J35" s="175">
        <f t="shared" si="1"/>
        <v>8.9777000000000005</v>
      </c>
      <c r="K35" s="148">
        <v>50</v>
      </c>
      <c r="L35" s="149">
        <v>5017</v>
      </c>
      <c r="M35" s="148">
        <v>501715</v>
      </c>
      <c r="N35" s="150" t="s">
        <v>678</v>
      </c>
      <c r="P35" s="479">
        <v>101</v>
      </c>
      <c r="Q35" s="503">
        <v>96</v>
      </c>
      <c r="R35" s="475">
        <f t="shared" si="2"/>
        <v>98.5</v>
      </c>
    </row>
    <row r="36" spans="1:18" ht="15.75">
      <c r="A36" s="7">
        <v>34</v>
      </c>
      <c r="B36" s="7">
        <v>234302</v>
      </c>
      <c r="C36" s="41" t="s">
        <v>680</v>
      </c>
      <c r="D36" s="38" t="s">
        <v>650</v>
      </c>
      <c r="E36" s="39">
        <v>1</v>
      </c>
      <c r="F36" s="40">
        <v>3356</v>
      </c>
      <c r="G36" s="40">
        <v>2362</v>
      </c>
      <c r="H36" s="40">
        <f t="shared" si="0"/>
        <v>2859</v>
      </c>
      <c r="I36" s="99">
        <v>5.62E-2</v>
      </c>
      <c r="J36" s="175">
        <f t="shared" si="1"/>
        <v>3019.6758</v>
      </c>
      <c r="K36" s="148">
        <v>50</v>
      </c>
      <c r="L36" s="149">
        <v>5040</v>
      </c>
      <c r="M36" s="148">
        <v>504027</v>
      </c>
      <c r="N36" s="150" t="s">
        <v>681</v>
      </c>
      <c r="P36" s="479">
        <v>13</v>
      </c>
      <c r="Q36" s="503">
        <v>12</v>
      </c>
      <c r="R36" s="475">
        <f t="shared" si="2"/>
        <v>12.5</v>
      </c>
    </row>
    <row r="37" spans="1:18" ht="15.75">
      <c r="A37" s="7">
        <v>35</v>
      </c>
      <c r="B37" s="7">
        <v>230716</v>
      </c>
      <c r="C37" s="37" t="s">
        <v>682</v>
      </c>
      <c r="D37" s="38" t="s">
        <v>61</v>
      </c>
      <c r="E37" s="39">
        <v>1</v>
      </c>
      <c r="F37" s="40">
        <v>20</v>
      </c>
      <c r="G37" s="40">
        <v>32.130000000000003</v>
      </c>
      <c r="H37" s="40">
        <f t="shared" si="0"/>
        <v>26.065000000000001</v>
      </c>
      <c r="I37" s="99">
        <v>5.62E-2</v>
      </c>
      <c r="J37" s="175">
        <f t="shared" si="1"/>
        <v>27.529853000000003</v>
      </c>
      <c r="K37" s="154">
        <v>50</v>
      </c>
      <c r="L37" s="155">
        <v>5022</v>
      </c>
      <c r="M37" s="154">
        <v>502212</v>
      </c>
      <c r="N37" s="156" t="s">
        <v>683</v>
      </c>
      <c r="P37" s="479">
        <v>3150</v>
      </c>
      <c r="Q37" s="503">
        <v>3000</v>
      </c>
      <c r="R37" s="475">
        <f t="shared" si="2"/>
        <v>3075</v>
      </c>
    </row>
    <row r="38" spans="1:18" ht="15.75">
      <c r="A38" s="7">
        <v>36</v>
      </c>
      <c r="B38" s="7">
        <v>232577</v>
      </c>
      <c r="C38" s="37" t="s">
        <v>684</v>
      </c>
      <c r="D38" s="38" t="s">
        <v>650</v>
      </c>
      <c r="E38" s="39">
        <v>1</v>
      </c>
      <c r="F38" s="40">
        <v>6664</v>
      </c>
      <c r="G38" s="40">
        <v>20775.02</v>
      </c>
      <c r="H38" s="40">
        <f t="shared" si="0"/>
        <v>13719.51</v>
      </c>
      <c r="I38" s="99">
        <v>5.62E-2</v>
      </c>
      <c r="J38" s="175">
        <f t="shared" si="1"/>
        <v>14490.546462</v>
      </c>
      <c r="K38" s="148">
        <v>50</v>
      </c>
      <c r="L38" s="149">
        <v>5013</v>
      </c>
      <c r="M38" s="148">
        <v>501317</v>
      </c>
      <c r="N38" s="150" t="s">
        <v>685</v>
      </c>
      <c r="P38" s="479">
        <v>39</v>
      </c>
      <c r="Q38" s="503">
        <v>37</v>
      </c>
      <c r="R38" s="475">
        <f t="shared" si="2"/>
        <v>38</v>
      </c>
    </row>
    <row r="39" spans="1:18" ht="15.75">
      <c r="A39" s="7">
        <v>37</v>
      </c>
      <c r="B39" s="7">
        <v>232206</v>
      </c>
      <c r="C39" s="37" t="s">
        <v>686</v>
      </c>
      <c r="D39" s="38" t="s">
        <v>650</v>
      </c>
      <c r="E39" s="39">
        <v>1</v>
      </c>
      <c r="F39" s="40">
        <v>10</v>
      </c>
      <c r="G39" s="40">
        <v>10</v>
      </c>
      <c r="H39" s="40">
        <f t="shared" si="0"/>
        <v>10</v>
      </c>
      <c r="I39" s="99">
        <v>5.62E-2</v>
      </c>
      <c r="J39" s="175">
        <f t="shared" si="1"/>
        <v>10.561999999999999</v>
      </c>
      <c r="K39" s="148">
        <v>50</v>
      </c>
      <c r="L39" s="149">
        <v>5040</v>
      </c>
      <c r="M39" s="148">
        <v>504072</v>
      </c>
      <c r="N39" s="150" t="s">
        <v>687</v>
      </c>
      <c r="P39" s="479">
        <v>13</v>
      </c>
      <c r="Q39" s="503">
        <v>12</v>
      </c>
      <c r="R39" s="475">
        <f t="shared" si="2"/>
        <v>12.5</v>
      </c>
    </row>
    <row r="40" spans="1:18" ht="15.75">
      <c r="A40" s="7">
        <v>38</v>
      </c>
      <c r="B40" s="7">
        <v>272374</v>
      </c>
      <c r="C40" s="37" t="s">
        <v>688</v>
      </c>
      <c r="D40" s="38" t="s">
        <v>650</v>
      </c>
      <c r="E40" s="39">
        <v>1</v>
      </c>
      <c r="F40" s="40">
        <v>44</v>
      </c>
      <c r="G40" s="40">
        <v>31</v>
      </c>
      <c r="H40" s="40">
        <f t="shared" si="0"/>
        <v>37.5</v>
      </c>
      <c r="I40" s="99">
        <v>5.62E-2</v>
      </c>
      <c r="J40" s="175">
        <f t="shared" si="1"/>
        <v>39.607500000000002</v>
      </c>
      <c r="K40" s="148">
        <v>50</v>
      </c>
      <c r="L40" s="149">
        <v>5040</v>
      </c>
      <c r="M40" s="148">
        <v>504072</v>
      </c>
      <c r="N40" s="150" t="s">
        <v>687</v>
      </c>
      <c r="P40" s="479">
        <v>38</v>
      </c>
      <c r="Q40" s="503">
        <v>36</v>
      </c>
      <c r="R40" s="475">
        <f t="shared" si="2"/>
        <v>37</v>
      </c>
    </row>
    <row r="41" spans="1:18" ht="15.75">
      <c r="A41" s="7">
        <v>39</v>
      </c>
      <c r="B41" s="7"/>
      <c r="C41" s="37" t="s">
        <v>689</v>
      </c>
      <c r="D41" s="38" t="s">
        <v>650</v>
      </c>
      <c r="E41" s="39">
        <v>1</v>
      </c>
      <c r="F41" s="40"/>
      <c r="G41" s="40"/>
      <c r="H41" s="40"/>
      <c r="I41" s="99"/>
      <c r="J41" s="175"/>
      <c r="K41" s="148">
        <v>50</v>
      </c>
      <c r="L41" s="149">
        <v>5040</v>
      </c>
      <c r="M41" s="148">
        <v>504072</v>
      </c>
      <c r="N41" s="150"/>
      <c r="P41" s="479">
        <v>38</v>
      </c>
      <c r="Q41" s="503">
        <v>36</v>
      </c>
      <c r="R41" s="475">
        <f t="shared" si="2"/>
        <v>37</v>
      </c>
    </row>
    <row r="42" spans="1:18" ht="15.75">
      <c r="A42" s="7">
        <v>40</v>
      </c>
      <c r="B42" s="7">
        <v>232341</v>
      </c>
      <c r="C42" s="37" t="s">
        <v>690</v>
      </c>
      <c r="D42" s="38" t="s">
        <v>650</v>
      </c>
      <c r="E42" s="39">
        <v>1</v>
      </c>
      <c r="F42" s="40">
        <v>6</v>
      </c>
      <c r="G42" s="40">
        <v>8</v>
      </c>
      <c r="H42" s="40">
        <f t="shared" ref="H42:H105" si="3">(F42+G42)/2</f>
        <v>7</v>
      </c>
      <c r="I42" s="99">
        <v>5.62E-2</v>
      </c>
      <c r="J42" s="175">
        <f t="shared" ref="J42:J105" si="4">(H42*I42)+H42</f>
        <v>7.3933999999999997</v>
      </c>
      <c r="K42" s="148">
        <v>50</v>
      </c>
      <c r="L42" s="149">
        <v>5022</v>
      </c>
      <c r="M42" s="148">
        <v>502211</v>
      </c>
      <c r="N42" s="150" t="s">
        <v>691</v>
      </c>
      <c r="P42" s="479">
        <v>9</v>
      </c>
      <c r="Q42" s="503">
        <v>9</v>
      </c>
      <c r="R42" s="475">
        <f t="shared" si="2"/>
        <v>9</v>
      </c>
    </row>
    <row r="43" spans="1:18" ht="15.75">
      <c r="A43" s="7">
        <v>41</v>
      </c>
      <c r="B43" s="7">
        <v>232578</v>
      </c>
      <c r="C43" s="41" t="s">
        <v>692</v>
      </c>
      <c r="D43" s="38" t="s">
        <v>650</v>
      </c>
      <c r="E43" s="39">
        <v>1</v>
      </c>
      <c r="F43" s="40">
        <v>7</v>
      </c>
      <c r="G43" s="40">
        <v>8</v>
      </c>
      <c r="H43" s="40">
        <f t="shared" si="3"/>
        <v>7.5</v>
      </c>
      <c r="I43" s="99">
        <v>5.62E-2</v>
      </c>
      <c r="J43" s="175">
        <f t="shared" si="4"/>
        <v>7.9215</v>
      </c>
      <c r="K43" s="148">
        <v>50</v>
      </c>
      <c r="L43" s="149">
        <v>5040</v>
      </c>
      <c r="M43" s="148">
        <v>504072</v>
      </c>
      <c r="N43" s="150" t="s">
        <v>687</v>
      </c>
      <c r="P43" s="479">
        <v>11</v>
      </c>
      <c r="Q43" s="503">
        <v>10</v>
      </c>
      <c r="R43" s="475">
        <f t="shared" si="2"/>
        <v>10.5</v>
      </c>
    </row>
    <row r="44" spans="1:18" ht="15.75">
      <c r="A44" s="7">
        <v>42</v>
      </c>
      <c r="B44" s="7">
        <v>232578</v>
      </c>
      <c r="C44" s="41" t="s">
        <v>693</v>
      </c>
      <c r="D44" s="38" t="s">
        <v>650</v>
      </c>
      <c r="E44" s="39">
        <v>1</v>
      </c>
      <c r="F44" s="40">
        <v>7</v>
      </c>
      <c r="G44" s="40">
        <v>12</v>
      </c>
      <c r="H44" s="40">
        <f t="shared" si="3"/>
        <v>9.5</v>
      </c>
      <c r="I44" s="99">
        <v>5.62E-2</v>
      </c>
      <c r="J44" s="175">
        <f t="shared" si="4"/>
        <v>10.033899999999999</v>
      </c>
      <c r="K44" s="148">
        <v>50</v>
      </c>
      <c r="L44" s="149">
        <v>5040</v>
      </c>
      <c r="M44" s="148">
        <v>504072</v>
      </c>
      <c r="N44" s="150" t="s">
        <v>687</v>
      </c>
      <c r="P44" s="479">
        <v>15</v>
      </c>
      <c r="Q44" s="503">
        <v>14</v>
      </c>
      <c r="R44" s="475">
        <f t="shared" si="2"/>
        <v>14.5</v>
      </c>
    </row>
    <row r="45" spans="1:18" ht="15.75">
      <c r="A45" s="7">
        <v>43</v>
      </c>
      <c r="B45" s="7" t="s">
        <v>694</v>
      </c>
      <c r="C45" s="41" t="s">
        <v>695</v>
      </c>
      <c r="D45" s="38" t="s">
        <v>650</v>
      </c>
      <c r="E45" s="39">
        <v>1</v>
      </c>
      <c r="F45" s="40">
        <v>7</v>
      </c>
      <c r="G45" s="40">
        <v>19.333333333333332</v>
      </c>
      <c r="H45" s="40">
        <f t="shared" si="3"/>
        <v>13.166666666666666</v>
      </c>
      <c r="I45" s="99">
        <v>5.62E-2</v>
      </c>
      <c r="J45" s="175">
        <f t="shared" si="4"/>
        <v>13.906633333333332</v>
      </c>
      <c r="K45" s="148">
        <v>50</v>
      </c>
      <c r="L45" s="157">
        <v>5040</v>
      </c>
      <c r="M45" s="158">
        <v>504054</v>
      </c>
      <c r="N45" s="159">
        <v>50405404</v>
      </c>
      <c r="P45" s="479">
        <v>23</v>
      </c>
      <c r="Q45" s="503">
        <v>22</v>
      </c>
      <c r="R45" s="475">
        <f t="shared" si="2"/>
        <v>22.5</v>
      </c>
    </row>
    <row r="46" spans="1:18" ht="15.75">
      <c r="A46" s="7">
        <v>44</v>
      </c>
      <c r="B46" s="7" t="s">
        <v>696</v>
      </c>
      <c r="C46" s="41" t="s">
        <v>697</v>
      </c>
      <c r="D46" s="38" t="s">
        <v>650</v>
      </c>
      <c r="E46" s="39">
        <v>1</v>
      </c>
      <c r="F46" s="40">
        <v>9</v>
      </c>
      <c r="G46" s="40">
        <v>15.333333333333334</v>
      </c>
      <c r="H46" s="40">
        <f t="shared" si="3"/>
        <v>12.166666666666668</v>
      </c>
      <c r="I46" s="99">
        <v>5.62E-2</v>
      </c>
      <c r="J46" s="175">
        <f t="shared" si="4"/>
        <v>12.850433333333335</v>
      </c>
      <c r="K46" s="148">
        <v>50</v>
      </c>
      <c r="L46" s="157">
        <v>5040</v>
      </c>
      <c r="M46" s="158">
        <v>504054</v>
      </c>
      <c r="N46" s="159">
        <v>50405404</v>
      </c>
      <c r="P46" s="479">
        <v>18</v>
      </c>
      <c r="Q46" s="503">
        <v>17</v>
      </c>
      <c r="R46" s="475">
        <f t="shared" si="2"/>
        <v>17.5</v>
      </c>
    </row>
    <row r="47" spans="1:18" ht="15.75">
      <c r="A47" s="7">
        <v>45</v>
      </c>
      <c r="B47" s="7" t="s">
        <v>698</v>
      </c>
      <c r="C47" s="41" t="s">
        <v>699</v>
      </c>
      <c r="D47" s="38" t="s">
        <v>630</v>
      </c>
      <c r="E47" s="39">
        <v>1</v>
      </c>
      <c r="F47" s="40">
        <v>12</v>
      </c>
      <c r="G47" s="40">
        <v>25.386666666666663</v>
      </c>
      <c r="H47" s="40">
        <f t="shared" si="3"/>
        <v>18.693333333333332</v>
      </c>
      <c r="I47" s="99">
        <v>5.62E-2</v>
      </c>
      <c r="J47" s="175">
        <f t="shared" si="4"/>
        <v>19.743898666666666</v>
      </c>
      <c r="K47" s="148">
        <v>50</v>
      </c>
      <c r="L47" s="157">
        <v>5046</v>
      </c>
      <c r="M47" s="158">
        <v>504654</v>
      </c>
      <c r="N47" s="159">
        <v>50465404</v>
      </c>
      <c r="P47" s="479">
        <v>30</v>
      </c>
      <c r="Q47" s="503">
        <v>29</v>
      </c>
      <c r="R47" s="475">
        <f t="shared" si="2"/>
        <v>29.5</v>
      </c>
    </row>
    <row r="48" spans="1:18" ht="15.75">
      <c r="A48" s="7">
        <v>46</v>
      </c>
      <c r="B48" s="7">
        <v>244081</v>
      </c>
      <c r="C48" s="41" t="s">
        <v>700</v>
      </c>
      <c r="D48" s="38" t="s">
        <v>630</v>
      </c>
      <c r="E48" s="39">
        <v>1</v>
      </c>
      <c r="F48" s="40">
        <v>50</v>
      </c>
      <c r="G48" s="40">
        <v>63.466666666666669</v>
      </c>
      <c r="H48" s="40">
        <f t="shared" si="3"/>
        <v>56.733333333333334</v>
      </c>
      <c r="I48" s="99">
        <v>5.62E-2</v>
      </c>
      <c r="J48" s="175">
        <f t="shared" si="4"/>
        <v>59.921746666666671</v>
      </c>
      <c r="K48" s="148">
        <v>50</v>
      </c>
      <c r="L48" s="149">
        <v>5046</v>
      </c>
      <c r="M48" s="148">
        <v>504670</v>
      </c>
      <c r="N48" s="150" t="s">
        <v>701</v>
      </c>
      <c r="P48" s="479">
        <v>76</v>
      </c>
      <c r="Q48" s="503">
        <v>73</v>
      </c>
      <c r="R48" s="475">
        <f t="shared" si="2"/>
        <v>74.5</v>
      </c>
    </row>
    <row r="49" spans="1:18" ht="15.75">
      <c r="A49" s="7">
        <v>47</v>
      </c>
      <c r="B49" s="7">
        <v>231244</v>
      </c>
      <c r="C49" s="37" t="s">
        <v>702</v>
      </c>
      <c r="D49" s="38" t="s">
        <v>650</v>
      </c>
      <c r="E49" s="39">
        <v>1</v>
      </c>
      <c r="F49" s="40">
        <v>7</v>
      </c>
      <c r="G49" s="40">
        <v>18.246666666666666</v>
      </c>
      <c r="H49" s="40">
        <f t="shared" si="3"/>
        <v>12.623333333333333</v>
      </c>
      <c r="I49" s="99">
        <v>5.62E-2</v>
      </c>
      <c r="J49" s="175">
        <f t="shared" si="4"/>
        <v>13.332764666666666</v>
      </c>
      <c r="K49" s="148">
        <v>50</v>
      </c>
      <c r="L49" s="149">
        <v>5016</v>
      </c>
      <c r="M49" s="148">
        <v>501615</v>
      </c>
      <c r="N49" s="150" t="s">
        <v>703</v>
      </c>
      <c r="P49" s="479">
        <v>21</v>
      </c>
      <c r="Q49" s="503">
        <v>20</v>
      </c>
      <c r="R49" s="475">
        <f t="shared" si="2"/>
        <v>20.5</v>
      </c>
    </row>
    <row r="50" spans="1:18" ht="15.75">
      <c r="A50" s="7">
        <v>48</v>
      </c>
      <c r="B50" s="7" t="s">
        <v>704</v>
      </c>
      <c r="C50" s="37" t="s">
        <v>705</v>
      </c>
      <c r="D50" s="38" t="s">
        <v>61</v>
      </c>
      <c r="E50" s="39">
        <v>1</v>
      </c>
      <c r="F50" s="40">
        <v>41037</v>
      </c>
      <c r="G50" s="40">
        <v>34217.26</v>
      </c>
      <c r="H50" s="40">
        <f t="shared" si="3"/>
        <v>37627.130000000005</v>
      </c>
      <c r="I50" s="99">
        <v>5.62E-2</v>
      </c>
      <c r="J50" s="175">
        <f t="shared" si="4"/>
        <v>39741.774706000004</v>
      </c>
      <c r="K50" s="148">
        <v>50</v>
      </c>
      <c r="L50" s="157">
        <v>5013</v>
      </c>
      <c r="M50" s="158">
        <v>501317</v>
      </c>
      <c r="N50" s="159">
        <v>50131702</v>
      </c>
      <c r="P50" s="479">
        <v>43733</v>
      </c>
      <c r="Q50" s="503">
        <v>41650</v>
      </c>
      <c r="R50" s="475">
        <f t="shared" si="2"/>
        <v>42691.5</v>
      </c>
    </row>
    <row r="51" spans="1:18" ht="15.75">
      <c r="A51" s="7">
        <v>49</v>
      </c>
      <c r="B51" s="7">
        <v>232292</v>
      </c>
      <c r="C51" s="37" t="s">
        <v>706</v>
      </c>
      <c r="D51" s="38" t="s">
        <v>650</v>
      </c>
      <c r="E51" s="39">
        <v>1</v>
      </c>
      <c r="F51" s="40">
        <v>5</v>
      </c>
      <c r="G51" s="40">
        <v>8</v>
      </c>
      <c r="H51" s="40">
        <f t="shared" si="3"/>
        <v>6.5</v>
      </c>
      <c r="I51" s="99">
        <v>5.62E-2</v>
      </c>
      <c r="J51" s="175">
        <f t="shared" si="4"/>
        <v>6.8653000000000004</v>
      </c>
      <c r="K51" s="148">
        <v>50</v>
      </c>
      <c r="L51" s="149">
        <v>5030</v>
      </c>
      <c r="M51" s="148">
        <v>503017</v>
      </c>
      <c r="N51" s="150" t="s">
        <v>707</v>
      </c>
      <c r="P51" s="479">
        <v>9</v>
      </c>
      <c r="Q51" s="504">
        <v>9</v>
      </c>
      <c r="R51" s="475">
        <f t="shared" si="2"/>
        <v>9</v>
      </c>
    </row>
    <row r="52" spans="1:18" ht="15.75">
      <c r="A52" s="7">
        <v>50</v>
      </c>
      <c r="B52" s="7">
        <v>256147</v>
      </c>
      <c r="C52" s="37" t="s">
        <v>708</v>
      </c>
      <c r="D52" s="38" t="s">
        <v>61</v>
      </c>
      <c r="E52" s="39">
        <v>1</v>
      </c>
      <c r="F52" s="40">
        <v>2142</v>
      </c>
      <c r="G52" s="40">
        <v>1832.9966666666664</v>
      </c>
      <c r="H52" s="40">
        <f t="shared" si="3"/>
        <v>1987.4983333333332</v>
      </c>
      <c r="I52" s="99">
        <v>5.62E-2</v>
      </c>
      <c r="J52" s="175">
        <f t="shared" si="4"/>
        <v>2099.1957396666667</v>
      </c>
      <c r="K52" s="148">
        <v>24</v>
      </c>
      <c r="L52" s="149">
        <v>2412</v>
      </c>
      <c r="M52" s="148">
        <v>241215</v>
      </c>
      <c r="N52" s="150" t="s">
        <v>709</v>
      </c>
      <c r="P52" s="479">
        <v>3124</v>
      </c>
      <c r="Q52" s="503">
        <v>2975</v>
      </c>
      <c r="R52" s="475">
        <f t="shared" si="2"/>
        <v>3049.5</v>
      </c>
    </row>
    <row r="53" spans="1:18" ht="15.75">
      <c r="A53" s="7">
        <v>51</v>
      </c>
      <c r="B53" s="7" t="s">
        <v>710</v>
      </c>
      <c r="C53" s="37" t="s">
        <v>711</v>
      </c>
      <c r="D53" s="38" t="s">
        <v>208</v>
      </c>
      <c r="E53" s="39">
        <v>1</v>
      </c>
      <c r="F53" s="40">
        <v>2618</v>
      </c>
      <c r="G53" s="40">
        <v>3055.126666666667</v>
      </c>
      <c r="H53" s="40">
        <f t="shared" si="3"/>
        <v>2836.5633333333335</v>
      </c>
      <c r="I53" s="99">
        <v>5.62E-2</v>
      </c>
      <c r="J53" s="175">
        <f t="shared" si="4"/>
        <v>2995.9781926666669</v>
      </c>
      <c r="K53" s="148">
        <v>24</v>
      </c>
      <c r="L53" s="149">
        <v>2412</v>
      </c>
      <c r="M53" s="148">
        <v>241215</v>
      </c>
      <c r="N53" s="150" t="s">
        <v>709</v>
      </c>
      <c r="P53" s="479">
        <v>4373</v>
      </c>
      <c r="Q53" s="503">
        <v>4165</v>
      </c>
      <c r="R53" s="475">
        <f t="shared" si="2"/>
        <v>4269</v>
      </c>
    </row>
    <row r="54" spans="1:18" ht="15.75">
      <c r="A54" s="7">
        <v>52</v>
      </c>
      <c r="B54" s="7" t="s">
        <v>710</v>
      </c>
      <c r="C54" s="37" t="s">
        <v>712</v>
      </c>
      <c r="D54" s="38" t="s">
        <v>208</v>
      </c>
      <c r="E54" s="39">
        <v>1</v>
      </c>
      <c r="F54" s="40">
        <v>3213</v>
      </c>
      <c r="G54" s="40">
        <v>3910.7366666666667</v>
      </c>
      <c r="H54" s="40">
        <f t="shared" si="3"/>
        <v>3561.8683333333333</v>
      </c>
      <c r="I54" s="99">
        <v>5.62E-2</v>
      </c>
      <c r="J54" s="175">
        <f t="shared" si="4"/>
        <v>3762.0453336666665</v>
      </c>
      <c r="K54" s="148">
        <v>24</v>
      </c>
      <c r="L54" s="149">
        <v>2412</v>
      </c>
      <c r="M54" s="148">
        <v>241215</v>
      </c>
      <c r="N54" s="150" t="s">
        <v>709</v>
      </c>
      <c r="P54" s="479">
        <v>5998</v>
      </c>
      <c r="Q54" s="503">
        <v>5712</v>
      </c>
      <c r="R54" s="475">
        <f t="shared" si="2"/>
        <v>5855</v>
      </c>
    </row>
    <row r="55" spans="1:18" ht="15.75">
      <c r="A55" s="7">
        <v>53</v>
      </c>
      <c r="B55" s="7" t="s">
        <v>710</v>
      </c>
      <c r="C55" s="37" t="s">
        <v>713</v>
      </c>
      <c r="D55" s="38" t="s">
        <v>208</v>
      </c>
      <c r="E55" s="39">
        <v>1</v>
      </c>
      <c r="F55" s="40">
        <v>19692</v>
      </c>
      <c r="G55" s="40">
        <v>18330.760000000002</v>
      </c>
      <c r="H55" s="40">
        <f t="shared" si="3"/>
        <v>19011.38</v>
      </c>
      <c r="I55" s="99">
        <v>5.62E-2</v>
      </c>
      <c r="J55" s="175">
        <f t="shared" si="4"/>
        <v>20079.819556000002</v>
      </c>
      <c r="K55" s="148">
        <v>50</v>
      </c>
      <c r="L55" s="151">
        <v>5018</v>
      </c>
      <c r="M55" s="152">
        <v>501819</v>
      </c>
      <c r="N55" s="153">
        <v>50181905</v>
      </c>
      <c r="P55" s="479">
        <v>22491</v>
      </c>
      <c r="Q55" s="503">
        <v>21420</v>
      </c>
      <c r="R55" s="475">
        <f t="shared" si="2"/>
        <v>21955.5</v>
      </c>
    </row>
    <row r="56" spans="1:18" ht="15.75">
      <c r="A56" s="7">
        <v>54</v>
      </c>
      <c r="B56" s="7">
        <v>238554</v>
      </c>
      <c r="C56" s="37" t="s">
        <v>714</v>
      </c>
      <c r="D56" s="38" t="s">
        <v>650</v>
      </c>
      <c r="E56" s="39">
        <v>1</v>
      </c>
      <c r="F56" s="40">
        <v>19</v>
      </c>
      <c r="G56" s="40">
        <v>30.94</v>
      </c>
      <c r="H56" s="40">
        <f t="shared" si="3"/>
        <v>24.97</v>
      </c>
      <c r="I56" s="99">
        <v>5.62E-2</v>
      </c>
      <c r="J56" s="175">
        <f t="shared" si="4"/>
        <v>26.373314000000001</v>
      </c>
      <c r="K56" s="152">
        <v>12</v>
      </c>
      <c r="L56" s="151">
        <v>1216</v>
      </c>
      <c r="M56" s="152">
        <v>121645</v>
      </c>
      <c r="N56" s="153">
        <v>12164501</v>
      </c>
      <c r="P56" s="479">
        <v>37</v>
      </c>
      <c r="Q56" s="503">
        <v>36</v>
      </c>
      <c r="R56" s="475">
        <f t="shared" si="2"/>
        <v>36.5</v>
      </c>
    </row>
    <row r="57" spans="1:18" ht="15.75">
      <c r="A57" s="7">
        <v>55</v>
      </c>
      <c r="B57" s="7" t="s">
        <v>715</v>
      </c>
      <c r="C57" s="37" t="s">
        <v>716</v>
      </c>
      <c r="D57" s="38" t="s">
        <v>61</v>
      </c>
      <c r="E57" s="39">
        <v>1</v>
      </c>
      <c r="F57" s="40">
        <v>16536</v>
      </c>
      <c r="G57" s="40">
        <v>15275.633333333333</v>
      </c>
      <c r="H57" s="40">
        <f t="shared" si="3"/>
        <v>15905.816666666666</v>
      </c>
      <c r="I57" s="99">
        <v>5.62E-2</v>
      </c>
      <c r="J57" s="175">
        <f t="shared" si="4"/>
        <v>16799.723563333333</v>
      </c>
      <c r="K57" s="148">
        <v>50</v>
      </c>
      <c r="L57" s="160">
        <v>5019</v>
      </c>
      <c r="M57" s="161">
        <v>501924</v>
      </c>
      <c r="N57" s="162">
        <v>50192401</v>
      </c>
      <c r="P57" s="479">
        <v>18743</v>
      </c>
      <c r="Q57" s="503">
        <v>17850</v>
      </c>
      <c r="R57" s="475">
        <f t="shared" si="2"/>
        <v>18296.5</v>
      </c>
    </row>
    <row r="58" spans="1:18" ht="25.5">
      <c r="A58" s="7">
        <v>56</v>
      </c>
      <c r="B58" s="7">
        <v>230709</v>
      </c>
      <c r="C58" s="37" t="s">
        <v>717</v>
      </c>
      <c r="D58" s="38" t="s">
        <v>61</v>
      </c>
      <c r="E58" s="39">
        <v>1</v>
      </c>
      <c r="F58" s="40">
        <v>43354</v>
      </c>
      <c r="G58" s="40">
        <v>18330.760000000002</v>
      </c>
      <c r="H58" s="40">
        <f t="shared" si="3"/>
        <v>30842.38</v>
      </c>
      <c r="I58" s="99">
        <v>5.62E-2</v>
      </c>
      <c r="J58" s="175">
        <f t="shared" si="4"/>
        <v>32575.721756000003</v>
      </c>
      <c r="K58" s="148">
        <v>24</v>
      </c>
      <c r="L58" s="149">
        <v>2411</v>
      </c>
      <c r="M58" s="148">
        <v>241115</v>
      </c>
      <c r="N58" s="150" t="s">
        <v>718</v>
      </c>
      <c r="P58" s="479">
        <v>52479</v>
      </c>
      <c r="Q58" s="503">
        <v>49980</v>
      </c>
      <c r="R58" s="475">
        <f t="shared" si="2"/>
        <v>51229.5</v>
      </c>
    </row>
    <row r="59" spans="1:18" ht="15.75">
      <c r="A59" s="7">
        <v>57</v>
      </c>
      <c r="B59" s="7">
        <v>236133</v>
      </c>
      <c r="C59" s="37" t="s">
        <v>719</v>
      </c>
      <c r="D59" s="38" t="s">
        <v>61</v>
      </c>
      <c r="E59" s="39">
        <v>1</v>
      </c>
      <c r="F59" s="40">
        <v>17613</v>
      </c>
      <c r="G59" s="40">
        <v>18330.760000000002</v>
      </c>
      <c r="H59" s="40">
        <f t="shared" si="3"/>
        <v>17971.88</v>
      </c>
      <c r="I59" s="99">
        <v>5.62E-2</v>
      </c>
      <c r="J59" s="175">
        <f t="shared" si="4"/>
        <v>18981.899656000001</v>
      </c>
      <c r="K59" s="148">
        <v>24</v>
      </c>
      <c r="L59" s="149">
        <v>2411</v>
      </c>
      <c r="M59" s="148">
        <v>241115</v>
      </c>
      <c r="N59" s="150" t="s">
        <v>718</v>
      </c>
      <c r="P59" s="479">
        <v>21242</v>
      </c>
      <c r="Q59" s="503">
        <v>20230</v>
      </c>
      <c r="R59" s="475">
        <f t="shared" si="2"/>
        <v>20736</v>
      </c>
    </row>
    <row r="60" spans="1:18" ht="15.75">
      <c r="A60" s="7">
        <v>58</v>
      </c>
      <c r="B60" s="7">
        <v>247730</v>
      </c>
      <c r="C60" s="37" t="s">
        <v>720</v>
      </c>
      <c r="D60" s="38" t="s">
        <v>650</v>
      </c>
      <c r="E60" s="39">
        <v>1</v>
      </c>
      <c r="F60" s="40">
        <v>417</v>
      </c>
      <c r="G60" s="40">
        <v>9</v>
      </c>
      <c r="H60" s="40">
        <f t="shared" si="3"/>
        <v>213</v>
      </c>
      <c r="I60" s="99">
        <v>5.62E-2</v>
      </c>
      <c r="J60" s="175">
        <f t="shared" si="4"/>
        <v>224.97059999999999</v>
      </c>
      <c r="K60" s="148">
        <v>50</v>
      </c>
      <c r="L60" s="149">
        <v>5030</v>
      </c>
      <c r="M60" s="148">
        <v>503031</v>
      </c>
      <c r="N60" s="150" t="s">
        <v>721</v>
      </c>
      <c r="P60" s="479">
        <v>11</v>
      </c>
      <c r="Q60" s="503">
        <v>10</v>
      </c>
      <c r="R60" s="475">
        <f t="shared" si="2"/>
        <v>10.5</v>
      </c>
    </row>
    <row r="61" spans="1:18" ht="15.75">
      <c r="A61" s="7">
        <v>59</v>
      </c>
      <c r="B61" s="7">
        <v>268894</v>
      </c>
      <c r="C61" s="37" t="s">
        <v>722</v>
      </c>
      <c r="D61" s="38" t="s">
        <v>723</v>
      </c>
      <c r="E61" s="39">
        <v>1</v>
      </c>
      <c r="F61" s="40">
        <v>35</v>
      </c>
      <c r="G61" s="40">
        <v>281.23666666666668</v>
      </c>
      <c r="H61" s="40">
        <f t="shared" si="3"/>
        <v>158.11833333333334</v>
      </c>
      <c r="I61" s="99">
        <v>5.62E-2</v>
      </c>
      <c r="J61" s="175">
        <f t="shared" si="4"/>
        <v>167.00458366666666</v>
      </c>
      <c r="K61" s="148">
        <v>10</v>
      </c>
      <c r="L61" s="149">
        <v>1014</v>
      </c>
      <c r="M61" s="148">
        <v>101416</v>
      </c>
      <c r="N61" s="150" t="s">
        <v>724</v>
      </c>
      <c r="P61" s="479">
        <v>340</v>
      </c>
      <c r="Q61" s="503">
        <v>324</v>
      </c>
      <c r="R61" s="475">
        <f t="shared" si="2"/>
        <v>332</v>
      </c>
    </row>
    <row r="62" spans="1:18" ht="15.75">
      <c r="A62" s="7">
        <v>60</v>
      </c>
      <c r="B62" s="7" t="s">
        <v>725</v>
      </c>
      <c r="C62" s="37" t="s">
        <v>726</v>
      </c>
      <c r="D62" s="38" t="s">
        <v>650</v>
      </c>
      <c r="E62" s="39">
        <v>1</v>
      </c>
      <c r="F62" s="40">
        <v>3332</v>
      </c>
      <c r="G62" s="40">
        <v>35.700000000000003</v>
      </c>
      <c r="H62" s="40">
        <f t="shared" si="3"/>
        <v>1683.85</v>
      </c>
      <c r="I62" s="99">
        <v>5.62E-2</v>
      </c>
      <c r="J62" s="175">
        <f t="shared" si="4"/>
        <v>1778.4823699999999</v>
      </c>
      <c r="K62" s="148">
        <v>50</v>
      </c>
      <c r="L62" s="151">
        <v>5019</v>
      </c>
      <c r="M62" s="152">
        <v>501929</v>
      </c>
      <c r="N62" s="153">
        <v>50192901</v>
      </c>
      <c r="P62" s="479">
        <v>42</v>
      </c>
      <c r="Q62" s="503">
        <v>40</v>
      </c>
      <c r="R62" s="475">
        <f t="shared" si="2"/>
        <v>41</v>
      </c>
    </row>
    <row r="63" spans="1:18" ht="15.75">
      <c r="A63" s="7">
        <v>61</v>
      </c>
      <c r="B63" s="7" t="s">
        <v>727</v>
      </c>
      <c r="C63" s="37" t="s">
        <v>728</v>
      </c>
      <c r="D63" s="38" t="s">
        <v>61</v>
      </c>
      <c r="E63" s="39">
        <v>1</v>
      </c>
      <c r="F63" s="40">
        <v>3808</v>
      </c>
      <c r="G63" s="40">
        <v>1832.9966666666664</v>
      </c>
      <c r="H63" s="40">
        <f t="shared" si="3"/>
        <v>2820.498333333333</v>
      </c>
      <c r="I63" s="99">
        <v>5.62E-2</v>
      </c>
      <c r="J63" s="175">
        <f t="shared" si="4"/>
        <v>2979.0103396666664</v>
      </c>
      <c r="K63" s="148">
        <v>52</v>
      </c>
      <c r="L63" s="149">
        <v>5215</v>
      </c>
      <c r="M63" s="148">
        <v>521519</v>
      </c>
      <c r="N63" s="150" t="s">
        <v>729</v>
      </c>
      <c r="P63" s="479">
        <v>6248</v>
      </c>
      <c r="Q63" s="503">
        <v>5950</v>
      </c>
      <c r="R63" s="475">
        <f t="shared" si="2"/>
        <v>6099</v>
      </c>
    </row>
    <row r="64" spans="1:18" ht="15.75">
      <c r="A64" s="7">
        <v>62</v>
      </c>
      <c r="B64" s="7" t="s">
        <v>727</v>
      </c>
      <c r="C64" s="37" t="s">
        <v>730</v>
      </c>
      <c r="D64" s="38" t="s">
        <v>61</v>
      </c>
      <c r="E64" s="39">
        <v>1</v>
      </c>
      <c r="F64" s="40">
        <v>4403</v>
      </c>
      <c r="G64" s="40">
        <v>3055.126666666667</v>
      </c>
      <c r="H64" s="40">
        <f t="shared" si="3"/>
        <v>3729.0633333333335</v>
      </c>
      <c r="I64" s="99">
        <v>5.62E-2</v>
      </c>
      <c r="J64" s="175">
        <f t="shared" si="4"/>
        <v>3938.6366926666669</v>
      </c>
      <c r="K64" s="148">
        <v>52</v>
      </c>
      <c r="L64" s="149">
        <v>5215</v>
      </c>
      <c r="M64" s="148">
        <v>521519</v>
      </c>
      <c r="N64" s="150" t="s">
        <v>729</v>
      </c>
      <c r="P64" s="479">
        <v>6872</v>
      </c>
      <c r="Q64" s="503">
        <v>6545</v>
      </c>
      <c r="R64" s="475">
        <f t="shared" si="2"/>
        <v>6708.5</v>
      </c>
    </row>
    <row r="65" spans="1:18" ht="15.75">
      <c r="A65" s="7">
        <v>63</v>
      </c>
      <c r="B65" s="7" t="s">
        <v>727</v>
      </c>
      <c r="C65" s="37" t="s">
        <v>731</v>
      </c>
      <c r="D65" s="38" t="s">
        <v>61</v>
      </c>
      <c r="E65" s="39">
        <v>1</v>
      </c>
      <c r="F65" s="40">
        <v>4998</v>
      </c>
      <c r="G65" s="40">
        <v>2677.4166999999998</v>
      </c>
      <c r="H65" s="40">
        <f t="shared" si="3"/>
        <v>3837.7083499999999</v>
      </c>
      <c r="I65" s="99">
        <v>5.62E-2</v>
      </c>
      <c r="J65" s="175">
        <f t="shared" si="4"/>
        <v>4053.3875592699997</v>
      </c>
      <c r="K65" s="148">
        <v>52</v>
      </c>
      <c r="L65" s="149">
        <v>5215</v>
      </c>
      <c r="M65" s="148">
        <v>521519</v>
      </c>
      <c r="N65" s="150" t="s">
        <v>729</v>
      </c>
      <c r="P65" s="479">
        <v>7497</v>
      </c>
      <c r="Q65" s="503">
        <v>7140</v>
      </c>
      <c r="R65" s="475">
        <f t="shared" si="2"/>
        <v>7318.5</v>
      </c>
    </row>
    <row r="66" spans="1:18" ht="15.75">
      <c r="A66" s="7">
        <v>64</v>
      </c>
      <c r="B66" s="7" t="s">
        <v>727</v>
      </c>
      <c r="C66" s="37" t="s">
        <v>732</v>
      </c>
      <c r="D66" s="38" t="s">
        <v>61</v>
      </c>
      <c r="E66" s="39">
        <v>1</v>
      </c>
      <c r="F66" s="40">
        <v>5593</v>
      </c>
      <c r="G66" s="40">
        <v>3155.6023333333333</v>
      </c>
      <c r="H66" s="40">
        <f t="shared" si="3"/>
        <v>4374.3011666666662</v>
      </c>
      <c r="I66" s="99">
        <v>5.62E-2</v>
      </c>
      <c r="J66" s="175">
        <f t="shared" si="4"/>
        <v>4620.1368922333331</v>
      </c>
      <c r="K66" s="148">
        <v>52</v>
      </c>
      <c r="L66" s="149">
        <v>5215</v>
      </c>
      <c r="M66" s="148">
        <v>521519</v>
      </c>
      <c r="N66" s="150" t="s">
        <v>729</v>
      </c>
      <c r="P66" s="479">
        <v>8122</v>
      </c>
      <c r="Q66" s="503">
        <v>7735</v>
      </c>
      <c r="R66" s="475">
        <f t="shared" si="2"/>
        <v>7928.5</v>
      </c>
    </row>
    <row r="67" spans="1:18" ht="15.75">
      <c r="A67" s="7">
        <v>65</v>
      </c>
      <c r="B67" s="7" t="s">
        <v>727</v>
      </c>
      <c r="C67" s="41" t="s">
        <v>733</v>
      </c>
      <c r="D67" s="38" t="s">
        <v>61</v>
      </c>
      <c r="E67" s="39">
        <v>1</v>
      </c>
      <c r="F67" s="40">
        <v>6069</v>
      </c>
      <c r="G67" s="40">
        <v>3910.7366666666667</v>
      </c>
      <c r="H67" s="40">
        <f t="shared" si="3"/>
        <v>4989.8683333333338</v>
      </c>
      <c r="I67" s="99">
        <v>5.62E-2</v>
      </c>
      <c r="J67" s="175">
        <f t="shared" si="4"/>
        <v>5270.2989336666669</v>
      </c>
      <c r="K67" s="148">
        <v>52</v>
      </c>
      <c r="L67" s="149">
        <v>5215</v>
      </c>
      <c r="M67" s="148">
        <v>521519</v>
      </c>
      <c r="N67" s="150" t="s">
        <v>729</v>
      </c>
      <c r="P67" s="479">
        <v>8747</v>
      </c>
      <c r="Q67" s="503">
        <v>8330</v>
      </c>
      <c r="R67" s="475">
        <f t="shared" si="2"/>
        <v>8538.5</v>
      </c>
    </row>
    <row r="68" spans="1:18" ht="15.75">
      <c r="A68" s="7">
        <v>66</v>
      </c>
      <c r="B68" s="7" t="s">
        <v>727</v>
      </c>
      <c r="C68" s="41" t="s">
        <v>734</v>
      </c>
      <c r="D68" s="38" t="s">
        <v>61</v>
      </c>
      <c r="E68" s="39">
        <v>1</v>
      </c>
      <c r="F68" s="40">
        <v>6545</v>
      </c>
      <c r="G68" s="40">
        <v>4399.43</v>
      </c>
      <c r="H68" s="40">
        <f t="shared" si="3"/>
        <v>5472.2150000000001</v>
      </c>
      <c r="I68" s="99">
        <v>5.62E-2</v>
      </c>
      <c r="J68" s="175">
        <f t="shared" si="4"/>
        <v>5779.7534830000004</v>
      </c>
      <c r="K68" s="148">
        <v>52</v>
      </c>
      <c r="L68" s="149">
        <v>5215</v>
      </c>
      <c r="M68" s="148">
        <v>521519</v>
      </c>
      <c r="N68" s="150" t="s">
        <v>729</v>
      </c>
      <c r="P68" s="479">
        <v>9371</v>
      </c>
      <c r="Q68" s="503">
        <v>8925</v>
      </c>
      <c r="R68" s="475">
        <f t="shared" ref="R68:R131" si="5">AVERAGE(P68,Q68)</f>
        <v>9148</v>
      </c>
    </row>
    <row r="69" spans="1:18" ht="15.75">
      <c r="A69" s="7">
        <v>67</v>
      </c>
      <c r="B69" s="7" t="s">
        <v>727</v>
      </c>
      <c r="C69" s="37" t="s">
        <v>735</v>
      </c>
      <c r="D69" s="38" t="s">
        <v>61</v>
      </c>
      <c r="E69" s="39">
        <v>1</v>
      </c>
      <c r="F69" s="40">
        <v>7378</v>
      </c>
      <c r="G69" s="40">
        <v>4296.0031333333336</v>
      </c>
      <c r="H69" s="40">
        <f t="shared" si="3"/>
        <v>5837.0015666666668</v>
      </c>
      <c r="I69" s="99">
        <v>5.62E-2</v>
      </c>
      <c r="J69" s="175">
        <f t="shared" si="4"/>
        <v>6165.0410547133333</v>
      </c>
      <c r="K69" s="148">
        <v>52</v>
      </c>
      <c r="L69" s="149">
        <v>5215</v>
      </c>
      <c r="M69" s="148">
        <v>521519</v>
      </c>
      <c r="N69" s="150" t="s">
        <v>729</v>
      </c>
      <c r="P69" s="479">
        <v>9996</v>
      </c>
      <c r="Q69" s="503">
        <v>9520</v>
      </c>
      <c r="R69" s="475">
        <f t="shared" si="5"/>
        <v>9758</v>
      </c>
    </row>
    <row r="70" spans="1:18" ht="15.75">
      <c r="A70" s="7">
        <v>68</v>
      </c>
      <c r="B70" s="7" t="s">
        <v>727</v>
      </c>
      <c r="C70" s="37" t="s">
        <v>736</v>
      </c>
      <c r="D70" s="38" t="s">
        <v>61</v>
      </c>
      <c r="E70" s="39">
        <v>1</v>
      </c>
      <c r="F70" s="40">
        <v>11</v>
      </c>
      <c r="G70" s="40">
        <v>5743.7333333333336</v>
      </c>
      <c r="H70" s="40">
        <f t="shared" si="3"/>
        <v>2877.3666666666668</v>
      </c>
      <c r="I70" s="99">
        <v>5.62E-2</v>
      </c>
      <c r="J70" s="175">
        <f t="shared" si="4"/>
        <v>3039.0746733333335</v>
      </c>
      <c r="K70" s="148">
        <v>52</v>
      </c>
      <c r="L70" s="149">
        <v>5215</v>
      </c>
      <c r="M70" s="148">
        <v>521519</v>
      </c>
      <c r="N70" s="150" t="s">
        <v>729</v>
      </c>
      <c r="P70" s="479">
        <v>10621</v>
      </c>
      <c r="Q70" s="503">
        <v>10115</v>
      </c>
      <c r="R70" s="475">
        <f t="shared" si="5"/>
        <v>10368</v>
      </c>
    </row>
    <row r="71" spans="1:18" ht="22.5" customHeight="1">
      <c r="A71" s="7">
        <v>69</v>
      </c>
      <c r="B71" s="7">
        <v>232293</v>
      </c>
      <c r="C71" s="37" t="s">
        <v>737</v>
      </c>
      <c r="D71" s="38" t="s">
        <v>650</v>
      </c>
      <c r="E71" s="39">
        <v>1</v>
      </c>
      <c r="F71" s="40">
        <v>11</v>
      </c>
      <c r="G71" s="40">
        <v>20.333333333333332</v>
      </c>
      <c r="H71" s="40">
        <f t="shared" si="3"/>
        <v>15.666666666666666</v>
      </c>
      <c r="I71" s="99">
        <v>5.62E-2</v>
      </c>
      <c r="J71" s="175">
        <f t="shared" si="4"/>
        <v>16.547133333333331</v>
      </c>
      <c r="K71" s="148">
        <v>50</v>
      </c>
      <c r="L71" s="149">
        <v>5030</v>
      </c>
      <c r="M71" s="148">
        <v>503070</v>
      </c>
      <c r="N71" s="150" t="s">
        <v>738</v>
      </c>
      <c r="P71" s="479">
        <v>24</v>
      </c>
      <c r="Q71" s="503">
        <v>23</v>
      </c>
      <c r="R71" s="475">
        <f t="shared" si="5"/>
        <v>23.5</v>
      </c>
    </row>
    <row r="72" spans="1:18" ht="24" customHeight="1">
      <c r="A72" s="7">
        <v>70</v>
      </c>
      <c r="B72" s="7">
        <v>239471</v>
      </c>
      <c r="C72" s="37" t="s">
        <v>739</v>
      </c>
      <c r="D72" s="38" t="s">
        <v>650</v>
      </c>
      <c r="E72" s="39">
        <v>1</v>
      </c>
      <c r="F72" s="40">
        <v>6</v>
      </c>
      <c r="G72" s="40">
        <v>23.006666666666664</v>
      </c>
      <c r="H72" s="40">
        <f t="shared" si="3"/>
        <v>14.503333333333332</v>
      </c>
      <c r="I72" s="99">
        <v>5.62E-2</v>
      </c>
      <c r="J72" s="175">
        <f t="shared" si="4"/>
        <v>15.318420666666665</v>
      </c>
      <c r="K72" s="148">
        <v>12</v>
      </c>
      <c r="L72" s="149">
        <v>1216</v>
      </c>
      <c r="M72" s="148">
        <v>121645</v>
      </c>
      <c r="N72" s="150" t="s">
        <v>740</v>
      </c>
      <c r="P72" s="479">
        <v>27</v>
      </c>
      <c r="Q72" s="503">
        <v>26</v>
      </c>
      <c r="R72" s="475">
        <f t="shared" si="5"/>
        <v>26.5</v>
      </c>
    </row>
    <row r="73" spans="1:18" ht="15.75">
      <c r="A73" s="7">
        <v>71</v>
      </c>
      <c r="B73" s="7">
        <v>237160</v>
      </c>
      <c r="C73" s="37" t="s">
        <v>741</v>
      </c>
      <c r="D73" s="38" t="s">
        <v>650</v>
      </c>
      <c r="E73" s="39">
        <v>1</v>
      </c>
      <c r="F73" s="40">
        <v>35</v>
      </c>
      <c r="G73" s="40">
        <v>33.32</v>
      </c>
      <c r="H73" s="40">
        <f t="shared" si="3"/>
        <v>34.159999999999997</v>
      </c>
      <c r="I73" s="99">
        <v>5.62E-2</v>
      </c>
      <c r="J73" s="175">
        <f t="shared" si="4"/>
        <v>36.079791999999998</v>
      </c>
      <c r="K73" s="148">
        <v>12</v>
      </c>
      <c r="L73" s="157">
        <v>1216</v>
      </c>
      <c r="M73" s="158">
        <v>121618</v>
      </c>
      <c r="N73" s="159">
        <v>12161807</v>
      </c>
      <c r="P73" s="479">
        <v>40</v>
      </c>
      <c r="Q73" s="503">
        <v>38</v>
      </c>
      <c r="R73" s="475">
        <f t="shared" si="5"/>
        <v>39</v>
      </c>
    </row>
    <row r="74" spans="1:18" ht="15.75">
      <c r="A74" s="7">
        <v>72</v>
      </c>
      <c r="B74" s="7" t="s">
        <v>742</v>
      </c>
      <c r="C74" s="37" t="s">
        <v>743</v>
      </c>
      <c r="D74" s="38" t="s">
        <v>650</v>
      </c>
      <c r="E74" s="39">
        <v>1</v>
      </c>
      <c r="F74" s="40">
        <v>24</v>
      </c>
      <c r="G74" s="40">
        <v>33</v>
      </c>
      <c r="H74" s="40">
        <f t="shared" si="3"/>
        <v>28.5</v>
      </c>
      <c r="I74" s="99">
        <v>5.62E-2</v>
      </c>
      <c r="J74" s="175">
        <f t="shared" si="4"/>
        <v>30.101700000000001</v>
      </c>
      <c r="K74" s="148">
        <v>50</v>
      </c>
      <c r="L74" s="149">
        <v>5011</v>
      </c>
      <c r="M74" s="148">
        <v>501115</v>
      </c>
      <c r="N74" s="150" t="s">
        <v>744</v>
      </c>
      <c r="P74" s="479">
        <v>40</v>
      </c>
      <c r="Q74" s="503">
        <v>38</v>
      </c>
      <c r="R74" s="475">
        <f t="shared" si="5"/>
        <v>39</v>
      </c>
    </row>
    <row r="75" spans="1:18" ht="15.75">
      <c r="A75" s="7">
        <v>73</v>
      </c>
      <c r="B75" s="7">
        <v>230514</v>
      </c>
      <c r="C75" s="37" t="s">
        <v>745</v>
      </c>
      <c r="D75" s="38" t="s">
        <v>650</v>
      </c>
      <c r="E75" s="39">
        <v>1</v>
      </c>
      <c r="F75" s="40">
        <v>29</v>
      </c>
      <c r="G75" s="40">
        <v>31</v>
      </c>
      <c r="H75" s="40">
        <f t="shared" si="3"/>
        <v>30</v>
      </c>
      <c r="I75" s="99">
        <v>5.62E-2</v>
      </c>
      <c r="J75" s="175">
        <f t="shared" si="4"/>
        <v>31.686</v>
      </c>
      <c r="K75" s="148">
        <v>50</v>
      </c>
      <c r="L75" s="149">
        <v>5011</v>
      </c>
      <c r="M75" s="148">
        <v>501115</v>
      </c>
      <c r="N75" s="150" t="s">
        <v>744</v>
      </c>
      <c r="P75" s="479">
        <v>42</v>
      </c>
      <c r="Q75" s="503">
        <v>40</v>
      </c>
      <c r="R75" s="475">
        <f t="shared" si="5"/>
        <v>41</v>
      </c>
    </row>
    <row r="76" spans="1:18" ht="15.75">
      <c r="A76" s="7">
        <v>74</v>
      </c>
      <c r="B76" s="7" t="s">
        <v>746</v>
      </c>
      <c r="C76" s="37" t="s">
        <v>747</v>
      </c>
      <c r="D76" s="38" t="s">
        <v>650</v>
      </c>
      <c r="E76" s="39">
        <v>1</v>
      </c>
      <c r="F76" s="40">
        <v>12</v>
      </c>
      <c r="G76" s="40">
        <v>13.333333333333334</v>
      </c>
      <c r="H76" s="40">
        <f t="shared" si="3"/>
        <v>12.666666666666668</v>
      </c>
      <c r="I76" s="99">
        <v>5.62E-2</v>
      </c>
      <c r="J76" s="175">
        <f t="shared" si="4"/>
        <v>13.378533333333335</v>
      </c>
      <c r="K76" s="148">
        <v>50</v>
      </c>
      <c r="L76" s="149">
        <v>5011</v>
      </c>
      <c r="M76" s="148">
        <v>501115</v>
      </c>
      <c r="N76" s="150" t="s">
        <v>744</v>
      </c>
      <c r="P76" s="479">
        <v>16</v>
      </c>
      <c r="Q76" s="503">
        <v>15</v>
      </c>
      <c r="R76" s="475">
        <f t="shared" si="5"/>
        <v>15.5</v>
      </c>
    </row>
    <row r="77" spans="1:18" ht="15.75">
      <c r="A77" s="7">
        <v>75</v>
      </c>
      <c r="B77" s="7" t="s">
        <v>748</v>
      </c>
      <c r="C77" s="37" t="s">
        <v>749</v>
      </c>
      <c r="D77" s="38" t="s">
        <v>650</v>
      </c>
      <c r="E77" s="39">
        <v>1</v>
      </c>
      <c r="F77" s="40">
        <v>17</v>
      </c>
      <c r="G77" s="40">
        <v>26</v>
      </c>
      <c r="H77" s="40">
        <f t="shared" si="3"/>
        <v>21.5</v>
      </c>
      <c r="I77" s="99">
        <v>5.62E-2</v>
      </c>
      <c r="J77" s="175">
        <f t="shared" si="4"/>
        <v>22.708300000000001</v>
      </c>
      <c r="K77" s="148">
        <v>50</v>
      </c>
      <c r="L77" s="149">
        <v>5011</v>
      </c>
      <c r="M77" s="148">
        <v>501115</v>
      </c>
      <c r="N77" s="150" t="s">
        <v>744</v>
      </c>
      <c r="P77" s="479">
        <v>32</v>
      </c>
      <c r="Q77" s="503">
        <v>30</v>
      </c>
      <c r="R77" s="475">
        <f t="shared" si="5"/>
        <v>31</v>
      </c>
    </row>
    <row r="78" spans="1:18" ht="15.75">
      <c r="A78" s="7">
        <v>76</v>
      </c>
      <c r="B78" s="7" t="s">
        <v>750</v>
      </c>
      <c r="C78" s="37" t="s">
        <v>751</v>
      </c>
      <c r="D78" s="38" t="s">
        <v>650</v>
      </c>
      <c r="E78" s="39">
        <v>1</v>
      </c>
      <c r="F78" s="40">
        <v>21</v>
      </c>
      <c r="G78" s="40">
        <v>29</v>
      </c>
      <c r="H78" s="40">
        <f t="shared" si="3"/>
        <v>25</v>
      </c>
      <c r="I78" s="99">
        <v>5.62E-2</v>
      </c>
      <c r="J78" s="175">
        <f t="shared" si="4"/>
        <v>26.405000000000001</v>
      </c>
      <c r="K78" s="148">
        <v>50</v>
      </c>
      <c r="L78" s="149">
        <v>5011</v>
      </c>
      <c r="M78" s="148">
        <v>501115</v>
      </c>
      <c r="N78" s="150" t="s">
        <v>744</v>
      </c>
      <c r="P78" s="479">
        <v>35</v>
      </c>
      <c r="Q78" s="503">
        <v>33</v>
      </c>
      <c r="R78" s="475">
        <f t="shared" si="5"/>
        <v>34</v>
      </c>
    </row>
    <row r="79" spans="1:18" ht="15.75">
      <c r="A79" s="7">
        <v>77</v>
      </c>
      <c r="B79" s="7" t="s">
        <v>752</v>
      </c>
      <c r="C79" s="37" t="s">
        <v>753</v>
      </c>
      <c r="D79" s="38" t="s">
        <v>650</v>
      </c>
      <c r="E79" s="39">
        <v>1</v>
      </c>
      <c r="F79" s="40">
        <v>28</v>
      </c>
      <c r="G79" s="40">
        <v>39.333333333333336</v>
      </c>
      <c r="H79" s="40">
        <f t="shared" si="3"/>
        <v>33.666666666666671</v>
      </c>
      <c r="I79" s="99">
        <v>5.62E-2</v>
      </c>
      <c r="J79" s="175">
        <f t="shared" si="4"/>
        <v>35.558733333333336</v>
      </c>
      <c r="K79" s="148">
        <v>50</v>
      </c>
      <c r="L79" s="149">
        <v>5011</v>
      </c>
      <c r="M79" s="148">
        <v>501115</v>
      </c>
      <c r="N79" s="150" t="s">
        <v>744</v>
      </c>
      <c r="P79" s="479">
        <v>47</v>
      </c>
      <c r="Q79" s="503">
        <v>45</v>
      </c>
      <c r="R79" s="475">
        <f t="shared" si="5"/>
        <v>46</v>
      </c>
    </row>
    <row r="80" spans="1:18" ht="15.75">
      <c r="A80" s="7">
        <v>78</v>
      </c>
      <c r="B80" s="7" t="s">
        <v>754</v>
      </c>
      <c r="C80" s="37" t="s">
        <v>755</v>
      </c>
      <c r="D80" s="38" t="s">
        <v>650</v>
      </c>
      <c r="E80" s="39">
        <v>1</v>
      </c>
      <c r="F80" s="40">
        <v>62</v>
      </c>
      <c r="G80" s="40">
        <v>34</v>
      </c>
      <c r="H80" s="40">
        <f t="shared" si="3"/>
        <v>48</v>
      </c>
      <c r="I80" s="99">
        <v>5.62E-2</v>
      </c>
      <c r="J80" s="175">
        <f t="shared" si="4"/>
        <v>50.697600000000001</v>
      </c>
      <c r="K80" s="148">
        <v>50</v>
      </c>
      <c r="L80" s="149">
        <v>5011</v>
      </c>
      <c r="M80" s="148">
        <v>501115</v>
      </c>
      <c r="N80" s="150" t="s">
        <v>744</v>
      </c>
      <c r="P80" s="479">
        <v>41</v>
      </c>
      <c r="Q80" s="503">
        <v>39</v>
      </c>
      <c r="R80" s="475">
        <f t="shared" si="5"/>
        <v>40</v>
      </c>
    </row>
    <row r="81" spans="1:18" ht="15.75">
      <c r="A81" s="7">
        <v>79</v>
      </c>
      <c r="B81" s="7" t="s">
        <v>756</v>
      </c>
      <c r="C81" s="37" t="s">
        <v>757</v>
      </c>
      <c r="D81" s="38" t="s">
        <v>650</v>
      </c>
      <c r="E81" s="39">
        <v>1</v>
      </c>
      <c r="F81" s="40">
        <v>25</v>
      </c>
      <c r="G81" s="40">
        <v>34</v>
      </c>
      <c r="H81" s="40">
        <f t="shared" si="3"/>
        <v>29.5</v>
      </c>
      <c r="I81" s="99">
        <v>5.62E-2</v>
      </c>
      <c r="J81" s="175">
        <f t="shared" si="4"/>
        <v>31.157900000000001</v>
      </c>
      <c r="K81" s="148">
        <v>50</v>
      </c>
      <c r="L81" s="149">
        <v>5011</v>
      </c>
      <c r="M81" s="148">
        <v>501115</v>
      </c>
      <c r="N81" s="150" t="s">
        <v>744</v>
      </c>
      <c r="P81" s="479">
        <v>41</v>
      </c>
      <c r="Q81" s="503">
        <v>39</v>
      </c>
      <c r="R81" s="475">
        <f t="shared" si="5"/>
        <v>40</v>
      </c>
    </row>
    <row r="82" spans="1:18" ht="15.75">
      <c r="A82" s="7">
        <v>80</v>
      </c>
      <c r="B82" s="7" t="s">
        <v>758</v>
      </c>
      <c r="C82" s="37" t="s">
        <v>759</v>
      </c>
      <c r="D82" s="38" t="s">
        <v>650</v>
      </c>
      <c r="E82" s="39">
        <v>1</v>
      </c>
      <c r="F82" s="40">
        <v>28</v>
      </c>
      <c r="G82" s="40">
        <v>31</v>
      </c>
      <c r="H82" s="40">
        <f t="shared" si="3"/>
        <v>29.5</v>
      </c>
      <c r="I82" s="99">
        <v>5.62E-2</v>
      </c>
      <c r="J82" s="175">
        <f t="shared" si="4"/>
        <v>31.157900000000001</v>
      </c>
      <c r="K82" s="148">
        <v>50</v>
      </c>
      <c r="L82" s="149">
        <v>5011</v>
      </c>
      <c r="M82" s="148">
        <v>501115</v>
      </c>
      <c r="N82" s="150" t="s">
        <v>744</v>
      </c>
      <c r="P82" s="479">
        <v>38</v>
      </c>
      <c r="Q82" s="503">
        <v>36</v>
      </c>
      <c r="R82" s="475">
        <f t="shared" si="5"/>
        <v>37</v>
      </c>
    </row>
    <row r="83" spans="1:18" ht="15.75">
      <c r="A83" s="7">
        <v>81</v>
      </c>
      <c r="B83" s="7">
        <v>285160</v>
      </c>
      <c r="C83" s="37" t="s">
        <v>760</v>
      </c>
      <c r="D83" s="38" t="s">
        <v>650</v>
      </c>
      <c r="E83" s="39">
        <v>1</v>
      </c>
      <c r="F83" s="40">
        <v>12</v>
      </c>
      <c r="G83" s="40">
        <v>19.333333333333332</v>
      </c>
      <c r="H83" s="40">
        <f t="shared" si="3"/>
        <v>15.666666666666666</v>
      </c>
      <c r="I83" s="99">
        <v>5.62E-2</v>
      </c>
      <c r="J83" s="175">
        <f t="shared" si="4"/>
        <v>16.547133333333331</v>
      </c>
      <c r="K83" s="148">
        <v>50</v>
      </c>
      <c r="L83" s="149">
        <v>5011</v>
      </c>
      <c r="M83" s="148">
        <v>501115</v>
      </c>
      <c r="N83" s="150" t="s">
        <v>744</v>
      </c>
      <c r="P83" s="479">
        <v>23</v>
      </c>
      <c r="Q83" s="503">
        <v>22</v>
      </c>
      <c r="R83" s="475">
        <f t="shared" si="5"/>
        <v>22.5</v>
      </c>
    </row>
    <row r="84" spans="1:18" ht="15.75">
      <c r="A84" s="7">
        <v>82</v>
      </c>
      <c r="B84" s="7" t="s">
        <v>761</v>
      </c>
      <c r="C84" s="37" t="s">
        <v>762</v>
      </c>
      <c r="D84" s="38" t="s">
        <v>650</v>
      </c>
      <c r="E84" s="39">
        <v>1</v>
      </c>
      <c r="F84" s="40">
        <v>19</v>
      </c>
      <c r="G84" s="40">
        <v>23.333333333333332</v>
      </c>
      <c r="H84" s="40">
        <f t="shared" si="3"/>
        <v>21.166666666666664</v>
      </c>
      <c r="I84" s="99">
        <v>5.62E-2</v>
      </c>
      <c r="J84" s="175">
        <f t="shared" si="4"/>
        <v>22.356233333333332</v>
      </c>
      <c r="K84" s="148">
        <v>50</v>
      </c>
      <c r="L84" s="149">
        <v>5011</v>
      </c>
      <c r="M84" s="148">
        <v>501115</v>
      </c>
      <c r="N84" s="150" t="s">
        <v>744</v>
      </c>
      <c r="P84" s="479">
        <v>40</v>
      </c>
      <c r="Q84" s="503">
        <v>38</v>
      </c>
      <c r="R84" s="475">
        <f t="shared" si="5"/>
        <v>39</v>
      </c>
    </row>
    <row r="85" spans="1:18" ht="15.75">
      <c r="A85" s="7">
        <v>83</v>
      </c>
      <c r="B85" s="7">
        <v>233709</v>
      </c>
      <c r="C85" s="37" t="s">
        <v>763</v>
      </c>
      <c r="D85" s="38" t="s">
        <v>650</v>
      </c>
      <c r="E85" s="39">
        <v>1</v>
      </c>
      <c r="F85" s="40">
        <v>6</v>
      </c>
      <c r="G85" s="40">
        <v>12</v>
      </c>
      <c r="H85" s="40">
        <f t="shared" si="3"/>
        <v>9</v>
      </c>
      <c r="I85" s="99">
        <v>5.62E-2</v>
      </c>
      <c r="J85" s="175">
        <f t="shared" si="4"/>
        <v>9.5058000000000007</v>
      </c>
      <c r="K85" s="148">
        <v>50</v>
      </c>
      <c r="L85" s="149">
        <v>5011</v>
      </c>
      <c r="M85" s="148">
        <v>501115</v>
      </c>
      <c r="N85" s="150" t="s">
        <v>744</v>
      </c>
      <c r="P85" s="479">
        <v>19</v>
      </c>
      <c r="Q85" s="503">
        <v>18</v>
      </c>
      <c r="R85" s="475">
        <f t="shared" si="5"/>
        <v>18.5</v>
      </c>
    </row>
    <row r="86" spans="1:18" ht="15.75">
      <c r="A86" s="7">
        <v>84</v>
      </c>
      <c r="B86" s="7">
        <v>230514</v>
      </c>
      <c r="C86" s="37" t="s">
        <v>764</v>
      </c>
      <c r="D86" s="38" t="s">
        <v>650</v>
      </c>
      <c r="E86" s="39">
        <v>1</v>
      </c>
      <c r="F86" s="40">
        <v>24</v>
      </c>
      <c r="G86" s="40">
        <v>26</v>
      </c>
      <c r="H86" s="40">
        <f t="shared" si="3"/>
        <v>25</v>
      </c>
      <c r="I86" s="99">
        <v>5.62E-2</v>
      </c>
      <c r="J86" s="175">
        <f t="shared" si="4"/>
        <v>26.405000000000001</v>
      </c>
      <c r="K86" s="148">
        <v>50</v>
      </c>
      <c r="L86" s="149">
        <v>5011</v>
      </c>
      <c r="M86" s="148">
        <v>501115</v>
      </c>
      <c r="N86" s="150" t="s">
        <v>744</v>
      </c>
      <c r="P86" s="479">
        <v>32</v>
      </c>
      <c r="Q86" s="503">
        <v>30</v>
      </c>
      <c r="R86" s="475">
        <f t="shared" si="5"/>
        <v>31</v>
      </c>
    </row>
    <row r="87" spans="1:18" ht="15.75">
      <c r="A87" s="7">
        <v>85</v>
      </c>
      <c r="B87" s="7">
        <v>230513</v>
      </c>
      <c r="C87" s="37" t="s">
        <v>765</v>
      </c>
      <c r="D87" s="38" t="s">
        <v>650</v>
      </c>
      <c r="E87" s="39">
        <v>1</v>
      </c>
      <c r="F87" s="40">
        <v>29</v>
      </c>
      <c r="G87" s="40">
        <v>30</v>
      </c>
      <c r="H87" s="40">
        <f t="shared" si="3"/>
        <v>29.5</v>
      </c>
      <c r="I87" s="99">
        <v>5.62E-2</v>
      </c>
      <c r="J87" s="175">
        <f t="shared" si="4"/>
        <v>31.157900000000001</v>
      </c>
      <c r="K87" s="148">
        <v>50</v>
      </c>
      <c r="L87" s="149">
        <v>5011</v>
      </c>
      <c r="M87" s="148">
        <v>501115</v>
      </c>
      <c r="N87" s="150" t="s">
        <v>766</v>
      </c>
      <c r="P87" s="479">
        <v>39</v>
      </c>
      <c r="Q87" s="503">
        <v>37</v>
      </c>
      <c r="R87" s="475">
        <f t="shared" si="5"/>
        <v>38</v>
      </c>
    </row>
    <row r="88" spans="1:18" ht="15.75">
      <c r="A88" s="7">
        <v>86</v>
      </c>
      <c r="B88" s="7" t="s">
        <v>767</v>
      </c>
      <c r="C88" s="37" t="s">
        <v>768</v>
      </c>
      <c r="D88" s="38" t="s">
        <v>650</v>
      </c>
      <c r="E88" s="39">
        <v>1</v>
      </c>
      <c r="F88" s="40">
        <v>25</v>
      </c>
      <c r="G88" s="40">
        <v>26</v>
      </c>
      <c r="H88" s="40">
        <f t="shared" si="3"/>
        <v>25.5</v>
      </c>
      <c r="I88" s="99">
        <v>5.62E-2</v>
      </c>
      <c r="J88" s="175">
        <f t="shared" si="4"/>
        <v>26.9331</v>
      </c>
      <c r="K88" s="148">
        <v>50</v>
      </c>
      <c r="L88" s="149">
        <v>5011</v>
      </c>
      <c r="M88" s="148">
        <v>501115</v>
      </c>
      <c r="N88" s="150" t="s">
        <v>766</v>
      </c>
      <c r="P88" s="479">
        <v>39</v>
      </c>
      <c r="Q88" s="503">
        <v>37</v>
      </c>
      <c r="R88" s="475">
        <f t="shared" si="5"/>
        <v>38</v>
      </c>
    </row>
    <row r="89" spans="1:18" ht="15.75">
      <c r="A89" s="7">
        <v>87</v>
      </c>
      <c r="B89" s="7" t="s">
        <v>769</v>
      </c>
      <c r="C89" s="37" t="s">
        <v>770</v>
      </c>
      <c r="D89" s="38" t="s">
        <v>650</v>
      </c>
      <c r="E89" s="39">
        <v>1</v>
      </c>
      <c r="F89" s="40">
        <v>39</v>
      </c>
      <c r="G89" s="40">
        <v>31</v>
      </c>
      <c r="H89" s="40">
        <f t="shared" si="3"/>
        <v>35</v>
      </c>
      <c r="I89" s="99">
        <v>5.62E-2</v>
      </c>
      <c r="J89" s="175">
        <f t="shared" si="4"/>
        <v>36.966999999999999</v>
      </c>
      <c r="K89" s="148">
        <v>50</v>
      </c>
      <c r="L89" s="149">
        <v>5011</v>
      </c>
      <c r="M89" s="148">
        <v>501115</v>
      </c>
      <c r="N89" s="150" t="s">
        <v>766</v>
      </c>
      <c r="P89" s="479">
        <v>44</v>
      </c>
      <c r="Q89" s="503">
        <v>42</v>
      </c>
      <c r="R89" s="475">
        <f t="shared" si="5"/>
        <v>43</v>
      </c>
    </row>
    <row r="90" spans="1:18" ht="15.75">
      <c r="A90" s="7">
        <v>88</v>
      </c>
      <c r="B90" s="7">
        <v>231735</v>
      </c>
      <c r="C90" s="37" t="s">
        <v>771</v>
      </c>
      <c r="D90" s="38" t="s">
        <v>650</v>
      </c>
      <c r="E90" s="39">
        <v>1</v>
      </c>
      <c r="F90" s="40">
        <v>59</v>
      </c>
      <c r="G90" s="40">
        <v>45.333333333333336</v>
      </c>
      <c r="H90" s="40">
        <f t="shared" si="3"/>
        <v>52.166666666666671</v>
      </c>
      <c r="I90" s="99">
        <v>5.62E-2</v>
      </c>
      <c r="J90" s="175">
        <f t="shared" si="4"/>
        <v>55.09843333333334</v>
      </c>
      <c r="K90" s="148">
        <v>50</v>
      </c>
      <c r="L90" s="149">
        <v>5011</v>
      </c>
      <c r="M90" s="148">
        <v>501115</v>
      </c>
      <c r="N90" s="150" t="s">
        <v>766</v>
      </c>
      <c r="P90" s="479">
        <v>53</v>
      </c>
      <c r="Q90" s="503">
        <v>50</v>
      </c>
      <c r="R90" s="475">
        <f t="shared" si="5"/>
        <v>51.5</v>
      </c>
    </row>
    <row r="91" spans="1:18" ht="15.75">
      <c r="A91" s="7">
        <v>89</v>
      </c>
      <c r="B91" s="7">
        <v>233700</v>
      </c>
      <c r="C91" s="37" t="s">
        <v>772</v>
      </c>
      <c r="D91" s="38" t="s">
        <v>650</v>
      </c>
      <c r="E91" s="39">
        <v>1</v>
      </c>
      <c r="F91" s="40">
        <v>38</v>
      </c>
      <c r="G91" s="40">
        <v>33</v>
      </c>
      <c r="H91" s="40">
        <f t="shared" si="3"/>
        <v>35.5</v>
      </c>
      <c r="I91" s="99">
        <v>5.62E-2</v>
      </c>
      <c r="J91" s="175">
        <f t="shared" si="4"/>
        <v>37.495100000000001</v>
      </c>
      <c r="K91" s="148">
        <v>50</v>
      </c>
      <c r="L91" s="149">
        <v>5011</v>
      </c>
      <c r="M91" s="148">
        <v>501115</v>
      </c>
      <c r="N91" s="150" t="s">
        <v>766</v>
      </c>
      <c r="P91" s="479">
        <v>47</v>
      </c>
      <c r="Q91" s="503">
        <v>45</v>
      </c>
      <c r="R91" s="475">
        <f t="shared" si="5"/>
        <v>46</v>
      </c>
    </row>
    <row r="92" spans="1:18" ht="15.75">
      <c r="A92" s="7">
        <v>90</v>
      </c>
      <c r="B92" s="7" t="s">
        <v>773</v>
      </c>
      <c r="C92" s="37" t="s">
        <v>774</v>
      </c>
      <c r="D92" s="38" t="s">
        <v>650</v>
      </c>
      <c r="E92" s="39">
        <v>1</v>
      </c>
      <c r="F92" s="40">
        <v>27</v>
      </c>
      <c r="G92" s="40">
        <v>27</v>
      </c>
      <c r="H92" s="40">
        <f t="shared" si="3"/>
        <v>27</v>
      </c>
      <c r="I92" s="99">
        <v>5.62E-2</v>
      </c>
      <c r="J92" s="175">
        <f t="shared" si="4"/>
        <v>28.517399999999999</v>
      </c>
      <c r="K92" s="148">
        <v>50</v>
      </c>
      <c r="L92" s="149">
        <v>5011</v>
      </c>
      <c r="M92" s="148">
        <v>501115</v>
      </c>
      <c r="N92" s="150" t="s">
        <v>766</v>
      </c>
      <c r="P92" s="479">
        <v>33</v>
      </c>
      <c r="Q92" s="503">
        <v>31</v>
      </c>
      <c r="R92" s="475">
        <f t="shared" si="5"/>
        <v>32</v>
      </c>
    </row>
    <row r="93" spans="1:18" ht="15.75">
      <c r="A93" s="7">
        <v>91</v>
      </c>
      <c r="B93" s="7" t="s">
        <v>775</v>
      </c>
      <c r="C93" s="37" t="s">
        <v>776</v>
      </c>
      <c r="D93" s="38" t="s">
        <v>650</v>
      </c>
      <c r="E93" s="39">
        <v>1</v>
      </c>
      <c r="F93" s="40">
        <v>38</v>
      </c>
      <c r="G93" s="40">
        <v>28</v>
      </c>
      <c r="H93" s="40">
        <f t="shared" si="3"/>
        <v>33</v>
      </c>
      <c r="I93" s="99">
        <v>5.62E-2</v>
      </c>
      <c r="J93" s="175">
        <f t="shared" si="4"/>
        <v>34.854599999999998</v>
      </c>
      <c r="K93" s="148">
        <v>50</v>
      </c>
      <c r="L93" s="149">
        <v>5011</v>
      </c>
      <c r="M93" s="148">
        <v>501115</v>
      </c>
      <c r="N93" s="150" t="s">
        <v>766</v>
      </c>
      <c r="P93" s="479">
        <v>34</v>
      </c>
      <c r="Q93" s="503">
        <v>32</v>
      </c>
      <c r="R93" s="475">
        <f t="shared" si="5"/>
        <v>33</v>
      </c>
    </row>
    <row r="94" spans="1:18" ht="15.75">
      <c r="A94" s="7">
        <v>92</v>
      </c>
      <c r="B94" s="7" t="s">
        <v>777</v>
      </c>
      <c r="C94" s="37" t="s">
        <v>778</v>
      </c>
      <c r="D94" s="38" t="s">
        <v>650</v>
      </c>
      <c r="E94" s="39">
        <v>1</v>
      </c>
      <c r="F94" s="40">
        <v>20</v>
      </c>
      <c r="G94" s="40">
        <v>21.333333333333332</v>
      </c>
      <c r="H94" s="40">
        <f t="shared" si="3"/>
        <v>20.666666666666664</v>
      </c>
      <c r="I94" s="99">
        <v>5.62E-2</v>
      </c>
      <c r="J94" s="175">
        <f t="shared" si="4"/>
        <v>21.82813333333333</v>
      </c>
      <c r="K94" s="148">
        <v>50</v>
      </c>
      <c r="L94" s="149">
        <v>5011</v>
      </c>
      <c r="M94" s="148">
        <v>501115</v>
      </c>
      <c r="N94" s="150" t="s">
        <v>766</v>
      </c>
      <c r="P94" s="479">
        <v>36</v>
      </c>
      <c r="Q94" s="503">
        <v>34</v>
      </c>
      <c r="R94" s="475">
        <f t="shared" si="5"/>
        <v>35</v>
      </c>
    </row>
    <row r="95" spans="1:18" ht="15.75">
      <c r="A95" s="7">
        <v>93</v>
      </c>
      <c r="B95" s="7" t="s">
        <v>779</v>
      </c>
      <c r="C95" s="37" t="s">
        <v>780</v>
      </c>
      <c r="D95" s="38" t="s">
        <v>650</v>
      </c>
      <c r="E95" s="39">
        <v>1</v>
      </c>
      <c r="F95" s="40">
        <v>40</v>
      </c>
      <c r="G95" s="40">
        <v>37</v>
      </c>
      <c r="H95" s="40">
        <f t="shared" si="3"/>
        <v>38.5</v>
      </c>
      <c r="I95" s="99">
        <v>5.62E-2</v>
      </c>
      <c r="J95" s="175">
        <f t="shared" si="4"/>
        <v>40.663699999999999</v>
      </c>
      <c r="K95" s="148">
        <v>50</v>
      </c>
      <c r="L95" s="149">
        <v>5011</v>
      </c>
      <c r="M95" s="148">
        <v>501115</v>
      </c>
      <c r="N95" s="150" t="s">
        <v>766</v>
      </c>
      <c r="P95" s="479">
        <v>45</v>
      </c>
      <c r="Q95" s="503">
        <v>43</v>
      </c>
      <c r="R95" s="475">
        <f t="shared" si="5"/>
        <v>44</v>
      </c>
    </row>
    <row r="96" spans="1:18" ht="15.75">
      <c r="A96" s="7">
        <v>94</v>
      </c>
      <c r="B96" s="7" t="s">
        <v>781</v>
      </c>
      <c r="C96" s="37" t="s">
        <v>782</v>
      </c>
      <c r="D96" s="38" t="s">
        <v>650</v>
      </c>
      <c r="E96" s="39">
        <v>1</v>
      </c>
      <c r="F96" s="40">
        <v>21</v>
      </c>
      <c r="G96" s="40">
        <v>23.333333333333332</v>
      </c>
      <c r="H96" s="40">
        <f t="shared" si="3"/>
        <v>22.166666666666664</v>
      </c>
      <c r="I96" s="99">
        <v>5.62E-2</v>
      </c>
      <c r="J96" s="175">
        <f t="shared" si="4"/>
        <v>23.412433333333333</v>
      </c>
      <c r="K96" s="148">
        <v>50</v>
      </c>
      <c r="L96" s="149">
        <v>5011</v>
      </c>
      <c r="M96" s="148">
        <v>501115</v>
      </c>
      <c r="N96" s="150" t="s">
        <v>766</v>
      </c>
      <c r="P96" s="479">
        <v>27</v>
      </c>
      <c r="Q96" s="503">
        <v>26</v>
      </c>
      <c r="R96" s="475">
        <f t="shared" si="5"/>
        <v>26.5</v>
      </c>
    </row>
    <row r="97" spans="1:18" ht="15.75">
      <c r="A97" s="7">
        <v>95</v>
      </c>
      <c r="B97" s="7" t="s">
        <v>783</v>
      </c>
      <c r="C97" s="37" t="s">
        <v>784</v>
      </c>
      <c r="D97" s="38" t="s">
        <v>650</v>
      </c>
      <c r="E97" s="39">
        <v>1</v>
      </c>
      <c r="F97" s="40"/>
      <c r="G97" s="40">
        <v>46.333333333333336</v>
      </c>
      <c r="H97" s="40">
        <f t="shared" si="3"/>
        <v>23.166666666666668</v>
      </c>
      <c r="I97" s="99">
        <v>5.62E-2</v>
      </c>
      <c r="J97" s="175">
        <f t="shared" si="4"/>
        <v>24.468633333333333</v>
      </c>
      <c r="K97" s="148">
        <v>50</v>
      </c>
      <c r="L97" s="149">
        <v>5011</v>
      </c>
      <c r="M97" s="148">
        <v>501115</v>
      </c>
      <c r="N97" s="150" t="s">
        <v>766</v>
      </c>
      <c r="P97" s="479">
        <v>56</v>
      </c>
      <c r="Q97" s="503">
        <v>53</v>
      </c>
      <c r="R97" s="475">
        <f t="shared" si="5"/>
        <v>54.5</v>
      </c>
    </row>
    <row r="98" spans="1:18" ht="15.75">
      <c r="A98" s="7">
        <v>96</v>
      </c>
      <c r="B98" s="7" t="s">
        <v>758</v>
      </c>
      <c r="C98" s="37" t="s">
        <v>785</v>
      </c>
      <c r="D98" s="38" t="s">
        <v>650</v>
      </c>
      <c r="E98" s="39">
        <v>1</v>
      </c>
      <c r="F98" s="40">
        <v>42</v>
      </c>
      <c r="G98" s="40">
        <v>43.333333333333336</v>
      </c>
      <c r="H98" s="40">
        <f t="shared" si="3"/>
        <v>42.666666666666671</v>
      </c>
      <c r="I98" s="99">
        <v>5.62E-2</v>
      </c>
      <c r="J98" s="175">
        <f t="shared" si="4"/>
        <v>45.064533333333337</v>
      </c>
      <c r="K98" s="148">
        <v>50</v>
      </c>
      <c r="L98" s="149">
        <v>5011</v>
      </c>
      <c r="M98" s="148">
        <v>501115</v>
      </c>
      <c r="N98" s="150" t="s">
        <v>766</v>
      </c>
      <c r="P98" s="479">
        <v>56</v>
      </c>
      <c r="Q98" s="503">
        <v>53</v>
      </c>
      <c r="R98" s="475">
        <f t="shared" si="5"/>
        <v>54.5</v>
      </c>
    </row>
    <row r="99" spans="1:18" ht="15.75">
      <c r="A99" s="7">
        <v>97</v>
      </c>
      <c r="B99" s="7">
        <v>232535</v>
      </c>
      <c r="C99" s="37" t="s">
        <v>786</v>
      </c>
      <c r="D99" s="38" t="s">
        <v>650</v>
      </c>
      <c r="E99" s="39">
        <v>1</v>
      </c>
      <c r="F99" s="40">
        <v>22</v>
      </c>
      <c r="G99" s="40">
        <v>26</v>
      </c>
      <c r="H99" s="40">
        <f t="shared" si="3"/>
        <v>24</v>
      </c>
      <c r="I99" s="99">
        <v>5.62E-2</v>
      </c>
      <c r="J99" s="175">
        <f t="shared" si="4"/>
        <v>25.348800000000001</v>
      </c>
      <c r="K99" s="148">
        <v>50</v>
      </c>
      <c r="L99" s="149">
        <v>5011</v>
      </c>
      <c r="M99" s="148">
        <v>501115</v>
      </c>
      <c r="N99" s="150" t="s">
        <v>766</v>
      </c>
      <c r="P99" s="479">
        <v>32</v>
      </c>
      <c r="Q99" s="503">
        <v>30</v>
      </c>
      <c r="R99" s="475">
        <f t="shared" si="5"/>
        <v>31</v>
      </c>
    </row>
    <row r="100" spans="1:18" ht="15.75">
      <c r="A100" s="7">
        <v>98</v>
      </c>
      <c r="B100" s="7">
        <v>230756</v>
      </c>
      <c r="C100" s="37" t="s">
        <v>787</v>
      </c>
      <c r="D100" s="38" t="s">
        <v>650</v>
      </c>
      <c r="E100" s="39">
        <v>1</v>
      </c>
      <c r="F100" s="40">
        <v>6</v>
      </c>
      <c r="G100" s="40">
        <v>12</v>
      </c>
      <c r="H100" s="40">
        <f t="shared" si="3"/>
        <v>9</v>
      </c>
      <c r="I100" s="99">
        <v>5.62E-2</v>
      </c>
      <c r="J100" s="175">
        <f t="shared" si="4"/>
        <v>9.5058000000000007</v>
      </c>
      <c r="K100" s="148">
        <v>50</v>
      </c>
      <c r="L100" s="149">
        <v>5011</v>
      </c>
      <c r="M100" s="148">
        <v>501115</v>
      </c>
      <c r="N100" s="150" t="s">
        <v>766</v>
      </c>
      <c r="P100" s="479">
        <v>15</v>
      </c>
      <c r="Q100" s="503">
        <v>14</v>
      </c>
      <c r="R100" s="475">
        <f t="shared" si="5"/>
        <v>14.5</v>
      </c>
    </row>
    <row r="101" spans="1:18" ht="15.75">
      <c r="A101" s="7">
        <v>99</v>
      </c>
      <c r="B101" s="7">
        <v>232517</v>
      </c>
      <c r="C101" s="37" t="s">
        <v>788</v>
      </c>
      <c r="D101" s="38" t="s">
        <v>650</v>
      </c>
      <c r="E101" s="39">
        <v>1</v>
      </c>
      <c r="F101" s="40">
        <v>28</v>
      </c>
      <c r="G101" s="40">
        <v>26</v>
      </c>
      <c r="H101" s="40">
        <f t="shared" si="3"/>
        <v>27</v>
      </c>
      <c r="I101" s="99">
        <v>5.62E-2</v>
      </c>
      <c r="J101" s="175">
        <f t="shared" si="4"/>
        <v>28.517399999999999</v>
      </c>
      <c r="K101" s="148">
        <v>50</v>
      </c>
      <c r="L101" s="149">
        <v>5011</v>
      </c>
      <c r="M101" s="148">
        <v>501115</v>
      </c>
      <c r="N101" s="150" t="s">
        <v>766</v>
      </c>
      <c r="P101" s="479">
        <v>53</v>
      </c>
      <c r="Q101" s="503">
        <v>50</v>
      </c>
      <c r="R101" s="475">
        <f t="shared" si="5"/>
        <v>51.5</v>
      </c>
    </row>
    <row r="102" spans="1:18" ht="15.75">
      <c r="A102" s="7">
        <v>100</v>
      </c>
      <c r="B102" s="7">
        <v>231739</v>
      </c>
      <c r="C102" s="37" t="s">
        <v>789</v>
      </c>
      <c r="D102" s="38" t="s">
        <v>650</v>
      </c>
      <c r="E102" s="39">
        <v>1</v>
      </c>
      <c r="F102" s="40">
        <v>64</v>
      </c>
      <c r="G102" s="40">
        <v>46.333333333333336</v>
      </c>
      <c r="H102" s="40">
        <f t="shared" si="3"/>
        <v>55.166666666666671</v>
      </c>
      <c r="I102" s="99">
        <v>5.62E-2</v>
      </c>
      <c r="J102" s="175">
        <f t="shared" si="4"/>
        <v>58.267033333333337</v>
      </c>
      <c r="K102" s="148">
        <v>50</v>
      </c>
      <c r="L102" s="149">
        <v>5011</v>
      </c>
      <c r="M102" s="148">
        <v>501115</v>
      </c>
      <c r="N102" s="150" t="s">
        <v>766</v>
      </c>
      <c r="P102" s="479">
        <v>56</v>
      </c>
      <c r="Q102" s="503">
        <v>53</v>
      </c>
      <c r="R102" s="475">
        <f t="shared" si="5"/>
        <v>54.5</v>
      </c>
    </row>
    <row r="103" spans="1:18" ht="15.75">
      <c r="A103" s="7">
        <v>101</v>
      </c>
      <c r="B103" s="7">
        <v>230513</v>
      </c>
      <c r="C103" s="37" t="s">
        <v>790</v>
      </c>
      <c r="D103" s="38" t="s">
        <v>650</v>
      </c>
      <c r="E103" s="39">
        <v>1</v>
      </c>
      <c r="F103" s="40">
        <v>23</v>
      </c>
      <c r="G103" s="40">
        <v>26</v>
      </c>
      <c r="H103" s="40">
        <f t="shared" si="3"/>
        <v>24.5</v>
      </c>
      <c r="I103" s="99">
        <v>5.62E-2</v>
      </c>
      <c r="J103" s="175">
        <f t="shared" si="4"/>
        <v>25.876899999999999</v>
      </c>
      <c r="K103" s="148">
        <v>50</v>
      </c>
      <c r="L103" s="149">
        <v>5011</v>
      </c>
      <c r="M103" s="148">
        <v>501115</v>
      </c>
      <c r="N103" s="150" t="s">
        <v>766</v>
      </c>
      <c r="P103" s="479">
        <v>32</v>
      </c>
      <c r="Q103" s="503">
        <v>30</v>
      </c>
      <c r="R103" s="475">
        <f t="shared" si="5"/>
        <v>31</v>
      </c>
    </row>
    <row r="104" spans="1:18" ht="15.75">
      <c r="A104" s="7">
        <v>102</v>
      </c>
      <c r="B104" s="7">
        <v>230513</v>
      </c>
      <c r="C104" s="37" t="s">
        <v>791</v>
      </c>
      <c r="D104" s="38" t="s">
        <v>650</v>
      </c>
      <c r="E104" s="39">
        <v>1</v>
      </c>
      <c r="F104" s="40">
        <v>28</v>
      </c>
      <c r="G104" s="40">
        <v>29</v>
      </c>
      <c r="H104" s="40">
        <f t="shared" si="3"/>
        <v>28.5</v>
      </c>
      <c r="I104" s="99">
        <v>5.62E-2</v>
      </c>
      <c r="J104" s="175">
        <f t="shared" si="4"/>
        <v>30.101700000000001</v>
      </c>
      <c r="K104" s="148">
        <v>50</v>
      </c>
      <c r="L104" s="149">
        <v>5011</v>
      </c>
      <c r="M104" s="148">
        <v>501115</v>
      </c>
      <c r="N104" s="150" t="s">
        <v>766</v>
      </c>
      <c r="P104" s="479">
        <v>44</v>
      </c>
      <c r="Q104" s="503">
        <v>42</v>
      </c>
      <c r="R104" s="475">
        <f t="shared" si="5"/>
        <v>43</v>
      </c>
    </row>
    <row r="105" spans="1:18" ht="15.75">
      <c r="A105" s="7">
        <v>103</v>
      </c>
      <c r="B105" s="7">
        <v>230757</v>
      </c>
      <c r="C105" s="37" t="s">
        <v>792</v>
      </c>
      <c r="D105" s="38" t="s">
        <v>650</v>
      </c>
      <c r="E105" s="39">
        <v>1</v>
      </c>
      <c r="F105" s="40">
        <v>3</v>
      </c>
      <c r="G105" s="40">
        <v>9</v>
      </c>
      <c r="H105" s="40">
        <f t="shared" si="3"/>
        <v>6</v>
      </c>
      <c r="I105" s="99">
        <v>5.62E-2</v>
      </c>
      <c r="J105" s="175">
        <f t="shared" si="4"/>
        <v>6.3372000000000002</v>
      </c>
      <c r="K105" s="148">
        <v>50</v>
      </c>
      <c r="L105" s="149">
        <v>5011</v>
      </c>
      <c r="M105" s="148">
        <v>501115</v>
      </c>
      <c r="N105" s="150" t="s">
        <v>766</v>
      </c>
      <c r="P105" s="479">
        <v>11</v>
      </c>
      <c r="Q105" s="503">
        <v>10</v>
      </c>
      <c r="R105" s="475">
        <f t="shared" si="5"/>
        <v>10.5</v>
      </c>
    </row>
    <row r="106" spans="1:18" ht="15.75">
      <c r="A106" s="7">
        <v>104</v>
      </c>
      <c r="B106" s="7" t="s">
        <v>793</v>
      </c>
      <c r="C106" s="37" t="s">
        <v>794</v>
      </c>
      <c r="D106" s="38" t="s">
        <v>650</v>
      </c>
      <c r="E106" s="39">
        <v>1</v>
      </c>
      <c r="F106" s="40">
        <v>28</v>
      </c>
      <c r="G106" s="40">
        <v>30</v>
      </c>
      <c r="H106" s="40">
        <f t="shared" ref="H106:H169" si="6">(F106+G106)/2</f>
        <v>29</v>
      </c>
      <c r="I106" s="99">
        <v>5.62E-2</v>
      </c>
      <c r="J106" s="175">
        <f t="shared" ref="J106:J169" si="7">(H106*I106)+H106</f>
        <v>30.629799999999999</v>
      </c>
      <c r="K106" s="148">
        <v>50</v>
      </c>
      <c r="L106" s="149">
        <v>5011</v>
      </c>
      <c r="M106" s="148">
        <v>501115</v>
      </c>
      <c r="N106" s="150" t="s">
        <v>766</v>
      </c>
      <c r="P106" s="479">
        <v>56</v>
      </c>
      <c r="Q106" s="503">
        <v>53</v>
      </c>
      <c r="R106" s="475">
        <f t="shared" si="5"/>
        <v>54.5</v>
      </c>
    </row>
    <row r="107" spans="1:18" ht="15.75">
      <c r="A107" s="7">
        <v>105</v>
      </c>
      <c r="B107" s="7">
        <v>248032</v>
      </c>
      <c r="C107" s="37" t="s">
        <v>795</v>
      </c>
      <c r="D107" s="38" t="s">
        <v>650</v>
      </c>
      <c r="E107" s="39">
        <v>1</v>
      </c>
      <c r="F107" s="40">
        <v>57</v>
      </c>
      <c r="G107" s="40">
        <v>49.333333333333336</v>
      </c>
      <c r="H107" s="40">
        <f t="shared" si="6"/>
        <v>53.166666666666671</v>
      </c>
      <c r="I107" s="99">
        <v>5.62E-2</v>
      </c>
      <c r="J107" s="175">
        <f t="shared" si="7"/>
        <v>56.154633333333337</v>
      </c>
      <c r="K107" s="152">
        <v>12</v>
      </c>
      <c r="L107" s="151">
        <v>1216</v>
      </c>
      <c r="M107" s="152">
        <v>121618</v>
      </c>
      <c r="N107" s="153">
        <v>12161805</v>
      </c>
      <c r="P107" s="479">
        <v>59</v>
      </c>
      <c r="Q107" s="503">
        <v>56</v>
      </c>
      <c r="R107" s="475">
        <f t="shared" si="5"/>
        <v>57.5</v>
      </c>
    </row>
    <row r="108" spans="1:18" ht="15.75">
      <c r="A108" s="7">
        <v>106</v>
      </c>
      <c r="B108" s="7">
        <v>235535</v>
      </c>
      <c r="C108" s="37" t="s">
        <v>796</v>
      </c>
      <c r="D108" s="38" t="s">
        <v>650</v>
      </c>
      <c r="E108" s="39">
        <v>1</v>
      </c>
      <c r="F108" s="40">
        <v>7</v>
      </c>
      <c r="G108" s="40">
        <v>12</v>
      </c>
      <c r="H108" s="40">
        <f t="shared" si="6"/>
        <v>9.5</v>
      </c>
      <c r="I108" s="99">
        <v>5.62E-2</v>
      </c>
      <c r="J108" s="175">
        <f t="shared" si="7"/>
        <v>10.033899999999999</v>
      </c>
      <c r="K108" s="163">
        <v>50</v>
      </c>
      <c r="L108" s="164" t="s">
        <v>797</v>
      </c>
      <c r="M108" s="163">
        <v>504053</v>
      </c>
      <c r="N108" s="153">
        <v>50405305</v>
      </c>
      <c r="P108" s="479">
        <v>15</v>
      </c>
      <c r="Q108" s="503">
        <v>14</v>
      </c>
      <c r="R108" s="475">
        <f t="shared" si="5"/>
        <v>14.5</v>
      </c>
    </row>
    <row r="109" spans="1:18" ht="15.75">
      <c r="A109" s="7">
        <v>107</v>
      </c>
      <c r="B109" s="7">
        <v>233624</v>
      </c>
      <c r="C109" s="37" t="s">
        <v>798</v>
      </c>
      <c r="D109" s="38" t="s">
        <v>650</v>
      </c>
      <c r="E109" s="39">
        <v>1</v>
      </c>
      <c r="F109" s="40">
        <v>7</v>
      </c>
      <c r="G109" s="40">
        <v>10</v>
      </c>
      <c r="H109" s="40">
        <f t="shared" si="6"/>
        <v>8.5</v>
      </c>
      <c r="I109" s="99">
        <v>5.62E-2</v>
      </c>
      <c r="J109" s="175">
        <f t="shared" si="7"/>
        <v>8.9777000000000005</v>
      </c>
      <c r="K109" s="163">
        <v>50</v>
      </c>
      <c r="L109" s="164" t="s">
        <v>797</v>
      </c>
      <c r="M109" s="163">
        <v>504053</v>
      </c>
      <c r="N109" s="153">
        <v>50405312</v>
      </c>
      <c r="P109" s="479">
        <v>13</v>
      </c>
      <c r="Q109" s="503">
        <v>12</v>
      </c>
      <c r="R109" s="475">
        <f t="shared" si="5"/>
        <v>12.5</v>
      </c>
    </row>
    <row r="110" spans="1:18" ht="15.75">
      <c r="A110" s="7">
        <v>108</v>
      </c>
      <c r="B110" s="7" t="s">
        <v>799</v>
      </c>
      <c r="C110" s="37" t="s">
        <v>800</v>
      </c>
      <c r="D110" s="38" t="s">
        <v>650</v>
      </c>
      <c r="E110" s="39">
        <v>1</v>
      </c>
      <c r="F110" s="40">
        <v>9</v>
      </c>
      <c r="G110" s="40">
        <v>14.333333333333334</v>
      </c>
      <c r="H110" s="40">
        <f t="shared" si="6"/>
        <v>11.666666666666668</v>
      </c>
      <c r="I110" s="99">
        <v>5.62E-2</v>
      </c>
      <c r="J110" s="175">
        <f t="shared" si="7"/>
        <v>12.322333333333335</v>
      </c>
      <c r="K110" s="148">
        <v>50</v>
      </c>
      <c r="L110" s="151">
        <v>5040</v>
      </c>
      <c r="M110" s="152">
        <v>504053</v>
      </c>
      <c r="N110" s="153">
        <v>50405323</v>
      </c>
      <c r="P110" s="479">
        <v>17</v>
      </c>
      <c r="Q110" s="503">
        <v>16</v>
      </c>
      <c r="R110" s="475">
        <f t="shared" si="5"/>
        <v>16.5</v>
      </c>
    </row>
    <row r="111" spans="1:18" ht="15.75">
      <c r="A111" s="7">
        <v>109</v>
      </c>
      <c r="B111" s="7">
        <v>233628</v>
      </c>
      <c r="C111" s="37" t="s">
        <v>801</v>
      </c>
      <c r="D111" s="38" t="s">
        <v>650</v>
      </c>
      <c r="E111" s="39">
        <v>1</v>
      </c>
      <c r="F111" s="40">
        <v>16</v>
      </c>
      <c r="G111" s="40">
        <v>16.333333333333332</v>
      </c>
      <c r="H111" s="40">
        <f t="shared" si="6"/>
        <v>16.166666666666664</v>
      </c>
      <c r="I111" s="99">
        <v>5.62E-2</v>
      </c>
      <c r="J111" s="175">
        <f t="shared" si="7"/>
        <v>17.07523333333333</v>
      </c>
      <c r="K111" s="148">
        <v>50</v>
      </c>
      <c r="L111" s="151">
        <v>5040</v>
      </c>
      <c r="M111" s="152">
        <v>504031</v>
      </c>
      <c r="N111" s="153">
        <v>50403101</v>
      </c>
      <c r="P111" s="479">
        <v>19</v>
      </c>
      <c r="Q111" s="503">
        <v>18</v>
      </c>
      <c r="R111" s="475">
        <f t="shared" si="5"/>
        <v>18.5</v>
      </c>
    </row>
    <row r="112" spans="1:18" ht="15.75">
      <c r="A112" s="7">
        <v>110</v>
      </c>
      <c r="B112" s="7" t="s">
        <v>802</v>
      </c>
      <c r="C112" s="37" t="s">
        <v>803</v>
      </c>
      <c r="D112" s="38" t="s">
        <v>61</v>
      </c>
      <c r="E112" s="39">
        <v>1</v>
      </c>
      <c r="F112" s="40">
        <v>3620</v>
      </c>
      <c r="G112" s="40">
        <v>2670</v>
      </c>
      <c r="H112" s="40">
        <f t="shared" si="6"/>
        <v>3145</v>
      </c>
      <c r="I112" s="99">
        <v>5.62E-2</v>
      </c>
      <c r="J112" s="175">
        <f t="shared" si="7"/>
        <v>3321.7489999999998</v>
      </c>
      <c r="K112" s="148">
        <v>50</v>
      </c>
      <c r="L112" s="151">
        <v>5020</v>
      </c>
      <c r="M112" s="152">
        <v>502022</v>
      </c>
      <c r="N112" s="153">
        <v>50202201</v>
      </c>
      <c r="P112" s="479">
        <v>3675</v>
      </c>
      <c r="Q112" s="505">
        <v>3500</v>
      </c>
      <c r="R112" s="475">
        <f t="shared" si="5"/>
        <v>3587.5</v>
      </c>
    </row>
    <row r="113" spans="1:18" ht="15.75">
      <c r="A113" s="7">
        <v>111</v>
      </c>
      <c r="B113" s="7">
        <v>232212</v>
      </c>
      <c r="C113" s="37" t="s">
        <v>804</v>
      </c>
      <c r="D113" s="38" t="s">
        <v>630</v>
      </c>
      <c r="E113" s="39">
        <v>1</v>
      </c>
      <c r="F113" s="40">
        <v>28</v>
      </c>
      <c r="G113" s="40">
        <v>29</v>
      </c>
      <c r="H113" s="40">
        <f t="shared" si="6"/>
        <v>28.5</v>
      </c>
      <c r="I113" s="99">
        <v>5.62E-2</v>
      </c>
      <c r="J113" s="175">
        <f t="shared" si="7"/>
        <v>30.101700000000001</v>
      </c>
      <c r="K113" s="148">
        <v>50</v>
      </c>
      <c r="L113" s="151">
        <v>5040</v>
      </c>
      <c r="M113" s="152">
        <v>504048</v>
      </c>
      <c r="N113" s="153">
        <v>50404803</v>
      </c>
      <c r="P113" s="479">
        <v>35</v>
      </c>
      <c r="Q113" s="503">
        <v>33</v>
      </c>
      <c r="R113" s="475">
        <f t="shared" si="5"/>
        <v>34</v>
      </c>
    </row>
    <row r="114" spans="1:18" ht="15.75">
      <c r="A114" s="7">
        <v>112</v>
      </c>
      <c r="B114" s="7">
        <v>232214</v>
      </c>
      <c r="C114" s="37" t="s">
        <v>805</v>
      </c>
      <c r="D114" s="38" t="s">
        <v>630</v>
      </c>
      <c r="E114" s="39">
        <v>1</v>
      </c>
      <c r="F114" s="40">
        <v>14</v>
      </c>
      <c r="G114" s="40">
        <v>20.333333333333332</v>
      </c>
      <c r="H114" s="40">
        <f t="shared" si="6"/>
        <v>17.166666666666664</v>
      </c>
      <c r="I114" s="99">
        <v>5.62E-2</v>
      </c>
      <c r="J114" s="175">
        <f t="shared" si="7"/>
        <v>18.13143333333333</v>
      </c>
      <c r="K114" s="152">
        <v>50</v>
      </c>
      <c r="L114" s="151">
        <v>5040</v>
      </c>
      <c r="M114" s="152">
        <v>504041</v>
      </c>
      <c r="N114" s="153">
        <v>50404106</v>
      </c>
      <c r="P114" s="479">
        <v>24</v>
      </c>
      <c r="Q114" s="503">
        <v>23</v>
      </c>
      <c r="R114" s="475">
        <f t="shared" si="5"/>
        <v>23.5</v>
      </c>
    </row>
    <row r="115" spans="1:18" ht="15.75">
      <c r="A115" s="7">
        <v>113</v>
      </c>
      <c r="B115" s="7">
        <v>231659</v>
      </c>
      <c r="C115" s="37" t="s">
        <v>806</v>
      </c>
      <c r="D115" s="38" t="s">
        <v>630</v>
      </c>
      <c r="E115" s="39">
        <v>1</v>
      </c>
      <c r="F115" s="40">
        <v>21</v>
      </c>
      <c r="G115" s="40">
        <v>19.333333333333332</v>
      </c>
      <c r="H115" s="40">
        <f t="shared" si="6"/>
        <v>20.166666666666664</v>
      </c>
      <c r="I115" s="99">
        <v>5.62E-2</v>
      </c>
      <c r="J115" s="175">
        <f t="shared" si="7"/>
        <v>21.300033333333332</v>
      </c>
      <c r="K115" s="152">
        <v>50</v>
      </c>
      <c r="L115" s="151">
        <v>5040</v>
      </c>
      <c r="M115" s="152">
        <v>504041</v>
      </c>
      <c r="N115" s="153">
        <v>50404106</v>
      </c>
      <c r="P115" s="479">
        <v>23</v>
      </c>
      <c r="Q115" s="503">
        <v>22</v>
      </c>
      <c r="R115" s="475">
        <f t="shared" si="5"/>
        <v>22.5</v>
      </c>
    </row>
    <row r="116" spans="1:18" ht="15.75">
      <c r="A116" s="7">
        <v>114</v>
      </c>
      <c r="B116" s="7">
        <v>244100</v>
      </c>
      <c r="C116" s="37" t="s">
        <v>807</v>
      </c>
      <c r="D116" s="38" t="s">
        <v>650</v>
      </c>
      <c r="E116" s="39">
        <v>1</v>
      </c>
      <c r="F116" s="40">
        <v>43</v>
      </c>
      <c r="G116" s="40">
        <v>26</v>
      </c>
      <c r="H116" s="40">
        <f t="shared" si="6"/>
        <v>34.5</v>
      </c>
      <c r="I116" s="99">
        <v>5.62E-2</v>
      </c>
      <c r="J116" s="175">
        <f t="shared" si="7"/>
        <v>36.438899999999997</v>
      </c>
      <c r="K116" s="148">
        <v>50</v>
      </c>
      <c r="L116" s="151">
        <v>5030</v>
      </c>
      <c r="M116" s="152">
        <v>503058</v>
      </c>
      <c r="N116" s="153">
        <v>50305870</v>
      </c>
      <c r="P116" s="479">
        <v>37</v>
      </c>
      <c r="Q116" s="503">
        <v>36</v>
      </c>
      <c r="R116" s="475">
        <f t="shared" si="5"/>
        <v>36.5</v>
      </c>
    </row>
    <row r="117" spans="1:18" ht="15.75">
      <c r="A117" s="7">
        <v>115</v>
      </c>
      <c r="B117" s="7" t="s">
        <v>808</v>
      </c>
      <c r="C117" s="37" t="s">
        <v>809</v>
      </c>
      <c r="D117" s="38" t="s">
        <v>650</v>
      </c>
      <c r="E117" s="39">
        <v>1</v>
      </c>
      <c r="F117" s="40">
        <v>43</v>
      </c>
      <c r="G117" s="40">
        <v>30.94</v>
      </c>
      <c r="H117" s="40">
        <f t="shared" si="6"/>
        <v>36.97</v>
      </c>
      <c r="I117" s="99">
        <v>5.62E-2</v>
      </c>
      <c r="J117" s="175">
        <f t="shared" si="7"/>
        <v>39.047713999999999</v>
      </c>
      <c r="K117" s="148">
        <v>50</v>
      </c>
      <c r="L117" s="151">
        <v>5030</v>
      </c>
      <c r="M117" s="152">
        <v>503058</v>
      </c>
      <c r="N117" s="153">
        <v>50305870</v>
      </c>
      <c r="P117" s="479">
        <v>36</v>
      </c>
      <c r="Q117" s="503">
        <v>35</v>
      </c>
      <c r="R117" s="475">
        <f t="shared" si="5"/>
        <v>35.5</v>
      </c>
    </row>
    <row r="118" spans="1:18" ht="15.75">
      <c r="A118" s="7">
        <v>116</v>
      </c>
      <c r="B118" s="7">
        <v>257043</v>
      </c>
      <c r="C118" s="37" t="s">
        <v>810</v>
      </c>
      <c r="D118" s="38" t="s">
        <v>650</v>
      </c>
      <c r="E118" s="39">
        <v>1</v>
      </c>
      <c r="F118" s="40">
        <v>49</v>
      </c>
      <c r="G118" s="40">
        <v>30.94</v>
      </c>
      <c r="H118" s="40">
        <f t="shared" si="6"/>
        <v>39.97</v>
      </c>
      <c r="I118" s="99">
        <v>5.62E-2</v>
      </c>
      <c r="J118" s="175">
        <f t="shared" si="7"/>
        <v>42.216313999999997</v>
      </c>
      <c r="K118" s="148">
        <v>50</v>
      </c>
      <c r="L118" s="151">
        <v>5030</v>
      </c>
      <c r="M118" s="152">
        <v>503058</v>
      </c>
      <c r="N118" s="153">
        <v>50305870</v>
      </c>
      <c r="P118" s="479">
        <v>36</v>
      </c>
      <c r="Q118" s="503">
        <v>35</v>
      </c>
      <c r="R118" s="475">
        <f t="shared" si="5"/>
        <v>35.5</v>
      </c>
    </row>
    <row r="119" spans="1:18" ht="15.75">
      <c r="A119" s="7">
        <v>117</v>
      </c>
      <c r="B119" s="7">
        <v>272393</v>
      </c>
      <c r="C119" s="37" t="s">
        <v>811</v>
      </c>
      <c r="D119" s="38" t="s">
        <v>630</v>
      </c>
      <c r="E119" s="39">
        <v>1</v>
      </c>
      <c r="F119" s="40">
        <v>96</v>
      </c>
      <c r="G119" s="40">
        <v>49.186666666666667</v>
      </c>
      <c r="H119" s="40">
        <f t="shared" si="6"/>
        <v>72.593333333333334</v>
      </c>
      <c r="I119" s="99">
        <v>5.62E-2</v>
      </c>
      <c r="J119" s="175">
        <f t="shared" si="7"/>
        <v>76.673078666666669</v>
      </c>
      <c r="K119" s="152">
        <v>50</v>
      </c>
      <c r="L119" s="151">
        <v>5017</v>
      </c>
      <c r="M119" s="152">
        <v>501715</v>
      </c>
      <c r="N119" s="153">
        <v>50171550</v>
      </c>
      <c r="P119" s="479">
        <v>59</v>
      </c>
      <c r="Q119" s="503">
        <v>56</v>
      </c>
      <c r="R119" s="475">
        <f t="shared" si="5"/>
        <v>57.5</v>
      </c>
    </row>
    <row r="120" spans="1:18" ht="15.75">
      <c r="A120" s="7">
        <v>118</v>
      </c>
      <c r="B120" s="7">
        <v>230812</v>
      </c>
      <c r="C120" s="37" t="s">
        <v>812</v>
      </c>
      <c r="D120" s="38" t="s">
        <v>650</v>
      </c>
      <c r="E120" s="39">
        <v>1</v>
      </c>
      <c r="F120" s="40">
        <v>20</v>
      </c>
      <c r="G120" s="40">
        <v>23.006666666666664</v>
      </c>
      <c r="H120" s="40">
        <f t="shared" si="6"/>
        <v>21.50333333333333</v>
      </c>
      <c r="I120" s="99">
        <v>5.62E-2</v>
      </c>
      <c r="J120" s="175">
        <f t="shared" si="7"/>
        <v>22.711820666666664</v>
      </c>
      <c r="K120" s="152">
        <v>51</v>
      </c>
      <c r="L120" s="151">
        <v>5118</v>
      </c>
      <c r="M120" s="152">
        <v>511824</v>
      </c>
      <c r="N120" s="153">
        <v>51182401</v>
      </c>
      <c r="P120" s="479">
        <v>27</v>
      </c>
      <c r="Q120" s="503">
        <v>26</v>
      </c>
      <c r="R120" s="475">
        <f t="shared" si="5"/>
        <v>26.5</v>
      </c>
    </row>
    <row r="121" spans="1:18" ht="15.75">
      <c r="A121" s="7">
        <v>119</v>
      </c>
      <c r="B121" s="7">
        <v>232295</v>
      </c>
      <c r="C121" s="37" t="s">
        <v>813</v>
      </c>
      <c r="D121" s="38" t="s">
        <v>650</v>
      </c>
      <c r="E121" s="39">
        <v>1</v>
      </c>
      <c r="F121" s="40">
        <v>8</v>
      </c>
      <c r="G121" s="40">
        <v>9</v>
      </c>
      <c r="H121" s="40">
        <f t="shared" si="6"/>
        <v>8.5</v>
      </c>
      <c r="I121" s="99">
        <v>5.62E-2</v>
      </c>
      <c r="J121" s="175">
        <f t="shared" si="7"/>
        <v>8.9777000000000005</v>
      </c>
      <c r="K121" s="152">
        <v>50</v>
      </c>
      <c r="L121" s="151">
        <v>5030</v>
      </c>
      <c r="M121" s="152">
        <v>503070</v>
      </c>
      <c r="N121" s="153">
        <v>50307008</v>
      </c>
      <c r="P121" s="479">
        <v>11</v>
      </c>
      <c r="Q121" s="503">
        <v>10</v>
      </c>
      <c r="R121" s="475">
        <f t="shared" si="5"/>
        <v>10.5</v>
      </c>
    </row>
    <row r="122" spans="1:18" ht="15.75">
      <c r="A122" s="7">
        <v>120</v>
      </c>
      <c r="B122" s="7">
        <v>230807</v>
      </c>
      <c r="C122" s="37" t="s">
        <v>814</v>
      </c>
      <c r="D122" s="38" t="s">
        <v>650</v>
      </c>
      <c r="E122" s="39">
        <v>1</v>
      </c>
      <c r="F122" s="40">
        <v>43</v>
      </c>
      <c r="G122" s="40">
        <v>55.13666666666667</v>
      </c>
      <c r="H122" s="40">
        <f t="shared" si="6"/>
        <v>49.068333333333335</v>
      </c>
      <c r="I122" s="99">
        <v>5.62E-2</v>
      </c>
      <c r="J122" s="175">
        <f t="shared" si="7"/>
        <v>51.82597366666667</v>
      </c>
      <c r="K122" s="148">
        <v>50</v>
      </c>
      <c r="L122" s="149">
        <v>5016</v>
      </c>
      <c r="M122" s="148">
        <v>501615</v>
      </c>
      <c r="N122" s="150" t="s">
        <v>815</v>
      </c>
      <c r="P122" s="479">
        <v>66</v>
      </c>
      <c r="Q122" s="503">
        <v>63</v>
      </c>
      <c r="R122" s="475">
        <f t="shared" si="5"/>
        <v>64.5</v>
      </c>
    </row>
    <row r="123" spans="1:18" ht="15.75">
      <c r="A123" s="7">
        <v>121</v>
      </c>
      <c r="B123" s="7" t="s">
        <v>816</v>
      </c>
      <c r="C123" s="37" t="s">
        <v>817</v>
      </c>
      <c r="D123" s="38" t="s">
        <v>650</v>
      </c>
      <c r="E123" s="39">
        <v>1</v>
      </c>
      <c r="F123" s="40">
        <v>13</v>
      </c>
      <c r="G123" s="40">
        <v>10</v>
      </c>
      <c r="H123" s="40">
        <f t="shared" si="6"/>
        <v>11.5</v>
      </c>
      <c r="I123" s="99">
        <v>5.62E-2</v>
      </c>
      <c r="J123" s="175">
        <f t="shared" si="7"/>
        <v>12.1463</v>
      </c>
      <c r="K123" s="148">
        <v>50</v>
      </c>
      <c r="L123" s="149">
        <v>5040</v>
      </c>
      <c r="M123" s="148">
        <v>504026</v>
      </c>
      <c r="N123" s="152">
        <v>50402612</v>
      </c>
      <c r="P123" s="479">
        <v>13</v>
      </c>
      <c r="Q123" s="503">
        <v>12</v>
      </c>
      <c r="R123" s="475">
        <f t="shared" si="5"/>
        <v>12.5</v>
      </c>
    </row>
    <row r="124" spans="1:18" ht="15.75">
      <c r="A124" s="7">
        <v>122</v>
      </c>
      <c r="B124" s="7">
        <v>232002</v>
      </c>
      <c r="C124" s="37" t="s">
        <v>818</v>
      </c>
      <c r="D124" s="38" t="s">
        <v>650</v>
      </c>
      <c r="E124" s="39">
        <v>1</v>
      </c>
      <c r="F124" s="40">
        <v>36</v>
      </c>
      <c r="G124" s="40">
        <v>45.616666666666667</v>
      </c>
      <c r="H124" s="40">
        <f t="shared" si="6"/>
        <v>40.808333333333337</v>
      </c>
      <c r="I124" s="99">
        <v>5.62E-2</v>
      </c>
      <c r="J124" s="175">
        <f t="shared" si="7"/>
        <v>43.101761666666668</v>
      </c>
      <c r="K124" s="152">
        <v>50</v>
      </c>
      <c r="L124" s="151">
        <v>5017</v>
      </c>
      <c r="M124" s="152">
        <v>501719</v>
      </c>
      <c r="N124" s="153">
        <v>50171902</v>
      </c>
      <c r="P124" s="479">
        <v>54</v>
      </c>
      <c r="Q124" s="503">
        <v>51</v>
      </c>
      <c r="R124" s="475">
        <f t="shared" si="5"/>
        <v>52.5</v>
      </c>
    </row>
    <row r="125" spans="1:18" ht="15.75">
      <c r="A125" s="7">
        <v>123</v>
      </c>
      <c r="B125" s="7">
        <v>244108</v>
      </c>
      <c r="C125" s="37" t="s">
        <v>819</v>
      </c>
      <c r="D125" s="38" t="s">
        <v>650</v>
      </c>
      <c r="E125" s="39">
        <v>1</v>
      </c>
      <c r="F125" s="40">
        <v>37</v>
      </c>
      <c r="G125" s="40">
        <v>47.99666666666667</v>
      </c>
      <c r="H125" s="40">
        <f t="shared" si="6"/>
        <v>42.498333333333335</v>
      </c>
      <c r="I125" s="99">
        <v>5.62E-2</v>
      </c>
      <c r="J125" s="175">
        <f t="shared" si="7"/>
        <v>44.886739666666671</v>
      </c>
      <c r="K125" s="152">
        <v>50</v>
      </c>
      <c r="L125" s="151">
        <v>5017</v>
      </c>
      <c r="M125" s="152">
        <v>501719</v>
      </c>
      <c r="N125" s="153">
        <v>50171902</v>
      </c>
      <c r="P125" s="479">
        <v>56</v>
      </c>
      <c r="Q125" s="503">
        <v>54</v>
      </c>
      <c r="R125" s="475">
        <f t="shared" si="5"/>
        <v>55</v>
      </c>
    </row>
    <row r="126" spans="1:18" ht="15.75">
      <c r="A126" s="7">
        <v>124</v>
      </c>
      <c r="B126" s="7" t="s">
        <v>820</v>
      </c>
      <c r="C126" s="37" t="s">
        <v>821</v>
      </c>
      <c r="D126" s="38" t="s">
        <v>650</v>
      </c>
      <c r="E126" s="39">
        <v>1</v>
      </c>
      <c r="F126" s="40">
        <v>26</v>
      </c>
      <c r="G126" s="40">
        <v>33.32</v>
      </c>
      <c r="H126" s="40">
        <f t="shared" si="6"/>
        <v>29.66</v>
      </c>
      <c r="I126" s="99">
        <v>5.62E-2</v>
      </c>
      <c r="J126" s="175">
        <f t="shared" si="7"/>
        <v>31.326892000000001</v>
      </c>
      <c r="K126" s="152">
        <v>50</v>
      </c>
      <c r="L126" s="151">
        <v>5017</v>
      </c>
      <c r="M126" s="152">
        <v>501719</v>
      </c>
      <c r="N126" s="153">
        <v>50171902</v>
      </c>
      <c r="P126" s="479">
        <v>52</v>
      </c>
      <c r="Q126" s="503">
        <v>50</v>
      </c>
      <c r="R126" s="475">
        <f t="shared" si="5"/>
        <v>51</v>
      </c>
    </row>
    <row r="127" spans="1:18" ht="15.75">
      <c r="A127" s="7">
        <v>125</v>
      </c>
      <c r="B127" s="7">
        <v>235631</v>
      </c>
      <c r="C127" s="37" t="s">
        <v>822</v>
      </c>
      <c r="D127" s="38" t="s">
        <v>650</v>
      </c>
      <c r="E127" s="39">
        <v>1</v>
      </c>
      <c r="F127" s="40">
        <v>27</v>
      </c>
      <c r="G127" s="40">
        <v>34.51</v>
      </c>
      <c r="H127" s="40">
        <f t="shared" si="6"/>
        <v>30.754999999999999</v>
      </c>
      <c r="I127" s="99">
        <v>5.62E-2</v>
      </c>
      <c r="J127" s="175">
        <f t="shared" si="7"/>
        <v>32.483430999999996</v>
      </c>
      <c r="K127" s="152">
        <v>50</v>
      </c>
      <c r="L127" s="151">
        <v>5017</v>
      </c>
      <c r="M127" s="152">
        <v>501719</v>
      </c>
      <c r="N127" s="153">
        <v>50171902</v>
      </c>
      <c r="P127" s="479">
        <v>52</v>
      </c>
      <c r="Q127" s="503">
        <v>50</v>
      </c>
      <c r="R127" s="475">
        <f t="shared" si="5"/>
        <v>51</v>
      </c>
    </row>
    <row r="128" spans="1:18" ht="15.75">
      <c r="A128" s="7">
        <v>126</v>
      </c>
      <c r="B128" s="7">
        <v>238342</v>
      </c>
      <c r="C128" s="37" t="s">
        <v>823</v>
      </c>
      <c r="D128" s="38" t="s">
        <v>650</v>
      </c>
      <c r="E128" s="39">
        <v>1</v>
      </c>
      <c r="F128" s="40">
        <v>46</v>
      </c>
      <c r="G128" s="40">
        <v>52.756666666666668</v>
      </c>
      <c r="H128" s="40">
        <f t="shared" si="6"/>
        <v>49.37833333333333</v>
      </c>
      <c r="I128" s="99">
        <v>5.62E-2</v>
      </c>
      <c r="J128" s="175">
        <f t="shared" si="7"/>
        <v>52.153395666666661</v>
      </c>
      <c r="K128" s="152">
        <v>50</v>
      </c>
      <c r="L128" s="151">
        <v>5017</v>
      </c>
      <c r="M128" s="152">
        <v>501719</v>
      </c>
      <c r="N128" s="153">
        <v>50171902</v>
      </c>
      <c r="P128" s="479">
        <v>62</v>
      </c>
      <c r="Q128" s="503">
        <v>60</v>
      </c>
      <c r="R128" s="475">
        <f t="shared" si="5"/>
        <v>61</v>
      </c>
    </row>
    <row r="129" spans="1:18" ht="15.75">
      <c r="A129" s="7">
        <v>127</v>
      </c>
      <c r="B129" s="7">
        <v>256134</v>
      </c>
      <c r="C129" s="37" t="s">
        <v>824</v>
      </c>
      <c r="D129" s="38" t="s">
        <v>650</v>
      </c>
      <c r="E129" s="39">
        <v>1</v>
      </c>
      <c r="F129" s="40">
        <v>23</v>
      </c>
      <c r="G129" s="40">
        <v>30.94</v>
      </c>
      <c r="H129" s="40">
        <f t="shared" si="6"/>
        <v>26.97</v>
      </c>
      <c r="I129" s="99">
        <v>5.62E-2</v>
      </c>
      <c r="J129" s="175">
        <f t="shared" si="7"/>
        <v>28.485713999999998</v>
      </c>
      <c r="K129" s="152">
        <v>50</v>
      </c>
      <c r="L129" s="151">
        <v>5017</v>
      </c>
      <c r="M129" s="152">
        <v>501719</v>
      </c>
      <c r="N129" s="153">
        <v>50171902</v>
      </c>
      <c r="P129" s="479">
        <v>49</v>
      </c>
      <c r="Q129" s="503">
        <v>46</v>
      </c>
      <c r="R129" s="475">
        <f t="shared" si="5"/>
        <v>47.5</v>
      </c>
    </row>
    <row r="130" spans="1:18" ht="15.75">
      <c r="A130" s="7">
        <v>128</v>
      </c>
      <c r="B130" s="7">
        <v>252982</v>
      </c>
      <c r="C130" s="37" t="s">
        <v>825</v>
      </c>
      <c r="D130" s="38" t="s">
        <v>650</v>
      </c>
      <c r="E130" s="39">
        <v>1</v>
      </c>
      <c r="F130" s="40">
        <v>24</v>
      </c>
      <c r="G130" s="40">
        <v>30.94</v>
      </c>
      <c r="H130" s="40">
        <f t="shared" si="6"/>
        <v>27.47</v>
      </c>
      <c r="I130" s="99">
        <v>5.62E-2</v>
      </c>
      <c r="J130" s="175">
        <f t="shared" si="7"/>
        <v>29.013814</v>
      </c>
      <c r="K130" s="152">
        <v>50</v>
      </c>
      <c r="L130" s="151">
        <v>5017</v>
      </c>
      <c r="M130" s="152">
        <v>501719</v>
      </c>
      <c r="N130" s="153">
        <v>50171902</v>
      </c>
      <c r="P130" s="479">
        <v>49</v>
      </c>
      <c r="Q130" s="503">
        <v>46</v>
      </c>
      <c r="R130" s="475">
        <f t="shared" si="5"/>
        <v>47.5</v>
      </c>
    </row>
    <row r="131" spans="1:18" ht="15.75">
      <c r="A131" s="7">
        <v>129</v>
      </c>
      <c r="B131" s="7" t="s">
        <v>826</v>
      </c>
      <c r="C131" s="37" t="s">
        <v>827</v>
      </c>
      <c r="D131" s="38" t="s">
        <v>650</v>
      </c>
      <c r="E131" s="39">
        <v>1</v>
      </c>
      <c r="F131" s="40">
        <v>93</v>
      </c>
      <c r="G131" s="40">
        <v>85.283333333333331</v>
      </c>
      <c r="H131" s="40">
        <f t="shared" si="6"/>
        <v>89.141666666666666</v>
      </c>
      <c r="I131" s="99">
        <v>5.62E-2</v>
      </c>
      <c r="J131" s="175">
        <f t="shared" si="7"/>
        <v>94.151428333333328</v>
      </c>
      <c r="K131" s="152">
        <v>50</v>
      </c>
      <c r="L131" s="151">
        <v>5017</v>
      </c>
      <c r="M131" s="152">
        <v>501719</v>
      </c>
      <c r="N131" s="153">
        <v>50171902</v>
      </c>
      <c r="P131" s="479">
        <v>102</v>
      </c>
      <c r="Q131" s="503">
        <v>98</v>
      </c>
      <c r="R131" s="475">
        <f t="shared" si="5"/>
        <v>100</v>
      </c>
    </row>
    <row r="132" spans="1:18" ht="25.5">
      <c r="A132" s="7">
        <v>130</v>
      </c>
      <c r="B132" s="7" t="s">
        <v>828</v>
      </c>
      <c r="C132" s="37" t="s">
        <v>829</v>
      </c>
      <c r="D132" s="38" t="s">
        <v>61</v>
      </c>
      <c r="E132" s="39">
        <v>1</v>
      </c>
      <c r="F132" s="40">
        <v>719</v>
      </c>
      <c r="G132" s="40">
        <v>977.7833333333333</v>
      </c>
      <c r="H132" s="40">
        <f t="shared" si="6"/>
        <v>848.39166666666665</v>
      </c>
      <c r="I132" s="99">
        <v>5.62E-2</v>
      </c>
      <c r="J132" s="175">
        <f t="shared" si="7"/>
        <v>896.07127833333334</v>
      </c>
      <c r="K132" s="152">
        <v>24</v>
      </c>
      <c r="L132" s="151">
        <v>2412</v>
      </c>
      <c r="M132" s="152">
        <v>241218</v>
      </c>
      <c r="N132" s="153">
        <v>24121807</v>
      </c>
      <c r="P132" s="479">
        <v>1250</v>
      </c>
      <c r="Q132" s="505">
        <v>1190</v>
      </c>
      <c r="R132" s="475">
        <f t="shared" ref="R132:R195" si="8">AVERAGE(P132,Q132)</f>
        <v>1220</v>
      </c>
    </row>
    <row r="133" spans="1:18" ht="15.75">
      <c r="A133" s="7">
        <v>131</v>
      </c>
      <c r="B133" s="7" t="s">
        <v>830</v>
      </c>
      <c r="C133" s="37" t="s">
        <v>831</v>
      </c>
      <c r="D133" s="38" t="s">
        <v>61</v>
      </c>
      <c r="E133" s="39">
        <v>1</v>
      </c>
      <c r="F133" s="40">
        <v>660</v>
      </c>
      <c r="G133" s="40">
        <v>916.69666666666672</v>
      </c>
      <c r="H133" s="40">
        <f t="shared" si="6"/>
        <v>788.34833333333336</v>
      </c>
      <c r="I133" s="99">
        <v>5.62E-2</v>
      </c>
      <c r="J133" s="175">
        <f t="shared" si="7"/>
        <v>832.65350966666665</v>
      </c>
      <c r="K133" s="152">
        <v>48</v>
      </c>
      <c r="L133" s="151">
        <v>4810</v>
      </c>
      <c r="M133" s="152">
        <v>481019</v>
      </c>
      <c r="N133" s="153">
        <v>48101904</v>
      </c>
      <c r="P133" s="479">
        <v>1106</v>
      </c>
      <c r="Q133" s="505">
        <v>1053</v>
      </c>
      <c r="R133" s="475">
        <f t="shared" si="8"/>
        <v>1079.5</v>
      </c>
    </row>
    <row r="134" spans="1:18" ht="15.75">
      <c r="A134" s="7">
        <v>132</v>
      </c>
      <c r="B134" s="7">
        <v>232488</v>
      </c>
      <c r="C134" s="37" t="s">
        <v>832</v>
      </c>
      <c r="D134" s="38" t="s">
        <v>622</v>
      </c>
      <c r="E134" s="39">
        <v>1</v>
      </c>
      <c r="F134" s="40">
        <v>84</v>
      </c>
      <c r="G134" s="40">
        <v>119.79333333333334</v>
      </c>
      <c r="H134" s="40">
        <f t="shared" si="6"/>
        <v>101.89666666666668</v>
      </c>
      <c r="I134" s="99">
        <v>5.62E-2</v>
      </c>
      <c r="J134" s="175">
        <f t="shared" si="7"/>
        <v>107.62325933333334</v>
      </c>
      <c r="K134" s="148">
        <v>50</v>
      </c>
      <c r="L134" s="151">
        <v>5020</v>
      </c>
      <c r="M134" s="152">
        <v>502028</v>
      </c>
      <c r="N134" s="153">
        <v>50202801</v>
      </c>
      <c r="P134" s="479">
        <v>144</v>
      </c>
      <c r="Q134" s="505">
        <v>137</v>
      </c>
      <c r="R134" s="475">
        <f t="shared" si="8"/>
        <v>140.5</v>
      </c>
    </row>
    <row r="135" spans="1:18" ht="15.75">
      <c r="A135" s="7">
        <v>133</v>
      </c>
      <c r="B135" s="7">
        <v>232644</v>
      </c>
      <c r="C135" s="37" t="s">
        <v>833</v>
      </c>
      <c r="D135" s="38" t="s">
        <v>622</v>
      </c>
      <c r="E135" s="39">
        <v>1</v>
      </c>
      <c r="F135" s="40">
        <v>15</v>
      </c>
      <c r="G135" s="40">
        <v>20.626666666666665</v>
      </c>
      <c r="H135" s="40">
        <f t="shared" si="6"/>
        <v>17.813333333333333</v>
      </c>
      <c r="I135" s="99">
        <v>5.62E-2</v>
      </c>
      <c r="J135" s="175">
        <f t="shared" si="7"/>
        <v>18.814442666666665</v>
      </c>
      <c r="K135" s="152">
        <v>50</v>
      </c>
      <c r="L135" s="151">
        <v>5013</v>
      </c>
      <c r="M135" s="152">
        <v>501317</v>
      </c>
      <c r="N135" s="153">
        <v>50131701</v>
      </c>
      <c r="P135" s="479">
        <v>24</v>
      </c>
      <c r="Q135" s="505">
        <v>23</v>
      </c>
      <c r="R135" s="475">
        <f t="shared" si="8"/>
        <v>23.5</v>
      </c>
    </row>
    <row r="136" spans="1:18" ht="15.75">
      <c r="A136" s="7">
        <v>134</v>
      </c>
      <c r="B136" s="7">
        <v>238355</v>
      </c>
      <c r="C136" s="37" t="s">
        <v>834</v>
      </c>
      <c r="D136" s="38" t="s">
        <v>258</v>
      </c>
      <c r="E136" s="39">
        <v>1</v>
      </c>
      <c r="F136" s="40">
        <v>42457</v>
      </c>
      <c r="G136" s="40">
        <v>54992.28</v>
      </c>
      <c r="H136" s="40">
        <f t="shared" si="6"/>
        <v>48724.639999999999</v>
      </c>
      <c r="I136" s="99">
        <v>5.62E-2</v>
      </c>
      <c r="J136" s="175">
        <f t="shared" si="7"/>
        <v>51462.964767999998</v>
      </c>
      <c r="K136" s="152">
        <v>12</v>
      </c>
      <c r="L136" s="151">
        <v>1235</v>
      </c>
      <c r="M136" s="152">
        <v>123522</v>
      </c>
      <c r="N136" s="153">
        <v>12352204</v>
      </c>
      <c r="P136" s="479">
        <v>67473</v>
      </c>
      <c r="Q136" s="505">
        <v>64260</v>
      </c>
      <c r="R136" s="475">
        <f t="shared" si="8"/>
        <v>65866.5</v>
      </c>
    </row>
    <row r="137" spans="1:18" ht="15.75">
      <c r="A137" s="7">
        <v>135</v>
      </c>
      <c r="B137" s="7" t="s">
        <v>835</v>
      </c>
      <c r="C137" s="37" t="s">
        <v>836</v>
      </c>
      <c r="D137" s="38" t="s">
        <v>650</v>
      </c>
      <c r="E137" s="39">
        <v>1</v>
      </c>
      <c r="F137" s="40">
        <v>15</v>
      </c>
      <c r="G137" s="40">
        <v>14.280000000000001</v>
      </c>
      <c r="H137" s="40">
        <f t="shared" si="6"/>
        <v>14.64</v>
      </c>
      <c r="I137" s="99">
        <v>5.62E-2</v>
      </c>
      <c r="J137" s="175">
        <f t="shared" si="7"/>
        <v>15.462768000000001</v>
      </c>
      <c r="K137" s="148">
        <v>50</v>
      </c>
      <c r="L137" s="149">
        <v>5022</v>
      </c>
      <c r="M137" s="148">
        <v>502211</v>
      </c>
      <c r="N137" s="152" t="s">
        <v>837</v>
      </c>
      <c r="P137" s="479">
        <v>17</v>
      </c>
      <c r="Q137" s="505">
        <v>17</v>
      </c>
      <c r="R137" s="475">
        <f t="shared" si="8"/>
        <v>17</v>
      </c>
    </row>
    <row r="138" spans="1:18" ht="15.75">
      <c r="A138" s="7">
        <v>136</v>
      </c>
      <c r="B138" s="7">
        <v>242783</v>
      </c>
      <c r="C138" s="37" t="s">
        <v>838</v>
      </c>
      <c r="D138" s="38" t="s">
        <v>839</v>
      </c>
      <c r="E138" s="39">
        <v>1</v>
      </c>
      <c r="F138" s="40">
        <v>43500</v>
      </c>
      <c r="G138" s="40">
        <v>51326.286666666667</v>
      </c>
      <c r="H138" s="40">
        <f t="shared" si="6"/>
        <v>47413.143333333333</v>
      </c>
      <c r="I138" s="99">
        <v>5.62E-2</v>
      </c>
      <c r="J138" s="175">
        <f t="shared" si="7"/>
        <v>50077.761988666665</v>
      </c>
      <c r="K138" s="165">
        <v>41</v>
      </c>
      <c r="L138" s="166">
        <v>4110</v>
      </c>
      <c r="M138" s="165">
        <v>411062</v>
      </c>
      <c r="N138" s="162">
        <v>41106212</v>
      </c>
      <c r="P138" s="479">
        <v>52479</v>
      </c>
      <c r="Q138" s="505">
        <v>49980</v>
      </c>
      <c r="R138" s="475">
        <f t="shared" si="8"/>
        <v>51229.5</v>
      </c>
    </row>
    <row r="139" spans="1:18" ht="15.75">
      <c r="A139" s="7">
        <v>137</v>
      </c>
      <c r="B139" s="7">
        <v>233992</v>
      </c>
      <c r="C139" s="37" t="s">
        <v>840</v>
      </c>
      <c r="D139" s="38" t="s">
        <v>650</v>
      </c>
      <c r="E139" s="39">
        <v>1</v>
      </c>
      <c r="F139" s="40">
        <v>63</v>
      </c>
      <c r="G139" s="40">
        <v>72.986666666666665</v>
      </c>
      <c r="H139" s="40">
        <f t="shared" si="6"/>
        <v>67.993333333333339</v>
      </c>
      <c r="I139" s="99">
        <v>5.62E-2</v>
      </c>
      <c r="J139" s="175">
        <f t="shared" si="7"/>
        <v>71.81455866666667</v>
      </c>
      <c r="K139" s="152">
        <v>50</v>
      </c>
      <c r="L139" s="151">
        <v>5017</v>
      </c>
      <c r="M139" s="152">
        <v>501715</v>
      </c>
      <c r="N139" s="153">
        <v>50171550</v>
      </c>
      <c r="P139" s="479">
        <v>87</v>
      </c>
      <c r="Q139" s="505">
        <v>83</v>
      </c>
      <c r="R139" s="475">
        <f t="shared" si="8"/>
        <v>85</v>
      </c>
    </row>
    <row r="140" spans="1:18" ht="15.75">
      <c r="A140" s="7">
        <v>138</v>
      </c>
      <c r="B140" s="7">
        <v>244109</v>
      </c>
      <c r="C140" s="37" t="s">
        <v>841</v>
      </c>
      <c r="D140" s="38" t="s">
        <v>630</v>
      </c>
      <c r="E140" s="39">
        <v>1</v>
      </c>
      <c r="F140" s="40">
        <v>71</v>
      </c>
      <c r="G140" s="40">
        <v>72.986666666666665</v>
      </c>
      <c r="H140" s="40">
        <f t="shared" si="6"/>
        <v>71.993333333333339</v>
      </c>
      <c r="I140" s="99">
        <v>5.62E-2</v>
      </c>
      <c r="J140" s="175">
        <f t="shared" si="7"/>
        <v>76.039358666666672</v>
      </c>
      <c r="K140" s="152">
        <v>50</v>
      </c>
      <c r="L140" s="151">
        <v>5017</v>
      </c>
      <c r="M140" s="152">
        <v>501715</v>
      </c>
      <c r="N140" s="153">
        <v>50171550</v>
      </c>
      <c r="P140" s="479">
        <v>87</v>
      </c>
      <c r="Q140" s="505">
        <v>83</v>
      </c>
      <c r="R140" s="475">
        <f t="shared" si="8"/>
        <v>85</v>
      </c>
    </row>
    <row r="141" spans="1:18" ht="15.75">
      <c r="A141" s="7">
        <v>139</v>
      </c>
      <c r="B141" s="7">
        <v>232769</v>
      </c>
      <c r="C141" s="37" t="s">
        <v>842</v>
      </c>
      <c r="D141" s="38" t="s">
        <v>61</v>
      </c>
      <c r="E141" s="39">
        <v>1</v>
      </c>
      <c r="F141" s="40">
        <v>6</v>
      </c>
      <c r="G141" s="40">
        <v>73323.040000000008</v>
      </c>
      <c r="H141" s="40">
        <f t="shared" si="6"/>
        <v>36664.520000000004</v>
      </c>
      <c r="I141" s="99">
        <v>5.62E-2</v>
      </c>
      <c r="J141" s="175">
        <f t="shared" si="7"/>
        <v>38725.066024000007</v>
      </c>
      <c r="K141" s="152">
        <v>42</v>
      </c>
      <c r="L141" s="151">
        <v>4213</v>
      </c>
      <c r="M141" s="152">
        <v>421316</v>
      </c>
      <c r="N141" s="153">
        <v>42131601</v>
      </c>
      <c r="P141" s="479">
        <v>88715</v>
      </c>
      <c r="Q141" s="505">
        <v>84490</v>
      </c>
      <c r="R141" s="475">
        <f t="shared" si="8"/>
        <v>86602.5</v>
      </c>
    </row>
    <row r="142" spans="1:18" ht="15.75">
      <c r="A142" s="7">
        <v>140</v>
      </c>
      <c r="B142" s="7">
        <v>232769</v>
      </c>
      <c r="C142" s="37" t="s">
        <v>843</v>
      </c>
      <c r="D142" s="38" t="s">
        <v>61</v>
      </c>
      <c r="E142" s="39">
        <v>1</v>
      </c>
      <c r="F142" s="40">
        <v>56609</v>
      </c>
      <c r="G142" s="40">
        <v>79433.293333333335</v>
      </c>
      <c r="H142" s="40">
        <f t="shared" si="6"/>
        <v>68021.146666666667</v>
      </c>
      <c r="I142" s="99">
        <v>5.62E-2</v>
      </c>
      <c r="J142" s="175">
        <f t="shared" si="7"/>
        <v>71843.935109333339</v>
      </c>
      <c r="K142" s="152">
        <v>46</v>
      </c>
      <c r="L142" s="151">
        <v>4618</v>
      </c>
      <c r="M142" s="152">
        <v>461815</v>
      </c>
      <c r="N142" s="153">
        <v>46181501</v>
      </c>
      <c r="P142" s="479">
        <v>94962</v>
      </c>
      <c r="Q142" s="505">
        <v>90440</v>
      </c>
      <c r="R142" s="475">
        <f t="shared" si="8"/>
        <v>92701</v>
      </c>
    </row>
    <row r="143" spans="1:18" ht="15.75">
      <c r="A143" s="7">
        <v>141</v>
      </c>
      <c r="B143" s="7">
        <v>232769</v>
      </c>
      <c r="C143" s="37" t="s">
        <v>844</v>
      </c>
      <c r="D143" s="38" t="s">
        <v>258</v>
      </c>
      <c r="E143" s="39">
        <v>1</v>
      </c>
      <c r="F143" s="40">
        <v>17619</v>
      </c>
      <c r="G143" s="40">
        <v>24196.666666666664</v>
      </c>
      <c r="H143" s="40">
        <f t="shared" si="6"/>
        <v>20907.833333333332</v>
      </c>
      <c r="I143" s="99">
        <v>5.62E-2</v>
      </c>
      <c r="J143" s="175">
        <f t="shared" si="7"/>
        <v>22082.853566666665</v>
      </c>
      <c r="K143" s="152">
        <v>47</v>
      </c>
      <c r="L143" s="151">
        <v>4713</v>
      </c>
      <c r="M143" s="152">
        <v>471318</v>
      </c>
      <c r="N143" s="153">
        <v>47131821</v>
      </c>
      <c r="P143" s="479">
        <v>29988</v>
      </c>
      <c r="Q143" s="505">
        <v>28560</v>
      </c>
      <c r="R143" s="475">
        <f t="shared" si="8"/>
        <v>29274</v>
      </c>
    </row>
    <row r="144" spans="1:18" ht="15.75">
      <c r="A144" s="7">
        <v>142</v>
      </c>
      <c r="B144" s="7">
        <v>244049</v>
      </c>
      <c r="C144" s="37" t="s">
        <v>845</v>
      </c>
      <c r="D144" s="38" t="s">
        <v>258</v>
      </c>
      <c r="E144" s="39">
        <v>1</v>
      </c>
      <c r="F144" s="40">
        <v>10226</v>
      </c>
      <c r="G144" s="40">
        <v>14664.766666666666</v>
      </c>
      <c r="H144" s="40">
        <f t="shared" si="6"/>
        <v>12445.383333333333</v>
      </c>
      <c r="I144" s="99">
        <v>5.62E-2</v>
      </c>
      <c r="J144" s="175">
        <f t="shared" si="7"/>
        <v>13144.813876666667</v>
      </c>
      <c r="K144" s="152">
        <v>47</v>
      </c>
      <c r="L144" s="151">
        <v>4713</v>
      </c>
      <c r="M144" s="152">
        <v>471318</v>
      </c>
      <c r="N144" s="153">
        <v>47131803</v>
      </c>
      <c r="P144" s="479">
        <v>17493</v>
      </c>
      <c r="Q144" s="505">
        <v>16660</v>
      </c>
      <c r="R144" s="475">
        <f t="shared" si="8"/>
        <v>17076.5</v>
      </c>
    </row>
    <row r="145" spans="1:18" ht="15.75">
      <c r="A145" s="7">
        <v>143</v>
      </c>
      <c r="B145" s="7" t="s">
        <v>846</v>
      </c>
      <c r="C145" s="37" t="s">
        <v>847</v>
      </c>
      <c r="D145" s="38" t="s">
        <v>650</v>
      </c>
      <c r="E145" s="39">
        <v>1</v>
      </c>
      <c r="F145" s="40">
        <v>19</v>
      </c>
      <c r="G145" s="40">
        <v>21.333333333333332</v>
      </c>
      <c r="H145" s="40">
        <f t="shared" si="6"/>
        <v>20.166666666666664</v>
      </c>
      <c r="I145" s="99">
        <v>5.62E-2</v>
      </c>
      <c r="J145" s="175">
        <f t="shared" si="7"/>
        <v>21.300033333333332</v>
      </c>
      <c r="K145" s="148">
        <v>50</v>
      </c>
      <c r="L145" s="151">
        <v>5030</v>
      </c>
      <c r="M145" s="152">
        <v>503053</v>
      </c>
      <c r="N145" s="153">
        <v>50305344</v>
      </c>
      <c r="P145" s="479">
        <v>25</v>
      </c>
      <c r="Q145" s="505">
        <v>24</v>
      </c>
      <c r="R145" s="475">
        <f t="shared" si="8"/>
        <v>24.5</v>
      </c>
    </row>
    <row r="146" spans="1:18" ht="15.75">
      <c r="A146" s="7">
        <v>144</v>
      </c>
      <c r="B146" s="7">
        <v>254040</v>
      </c>
      <c r="C146" s="37" t="s">
        <v>848</v>
      </c>
      <c r="D146" s="38" t="s">
        <v>650</v>
      </c>
      <c r="E146" s="39">
        <v>1</v>
      </c>
      <c r="F146" s="40">
        <v>24</v>
      </c>
      <c r="G146" s="40">
        <v>32.130000000000003</v>
      </c>
      <c r="H146" s="40">
        <f t="shared" si="6"/>
        <v>28.065000000000001</v>
      </c>
      <c r="I146" s="99">
        <v>5.62E-2</v>
      </c>
      <c r="J146" s="175">
        <f t="shared" si="7"/>
        <v>29.642253</v>
      </c>
      <c r="K146" s="148">
        <v>50</v>
      </c>
      <c r="L146" s="149">
        <v>5011</v>
      </c>
      <c r="M146" s="148">
        <v>501120</v>
      </c>
      <c r="N146" s="150" t="s">
        <v>849</v>
      </c>
      <c r="P146" s="479">
        <v>39</v>
      </c>
      <c r="Q146" s="503">
        <v>37</v>
      </c>
      <c r="R146" s="475">
        <f t="shared" si="8"/>
        <v>38</v>
      </c>
    </row>
    <row r="147" spans="1:18" ht="15.75">
      <c r="A147" s="7">
        <v>145</v>
      </c>
      <c r="B147" s="7" t="s">
        <v>850</v>
      </c>
      <c r="C147" s="37" t="s">
        <v>851</v>
      </c>
      <c r="D147" s="38" t="s">
        <v>650</v>
      </c>
      <c r="E147" s="39">
        <v>1</v>
      </c>
      <c r="F147" s="40">
        <v>77</v>
      </c>
      <c r="G147" s="40">
        <v>85.283333333333331</v>
      </c>
      <c r="H147" s="40">
        <f t="shared" si="6"/>
        <v>81.141666666666666</v>
      </c>
      <c r="I147" s="99">
        <v>5.62E-2</v>
      </c>
      <c r="J147" s="175">
        <f t="shared" si="7"/>
        <v>85.701828333333339</v>
      </c>
      <c r="K147" s="148">
        <v>50</v>
      </c>
      <c r="L147" s="149">
        <v>5011</v>
      </c>
      <c r="M147" s="148">
        <v>501120</v>
      </c>
      <c r="N147" s="150" t="s">
        <v>849</v>
      </c>
      <c r="P147" s="479">
        <v>102</v>
      </c>
      <c r="Q147" s="503">
        <v>98</v>
      </c>
      <c r="R147" s="475">
        <f t="shared" si="8"/>
        <v>100</v>
      </c>
    </row>
    <row r="148" spans="1:18" ht="15.75">
      <c r="A148" s="7">
        <v>146</v>
      </c>
      <c r="B148" s="7">
        <v>232418</v>
      </c>
      <c r="C148" s="37" t="s">
        <v>852</v>
      </c>
      <c r="D148" s="38" t="s">
        <v>650</v>
      </c>
      <c r="E148" s="39">
        <v>1</v>
      </c>
      <c r="F148" s="40">
        <v>39</v>
      </c>
      <c r="G148" s="40">
        <v>55.13666666666667</v>
      </c>
      <c r="H148" s="40">
        <f t="shared" si="6"/>
        <v>47.068333333333335</v>
      </c>
      <c r="I148" s="99">
        <v>5.62E-2</v>
      </c>
      <c r="J148" s="175">
        <f t="shared" si="7"/>
        <v>49.713573666666669</v>
      </c>
      <c r="K148" s="148">
        <v>50</v>
      </c>
      <c r="L148" s="149">
        <v>5011</v>
      </c>
      <c r="M148" s="148">
        <v>501120</v>
      </c>
      <c r="N148" s="150" t="s">
        <v>849</v>
      </c>
      <c r="P148" s="479">
        <v>66</v>
      </c>
      <c r="Q148" s="503">
        <v>63</v>
      </c>
      <c r="R148" s="475">
        <f t="shared" si="8"/>
        <v>64.5</v>
      </c>
    </row>
    <row r="149" spans="1:18" ht="15.75">
      <c r="A149" s="7">
        <v>147</v>
      </c>
      <c r="B149" s="7">
        <v>232528</v>
      </c>
      <c r="C149" s="37" t="s">
        <v>853</v>
      </c>
      <c r="D149" s="38" t="s">
        <v>650</v>
      </c>
      <c r="E149" s="39">
        <v>1</v>
      </c>
      <c r="F149" s="40">
        <v>39</v>
      </c>
      <c r="G149" s="40">
        <v>79.333333333333343</v>
      </c>
      <c r="H149" s="40">
        <f t="shared" si="6"/>
        <v>59.166666666666671</v>
      </c>
      <c r="I149" s="99">
        <v>5.62E-2</v>
      </c>
      <c r="J149" s="175">
        <f t="shared" si="7"/>
        <v>62.491833333333339</v>
      </c>
      <c r="K149" s="148">
        <v>50</v>
      </c>
      <c r="L149" s="149">
        <v>5011</v>
      </c>
      <c r="M149" s="148">
        <v>501120</v>
      </c>
      <c r="N149" s="150" t="s">
        <v>849</v>
      </c>
      <c r="P149" s="479">
        <v>95</v>
      </c>
      <c r="Q149" s="503">
        <v>90</v>
      </c>
      <c r="R149" s="475">
        <f t="shared" si="8"/>
        <v>92.5</v>
      </c>
    </row>
    <row r="150" spans="1:18" ht="15.75">
      <c r="A150" s="7">
        <v>148</v>
      </c>
      <c r="B150" s="7" t="s">
        <v>854</v>
      </c>
      <c r="C150" s="37" t="s">
        <v>855</v>
      </c>
      <c r="D150" s="38" t="s">
        <v>650</v>
      </c>
      <c r="E150" s="39">
        <v>1</v>
      </c>
      <c r="F150" s="40">
        <v>75</v>
      </c>
      <c r="G150" s="40">
        <v>68.226666666666674</v>
      </c>
      <c r="H150" s="40">
        <f t="shared" si="6"/>
        <v>71.613333333333344</v>
      </c>
      <c r="I150" s="99">
        <v>5.62E-2</v>
      </c>
      <c r="J150" s="175">
        <f t="shared" si="7"/>
        <v>75.638002666666679</v>
      </c>
      <c r="K150" s="148">
        <v>50</v>
      </c>
      <c r="L150" s="149">
        <v>5011</v>
      </c>
      <c r="M150" s="148">
        <v>501120</v>
      </c>
      <c r="N150" s="150" t="s">
        <v>849</v>
      </c>
      <c r="P150" s="479">
        <v>82</v>
      </c>
      <c r="Q150" s="503">
        <v>79</v>
      </c>
      <c r="R150" s="475">
        <f t="shared" si="8"/>
        <v>80.5</v>
      </c>
    </row>
    <row r="151" spans="1:18" ht="15.75">
      <c r="A151" s="7">
        <v>149</v>
      </c>
      <c r="B151" s="7">
        <v>232528</v>
      </c>
      <c r="C151" s="37" t="s">
        <v>856</v>
      </c>
      <c r="D151" s="38" t="s">
        <v>650</v>
      </c>
      <c r="E151" s="39">
        <v>1</v>
      </c>
      <c r="F151" s="40">
        <v>33</v>
      </c>
      <c r="G151" s="40">
        <v>47.99666666666667</v>
      </c>
      <c r="H151" s="40">
        <f t="shared" si="6"/>
        <v>40.498333333333335</v>
      </c>
      <c r="I151" s="99">
        <v>5.62E-2</v>
      </c>
      <c r="J151" s="175">
        <f t="shared" si="7"/>
        <v>42.77433966666667</v>
      </c>
      <c r="K151" s="148">
        <v>50</v>
      </c>
      <c r="L151" s="149">
        <v>5011</v>
      </c>
      <c r="M151" s="148">
        <v>501120</v>
      </c>
      <c r="N151" s="153">
        <v>50112007</v>
      </c>
      <c r="P151" s="479">
        <v>56</v>
      </c>
      <c r="Q151" s="503">
        <v>54</v>
      </c>
      <c r="R151" s="475">
        <f t="shared" si="8"/>
        <v>55</v>
      </c>
    </row>
    <row r="152" spans="1:18" ht="15.75">
      <c r="A152" s="7">
        <v>150</v>
      </c>
      <c r="B152" s="7">
        <v>232419</v>
      </c>
      <c r="C152" s="123" t="s">
        <v>857</v>
      </c>
      <c r="D152" s="38" t="s">
        <v>650</v>
      </c>
      <c r="E152" s="39">
        <v>1</v>
      </c>
      <c r="F152" s="40">
        <v>33</v>
      </c>
      <c r="G152" s="40">
        <v>55.13666666666667</v>
      </c>
      <c r="H152" s="40">
        <f t="shared" si="6"/>
        <v>44.068333333333335</v>
      </c>
      <c r="I152" s="99">
        <v>5.62E-2</v>
      </c>
      <c r="J152" s="175">
        <f t="shared" si="7"/>
        <v>46.544973666666671</v>
      </c>
      <c r="K152" s="148">
        <v>50</v>
      </c>
      <c r="L152" s="151">
        <v>5011</v>
      </c>
      <c r="M152" s="152">
        <v>501120</v>
      </c>
      <c r="N152" s="153">
        <v>50112009</v>
      </c>
      <c r="P152" s="479">
        <v>66</v>
      </c>
      <c r="Q152" s="503">
        <v>63</v>
      </c>
      <c r="R152" s="475">
        <f t="shared" si="8"/>
        <v>64.5</v>
      </c>
    </row>
    <row r="153" spans="1:18" ht="15.75">
      <c r="A153" s="7">
        <v>151</v>
      </c>
      <c r="B153" s="7">
        <v>257859</v>
      </c>
      <c r="C153" s="37" t="s">
        <v>858</v>
      </c>
      <c r="D153" s="38" t="s">
        <v>650</v>
      </c>
      <c r="E153" s="39">
        <v>1</v>
      </c>
      <c r="F153" s="40">
        <v>43</v>
      </c>
      <c r="G153" s="40">
        <v>58.706666666666671</v>
      </c>
      <c r="H153" s="40">
        <f t="shared" si="6"/>
        <v>50.853333333333339</v>
      </c>
      <c r="I153" s="99">
        <v>5.62E-2</v>
      </c>
      <c r="J153" s="175">
        <f t="shared" si="7"/>
        <v>53.71129066666667</v>
      </c>
      <c r="K153" s="148">
        <v>50</v>
      </c>
      <c r="L153" s="151">
        <v>5011</v>
      </c>
      <c r="M153" s="152">
        <v>501120</v>
      </c>
      <c r="N153" s="153">
        <v>50112009</v>
      </c>
      <c r="P153" s="479">
        <v>70</v>
      </c>
      <c r="Q153" s="503">
        <v>67</v>
      </c>
      <c r="R153" s="475">
        <f t="shared" si="8"/>
        <v>68.5</v>
      </c>
    </row>
    <row r="154" spans="1:18" ht="15.75">
      <c r="A154" s="7">
        <v>152</v>
      </c>
      <c r="B154" s="7">
        <v>232419</v>
      </c>
      <c r="C154" s="37" t="s">
        <v>859</v>
      </c>
      <c r="D154" s="38" t="s">
        <v>650</v>
      </c>
      <c r="E154" s="39">
        <v>1</v>
      </c>
      <c r="F154" s="40">
        <v>89</v>
      </c>
      <c r="G154" s="40">
        <v>110.27333333333334</v>
      </c>
      <c r="H154" s="40">
        <f t="shared" si="6"/>
        <v>99.63666666666667</v>
      </c>
      <c r="I154" s="99">
        <v>5.62E-2</v>
      </c>
      <c r="J154" s="175">
        <f t="shared" si="7"/>
        <v>105.23624733333334</v>
      </c>
      <c r="K154" s="148">
        <v>50</v>
      </c>
      <c r="L154" s="151">
        <v>5011</v>
      </c>
      <c r="M154" s="152">
        <v>501120</v>
      </c>
      <c r="N154" s="153">
        <v>50112013</v>
      </c>
      <c r="P154" s="479">
        <v>132</v>
      </c>
      <c r="Q154" s="503">
        <v>126</v>
      </c>
      <c r="R154" s="475">
        <f t="shared" si="8"/>
        <v>129</v>
      </c>
    </row>
    <row r="155" spans="1:18" ht="15.75">
      <c r="A155" s="7">
        <v>153</v>
      </c>
      <c r="B155" s="7">
        <v>232419</v>
      </c>
      <c r="C155" s="37" t="s">
        <v>860</v>
      </c>
      <c r="D155" s="38" t="s">
        <v>650</v>
      </c>
      <c r="E155" s="39">
        <v>1</v>
      </c>
      <c r="F155" s="40">
        <v>46</v>
      </c>
      <c r="G155" s="40">
        <v>58.706666666666671</v>
      </c>
      <c r="H155" s="40">
        <f t="shared" si="6"/>
        <v>52.353333333333339</v>
      </c>
      <c r="I155" s="99">
        <v>5.62E-2</v>
      </c>
      <c r="J155" s="175">
        <f t="shared" si="7"/>
        <v>55.295590666666669</v>
      </c>
      <c r="K155" s="148">
        <v>50</v>
      </c>
      <c r="L155" s="151">
        <v>5011</v>
      </c>
      <c r="M155" s="152">
        <v>501120</v>
      </c>
      <c r="N155" s="153">
        <v>50112011</v>
      </c>
      <c r="P155" s="479">
        <v>70</v>
      </c>
      <c r="Q155" s="503">
        <v>67</v>
      </c>
      <c r="R155" s="475">
        <f t="shared" si="8"/>
        <v>68.5</v>
      </c>
    </row>
    <row r="156" spans="1:18" ht="15.75">
      <c r="A156" s="7">
        <v>154</v>
      </c>
      <c r="B156" s="7">
        <v>256134</v>
      </c>
      <c r="C156" s="37" t="s">
        <v>861</v>
      </c>
      <c r="D156" s="38" t="s">
        <v>650</v>
      </c>
      <c r="E156" s="39">
        <v>1</v>
      </c>
      <c r="F156" s="40">
        <v>24</v>
      </c>
      <c r="G156" s="40">
        <v>32.130000000000003</v>
      </c>
      <c r="H156" s="40">
        <f t="shared" si="6"/>
        <v>28.065000000000001</v>
      </c>
      <c r="I156" s="99">
        <v>5.62E-2</v>
      </c>
      <c r="J156" s="175">
        <f t="shared" si="7"/>
        <v>29.642253</v>
      </c>
      <c r="K156" s="148">
        <v>50</v>
      </c>
      <c r="L156" s="149">
        <v>5011</v>
      </c>
      <c r="M156" s="148">
        <v>501120</v>
      </c>
      <c r="N156" s="150" t="s">
        <v>849</v>
      </c>
      <c r="P156" s="479">
        <v>39</v>
      </c>
      <c r="Q156" s="503">
        <v>37</v>
      </c>
      <c r="R156" s="475">
        <f t="shared" si="8"/>
        <v>38</v>
      </c>
    </row>
    <row r="157" spans="1:18" ht="15.75">
      <c r="A157" s="7">
        <v>155</v>
      </c>
      <c r="B157" s="7">
        <v>246924</v>
      </c>
      <c r="C157" s="37" t="s">
        <v>862</v>
      </c>
      <c r="D157" s="38" t="s">
        <v>650</v>
      </c>
      <c r="E157" s="39">
        <v>1</v>
      </c>
      <c r="F157" s="40">
        <v>26</v>
      </c>
      <c r="G157" s="40">
        <v>32.130000000000003</v>
      </c>
      <c r="H157" s="40">
        <f t="shared" si="6"/>
        <v>29.065000000000001</v>
      </c>
      <c r="I157" s="99">
        <v>5.62E-2</v>
      </c>
      <c r="J157" s="175">
        <f t="shared" si="7"/>
        <v>30.698453000000001</v>
      </c>
      <c r="K157" s="148">
        <v>50</v>
      </c>
      <c r="L157" s="151">
        <v>5011</v>
      </c>
      <c r="M157" s="152">
        <v>501120</v>
      </c>
      <c r="N157" s="153">
        <v>50112009</v>
      </c>
      <c r="P157" s="479">
        <v>39</v>
      </c>
      <c r="Q157" s="503">
        <v>37</v>
      </c>
      <c r="R157" s="475">
        <f t="shared" si="8"/>
        <v>38</v>
      </c>
    </row>
    <row r="158" spans="1:18" ht="15.75">
      <c r="A158" s="7">
        <v>156</v>
      </c>
      <c r="B158" s="7">
        <v>247422</v>
      </c>
      <c r="C158" s="37" t="s">
        <v>863</v>
      </c>
      <c r="D158" s="38" t="s">
        <v>650</v>
      </c>
      <c r="E158" s="39">
        <v>1</v>
      </c>
      <c r="F158" s="40">
        <v>29</v>
      </c>
      <c r="G158" s="40">
        <v>32.130000000000003</v>
      </c>
      <c r="H158" s="40">
        <f t="shared" si="6"/>
        <v>30.565000000000001</v>
      </c>
      <c r="I158" s="99">
        <v>5.62E-2</v>
      </c>
      <c r="J158" s="175">
        <f t="shared" si="7"/>
        <v>32.282753</v>
      </c>
      <c r="K158" s="148">
        <v>50</v>
      </c>
      <c r="L158" s="149">
        <v>5011</v>
      </c>
      <c r="M158" s="148">
        <v>501120</v>
      </c>
      <c r="N158" s="150" t="s">
        <v>849</v>
      </c>
      <c r="P158" s="479">
        <v>39</v>
      </c>
      <c r="Q158" s="503">
        <v>37</v>
      </c>
      <c r="R158" s="475">
        <f t="shared" si="8"/>
        <v>38</v>
      </c>
    </row>
    <row r="159" spans="1:18" ht="15.75">
      <c r="A159" s="7">
        <v>157</v>
      </c>
      <c r="B159" s="7" t="s">
        <v>864</v>
      </c>
      <c r="C159" s="37" t="s">
        <v>865</v>
      </c>
      <c r="D159" s="38" t="s">
        <v>650</v>
      </c>
      <c r="E159" s="39">
        <v>1</v>
      </c>
      <c r="F159" s="40">
        <v>232</v>
      </c>
      <c r="G159" s="40">
        <v>268.54333333333329</v>
      </c>
      <c r="H159" s="40">
        <f t="shared" si="6"/>
        <v>250.27166666666665</v>
      </c>
      <c r="I159" s="99">
        <v>5.62E-2</v>
      </c>
      <c r="J159" s="175">
        <f t="shared" si="7"/>
        <v>264.33693433333332</v>
      </c>
      <c r="K159" s="148">
        <v>50</v>
      </c>
      <c r="L159" s="149">
        <v>5011</v>
      </c>
      <c r="M159" s="148">
        <v>501120</v>
      </c>
      <c r="N159" s="150" t="s">
        <v>849</v>
      </c>
      <c r="P159" s="479">
        <v>324</v>
      </c>
      <c r="Q159" s="503">
        <v>308</v>
      </c>
      <c r="R159" s="475">
        <f t="shared" si="8"/>
        <v>316</v>
      </c>
    </row>
    <row r="160" spans="1:18" ht="15.75">
      <c r="A160" s="7">
        <v>158</v>
      </c>
      <c r="B160" s="7">
        <v>232420</v>
      </c>
      <c r="C160" s="37" t="s">
        <v>866</v>
      </c>
      <c r="D160" s="38" t="s">
        <v>650</v>
      </c>
      <c r="E160" s="39">
        <v>1</v>
      </c>
      <c r="F160" s="40">
        <v>52</v>
      </c>
      <c r="G160" s="40">
        <v>55.13666666666667</v>
      </c>
      <c r="H160" s="40">
        <f t="shared" si="6"/>
        <v>53.568333333333335</v>
      </c>
      <c r="I160" s="99">
        <v>5.62E-2</v>
      </c>
      <c r="J160" s="175">
        <f t="shared" si="7"/>
        <v>56.578873666666667</v>
      </c>
      <c r="K160" s="148">
        <v>50</v>
      </c>
      <c r="L160" s="149">
        <v>5011</v>
      </c>
      <c r="M160" s="148">
        <v>501120</v>
      </c>
      <c r="N160" s="150" t="s">
        <v>849</v>
      </c>
      <c r="P160" s="479">
        <v>66</v>
      </c>
      <c r="Q160" s="503">
        <v>63</v>
      </c>
      <c r="R160" s="475">
        <f t="shared" si="8"/>
        <v>64.5</v>
      </c>
    </row>
    <row r="161" spans="1:18" ht="15.75">
      <c r="A161" s="7">
        <v>159</v>
      </c>
      <c r="B161" s="7">
        <v>232420</v>
      </c>
      <c r="C161" s="37" t="s">
        <v>867</v>
      </c>
      <c r="D161" s="38" t="s">
        <v>650</v>
      </c>
      <c r="E161" s="39">
        <v>1</v>
      </c>
      <c r="F161" s="40">
        <v>25</v>
      </c>
      <c r="G161" s="40">
        <v>33.32</v>
      </c>
      <c r="H161" s="40">
        <f t="shared" si="6"/>
        <v>29.16</v>
      </c>
      <c r="I161" s="99">
        <v>5.62E-2</v>
      </c>
      <c r="J161" s="175">
        <f t="shared" si="7"/>
        <v>30.798791999999999</v>
      </c>
      <c r="K161" s="148">
        <v>50</v>
      </c>
      <c r="L161" s="149">
        <v>5011</v>
      </c>
      <c r="M161" s="148">
        <v>501120</v>
      </c>
      <c r="N161" s="150" t="s">
        <v>849</v>
      </c>
      <c r="P161" s="479">
        <v>40</v>
      </c>
      <c r="Q161" s="503">
        <v>38</v>
      </c>
      <c r="R161" s="475">
        <f t="shared" si="8"/>
        <v>39</v>
      </c>
    </row>
    <row r="162" spans="1:18" ht="15.75">
      <c r="A162" s="7">
        <v>160</v>
      </c>
      <c r="B162" s="7">
        <v>232420</v>
      </c>
      <c r="C162" s="37" t="s">
        <v>868</v>
      </c>
      <c r="D162" s="38" t="s">
        <v>650</v>
      </c>
      <c r="E162" s="39">
        <v>1</v>
      </c>
      <c r="F162" s="40">
        <v>36</v>
      </c>
      <c r="G162" s="40">
        <v>45.616666666666667</v>
      </c>
      <c r="H162" s="40">
        <f t="shared" si="6"/>
        <v>40.808333333333337</v>
      </c>
      <c r="I162" s="99">
        <v>5.62E-2</v>
      </c>
      <c r="J162" s="175">
        <f t="shared" si="7"/>
        <v>43.101761666666668</v>
      </c>
      <c r="K162" s="148">
        <v>50</v>
      </c>
      <c r="L162" s="149">
        <v>5011</v>
      </c>
      <c r="M162" s="148">
        <v>501120</v>
      </c>
      <c r="N162" s="150" t="s">
        <v>849</v>
      </c>
      <c r="P162" s="479">
        <v>54</v>
      </c>
      <c r="Q162" s="503">
        <v>51</v>
      </c>
      <c r="R162" s="475">
        <f t="shared" si="8"/>
        <v>52.5</v>
      </c>
    </row>
    <row r="163" spans="1:18" ht="15.75">
      <c r="A163" s="7">
        <v>161</v>
      </c>
      <c r="B163" s="7">
        <v>231688</v>
      </c>
      <c r="C163" s="37" t="s">
        <v>869</v>
      </c>
      <c r="D163" s="38" t="s">
        <v>650</v>
      </c>
      <c r="E163" s="39">
        <v>1</v>
      </c>
      <c r="F163" s="40">
        <v>49</v>
      </c>
      <c r="G163" s="40">
        <v>59.896666666666668</v>
      </c>
      <c r="H163" s="40">
        <f t="shared" si="6"/>
        <v>54.448333333333338</v>
      </c>
      <c r="I163" s="99">
        <v>5.62E-2</v>
      </c>
      <c r="J163" s="175">
        <f t="shared" si="7"/>
        <v>57.508329666666668</v>
      </c>
      <c r="K163" s="148">
        <v>50</v>
      </c>
      <c r="L163" s="149">
        <v>5011</v>
      </c>
      <c r="M163" s="148">
        <v>501120</v>
      </c>
      <c r="N163" s="150" t="s">
        <v>849</v>
      </c>
      <c r="P163" s="479">
        <v>71</v>
      </c>
      <c r="Q163" s="503">
        <v>68</v>
      </c>
      <c r="R163" s="475">
        <f t="shared" si="8"/>
        <v>69.5</v>
      </c>
    </row>
    <row r="164" spans="1:18" ht="15.75">
      <c r="A164" s="7">
        <v>162</v>
      </c>
      <c r="B164" s="7" t="s">
        <v>870</v>
      </c>
      <c r="C164" s="37" t="s">
        <v>871</v>
      </c>
      <c r="D164" s="38" t="s">
        <v>650</v>
      </c>
      <c r="E164" s="39">
        <v>1</v>
      </c>
      <c r="F164" s="40">
        <v>32</v>
      </c>
      <c r="G164" s="40">
        <v>42.84</v>
      </c>
      <c r="H164" s="40">
        <f t="shared" si="6"/>
        <v>37.42</v>
      </c>
      <c r="I164" s="99">
        <v>5.62E-2</v>
      </c>
      <c r="J164" s="175">
        <f t="shared" si="7"/>
        <v>39.523004</v>
      </c>
      <c r="K164" s="148">
        <v>50</v>
      </c>
      <c r="L164" s="151">
        <v>5011</v>
      </c>
      <c r="M164" s="152">
        <v>501120</v>
      </c>
      <c r="N164" s="153">
        <v>50112023</v>
      </c>
      <c r="P164" s="479">
        <v>51</v>
      </c>
      <c r="Q164" s="503">
        <v>49</v>
      </c>
      <c r="R164" s="475">
        <f t="shared" si="8"/>
        <v>50</v>
      </c>
    </row>
    <row r="165" spans="1:18" ht="15.75">
      <c r="A165" s="7">
        <v>163</v>
      </c>
      <c r="B165" s="7" t="s">
        <v>872</v>
      </c>
      <c r="C165" s="37" t="s">
        <v>873</v>
      </c>
      <c r="D165" s="38" t="s">
        <v>650</v>
      </c>
      <c r="E165" s="39">
        <v>1</v>
      </c>
      <c r="F165" s="40">
        <v>40</v>
      </c>
      <c r="G165" s="40">
        <v>44.03</v>
      </c>
      <c r="H165" s="40">
        <f t="shared" si="6"/>
        <v>42.015000000000001</v>
      </c>
      <c r="I165" s="99">
        <v>5.62E-2</v>
      </c>
      <c r="J165" s="175">
        <f t="shared" si="7"/>
        <v>44.376243000000002</v>
      </c>
      <c r="K165" s="148">
        <v>50</v>
      </c>
      <c r="L165" s="151">
        <v>5017</v>
      </c>
      <c r="M165" s="152">
        <v>501719</v>
      </c>
      <c r="N165" s="153">
        <v>50171901</v>
      </c>
      <c r="P165" s="479">
        <v>55</v>
      </c>
      <c r="Q165" s="503">
        <v>52</v>
      </c>
      <c r="R165" s="475">
        <f t="shared" si="8"/>
        <v>53.5</v>
      </c>
    </row>
    <row r="166" spans="1:18" ht="15.75">
      <c r="A166" s="7">
        <v>164</v>
      </c>
      <c r="B166" s="7" t="s">
        <v>872</v>
      </c>
      <c r="C166" s="37" t="s">
        <v>874</v>
      </c>
      <c r="D166" s="38" t="s">
        <v>650</v>
      </c>
      <c r="E166" s="39">
        <v>1</v>
      </c>
      <c r="F166" s="40">
        <v>40</v>
      </c>
      <c r="G166" s="40">
        <v>46.806666666666672</v>
      </c>
      <c r="H166" s="40">
        <f t="shared" si="6"/>
        <v>43.403333333333336</v>
      </c>
      <c r="I166" s="99">
        <v>5.62E-2</v>
      </c>
      <c r="J166" s="175">
        <f t="shared" si="7"/>
        <v>45.842600666666669</v>
      </c>
      <c r="K166" s="148">
        <v>50</v>
      </c>
      <c r="L166" s="151">
        <v>5017</v>
      </c>
      <c r="M166" s="152">
        <v>501719</v>
      </c>
      <c r="N166" s="153">
        <v>50171901</v>
      </c>
      <c r="P166" s="479">
        <v>55</v>
      </c>
      <c r="Q166" s="503">
        <v>52</v>
      </c>
      <c r="R166" s="475">
        <f t="shared" si="8"/>
        <v>53.5</v>
      </c>
    </row>
    <row r="167" spans="1:18" ht="15.75">
      <c r="A167" s="7">
        <v>165</v>
      </c>
      <c r="B167" s="7" t="s">
        <v>875</v>
      </c>
      <c r="C167" s="37" t="s">
        <v>876</v>
      </c>
      <c r="D167" s="38" t="s">
        <v>650</v>
      </c>
      <c r="E167" s="39">
        <v>1</v>
      </c>
      <c r="F167" s="40">
        <v>39</v>
      </c>
      <c r="G167" s="40">
        <v>51.56666666666667</v>
      </c>
      <c r="H167" s="40">
        <f t="shared" si="6"/>
        <v>45.283333333333331</v>
      </c>
      <c r="I167" s="99">
        <v>5.62E-2</v>
      </c>
      <c r="J167" s="175">
        <f t="shared" si="7"/>
        <v>47.828256666666661</v>
      </c>
      <c r="K167" s="148">
        <v>50</v>
      </c>
      <c r="L167" s="151">
        <v>5017</v>
      </c>
      <c r="M167" s="152">
        <v>501719</v>
      </c>
      <c r="N167" s="153">
        <v>50171901</v>
      </c>
      <c r="P167" s="479">
        <v>61</v>
      </c>
      <c r="Q167" s="503">
        <v>58</v>
      </c>
      <c r="R167" s="475">
        <f t="shared" si="8"/>
        <v>59.5</v>
      </c>
    </row>
    <row r="168" spans="1:18" ht="15.75">
      <c r="A168" s="7">
        <v>166</v>
      </c>
      <c r="B168" s="7" t="s">
        <v>877</v>
      </c>
      <c r="C168" s="37" t="s">
        <v>878</v>
      </c>
      <c r="D168" s="38" t="s">
        <v>650</v>
      </c>
      <c r="E168" s="39">
        <v>1</v>
      </c>
      <c r="F168" s="40">
        <v>38</v>
      </c>
      <c r="G168" s="40">
        <v>42.84</v>
      </c>
      <c r="H168" s="40">
        <f t="shared" si="6"/>
        <v>40.42</v>
      </c>
      <c r="I168" s="99">
        <v>5.62E-2</v>
      </c>
      <c r="J168" s="175">
        <f t="shared" si="7"/>
        <v>42.691603999999998</v>
      </c>
      <c r="K168" s="148">
        <v>50</v>
      </c>
      <c r="L168" s="151">
        <v>5017</v>
      </c>
      <c r="M168" s="152">
        <v>501719</v>
      </c>
      <c r="N168" s="153">
        <v>50171901</v>
      </c>
      <c r="P168" s="479">
        <v>51</v>
      </c>
      <c r="Q168" s="503">
        <v>49</v>
      </c>
      <c r="R168" s="475">
        <f t="shared" si="8"/>
        <v>50</v>
      </c>
    </row>
    <row r="169" spans="1:18" ht="15.75">
      <c r="A169" s="7">
        <v>167</v>
      </c>
      <c r="B169" s="7" t="s">
        <v>879</v>
      </c>
      <c r="C169" s="37" t="s">
        <v>880</v>
      </c>
      <c r="D169" s="38" t="s">
        <v>650</v>
      </c>
      <c r="E169" s="39">
        <v>1</v>
      </c>
      <c r="F169" s="40">
        <v>38</v>
      </c>
      <c r="G169" s="40">
        <v>42.84</v>
      </c>
      <c r="H169" s="40">
        <f t="shared" si="6"/>
        <v>40.42</v>
      </c>
      <c r="I169" s="99">
        <v>5.62E-2</v>
      </c>
      <c r="J169" s="175">
        <f t="shared" si="7"/>
        <v>42.691603999999998</v>
      </c>
      <c r="K169" s="148">
        <v>50</v>
      </c>
      <c r="L169" s="151">
        <v>5017</v>
      </c>
      <c r="M169" s="152">
        <v>501719</v>
      </c>
      <c r="N169" s="153">
        <v>50171901</v>
      </c>
      <c r="P169" s="479">
        <v>51</v>
      </c>
      <c r="Q169" s="503">
        <v>49</v>
      </c>
      <c r="R169" s="475">
        <f t="shared" si="8"/>
        <v>50</v>
      </c>
    </row>
    <row r="170" spans="1:18" ht="15.75">
      <c r="A170" s="7">
        <v>168</v>
      </c>
      <c r="B170" s="7">
        <v>231661</v>
      </c>
      <c r="C170" s="37" t="s">
        <v>881</v>
      </c>
      <c r="D170" s="38" t="s">
        <v>630</v>
      </c>
      <c r="E170" s="39">
        <v>1</v>
      </c>
      <c r="F170" s="40">
        <v>32</v>
      </c>
      <c r="G170" s="40">
        <v>33</v>
      </c>
      <c r="H170" s="40">
        <f t="shared" ref="H170:H233" si="9">(F170+G170)/2</f>
        <v>32.5</v>
      </c>
      <c r="I170" s="99">
        <v>5.62E-2</v>
      </c>
      <c r="J170" s="175">
        <f t="shared" ref="J170:J233" si="10">(H170*I170)+H170</f>
        <v>34.326500000000003</v>
      </c>
      <c r="K170" s="148">
        <v>50</v>
      </c>
      <c r="L170" s="151">
        <v>5040</v>
      </c>
      <c r="M170" s="152">
        <v>504041</v>
      </c>
      <c r="N170" s="153">
        <v>50404109</v>
      </c>
      <c r="P170" s="479">
        <v>40</v>
      </c>
      <c r="Q170" s="505">
        <v>38</v>
      </c>
      <c r="R170" s="475">
        <f t="shared" si="8"/>
        <v>39</v>
      </c>
    </row>
    <row r="171" spans="1:18" ht="15.75">
      <c r="A171" s="7">
        <v>169</v>
      </c>
      <c r="B171" s="7" t="s">
        <v>882</v>
      </c>
      <c r="C171" s="37" t="s">
        <v>883</v>
      </c>
      <c r="D171" s="38" t="s">
        <v>208</v>
      </c>
      <c r="E171" s="39">
        <v>1</v>
      </c>
      <c r="F171" s="40">
        <v>1750</v>
      </c>
      <c r="G171" s="40">
        <v>2932.9533333333329</v>
      </c>
      <c r="H171" s="40">
        <f t="shared" si="9"/>
        <v>2341.4766666666665</v>
      </c>
      <c r="I171" s="99">
        <v>5.62E-2</v>
      </c>
      <c r="J171" s="175">
        <f t="shared" si="10"/>
        <v>2473.0676553333333</v>
      </c>
      <c r="K171" s="148">
        <v>24</v>
      </c>
      <c r="L171" s="151">
        <v>2411</v>
      </c>
      <c r="M171" s="152">
        <v>241126</v>
      </c>
      <c r="N171" s="153">
        <v>24112601</v>
      </c>
      <c r="P171" s="479">
        <v>3749</v>
      </c>
      <c r="Q171" s="505">
        <v>3570</v>
      </c>
      <c r="R171" s="475">
        <f t="shared" si="8"/>
        <v>3659.5</v>
      </c>
    </row>
    <row r="172" spans="1:18" ht="15.75">
      <c r="A172" s="7">
        <v>170</v>
      </c>
      <c r="B172" s="7">
        <v>240781</v>
      </c>
      <c r="C172" s="37" t="s">
        <v>884</v>
      </c>
      <c r="D172" s="38" t="s">
        <v>208</v>
      </c>
      <c r="E172" s="39">
        <v>1</v>
      </c>
      <c r="F172" s="40">
        <v>2792</v>
      </c>
      <c r="G172" s="40">
        <v>3788.166666666667</v>
      </c>
      <c r="H172" s="40">
        <f t="shared" si="9"/>
        <v>3290.0833333333335</v>
      </c>
      <c r="I172" s="99">
        <v>5.62E-2</v>
      </c>
      <c r="J172" s="175">
        <f t="shared" si="10"/>
        <v>3474.9860166666667</v>
      </c>
      <c r="K172" s="148">
        <v>24</v>
      </c>
      <c r="L172" s="151">
        <v>2411</v>
      </c>
      <c r="M172" s="152">
        <v>241126</v>
      </c>
      <c r="N172" s="153">
        <v>24112601</v>
      </c>
      <c r="P172" s="479">
        <v>5623</v>
      </c>
      <c r="Q172" s="505">
        <v>5355</v>
      </c>
      <c r="R172" s="475">
        <f t="shared" si="8"/>
        <v>5489</v>
      </c>
    </row>
    <row r="173" spans="1:18" ht="15.75">
      <c r="A173" s="7">
        <v>171</v>
      </c>
      <c r="B173" s="7">
        <v>240870</v>
      </c>
      <c r="C173" s="37" t="s">
        <v>885</v>
      </c>
      <c r="D173" s="38" t="s">
        <v>208</v>
      </c>
      <c r="E173" s="39">
        <v>1</v>
      </c>
      <c r="F173" s="40">
        <v>21495</v>
      </c>
      <c r="G173" s="40">
        <v>31773.396666666667</v>
      </c>
      <c r="H173" s="40">
        <f t="shared" si="9"/>
        <v>26634.198333333334</v>
      </c>
      <c r="I173" s="99">
        <v>5.62E-2</v>
      </c>
      <c r="J173" s="175">
        <f t="shared" si="10"/>
        <v>28131.040279666668</v>
      </c>
      <c r="K173" s="152">
        <v>24</v>
      </c>
      <c r="L173" s="151">
        <v>2411</v>
      </c>
      <c r="M173" s="152">
        <v>241126</v>
      </c>
      <c r="N173" s="153">
        <v>24112602</v>
      </c>
      <c r="P173" s="479">
        <v>56228</v>
      </c>
      <c r="Q173" s="505">
        <v>53550</v>
      </c>
      <c r="R173" s="475">
        <f t="shared" si="8"/>
        <v>54889</v>
      </c>
    </row>
    <row r="174" spans="1:18" ht="15.75">
      <c r="A174" s="7">
        <v>172</v>
      </c>
      <c r="B174" s="7">
        <v>245450</v>
      </c>
      <c r="C174" s="37" t="s">
        <v>886</v>
      </c>
      <c r="D174" s="38" t="s">
        <v>208</v>
      </c>
      <c r="E174" s="39">
        <v>1</v>
      </c>
      <c r="F174" s="40">
        <v>25904</v>
      </c>
      <c r="G174" s="40">
        <v>39105.78</v>
      </c>
      <c r="H174" s="40">
        <f t="shared" si="9"/>
        <v>32504.89</v>
      </c>
      <c r="I174" s="99">
        <v>5.62E-2</v>
      </c>
      <c r="J174" s="175">
        <f t="shared" si="10"/>
        <v>34331.664817999997</v>
      </c>
      <c r="K174" s="152">
        <v>24</v>
      </c>
      <c r="L174" s="151">
        <v>2411</v>
      </c>
      <c r="M174" s="152">
        <v>241126</v>
      </c>
      <c r="N174" s="153">
        <v>24112602</v>
      </c>
      <c r="P174" s="479">
        <v>68723</v>
      </c>
      <c r="Q174" s="505">
        <v>65450</v>
      </c>
      <c r="R174" s="475">
        <f t="shared" si="8"/>
        <v>67086.5</v>
      </c>
    </row>
    <row r="175" spans="1:18" ht="15.75">
      <c r="A175" s="7">
        <v>173</v>
      </c>
      <c r="B175" s="140">
        <v>245451</v>
      </c>
      <c r="C175" s="142" t="s">
        <v>887</v>
      </c>
      <c r="D175" s="144" t="s">
        <v>208</v>
      </c>
      <c r="E175" s="39">
        <v>1</v>
      </c>
      <c r="F175" s="146">
        <v>44273</v>
      </c>
      <c r="G175" s="146">
        <v>52548.020000000004</v>
      </c>
      <c r="H175" s="40">
        <f t="shared" si="9"/>
        <v>48410.51</v>
      </c>
      <c r="I175" s="99">
        <v>5.62E-2</v>
      </c>
      <c r="J175" s="175">
        <f t="shared" si="10"/>
        <v>51131.180661999999</v>
      </c>
      <c r="K175" s="152">
        <v>24</v>
      </c>
      <c r="L175" s="151">
        <v>2411</v>
      </c>
      <c r="M175" s="152">
        <v>241126</v>
      </c>
      <c r="N175" s="153">
        <v>24112602</v>
      </c>
      <c r="P175" s="479">
        <v>106208</v>
      </c>
      <c r="Q175" s="505">
        <v>101150</v>
      </c>
      <c r="R175" s="475">
        <f t="shared" si="8"/>
        <v>103679</v>
      </c>
    </row>
    <row r="176" spans="1:18" ht="15.75">
      <c r="A176" s="7">
        <v>174</v>
      </c>
      <c r="B176" s="140">
        <v>238373</v>
      </c>
      <c r="C176" s="142" t="s">
        <v>888</v>
      </c>
      <c r="D176" s="144" t="s">
        <v>208</v>
      </c>
      <c r="E176" s="39">
        <v>1</v>
      </c>
      <c r="F176" s="146">
        <v>17937</v>
      </c>
      <c r="G176" s="146">
        <v>18330.760000000002</v>
      </c>
      <c r="H176" s="40">
        <f t="shared" si="9"/>
        <v>18133.88</v>
      </c>
      <c r="I176" s="99">
        <v>5.62E-2</v>
      </c>
      <c r="J176" s="175">
        <f t="shared" si="10"/>
        <v>19153.004056000002</v>
      </c>
      <c r="K176" s="152">
        <v>24</v>
      </c>
      <c r="L176" s="151">
        <v>2412</v>
      </c>
      <c r="M176" s="152">
        <v>241218</v>
      </c>
      <c r="N176" s="153">
        <v>24121807</v>
      </c>
      <c r="P176" s="479">
        <v>43733</v>
      </c>
      <c r="Q176" s="505">
        <v>41650</v>
      </c>
      <c r="R176" s="475">
        <f t="shared" si="8"/>
        <v>42691.5</v>
      </c>
    </row>
    <row r="177" spans="1:18" ht="25.5">
      <c r="A177" s="7">
        <v>175</v>
      </c>
      <c r="B177" s="140">
        <v>250923</v>
      </c>
      <c r="C177" s="142" t="s">
        <v>889</v>
      </c>
      <c r="D177" s="144" t="s">
        <v>208</v>
      </c>
      <c r="E177" s="39">
        <v>1</v>
      </c>
      <c r="F177" s="146">
        <v>1048</v>
      </c>
      <c r="G177" s="146">
        <v>1344.3033333333335</v>
      </c>
      <c r="H177" s="40">
        <f t="shared" si="9"/>
        <v>1196.1516666666666</v>
      </c>
      <c r="I177" s="99">
        <v>5.62E-2</v>
      </c>
      <c r="J177" s="175">
        <f t="shared" si="10"/>
        <v>1263.3753903333334</v>
      </c>
      <c r="K177" s="152">
        <v>24</v>
      </c>
      <c r="L177" s="151">
        <v>2412</v>
      </c>
      <c r="M177" s="152">
        <v>241218</v>
      </c>
      <c r="N177" s="153">
        <v>24121807</v>
      </c>
      <c r="P177" s="479">
        <v>1874</v>
      </c>
      <c r="Q177" s="505">
        <v>1785</v>
      </c>
      <c r="R177" s="475">
        <f t="shared" si="8"/>
        <v>1829.5</v>
      </c>
    </row>
    <row r="178" spans="1:18" ht="25.5">
      <c r="A178" s="7">
        <v>176</v>
      </c>
      <c r="B178" s="140">
        <v>240781</v>
      </c>
      <c r="C178" s="142" t="s">
        <v>890</v>
      </c>
      <c r="D178" s="144" t="s">
        <v>208</v>
      </c>
      <c r="E178" s="39">
        <v>1</v>
      </c>
      <c r="F178" s="146">
        <v>1750</v>
      </c>
      <c r="G178" s="146">
        <v>2322.0866666666666</v>
      </c>
      <c r="H178" s="40">
        <f t="shared" si="9"/>
        <v>2036.0433333333333</v>
      </c>
      <c r="I178" s="99">
        <v>5.62E-2</v>
      </c>
      <c r="J178" s="175">
        <f t="shared" si="10"/>
        <v>2150.4689686666666</v>
      </c>
      <c r="K178" s="152">
        <v>24</v>
      </c>
      <c r="L178" s="151">
        <v>2412</v>
      </c>
      <c r="M178" s="152">
        <v>241218</v>
      </c>
      <c r="N178" s="153">
        <v>24121807</v>
      </c>
      <c r="P178" s="479">
        <v>3749</v>
      </c>
      <c r="Q178" s="505">
        <v>3570</v>
      </c>
      <c r="R178" s="475">
        <f t="shared" si="8"/>
        <v>3659.5</v>
      </c>
    </row>
    <row r="179" spans="1:18" ht="25.5">
      <c r="A179" s="7">
        <v>177</v>
      </c>
      <c r="B179" s="140">
        <v>240780</v>
      </c>
      <c r="C179" s="142" t="s">
        <v>891</v>
      </c>
      <c r="D179" s="144" t="s">
        <v>208</v>
      </c>
      <c r="E179" s="39">
        <v>1</v>
      </c>
      <c r="F179" s="146">
        <v>1048</v>
      </c>
      <c r="G179" s="146">
        <v>1344.3033333333335</v>
      </c>
      <c r="H179" s="40">
        <f t="shared" si="9"/>
        <v>1196.1516666666666</v>
      </c>
      <c r="I179" s="99">
        <v>5.62E-2</v>
      </c>
      <c r="J179" s="175">
        <f t="shared" si="10"/>
        <v>1263.3753903333334</v>
      </c>
      <c r="K179" s="152">
        <v>24</v>
      </c>
      <c r="L179" s="151">
        <v>2412</v>
      </c>
      <c r="M179" s="152">
        <v>241218</v>
      </c>
      <c r="N179" s="153">
        <v>24121807</v>
      </c>
      <c r="P179" s="479">
        <v>1624</v>
      </c>
      <c r="Q179" s="505">
        <v>1547</v>
      </c>
      <c r="R179" s="475">
        <f t="shared" si="8"/>
        <v>1585.5</v>
      </c>
    </row>
    <row r="180" spans="1:18" ht="15.75">
      <c r="A180" s="7">
        <v>178</v>
      </c>
      <c r="B180" s="42">
        <v>237491</v>
      </c>
      <c r="C180" s="43" t="s">
        <v>892</v>
      </c>
      <c r="D180" s="44" t="s">
        <v>208</v>
      </c>
      <c r="E180" s="39">
        <v>1</v>
      </c>
      <c r="F180" s="45">
        <v>1374</v>
      </c>
      <c r="G180" s="45">
        <v>1710.8233333333335</v>
      </c>
      <c r="H180" s="40">
        <f t="shared" si="9"/>
        <v>1542.4116666666669</v>
      </c>
      <c r="I180" s="99">
        <v>5.62E-2</v>
      </c>
      <c r="J180" s="175">
        <f t="shared" si="10"/>
        <v>1629.0952023333334</v>
      </c>
      <c r="K180" s="152">
        <v>24</v>
      </c>
      <c r="L180" s="151">
        <v>2412</v>
      </c>
      <c r="M180" s="167">
        <v>24121800</v>
      </c>
      <c r="N180" s="168" t="s">
        <v>893</v>
      </c>
      <c r="P180" s="479">
        <v>1250</v>
      </c>
      <c r="Q180" s="505">
        <v>1190</v>
      </c>
      <c r="R180" s="475">
        <f t="shared" si="8"/>
        <v>1220</v>
      </c>
    </row>
    <row r="181" spans="1:18" ht="15.75">
      <c r="A181" s="7">
        <v>179</v>
      </c>
      <c r="B181" s="42">
        <v>237491</v>
      </c>
      <c r="C181" s="43" t="s">
        <v>894</v>
      </c>
      <c r="D181" s="44" t="s">
        <v>208</v>
      </c>
      <c r="E181" s="39">
        <v>1</v>
      </c>
      <c r="F181" s="45">
        <v>985</v>
      </c>
      <c r="G181" s="45">
        <v>1222.1300000000001</v>
      </c>
      <c r="H181" s="40">
        <f t="shared" si="9"/>
        <v>1103.5650000000001</v>
      </c>
      <c r="I181" s="99">
        <v>5.62E-2</v>
      </c>
      <c r="J181" s="175">
        <f t="shared" si="10"/>
        <v>1165.5853529999999</v>
      </c>
      <c r="K181" s="152">
        <v>24</v>
      </c>
      <c r="L181" s="151">
        <v>2412</v>
      </c>
      <c r="M181" s="167">
        <v>24121800</v>
      </c>
      <c r="N181" s="168" t="s">
        <v>895</v>
      </c>
      <c r="P181" s="479">
        <v>1499</v>
      </c>
      <c r="Q181" s="505">
        <v>1428</v>
      </c>
      <c r="R181" s="475">
        <f t="shared" si="8"/>
        <v>1463.5</v>
      </c>
    </row>
    <row r="182" spans="1:18" ht="15.75">
      <c r="A182" s="7">
        <v>180</v>
      </c>
      <c r="B182" s="42">
        <v>237236</v>
      </c>
      <c r="C182" s="43" t="s">
        <v>896</v>
      </c>
      <c r="D182" s="44" t="s">
        <v>208</v>
      </c>
      <c r="E182" s="39">
        <v>1</v>
      </c>
      <c r="F182" s="45">
        <v>1750</v>
      </c>
      <c r="G182" s="45">
        <v>2322.0866666666666</v>
      </c>
      <c r="H182" s="40">
        <f t="shared" si="9"/>
        <v>2036.0433333333333</v>
      </c>
      <c r="I182" s="99">
        <v>5.62E-2</v>
      </c>
      <c r="J182" s="175">
        <f t="shared" si="10"/>
        <v>2150.4689686666666</v>
      </c>
      <c r="K182" s="152">
        <v>24</v>
      </c>
      <c r="L182" s="151">
        <v>2412</v>
      </c>
      <c r="M182" s="167">
        <v>24121800</v>
      </c>
      <c r="N182" s="168" t="s">
        <v>897</v>
      </c>
      <c r="P182" s="479">
        <v>3749</v>
      </c>
      <c r="Q182" s="505">
        <v>3570</v>
      </c>
      <c r="R182" s="475">
        <f t="shared" si="8"/>
        <v>3659.5</v>
      </c>
    </row>
    <row r="183" spans="1:18" ht="15.75">
      <c r="A183" s="7">
        <v>181</v>
      </c>
      <c r="B183" s="42">
        <v>237236</v>
      </c>
      <c r="C183" s="43" t="s">
        <v>898</v>
      </c>
      <c r="D183" s="44" t="s">
        <v>208</v>
      </c>
      <c r="E183" s="39">
        <v>1</v>
      </c>
      <c r="F183" s="45">
        <v>307</v>
      </c>
      <c r="G183" s="45">
        <v>488.69333333333338</v>
      </c>
      <c r="H183" s="40">
        <f t="shared" si="9"/>
        <v>397.84666666666669</v>
      </c>
      <c r="I183" s="99">
        <v>5.62E-2</v>
      </c>
      <c r="J183" s="175">
        <f t="shared" si="10"/>
        <v>420.20564933333338</v>
      </c>
      <c r="K183" s="152">
        <v>24</v>
      </c>
      <c r="L183" s="151">
        <v>2412</v>
      </c>
      <c r="M183" s="167">
        <v>24121800</v>
      </c>
      <c r="N183" s="168" t="s">
        <v>899</v>
      </c>
      <c r="P183" s="479">
        <v>625</v>
      </c>
      <c r="Q183" s="505">
        <v>595</v>
      </c>
      <c r="R183" s="475">
        <f t="shared" si="8"/>
        <v>610</v>
      </c>
    </row>
    <row r="184" spans="1:18" ht="15.75">
      <c r="A184" s="7">
        <v>182</v>
      </c>
      <c r="B184" s="42">
        <v>237488</v>
      </c>
      <c r="C184" s="43" t="s">
        <v>900</v>
      </c>
      <c r="D184" s="44" t="s">
        <v>208</v>
      </c>
      <c r="E184" s="39">
        <v>1</v>
      </c>
      <c r="F184" s="45">
        <v>2792</v>
      </c>
      <c r="G184" s="45">
        <v>953.5866666666667</v>
      </c>
      <c r="H184" s="40">
        <f t="shared" si="9"/>
        <v>1872.7933333333333</v>
      </c>
      <c r="I184" s="99">
        <v>5.62E-2</v>
      </c>
      <c r="J184" s="175">
        <f t="shared" si="10"/>
        <v>1978.0443186666666</v>
      </c>
      <c r="K184" s="152">
        <v>24</v>
      </c>
      <c r="L184" s="151">
        <v>2412</v>
      </c>
      <c r="M184" s="167">
        <v>24121800</v>
      </c>
      <c r="N184" s="168" t="s">
        <v>901</v>
      </c>
      <c r="P184" s="479">
        <v>1150</v>
      </c>
      <c r="Q184" s="505">
        <v>1095</v>
      </c>
      <c r="R184" s="475">
        <f t="shared" si="8"/>
        <v>1122.5</v>
      </c>
    </row>
    <row r="185" spans="1:18" ht="15.75">
      <c r="A185" s="7">
        <v>183</v>
      </c>
      <c r="B185" s="42">
        <v>244245</v>
      </c>
      <c r="C185" s="43" t="s">
        <v>902</v>
      </c>
      <c r="D185" s="44" t="s">
        <v>208</v>
      </c>
      <c r="E185" s="39">
        <v>1</v>
      </c>
      <c r="F185" s="45">
        <v>614</v>
      </c>
      <c r="G185" s="45">
        <v>488.69333333333338</v>
      </c>
      <c r="H185" s="40">
        <f t="shared" si="9"/>
        <v>551.34666666666669</v>
      </c>
      <c r="I185" s="99">
        <v>5.62E-2</v>
      </c>
      <c r="J185" s="175">
        <f t="shared" si="10"/>
        <v>582.33234933333335</v>
      </c>
      <c r="K185" s="152">
        <v>24</v>
      </c>
      <c r="L185" s="151">
        <v>2412</v>
      </c>
      <c r="M185" s="167">
        <v>24121800</v>
      </c>
      <c r="N185" s="168" t="s">
        <v>903</v>
      </c>
      <c r="P185" s="479">
        <v>562</v>
      </c>
      <c r="Q185" s="503">
        <v>536</v>
      </c>
      <c r="R185" s="475">
        <f t="shared" si="8"/>
        <v>549</v>
      </c>
    </row>
    <row r="186" spans="1:18" ht="15.75">
      <c r="A186" s="7">
        <v>184</v>
      </c>
      <c r="B186" s="42">
        <v>281984</v>
      </c>
      <c r="C186" s="43" t="s">
        <v>904</v>
      </c>
      <c r="D186" s="44" t="s">
        <v>622</v>
      </c>
      <c r="E186" s="39">
        <v>1</v>
      </c>
      <c r="F186" s="45">
        <v>57</v>
      </c>
      <c r="G186" s="45">
        <v>69.416666666666671</v>
      </c>
      <c r="H186" s="40">
        <f t="shared" si="9"/>
        <v>63.208333333333336</v>
      </c>
      <c r="I186" s="99">
        <v>5.62E-2</v>
      </c>
      <c r="J186" s="175">
        <f t="shared" si="10"/>
        <v>66.760641666666672</v>
      </c>
      <c r="K186" s="167">
        <v>50</v>
      </c>
      <c r="L186" s="167">
        <v>5017</v>
      </c>
      <c r="M186" s="167">
        <v>501715</v>
      </c>
      <c r="N186" s="168" t="s">
        <v>905</v>
      </c>
      <c r="P186" s="479">
        <v>84</v>
      </c>
      <c r="Q186" s="503">
        <v>80</v>
      </c>
      <c r="R186" s="475">
        <f t="shared" si="8"/>
        <v>82</v>
      </c>
    </row>
    <row r="187" spans="1:18" ht="15.75">
      <c r="A187" s="7">
        <v>185</v>
      </c>
      <c r="B187" s="42">
        <v>254107</v>
      </c>
      <c r="C187" s="43" t="s">
        <v>906</v>
      </c>
      <c r="D187" s="44" t="s">
        <v>622</v>
      </c>
      <c r="E187" s="39">
        <v>1</v>
      </c>
      <c r="F187" s="45">
        <v>31</v>
      </c>
      <c r="G187" s="45">
        <v>39.270000000000003</v>
      </c>
      <c r="H187" s="40">
        <f t="shared" si="9"/>
        <v>35.135000000000005</v>
      </c>
      <c r="I187" s="99">
        <v>5.62E-2</v>
      </c>
      <c r="J187" s="175">
        <f t="shared" si="10"/>
        <v>37.109587000000005</v>
      </c>
      <c r="K187" s="167">
        <v>50</v>
      </c>
      <c r="L187" s="167">
        <v>5017</v>
      </c>
      <c r="M187" s="167">
        <v>501715</v>
      </c>
      <c r="N187" s="168" t="s">
        <v>905</v>
      </c>
      <c r="P187" s="479">
        <v>47</v>
      </c>
      <c r="Q187" s="503">
        <v>45</v>
      </c>
      <c r="R187" s="475">
        <f t="shared" si="8"/>
        <v>46</v>
      </c>
    </row>
    <row r="188" spans="1:18" ht="15.75">
      <c r="A188" s="7">
        <v>186</v>
      </c>
      <c r="B188" s="42">
        <v>256142</v>
      </c>
      <c r="C188" s="43" t="s">
        <v>907</v>
      </c>
      <c r="D188" s="44" t="s">
        <v>622</v>
      </c>
      <c r="E188" s="39">
        <v>1</v>
      </c>
      <c r="F188" s="45">
        <v>31</v>
      </c>
      <c r="G188" s="45">
        <v>39.270000000000003</v>
      </c>
      <c r="H188" s="40">
        <f t="shared" si="9"/>
        <v>35.135000000000005</v>
      </c>
      <c r="I188" s="99">
        <v>5.62E-2</v>
      </c>
      <c r="J188" s="175">
        <f t="shared" si="10"/>
        <v>37.109587000000005</v>
      </c>
      <c r="K188" s="167">
        <v>50</v>
      </c>
      <c r="L188" s="167">
        <v>5017</v>
      </c>
      <c r="M188" s="167">
        <v>501715</v>
      </c>
      <c r="N188" s="168" t="s">
        <v>905</v>
      </c>
      <c r="P188" s="479">
        <v>47</v>
      </c>
      <c r="Q188" s="503">
        <v>45</v>
      </c>
      <c r="R188" s="475">
        <f t="shared" si="8"/>
        <v>46</v>
      </c>
    </row>
    <row r="189" spans="1:18" ht="15.75">
      <c r="A189" s="7">
        <v>187</v>
      </c>
      <c r="B189" s="42">
        <v>254263</v>
      </c>
      <c r="C189" s="43" t="s">
        <v>908</v>
      </c>
      <c r="D189" s="44" t="s">
        <v>622</v>
      </c>
      <c r="E189" s="39">
        <v>1</v>
      </c>
      <c r="F189" s="45">
        <v>31</v>
      </c>
      <c r="G189" s="45">
        <v>39.270000000000003</v>
      </c>
      <c r="H189" s="40">
        <f t="shared" si="9"/>
        <v>35.135000000000005</v>
      </c>
      <c r="I189" s="99">
        <v>5.62E-2</v>
      </c>
      <c r="J189" s="175">
        <f t="shared" si="10"/>
        <v>37.109587000000005</v>
      </c>
      <c r="K189" s="167">
        <v>50</v>
      </c>
      <c r="L189" s="167">
        <v>5017</v>
      </c>
      <c r="M189" s="167">
        <v>501715</v>
      </c>
      <c r="N189" s="168" t="s">
        <v>905</v>
      </c>
      <c r="P189" s="479">
        <v>47</v>
      </c>
      <c r="Q189" s="503">
        <v>45</v>
      </c>
      <c r="R189" s="475">
        <f t="shared" si="8"/>
        <v>46</v>
      </c>
    </row>
    <row r="190" spans="1:18" ht="15.75">
      <c r="A190" s="7">
        <v>188</v>
      </c>
      <c r="B190" s="42">
        <v>233960</v>
      </c>
      <c r="C190" s="43" t="s">
        <v>909</v>
      </c>
      <c r="D190" s="44" t="s">
        <v>622</v>
      </c>
      <c r="E190" s="39">
        <v>1</v>
      </c>
      <c r="F190" s="45">
        <v>32</v>
      </c>
      <c r="G190" s="45">
        <v>42.84</v>
      </c>
      <c r="H190" s="40">
        <f t="shared" si="9"/>
        <v>37.42</v>
      </c>
      <c r="I190" s="99">
        <v>5.62E-2</v>
      </c>
      <c r="J190" s="175">
        <f t="shared" si="10"/>
        <v>39.523004</v>
      </c>
      <c r="K190" s="167">
        <v>50</v>
      </c>
      <c r="L190" s="167">
        <v>5017</v>
      </c>
      <c r="M190" s="167">
        <v>501715</v>
      </c>
      <c r="N190" s="168" t="s">
        <v>905</v>
      </c>
      <c r="P190" s="479">
        <v>51</v>
      </c>
      <c r="Q190" s="503">
        <v>49</v>
      </c>
      <c r="R190" s="475">
        <f t="shared" si="8"/>
        <v>50</v>
      </c>
    </row>
    <row r="191" spans="1:18" ht="15.75">
      <c r="A191" s="7">
        <v>189</v>
      </c>
      <c r="B191" s="42">
        <v>256144</v>
      </c>
      <c r="C191" s="43" t="s">
        <v>910</v>
      </c>
      <c r="D191" s="44" t="s">
        <v>622</v>
      </c>
      <c r="E191" s="39">
        <v>1</v>
      </c>
      <c r="F191" s="45">
        <v>32</v>
      </c>
      <c r="G191" s="45">
        <v>42.84</v>
      </c>
      <c r="H191" s="40">
        <f t="shared" si="9"/>
        <v>37.42</v>
      </c>
      <c r="I191" s="99">
        <v>5.62E-2</v>
      </c>
      <c r="J191" s="175">
        <f t="shared" si="10"/>
        <v>39.523004</v>
      </c>
      <c r="K191" s="167">
        <v>50</v>
      </c>
      <c r="L191" s="167">
        <v>5017</v>
      </c>
      <c r="M191" s="167">
        <v>501715</v>
      </c>
      <c r="N191" s="168" t="s">
        <v>905</v>
      </c>
      <c r="P191" s="479">
        <v>51</v>
      </c>
      <c r="Q191" s="503">
        <v>49</v>
      </c>
      <c r="R191" s="475">
        <f t="shared" si="8"/>
        <v>50</v>
      </c>
    </row>
    <row r="192" spans="1:18" ht="15.75">
      <c r="A192" s="7">
        <v>190</v>
      </c>
      <c r="B192" s="42">
        <v>256143</v>
      </c>
      <c r="C192" s="43" t="s">
        <v>911</v>
      </c>
      <c r="D192" s="44" t="s">
        <v>61</v>
      </c>
      <c r="E192" s="39">
        <v>1</v>
      </c>
      <c r="F192" s="45">
        <v>3847</v>
      </c>
      <c r="G192" s="45">
        <v>3665.9933333333329</v>
      </c>
      <c r="H192" s="40">
        <f t="shared" si="9"/>
        <v>3756.4966666666664</v>
      </c>
      <c r="I192" s="99">
        <v>5.62E-2</v>
      </c>
      <c r="J192" s="175">
        <f t="shared" si="10"/>
        <v>3967.6117793333333</v>
      </c>
      <c r="K192" s="167">
        <v>50</v>
      </c>
      <c r="L192" s="167">
        <v>5017</v>
      </c>
      <c r="M192" s="167">
        <v>501715</v>
      </c>
      <c r="N192" s="168" t="s">
        <v>912</v>
      </c>
      <c r="P192" s="479">
        <v>4373</v>
      </c>
      <c r="Q192" s="505">
        <v>4165</v>
      </c>
      <c r="R192" s="475">
        <f t="shared" si="8"/>
        <v>4269</v>
      </c>
    </row>
    <row r="193" spans="1:18" ht="15.75">
      <c r="A193" s="7">
        <v>191</v>
      </c>
      <c r="B193" s="42">
        <v>232594</v>
      </c>
      <c r="C193" s="43" t="s">
        <v>913</v>
      </c>
      <c r="D193" s="44" t="s">
        <v>630</v>
      </c>
      <c r="E193" s="39">
        <v>1</v>
      </c>
      <c r="F193" s="45">
        <v>9</v>
      </c>
      <c r="G193" s="45">
        <v>10.5</v>
      </c>
      <c r="H193" s="40">
        <f t="shared" si="9"/>
        <v>9.75</v>
      </c>
      <c r="I193" s="99">
        <v>5.62E-2</v>
      </c>
      <c r="J193" s="175">
        <f t="shared" si="10"/>
        <v>10.29795</v>
      </c>
      <c r="K193" s="167">
        <v>50</v>
      </c>
      <c r="L193" s="167">
        <v>5019</v>
      </c>
      <c r="M193" s="167">
        <v>50192900</v>
      </c>
      <c r="N193" s="168" t="s">
        <v>914</v>
      </c>
      <c r="P193" s="479">
        <v>12</v>
      </c>
      <c r="Q193" s="505">
        <v>12</v>
      </c>
      <c r="R193" s="475">
        <f t="shared" si="8"/>
        <v>12</v>
      </c>
    </row>
    <row r="194" spans="1:18" ht="15.75">
      <c r="A194" s="7">
        <v>192</v>
      </c>
      <c r="B194" s="42">
        <v>233634</v>
      </c>
      <c r="C194" s="43" t="s">
        <v>915</v>
      </c>
      <c r="D194" s="44" t="s">
        <v>650</v>
      </c>
      <c r="E194" s="39">
        <v>1</v>
      </c>
      <c r="F194" s="45">
        <v>35</v>
      </c>
      <c r="G194" s="45">
        <v>30.94</v>
      </c>
      <c r="H194" s="40">
        <f t="shared" si="9"/>
        <v>32.97</v>
      </c>
      <c r="I194" s="99">
        <v>5.62E-2</v>
      </c>
      <c r="J194" s="175">
        <f t="shared" si="10"/>
        <v>34.822913999999997</v>
      </c>
      <c r="K194" s="167">
        <v>50</v>
      </c>
      <c r="L194" s="167">
        <v>5040</v>
      </c>
      <c r="M194" s="167">
        <v>50401600</v>
      </c>
      <c r="N194" s="167">
        <v>50401601</v>
      </c>
      <c r="P194" s="479">
        <v>36</v>
      </c>
      <c r="Q194" s="505">
        <v>35</v>
      </c>
      <c r="R194" s="475">
        <f t="shared" si="8"/>
        <v>35.5</v>
      </c>
    </row>
    <row r="195" spans="1:18" ht="15.75">
      <c r="A195" s="7">
        <v>193</v>
      </c>
      <c r="B195" s="42">
        <v>232216</v>
      </c>
      <c r="C195" s="43" t="s">
        <v>916</v>
      </c>
      <c r="D195" s="44" t="s">
        <v>650</v>
      </c>
      <c r="E195" s="39">
        <v>1</v>
      </c>
      <c r="F195" s="45">
        <v>7</v>
      </c>
      <c r="G195" s="45">
        <v>9</v>
      </c>
      <c r="H195" s="40">
        <f t="shared" si="9"/>
        <v>8</v>
      </c>
      <c r="I195" s="99">
        <v>5.62E-2</v>
      </c>
      <c r="J195" s="175">
        <f t="shared" si="10"/>
        <v>8.4496000000000002</v>
      </c>
      <c r="K195" s="167">
        <v>50</v>
      </c>
      <c r="L195" s="167">
        <v>5041</v>
      </c>
      <c r="M195" s="167">
        <v>50416100</v>
      </c>
      <c r="N195" s="168" t="s">
        <v>917</v>
      </c>
      <c r="P195" s="479">
        <v>11</v>
      </c>
      <c r="Q195" s="505">
        <v>10</v>
      </c>
      <c r="R195" s="475">
        <f t="shared" si="8"/>
        <v>10.5</v>
      </c>
    </row>
    <row r="196" spans="1:18" ht="15.75">
      <c r="A196" s="7">
        <v>194</v>
      </c>
      <c r="B196" s="42" t="s">
        <v>918</v>
      </c>
      <c r="C196" s="43" t="s">
        <v>919</v>
      </c>
      <c r="D196" s="44" t="s">
        <v>61</v>
      </c>
      <c r="E196" s="39">
        <v>1</v>
      </c>
      <c r="F196" s="45">
        <v>3676</v>
      </c>
      <c r="G196" s="45">
        <v>4277.2566666666671</v>
      </c>
      <c r="H196" s="40">
        <f t="shared" si="9"/>
        <v>3976.6283333333336</v>
      </c>
      <c r="I196" s="99">
        <v>5.62E-2</v>
      </c>
      <c r="J196" s="175">
        <f t="shared" si="10"/>
        <v>4200.114845666667</v>
      </c>
      <c r="K196" s="167">
        <v>47</v>
      </c>
      <c r="L196" s="167">
        <v>4712</v>
      </c>
      <c r="M196" s="167">
        <v>47121800</v>
      </c>
      <c r="N196" s="168" t="s">
        <v>920</v>
      </c>
      <c r="P196" s="479">
        <v>4998</v>
      </c>
      <c r="Q196" s="505">
        <v>4760</v>
      </c>
      <c r="R196" s="475">
        <f t="shared" ref="R196:R259" si="11">AVERAGE(P196,Q196)</f>
        <v>4879</v>
      </c>
    </row>
    <row r="197" spans="1:18" ht="15.75">
      <c r="A197" s="7">
        <v>195</v>
      </c>
      <c r="B197" s="42" t="s">
        <v>918</v>
      </c>
      <c r="C197" s="43" t="s">
        <v>921</v>
      </c>
      <c r="D197" s="44" t="s">
        <v>61</v>
      </c>
      <c r="E197" s="39">
        <v>1</v>
      </c>
      <c r="F197" s="45">
        <v>4781</v>
      </c>
      <c r="G197" s="45">
        <v>5499.3866666666663</v>
      </c>
      <c r="H197" s="40">
        <f t="shared" si="9"/>
        <v>5140.1933333333327</v>
      </c>
      <c r="I197" s="99">
        <v>5.62E-2</v>
      </c>
      <c r="J197" s="175">
        <f t="shared" si="10"/>
        <v>5429.0721986666658</v>
      </c>
      <c r="K197" s="167">
        <v>47</v>
      </c>
      <c r="L197" s="167">
        <v>4712</v>
      </c>
      <c r="M197" s="167">
        <v>47121800</v>
      </c>
      <c r="N197" s="168" t="s">
        <v>920</v>
      </c>
      <c r="P197" s="479">
        <v>6248</v>
      </c>
      <c r="Q197" s="505">
        <v>5950</v>
      </c>
      <c r="R197" s="475">
        <f t="shared" si="11"/>
        <v>6099</v>
      </c>
    </row>
    <row r="198" spans="1:18" ht="15.75">
      <c r="A198" s="7">
        <v>196</v>
      </c>
      <c r="B198" s="42" t="s">
        <v>922</v>
      </c>
      <c r="C198" s="43" t="s">
        <v>923</v>
      </c>
      <c r="D198" s="44" t="s">
        <v>61</v>
      </c>
      <c r="E198" s="39">
        <v>1</v>
      </c>
      <c r="F198" s="45">
        <v>13650</v>
      </c>
      <c r="G198" s="45">
        <v>17719.893333333333</v>
      </c>
      <c r="H198" s="40">
        <f t="shared" si="9"/>
        <v>15684.946666666667</v>
      </c>
      <c r="I198" s="99">
        <v>5.62E-2</v>
      </c>
      <c r="J198" s="175">
        <f t="shared" si="10"/>
        <v>16566.440669333333</v>
      </c>
      <c r="K198" s="167">
        <v>47</v>
      </c>
      <c r="L198" s="167">
        <v>4712</v>
      </c>
      <c r="M198" s="167">
        <v>47121800</v>
      </c>
      <c r="N198" s="168" t="s">
        <v>920</v>
      </c>
      <c r="P198" s="479">
        <v>22491</v>
      </c>
      <c r="Q198" s="505">
        <v>21420</v>
      </c>
      <c r="R198" s="475">
        <f t="shared" si="11"/>
        <v>21955.5</v>
      </c>
    </row>
    <row r="199" spans="1:18" ht="15.75">
      <c r="A199" s="7">
        <v>197</v>
      </c>
      <c r="B199" s="42">
        <v>231662</v>
      </c>
      <c r="C199" s="43" t="s">
        <v>924</v>
      </c>
      <c r="D199" s="44" t="s">
        <v>630</v>
      </c>
      <c r="E199" s="39">
        <v>1</v>
      </c>
      <c r="F199" s="45">
        <v>58</v>
      </c>
      <c r="G199" s="45">
        <v>61.333333333333336</v>
      </c>
      <c r="H199" s="40">
        <f t="shared" si="9"/>
        <v>59.666666666666671</v>
      </c>
      <c r="I199" s="99">
        <v>5.62E-2</v>
      </c>
      <c r="J199" s="175">
        <f t="shared" si="10"/>
        <v>63.019933333333341</v>
      </c>
      <c r="K199" s="169">
        <v>50</v>
      </c>
      <c r="L199" s="167">
        <v>5040</v>
      </c>
      <c r="M199" s="167">
        <v>50404100</v>
      </c>
      <c r="N199" s="168" t="s">
        <v>925</v>
      </c>
      <c r="P199" s="479">
        <v>74</v>
      </c>
      <c r="Q199" s="505">
        <v>70</v>
      </c>
      <c r="R199" s="475">
        <f t="shared" si="11"/>
        <v>72</v>
      </c>
    </row>
    <row r="200" spans="1:18" ht="15.75">
      <c r="A200" s="7">
        <v>198</v>
      </c>
      <c r="B200" s="42">
        <v>244127</v>
      </c>
      <c r="C200" s="43" t="s">
        <v>926</v>
      </c>
      <c r="D200" s="44" t="s">
        <v>630</v>
      </c>
      <c r="E200" s="39">
        <v>1</v>
      </c>
      <c r="F200" s="45">
        <v>58</v>
      </c>
      <c r="G200" s="45">
        <v>72.986666666666665</v>
      </c>
      <c r="H200" s="40">
        <f t="shared" si="9"/>
        <v>65.493333333333339</v>
      </c>
      <c r="I200" s="99">
        <v>5.62E-2</v>
      </c>
      <c r="J200" s="175">
        <f t="shared" si="10"/>
        <v>69.174058666666667</v>
      </c>
      <c r="K200" s="167">
        <v>50</v>
      </c>
      <c r="L200" s="167">
        <v>5040</v>
      </c>
      <c r="M200" s="167">
        <v>50404100</v>
      </c>
      <c r="N200" s="168" t="s">
        <v>927</v>
      </c>
      <c r="P200" s="479">
        <v>87</v>
      </c>
      <c r="Q200" s="505">
        <v>83</v>
      </c>
      <c r="R200" s="475">
        <f t="shared" si="11"/>
        <v>85</v>
      </c>
    </row>
    <row r="201" spans="1:18" ht="15.75">
      <c r="A201" s="7">
        <v>199</v>
      </c>
      <c r="B201" s="42">
        <v>232368</v>
      </c>
      <c r="C201" s="43" t="s">
        <v>928</v>
      </c>
      <c r="D201" s="44" t="s">
        <v>650</v>
      </c>
      <c r="E201" s="39">
        <v>1</v>
      </c>
      <c r="F201" s="45">
        <v>7</v>
      </c>
      <c r="G201" s="45">
        <v>42.84</v>
      </c>
      <c r="H201" s="40">
        <f t="shared" si="9"/>
        <v>24.92</v>
      </c>
      <c r="I201" s="99">
        <v>5.62E-2</v>
      </c>
      <c r="J201" s="175">
        <f t="shared" si="10"/>
        <v>26.320504000000003</v>
      </c>
      <c r="K201" s="167">
        <v>50</v>
      </c>
      <c r="L201" s="167">
        <v>5022</v>
      </c>
      <c r="M201" s="167">
        <v>50221300</v>
      </c>
      <c r="N201" s="168" t="s">
        <v>670</v>
      </c>
      <c r="P201" s="479">
        <v>26</v>
      </c>
      <c r="Q201" s="505">
        <v>25</v>
      </c>
      <c r="R201" s="475">
        <f t="shared" si="11"/>
        <v>25.5</v>
      </c>
    </row>
    <row r="202" spans="1:18" ht="15.75">
      <c r="A202" s="7">
        <v>200</v>
      </c>
      <c r="B202" s="42">
        <v>232369</v>
      </c>
      <c r="C202" s="43" t="s">
        <v>929</v>
      </c>
      <c r="D202" s="44" t="s">
        <v>630</v>
      </c>
      <c r="E202" s="39">
        <v>1</v>
      </c>
      <c r="F202" s="45">
        <v>9</v>
      </c>
      <c r="G202" s="45">
        <v>9.4499999999999993</v>
      </c>
      <c r="H202" s="40">
        <f t="shared" si="9"/>
        <v>9.2249999999999996</v>
      </c>
      <c r="I202" s="99">
        <v>5.62E-2</v>
      </c>
      <c r="J202" s="175">
        <f t="shared" si="10"/>
        <v>9.7434449999999995</v>
      </c>
      <c r="K202" s="167">
        <v>50</v>
      </c>
      <c r="L202" s="167">
        <v>5019</v>
      </c>
      <c r="M202" s="167">
        <v>50192900</v>
      </c>
      <c r="N202" s="168" t="s">
        <v>914</v>
      </c>
      <c r="P202" s="479">
        <v>11</v>
      </c>
      <c r="Q202" s="505">
        <v>11</v>
      </c>
      <c r="R202" s="475">
        <f t="shared" si="11"/>
        <v>11</v>
      </c>
    </row>
    <row r="203" spans="1:18" ht="15.75">
      <c r="A203" s="7">
        <v>201</v>
      </c>
      <c r="B203" s="42">
        <v>253081</v>
      </c>
      <c r="C203" s="43" t="s">
        <v>930</v>
      </c>
      <c r="D203" s="44" t="s">
        <v>61</v>
      </c>
      <c r="E203" s="39">
        <v>1</v>
      </c>
      <c r="F203" s="45">
        <v>5326</v>
      </c>
      <c r="G203" s="45">
        <v>31773.396666666667</v>
      </c>
      <c r="H203" s="40">
        <f t="shared" si="9"/>
        <v>18549.698333333334</v>
      </c>
      <c r="I203" s="99">
        <v>5.62E-2</v>
      </c>
      <c r="J203" s="175">
        <f t="shared" si="10"/>
        <v>19592.191379666667</v>
      </c>
      <c r="K203" s="167">
        <v>31</v>
      </c>
      <c r="L203" s="167">
        <v>3126</v>
      </c>
      <c r="M203" s="167">
        <v>31261600</v>
      </c>
      <c r="N203" s="168" t="s">
        <v>931</v>
      </c>
      <c r="P203" s="479">
        <v>43733</v>
      </c>
      <c r="Q203" s="505">
        <v>41650</v>
      </c>
      <c r="R203" s="475">
        <f t="shared" si="11"/>
        <v>42691.5</v>
      </c>
    </row>
    <row r="204" spans="1:18" ht="15.75">
      <c r="A204" s="7">
        <v>202</v>
      </c>
      <c r="B204" s="42">
        <v>253081</v>
      </c>
      <c r="C204" s="43" t="s">
        <v>932</v>
      </c>
      <c r="D204" s="44" t="s">
        <v>61</v>
      </c>
      <c r="E204" s="39">
        <v>1</v>
      </c>
      <c r="F204" s="45">
        <v>5262</v>
      </c>
      <c r="G204" s="45">
        <v>6110.253333333334</v>
      </c>
      <c r="H204" s="40">
        <f t="shared" si="9"/>
        <v>5686.126666666667</v>
      </c>
      <c r="I204" s="99">
        <v>5.62E-2</v>
      </c>
      <c r="J204" s="175">
        <f t="shared" si="10"/>
        <v>6005.6869853333337</v>
      </c>
      <c r="K204" s="167">
        <v>31</v>
      </c>
      <c r="L204" s="167">
        <v>3126</v>
      </c>
      <c r="M204" s="167">
        <v>31261600</v>
      </c>
      <c r="N204" s="168" t="s">
        <v>931</v>
      </c>
      <c r="P204" s="479">
        <v>14994</v>
      </c>
      <c r="Q204" s="505">
        <v>14280</v>
      </c>
      <c r="R204" s="475">
        <f t="shared" si="11"/>
        <v>14637</v>
      </c>
    </row>
    <row r="205" spans="1:18" ht="15.75">
      <c r="A205" s="7">
        <v>203</v>
      </c>
      <c r="B205" s="42">
        <v>253081</v>
      </c>
      <c r="C205" s="43" t="s">
        <v>933</v>
      </c>
      <c r="D205" s="44" t="s">
        <v>61</v>
      </c>
      <c r="E205" s="39">
        <v>1</v>
      </c>
      <c r="F205" s="45">
        <v>8576</v>
      </c>
      <c r="G205" s="45">
        <v>15886.5</v>
      </c>
      <c r="H205" s="40">
        <f t="shared" si="9"/>
        <v>12231.25</v>
      </c>
      <c r="I205" s="99">
        <v>5.62E-2</v>
      </c>
      <c r="J205" s="175">
        <f t="shared" si="10"/>
        <v>12918.64625</v>
      </c>
      <c r="K205" s="167">
        <v>31</v>
      </c>
      <c r="L205" s="167">
        <v>3126</v>
      </c>
      <c r="M205" s="167">
        <v>31261600</v>
      </c>
      <c r="N205" s="168" t="s">
        <v>931</v>
      </c>
      <c r="P205" s="479">
        <v>24990</v>
      </c>
      <c r="Q205" s="505">
        <v>23800</v>
      </c>
      <c r="R205" s="475">
        <f t="shared" si="11"/>
        <v>24395</v>
      </c>
    </row>
    <row r="206" spans="1:18" ht="15.75">
      <c r="A206" s="7">
        <v>204</v>
      </c>
      <c r="B206" s="42">
        <v>238195</v>
      </c>
      <c r="C206" s="43" t="s">
        <v>934</v>
      </c>
      <c r="D206" s="44" t="s">
        <v>61</v>
      </c>
      <c r="E206" s="39">
        <v>1</v>
      </c>
      <c r="F206" s="45">
        <v>21495</v>
      </c>
      <c r="G206" s="45">
        <v>17719.893333333333</v>
      </c>
      <c r="H206" s="40">
        <f t="shared" si="9"/>
        <v>19607.446666666667</v>
      </c>
      <c r="I206" s="99">
        <v>5.62E-2</v>
      </c>
      <c r="J206" s="175">
        <f t="shared" si="10"/>
        <v>20709.385169333334</v>
      </c>
      <c r="K206" s="167">
        <v>24</v>
      </c>
      <c r="L206" s="167">
        <v>2411</v>
      </c>
      <c r="M206" s="167">
        <v>24112600</v>
      </c>
      <c r="N206" s="168" t="s">
        <v>935</v>
      </c>
      <c r="P206" s="479">
        <v>34986</v>
      </c>
      <c r="Q206" s="505">
        <v>33320</v>
      </c>
      <c r="R206" s="475">
        <f t="shared" si="11"/>
        <v>34153</v>
      </c>
    </row>
    <row r="207" spans="1:18" ht="15.75">
      <c r="A207" s="7">
        <v>205</v>
      </c>
      <c r="B207" s="42">
        <v>238195</v>
      </c>
      <c r="C207" s="43" t="s">
        <v>936</v>
      </c>
      <c r="D207" s="44" t="s">
        <v>61</v>
      </c>
      <c r="E207" s="39">
        <v>1</v>
      </c>
      <c r="F207" s="45">
        <v>25904</v>
      </c>
      <c r="G207" s="45">
        <v>24196.666666666664</v>
      </c>
      <c r="H207" s="40">
        <f t="shared" si="9"/>
        <v>25050.333333333332</v>
      </c>
      <c r="I207" s="99">
        <v>5.62E-2</v>
      </c>
      <c r="J207" s="175">
        <f t="shared" si="10"/>
        <v>26458.162066666664</v>
      </c>
      <c r="K207" s="167">
        <v>24</v>
      </c>
      <c r="L207" s="167">
        <v>2411</v>
      </c>
      <c r="M207" s="167">
        <v>24112600</v>
      </c>
      <c r="N207" s="168" t="s">
        <v>935</v>
      </c>
      <c r="P207" s="479">
        <v>43733</v>
      </c>
      <c r="Q207" s="505">
        <v>41650</v>
      </c>
      <c r="R207" s="475">
        <f t="shared" si="11"/>
        <v>42691.5</v>
      </c>
    </row>
    <row r="208" spans="1:18" ht="15.75">
      <c r="A208" s="7">
        <v>206</v>
      </c>
      <c r="B208" s="42">
        <v>238195</v>
      </c>
      <c r="C208" s="43" t="s">
        <v>937</v>
      </c>
      <c r="D208" s="44" t="s">
        <v>61</v>
      </c>
      <c r="E208" s="39">
        <v>1</v>
      </c>
      <c r="F208" s="45">
        <v>1349</v>
      </c>
      <c r="G208" s="45">
        <v>855.61</v>
      </c>
      <c r="H208" s="40">
        <f t="shared" si="9"/>
        <v>1102.3050000000001</v>
      </c>
      <c r="I208" s="99">
        <v>5.62E-2</v>
      </c>
      <c r="J208" s="175">
        <f t="shared" si="10"/>
        <v>1164.254541</v>
      </c>
      <c r="K208" s="167">
        <v>24</v>
      </c>
      <c r="L208" s="167">
        <v>2411</v>
      </c>
      <c r="M208" s="167">
        <v>24112600</v>
      </c>
      <c r="N208" s="168" t="s">
        <v>935</v>
      </c>
      <c r="P208" s="479">
        <v>1032</v>
      </c>
      <c r="Q208" s="505">
        <v>903</v>
      </c>
      <c r="R208" s="475">
        <f t="shared" si="11"/>
        <v>967.5</v>
      </c>
    </row>
    <row r="209" spans="1:18" ht="15.75">
      <c r="A209" s="7">
        <v>207</v>
      </c>
      <c r="B209" s="42">
        <v>238195</v>
      </c>
      <c r="C209" s="43" t="s">
        <v>938</v>
      </c>
      <c r="D209" s="44" t="s">
        <v>61</v>
      </c>
      <c r="E209" s="39">
        <v>1</v>
      </c>
      <c r="F209" s="45">
        <v>1518</v>
      </c>
      <c r="G209" s="45">
        <v>855.61</v>
      </c>
      <c r="H209" s="40">
        <f t="shared" si="9"/>
        <v>1186.8050000000001</v>
      </c>
      <c r="I209" s="99">
        <v>5.62E-2</v>
      </c>
      <c r="J209" s="175">
        <f t="shared" si="10"/>
        <v>1253.5034410000001</v>
      </c>
      <c r="K209" s="167">
        <v>24</v>
      </c>
      <c r="L209" s="167">
        <v>2411</v>
      </c>
      <c r="M209" s="167">
        <v>24112600</v>
      </c>
      <c r="N209" s="168" t="s">
        <v>935</v>
      </c>
      <c r="P209" s="479">
        <v>1499</v>
      </c>
      <c r="Q209" s="505">
        <v>1428</v>
      </c>
      <c r="R209" s="475">
        <f t="shared" si="11"/>
        <v>1463.5</v>
      </c>
    </row>
    <row r="210" spans="1:18" ht="15.75">
      <c r="A210" s="7">
        <v>208</v>
      </c>
      <c r="B210" s="42">
        <v>230532</v>
      </c>
      <c r="C210" s="43" t="s">
        <v>939</v>
      </c>
      <c r="D210" s="44" t="s">
        <v>650</v>
      </c>
      <c r="E210" s="39">
        <v>1</v>
      </c>
      <c r="F210" s="45">
        <v>20</v>
      </c>
      <c r="G210" s="45">
        <v>1643</v>
      </c>
      <c r="H210" s="40">
        <f t="shared" si="9"/>
        <v>831.5</v>
      </c>
      <c r="I210" s="99">
        <v>5.62E-2</v>
      </c>
      <c r="J210" s="175">
        <f t="shared" si="10"/>
        <v>878.23029999999994</v>
      </c>
      <c r="K210" s="167">
        <v>50</v>
      </c>
      <c r="L210" s="167">
        <v>5030</v>
      </c>
      <c r="M210" s="167">
        <v>50306700</v>
      </c>
      <c r="N210" s="168" t="s">
        <v>940</v>
      </c>
      <c r="P210" s="479">
        <v>32</v>
      </c>
      <c r="Q210" s="503">
        <v>30</v>
      </c>
      <c r="R210" s="475">
        <f t="shared" si="11"/>
        <v>31</v>
      </c>
    </row>
    <row r="211" spans="1:18" ht="15.75">
      <c r="A211" s="7">
        <v>209</v>
      </c>
      <c r="B211" s="42" t="s">
        <v>941</v>
      </c>
      <c r="C211" s="43" t="s">
        <v>942</v>
      </c>
      <c r="D211" s="44" t="s">
        <v>650</v>
      </c>
      <c r="E211" s="39">
        <v>1</v>
      </c>
      <c r="F211" s="45">
        <v>10</v>
      </c>
      <c r="G211" s="45">
        <v>16.333333333333332</v>
      </c>
      <c r="H211" s="40">
        <f t="shared" si="9"/>
        <v>13.166666666666666</v>
      </c>
      <c r="I211" s="99">
        <v>5.62E-2</v>
      </c>
      <c r="J211" s="175">
        <f t="shared" si="10"/>
        <v>13.906633333333332</v>
      </c>
      <c r="K211" s="167">
        <v>50</v>
      </c>
      <c r="L211" s="167">
        <v>5042</v>
      </c>
      <c r="M211" s="167">
        <v>50421800</v>
      </c>
      <c r="N211" s="168" t="s">
        <v>943</v>
      </c>
      <c r="P211" s="479">
        <v>19</v>
      </c>
      <c r="Q211" s="503">
        <v>18</v>
      </c>
      <c r="R211" s="475">
        <f t="shared" si="11"/>
        <v>18.5</v>
      </c>
    </row>
    <row r="212" spans="1:18" ht="15.75">
      <c r="A212" s="7">
        <v>210</v>
      </c>
      <c r="B212" s="42" t="s">
        <v>944</v>
      </c>
      <c r="C212" s="43" t="s">
        <v>945</v>
      </c>
      <c r="D212" s="44" t="s">
        <v>650</v>
      </c>
      <c r="E212" s="39">
        <v>1</v>
      </c>
      <c r="F212" s="45">
        <v>16</v>
      </c>
      <c r="G212" s="45">
        <v>10</v>
      </c>
      <c r="H212" s="40">
        <f t="shared" si="9"/>
        <v>13</v>
      </c>
      <c r="I212" s="99">
        <v>5.62E-2</v>
      </c>
      <c r="J212" s="175">
        <f t="shared" si="10"/>
        <v>13.730600000000001</v>
      </c>
      <c r="K212" s="167">
        <v>50</v>
      </c>
      <c r="L212" s="167">
        <v>5010</v>
      </c>
      <c r="M212" s="167">
        <v>50101800</v>
      </c>
      <c r="N212" s="168" t="s">
        <v>946</v>
      </c>
      <c r="P212" s="479">
        <v>13</v>
      </c>
      <c r="Q212" s="503">
        <v>12</v>
      </c>
      <c r="R212" s="475">
        <f t="shared" si="11"/>
        <v>12.5</v>
      </c>
    </row>
    <row r="213" spans="1:18" ht="15.75">
      <c r="A213" s="7">
        <v>211</v>
      </c>
      <c r="B213" s="42" t="s">
        <v>947</v>
      </c>
      <c r="C213" s="43" t="s">
        <v>948</v>
      </c>
      <c r="D213" s="44" t="s">
        <v>650</v>
      </c>
      <c r="E213" s="39">
        <v>1</v>
      </c>
      <c r="F213" s="45">
        <v>10</v>
      </c>
      <c r="G213" s="45">
        <v>14.333333333333334</v>
      </c>
      <c r="H213" s="40">
        <f t="shared" si="9"/>
        <v>12.166666666666668</v>
      </c>
      <c r="I213" s="99">
        <v>5.62E-2</v>
      </c>
      <c r="J213" s="175">
        <f t="shared" si="10"/>
        <v>12.850433333333335</v>
      </c>
      <c r="K213" s="167">
        <v>50</v>
      </c>
      <c r="L213" s="167">
        <v>5040</v>
      </c>
      <c r="M213" s="167">
        <v>50401800</v>
      </c>
      <c r="N213" s="168" t="s">
        <v>949</v>
      </c>
      <c r="P213" s="479">
        <v>17</v>
      </c>
      <c r="Q213" s="503">
        <v>16</v>
      </c>
      <c r="R213" s="475">
        <f t="shared" si="11"/>
        <v>16.5</v>
      </c>
    </row>
    <row r="214" spans="1:18" ht="15.75">
      <c r="A214" s="7">
        <v>212</v>
      </c>
      <c r="B214" s="42" t="s">
        <v>950</v>
      </c>
      <c r="C214" s="43" t="s">
        <v>951</v>
      </c>
      <c r="D214" s="44" t="s">
        <v>650</v>
      </c>
      <c r="E214" s="39">
        <v>1</v>
      </c>
      <c r="F214" s="45">
        <v>13</v>
      </c>
      <c r="G214" s="45">
        <v>19.333333333333332</v>
      </c>
      <c r="H214" s="40">
        <f t="shared" si="9"/>
        <v>16.166666666666664</v>
      </c>
      <c r="I214" s="99">
        <v>5.62E-2</v>
      </c>
      <c r="J214" s="175">
        <f t="shared" si="10"/>
        <v>17.07523333333333</v>
      </c>
      <c r="K214" s="167">
        <v>50</v>
      </c>
      <c r="L214" s="167">
        <v>5040</v>
      </c>
      <c r="M214" s="167">
        <v>50401800</v>
      </c>
      <c r="N214" s="168" t="s">
        <v>952</v>
      </c>
      <c r="P214" s="479">
        <v>23</v>
      </c>
      <c r="Q214" s="503">
        <v>22</v>
      </c>
      <c r="R214" s="475">
        <f t="shared" si="11"/>
        <v>22.5</v>
      </c>
    </row>
    <row r="215" spans="1:18" ht="15.75">
      <c r="A215" s="7">
        <v>213</v>
      </c>
      <c r="B215" s="42">
        <v>232601</v>
      </c>
      <c r="C215" s="43" t="s">
        <v>953</v>
      </c>
      <c r="D215" s="44" t="s">
        <v>650</v>
      </c>
      <c r="E215" s="39">
        <v>1</v>
      </c>
      <c r="F215" s="45">
        <v>16</v>
      </c>
      <c r="G215" s="45">
        <v>19.333333333333332</v>
      </c>
      <c r="H215" s="40">
        <f t="shared" si="9"/>
        <v>17.666666666666664</v>
      </c>
      <c r="I215" s="99">
        <v>5.62E-2</v>
      </c>
      <c r="J215" s="175">
        <f t="shared" si="10"/>
        <v>18.659533333333332</v>
      </c>
      <c r="K215" s="167">
        <v>50</v>
      </c>
      <c r="L215" s="167">
        <v>5040</v>
      </c>
      <c r="M215" s="167">
        <v>50401800</v>
      </c>
      <c r="N215" s="168" t="s">
        <v>954</v>
      </c>
      <c r="P215" s="479">
        <v>23</v>
      </c>
      <c r="Q215" s="503">
        <v>22</v>
      </c>
      <c r="R215" s="475">
        <f t="shared" si="11"/>
        <v>22.5</v>
      </c>
    </row>
    <row r="216" spans="1:18" ht="15.75">
      <c r="A216" s="7">
        <v>214</v>
      </c>
      <c r="B216" s="42" t="s">
        <v>955</v>
      </c>
      <c r="C216" s="43" t="s">
        <v>956</v>
      </c>
      <c r="D216" s="44" t="s">
        <v>630</v>
      </c>
      <c r="E216" s="39">
        <v>1</v>
      </c>
      <c r="F216" s="45">
        <v>35</v>
      </c>
      <c r="G216" s="45">
        <v>27.766666666666666</v>
      </c>
      <c r="H216" s="40">
        <f t="shared" si="9"/>
        <v>31.383333333333333</v>
      </c>
      <c r="I216" s="99">
        <v>5.62E-2</v>
      </c>
      <c r="J216" s="175">
        <f t="shared" si="10"/>
        <v>33.147076666666663</v>
      </c>
      <c r="K216" s="167">
        <v>50</v>
      </c>
      <c r="L216" s="167">
        <v>5040</v>
      </c>
      <c r="M216" s="167">
        <v>50401800</v>
      </c>
      <c r="N216" s="168" t="s">
        <v>957</v>
      </c>
      <c r="P216" s="479">
        <v>32</v>
      </c>
      <c r="Q216" s="503">
        <v>31</v>
      </c>
      <c r="R216" s="475">
        <f t="shared" si="11"/>
        <v>31.5</v>
      </c>
    </row>
    <row r="217" spans="1:18" ht="15.75">
      <c r="A217" s="7">
        <v>215</v>
      </c>
      <c r="B217" s="42">
        <v>231663</v>
      </c>
      <c r="C217" s="43" t="s">
        <v>958</v>
      </c>
      <c r="D217" s="44" t="s">
        <v>650</v>
      </c>
      <c r="E217" s="39">
        <v>1</v>
      </c>
      <c r="F217" s="45">
        <v>13</v>
      </c>
      <c r="G217" s="45">
        <v>33</v>
      </c>
      <c r="H217" s="40">
        <f t="shared" si="9"/>
        <v>23</v>
      </c>
      <c r="I217" s="99">
        <v>5.62E-2</v>
      </c>
      <c r="J217" s="175">
        <f t="shared" si="10"/>
        <v>24.2926</v>
      </c>
      <c r="K217" s="167">
        <v>50</v>
      </c>
      <c r="L217" s="167">
        <v>5040</v>
      </c>
      <c r="M217" s="167">
        <v>50401800</v>
      </c>
      <c r="N217" s="168" t="s">
        <v>959</v>
      </c>
      <c r="P217" s="479">
        <v>26</v>
      </c>
      <c r="Q217" s="503">
        <v>25</v>
      </c>
      <c r="R217" s="475">
        <f t="shared" si="11"/>
        <v>25.5</v>
      </c>
    </row>
    <row r="218" spans="1:18" ht="15.75">
      <c r="A218" s="7">
        <v>216</v>
      </c>
      <c r="B218" s="42">
        <v>232602</v>
      </c>
      <c r="C218" s="43" t="s">
        <v>960</v>
      </c>
      <c r="D218" s="44" t="s">
        <v>630</v>
      </c>
      <c r="E218" s="39">
        <v>1</v>
      </c>
      <c r="F218" s="45">
        <v>19</v>
      </c>
      <c r="G218" s="45">
        <v>19.333333333333332</v>
      </c>
      <c r="H218" s="40">
        <f t="shared" si="9"/>
        <v>19.166666666666664</v>
      </c>
      <c r="I218" s="99">
        <v>5.62E-2</v>
      </c>
      <c r="J218" s="175">
        <f t="shared" si="10"/>
        <v>20.243833333333331</v>
      </c>
      <c r="K218" s="167">
        <v>50</v>
      </c>
      <c r="L218" s="167">
        <v>5019</v>
      </c>
      <c r="M218" s="167">
        <v>50192100</v>
      </c>
      <c r="N218" s="168" t="s">
        <v>961</v>
      </c>
      <c r="P218" s="479">
        <v>23</v>
      </c>
      <c r="Q218" s="503">
        <v>22</v>
      </c>
      <c r="R218" s="475">
        <f t="shared" si="11"/>
        <v>22.5</v>
      </c>
    </row>
    <row r="219" spans="1:18" ht="15.75">
      <c r="A219" s="7">
        <v>217</v>
      </c>
      <c r="B219" s="42">
        <v>232316</v>
      </c>
      <c r="C219" s="43" t="s">
        <v>962</v>
      </c>
      <c r="D219" s="44" t="s">
        <v>650</v>
      </c>
      <c r="E219" s="39">
        <v>1</v>
      </c>
      <c r="F219" s="45">
        <v>6</v>
      </c>
      <c r="G219" s="45">
        <v>15.333333333333334</v>
      </c>
      <c r="H219" s="40">
        <f t="shared" si="9"/>
        <v>10.666666666666668</v>
      </c>
      <c r="I219" s="99">
        <v>5.62E-2</v>
      </c>
      <c r="J219" s="175">
        <f t="shared" si="10"/>
        <v>11.266133333333334</v>
      </c>
      <c r="K219" s="167">
        <v>50</v>
      </c>
      <c r="L219" s="167">
        <v>5030</v>
      </c>
      <c r="M219" s="167">
        <v>50305600</v>
      </c>
      <c r="N219" s="168" t="s">
        <v>963</v>
      </c>
      <c r="P219" s="479">
        <v>18</v>
      </c>
      <c r="Q219" s="503">
        <v>17</v>
      </c>
      <c r="R219" s="475">
        <f t="shared" si="11"/>
        <v>17.5</v>
      </c>
    </row>
    <row r="220" spans="1:18" ht="15.75">
      <c r="A220" s="7">
        <v>218</v>
      </c>
      <c r="B220" s="42">
        <v>235669</v>
      </c>
      <c r="C220" s="43" t="s">
        <v>964</v>
      </c>
      <c r="D220" s="44" t="s">
        <v>965</v>
      </c>
      <c r="E220" s="39">
        <v>1</v>
      </c>
      <c r="F220" s="45">
        <v>146970</v>
      </c>
      <c r="G220" s="45">
        <v>8.33</v>
      </c>
      <c r="H220" s="40">
        <f t="shared" si="9"/>
        <v>73489.164999999994</v>
      </c>
      <c r="I220" s="99">
        <v>5.62E-2</v>
      </c>
      <c r="J220" s="175">
        <f t="shared" si="10"/>
        <v>77619.256072999997</v>
      </c>
      <c r="K220" s="170">
        <v>24</v>
      </c>
      <c r="L220" s="170">
        <v>2414</v>
      </c>
      <c r="M220" s="170">
        <v>24141500</v>
      </c>
      <c r="N220" s="171" t="s">
        <v>966</v>
      </c>
      <c r="P220" s="479">
        <v>37485</v>
      </c>
      <c r="Q220" s="505">
        <v>35700</v>
      </c>
      <c r="R220" s="475">
        <f t="shared" si="11"/>
        <v>36592.5</v>
      </c>
    </row>
    <row r="221" spans="1:18" ht="15.75">
      <c r="A221" s="7">
        <v>219</v>
      </c>
      <c r="B221" s="42">
        <v>230821</v>
      </c>
      <c r="C221" s="43" t="s">
        <v>967</v>
      </c>
      <c r="D221" s="44" t="s">
        <v>630</v>
      </c>
      <c r="E221" s="39">
        <v>1</v>
      </c>
      <c r="F221" s="45">
        <v>17</v>
      </c>
      <c r="G221" s="45">
        <v>150312.07333333333</v>
      </c>
      <c r="H221" s="40">
        <f t="shared" si="9"/>
        <v>75164.536666666667</v>
      </c>
      <c r="I221" s="99">
        <v>5.62E-2</v>
      </c>
      <c r="J221" s="175">
        <f t="shared" si="10"/>
        <v>79388.783627333338</v>
      </c>
      <c r="K221" s="167">
        <v>50</v>
      </c>
      <c r="L221" s="167">
        <v>5018</v>
      </c>
      <c r="M221" s="167">
        <v>50181900</v>
      </c>
      <c r="N221" s="168" t="s">
        <v>968</v>
      </c>
      <c r="P221" s="479">
        <v>17</v>
      </c>
      <c r="Q221" s="503">
        <v>17</v>
      </c>
      <c r="R221" s="475">
        <f t="shared" si="11"/>
        <v>17</v>
      </c>
    </row>
    <row r="222" spans="1:18" ht="15.75">
      <c r="A222" s="7">
        <v>220</v>
      </c>
      <c r="B222" s="42">
        <v>230821</v>
      </c>
      <c r="C222" s="43" t="s">
        <v>969</v>
      </c>
      <c r="D222" s="44" t="s">
        <v>630</v>
      </c>
      <c r="E222" s="39">
        <v>1</v>
      </c>
      <c r="F222" s="45">
        <v>15</v>
      </c>
      <c r="G222" s="45">
        <v>23.006666666666664</v>
      </c>
      <c r="H222" s="40">
        <f t="shared" si="9"/>
        <v>19.00333333333333</v>
      </c>
      <c r="I222" s="99">
        <v>5.62E-2</v>
      </c>
      <c r="J222" s="175">
        <f t="shared" si="10"/>
        <v>20.071320666666665</v>
      </c>
      <c r="K222" s="170">
        <v>50</v>
      </c>
      <c r="L222" s="170">
        <v>5018</v>
      </c>
      <c r="M222" s="170">
        <v>50181900</v>
      </c>
      <c r="N222" s="171" t="s">
        <v>970</v>
      </c>
      <c r="P222" s="479">
        <v>27</v>
      </c>
      <c r="Q222" s="503">
        <v>26</v>
      </c>
      <c r="R222" s="475">
        <f t="shared" si="11"/>
        <v>26.5</v>
      </c>
    </row>
    <row r="223" spans="1:18" ht="15.75">
      <c r="A223" s="7">
        <v>221</v>
      </c>
      <c r="B223" s="42">
        <v>230821</v>
      </c>
      <c r="C223" s="43" t="s">
        <v>971</v>
      </c>
      <c r="D223" s="44" t="s">
        <v>630</v>
      </c>
      <c r="E223" s="39">
        <v>1</v>
      </c>
      <c r="F223" s="45">
        <v>26</v>
      </c>
      <c r="G223" s="45">
        <v>23.006666666666664</v>
      </c>
      <c r="H223" s="40">
        <f t="shared" si="9"/>
        <v>24.50333333333333</v>
      </c>
      <c r="I223" s="99">
        <v>5.62E-2</v>
      </c>
      <c r="J223" s="175">
        <f t="shared" si="10"/>
        <v>25.880420666666662</v>
      </c>
      <c r="K223" s="167">
        <v>50</v>
      </c>
      <c r="L223" s="167">
        <v>5018</v>
      </c>
      <c r="M223" s="167">
        <v>50181900</v>
      </c>
      <c r="N223" s="168" t="s">
        <v>968</v>
      </c>
      <c r="P223" s="479">
        <v>27</v>
      </c>
      <c r="Q223" s="503">
        <v>26</v>
      </c>
      <c r="R223" s="475">
        <f t="shared" si="11"/>
        <v>26.5</v>
      </c>
    </row>
    <row r="224" spans="1:18" ht="15.75">
      <c r="A224" s="7">
        <v>222</v>
      </c>
      <c r="B224" s="42" t="s">
        <v>972</v>
      </c>
      <c r="C224" s="43" t="s">
        <v>973</v>
      </c>
      <c r="D224" s="44" t="s">
        <v>650</v>
      </c>
      <c r="E224" s="39">
        <v>1</v>
      </c>
      <c r="F224" s="45">
        <v>14</v>
      </c>
      <c r="G224" s="45">
        <v>18.333333333333332</v>
      </c>
      <c r="H224" s="40">
        <f t="shared" si="9"/>
        <v>16.166666666666664</v>
      </c>
      <c r="I224" s="99">
        <v>5.62E-2</v>
      </c>
      <c r="J224" s="175">
        <f t="shared" si="10"/>
        <v>17.07523333333333</v>
      </c>
      <c r="K224" s="170">
        <v>50</v>
      </c>
      <c r="L224" s="167">
        <v>5018</v>
      </c>
      <c r="M224" s="167">
        <v>50181900</v>
      </c>
      <c r="N224" s="168" t="s">
        <v>974</v>
      </c>
      <c r="P224" s="479">
        <v>22</v>
      </c>
      <c r="Q224" s="503">
        <v>21</v>
      </c>
      <c r="R224" s="475">
        <f t="shared" si="11"/>
        <v>21.5</v>
      </c>
    </row>
    <row r="225" spans="1:18" ht="15.75">
      <c r="A225" s="7">
        <v>223</v>
      </c>
      <c r="B225" s="42">
        <v>235583</v>
      </c>
      <c r="C225" s="43" t="s">
        <v>975</v>
      </c>
      <c r="D225" s="44" t="s">
        <v>622</v>
      </c>
      <c r="E225" s="39">
        <v>1</v>
      </c>
      <c r="F225" s="45">
        <v>4</v>
      </c>
      <c r="G225" s="45">
        <v>11.9</v>
      </c>
      <c r="H225" s="40">
        <f t="shared" si="9"/>
        <v>7.95</v>
      </c>
      <c r="I225" s="99">
        <v>5.62E-2</v>
      </c>
      <c r="J225" s="175">
        <f t="shared" si="10"/>
        <v>8.3967899999999993</v>
      </c>
      <c r="K225" s="167">
        <v>50</v>
      </c>
      <c r="L225" s="170">
        <v>5020</v>
      </c>
      <c r="M225" s="170">
        <v>50202300</v>
      </c>
      <c r="N225" s="171" t="s">
        <v>976</v>
      </c>
      <c r="P225" s="479">
        <v>14</v>
      </c>
      <c r="Q225" s="503">
        <v>13</v>
      </c>
      <c r="R225" s="475">
        <f t="shared" si="11"/>
        <v>13.5</v>
      </c>
    </row>
    <row r="226" spans="1:18" ht="15.75">
      <c r="A226" s="7">
        <v>224</v>
      </c>
      <c r="B226" s="42">
        <v>230813</v>
      </c>
      <c r="C226" s="43" t="s">
        <v>977</v>
      </c>
      <c r="D226" s="44" t="s">
        <v>630</v>
      </c>
      <c r="E226" s="39">
        <v>1</v>
      </c>
      <c r="F226" s="45">
        <v>57</v>
      </c>
      <c r="G226" s="45">
        <v>9.52</v>
      </c>
      <c r="H226" s="40">
        <f t="shared" si="9"/>
        <v>33.26</v>
      </c>
      <c r="I226" s="99">
        <v>5.62E-2</v>
      </c>
      <c r="J226" s="175">
        <f t="shared" si="10"/>
        <v>35.129211999999995</v>
      </c>
      <c r="K226" s="170">
        <v>50</v>
      </c>
      <c r="L226" s="167">
        <v>5019</v>
      </c>
      <c r="M226" s="167">
        <v>50192400</v>
      </c>
      <c r="N226" s="168" t="s">
        <v>978</v>
      </c>
      <c r="P226" s="479">
        <v>15</v>
      </c>
      <c r="Q226" s="503">
        <v>14</v>
      </c>
      <c r="R226" s="475">
        <f t="shared" si="11"/>
        <v>14.5</v>
      </c>
    </row>
    <row r="227" spans="1:18" ht="15.75">
      <c r="A227" s="7">
        <v>225</v>
      </c>
      <c r="B227" s="42">
        <v>232475</v>
      </c>
      <c r="C227" s="43" t="s">
        <v>979</v>
      </c>
      <c r="D227" s="44" t="s">
        <v>622</v>
      </c>
      <c r="E227" s="39">
        <v>1</v>
      </c>
      <c r="F227" s="45">
        <v>4</v>
      </c>
      <c r="G227" s="45">
        <v>23.006666666666664</v>
      </c>
      <c r="H227" s="40">
        <f t="shared" si="9"/>
        <v>13.503333333333332</v>
      </c>
      <c r="I227" s="99">
        <v>5.62E-2</v>
      </c>
      <c r="J227" s="175">
        <f t="shared" si="10"/>
        <v>14.262220666666666</v>
      </c>
      <c r="K227" s="167">
        <v>50</v>
      </c>
      <c r="L227" s="170">
        <v>5020</v>
      </c>
      <c r="M227" s="170">
        <v>50202300</v>
      </c>
      <c r="N227" s="171" t="s">
        <v>976</v>
      </c>
      <c r="P227" s="479">
        <v>27</v>
      </c>
      <c r="Q227" s="503">
        <v>26</v>
      </c>
      <c r="R227" s="475">
        <f t="shared" si="11"/>
        <v>26.5</v>
      </c>
    </row>
    <row r="228" spans="1:18" ht="15.75">
      <c r="A228" s="7">
        <v>226</v>
      </c>
      <c r="B228" s="42">
        <v>238787</v>
      </c>
      <c r="C228" s="43" t="s">
        <v>980</v>
      </c>
      <c r="D228" s="44" t="s">
        <v>650</v>
      </c>
      <c r="E228" s="39">
        <v>1</v>
      </c>
      <c r="F228" s="45">
        <v>31</v>
      </c>
      <c r="G228" s="45">
        <v>8.33</v>
      </c>
      <c r="H228" s="40">
        <f t="shared" si="9"/>
        <v>19.664999999999999</v>
      </c>
      <c r="I228" s="99">
        <v>5.62E-2</v>
      </c>
      <c r="J228" s="175">
        <f t="shared" si="10"/>
        <v>20.770173</v>
      </c>
      <c r="K228" s="167">
        <v>12</v>
      </c>
      <c r="L228" s="167">
        <v>1216</v>
      </c>
      <c r="M228" s="167">
        <v>12164500</v>
      </c>
      <c r="N228" s="168" t="s">
        <v>981</v>
      </c>
      <c r="P228" s="479">
        <v>10</v>
      </c>
      <c r="Q228" s="503">
        <v>10</v>
      </c>
      <c r="R228" s="475">
        <f t="shared" si="11"/>
        <v>10</v>
      </c>
    </row>
    <row r="229" spans="1:18" ht="15.75">
      <c r="A229" s="7">
        <v>227</v>
      </c>
      <c r="B229" s="42">
        <v>233600</v>
      </c>
      <c r="C229" s="43" t="s">
        <v>982</v>
      </c>
      <c r="D229" s="44" t="s">
        <v>650</v>
      </c>
      <c r="E229" s="39">
        <v>1</v>
      </c>
      <c r="F229" s="45">
        <v>19</v>
      </c>
      <c r="G229" s="45">
        <v>29</v>
      </c>
      <c r="H229" s="40">
        <f t="shared" si="9"/>
        <v>24</v>
      </c>
      <c r="I229" s="99">
        <v>5.62E-2</v>
      </c>
      <c r="J229" s="175">
        <f t="shared" si="10"/>
        <v>25.348800000000001</v>
      </c>
      <c r="K229" s="167">
        <v>50</v>
      </c>
      <c r="L229" s="167">
        <v>5030</v>
      </c>
      <c r="M229" s="167">
        <v>50305200</v>
      </c>
      <c r="N229" s="168" t="s">
        <v>983</v>
      </c>
      <c r="P229" s="479">
        <v>35</v>
      </c>
      <c r="Q229" s="503">
        <v>33</v>
      </c>
      <c r="R229" s="475">
        <f t="shared" si="11"/>
        <v>34</v>
      </c>
    </row>
    <row r="230" spans="1:18" ht="15.75">
      <c r="A230" s="7">
        <v>228</v>
      </c>
      <c r="B230" s="42">
        <v>232217</v>
      </c>
      <c r="C230" s="43" t="s">
        <v>984</v>
      </c>
      <c r="D230" s="44" t="s">
        <v>630</v>
      </c>
      <c r="E230" s="39">
        <v>1</v>
      </c>
      <c r="F230" s="45">
        <v>26</v>
      </c>
      <c r="G230" s="45">
        <v>16.333333333333332</v>
      </c>
      <c r="H230" s="40">
        <f t="shared" si="9"/>
        <v>21.166666666666664</v>
      </c>
      <c r="I230" s="99">
        <v>5.62E-2</v>
      </c>
      <c r="J230" s="175">
        <f t="shared" si="10"/>
        <v>22.356233333333332</v>
      </c>
      <c r="K230" s="167">
        <v>50</v>
      </c>
      <c r="L230" s="167">
        <v>5015</v>
      </c>
      <c r="M230" s="167">
        <v>50151700</v>
      </c>
      <c r="N230" s="168" t="s">
        <v>985</v>
      </c>
      <c r="P230" s="479">
        <v>19</v>
      </c>
      <c r="Q230" s="503">
        <v>18</v>
      </c>
      <c r="R230" s="475">
        <f t="shared" si="11"/>
        <v>18.5</v>
      </c>
    </row>
    <row r="231" spans="1:18" ht="15.75">
      <c r="A231" s="7">
        <v>229</v>
      </c>
      <c r="B231" s="42">
        <v>232300</v>
      </c>
      <c r="C231" s="43" t="s">
        <v>986</v>
      </c>
      <c r="D231" s="44" t="s">
        <v>650</v>
      </c>
      <c r="E231" s="39">
        <v>1</v>
      </c>
      <c r="F231" s="45">
        <v>7</v>
      </c>
      <c r="G231" s="45">
        <v>18.333333333333332</v>
      </c>
      <c r="H231" s="40">
        <f t="shared" si="9"/>
        <v>12.666666666666666</v>
      </c>
      <c r="I231" s="99">
        <v>5.62E-2</v>
      </c>
      <c r="J231" s="175">
        <f t="shared" si="10"/>
        <v>13.378533333333333</v>
      </c>
      <c r="K231" s="167">
        <v>50</v>
      </c>
      <c r="L231" s="167">
        <v>5030</v>
      </c>
      <c r="M231" s="167">
        <v>50303700</v>
      </c>
      <c r="N231" s="168" t="s">
        <v>987</v>
      </c>
      <c r="P231" s="479">
        <v>22</v>
      </c>
      <c r="Q231" s="503">
        <v>21</v>
      </c>
      <c r="R231" s="475">
        <f t="shared" si="11"/>
        <v>21.5</v>
      </c>
    </row>
    <row r="232" spans="1:18" ht="15.75">
      <c r="A232" s="7">
        <v>230</v>
      </c>
      <c r="B232" s="42">
        <v>231665</v>
      </c>
      <c r="C232" s="43" t="s">
        <v>988</v>
      </c>
      <c r="D232" s="44" t="s">
        <v>630</v>
      </c>
      <c r="E232" s="39">
        <v>1</v>
      </c>
      <c r="F232" s="45">
        <v>41</v>
      </c>
      <c r="G232" s="45">
        <v>7</v>
      </c>
      <c r="H232" s="40">
        <f t="shared" si="9"/>
        <v>24</v>
      </c>
      <c r="I232" s="99">
        <v>5.62E-2</v>
      </c>
      <c r="J232" s="175">
        <f t="shared" si="10"/>
        <v>25.348800000000001</v>
      </c>
      <c r="K232" s="167">
        <v>50</v>
      </c>
      <c r="L232" s="167">
        <v>5040</v>
      </c>
      <c r="M232" s="167">
        <v>50404000</v>
      </c>
      <c r="N232" s="168" t="s">
        <v>989</v>
      </c>
      <c r="P232" s="479">
        <v>8</v>
      </c>
      <c r="Q232" s="503">
        <v>8</v>
      </c>
      <c r="R232" s="475">
        <f t="shared" si="11"/>
        <v>8</v>
      </c>
    </row>
    <row r="233" spans="1:18" ht="15.75">
      <c r="A233" s="7">
        <v>231</v>
      </c>
      <c r="B233" s="42">
        <v>232280</v>
      </c>
      <c r="C233" s="43" t="s">
        <v>990</v>
      </c>
      <c r="D233" s="44" t="s">
        <v>650</v>
      </c>
      <c r="E233" s="39">
        <v>1</v>
      </c>
      <c r="F233" s="45">
        <v>10</v>
      </c>
      <c r="G233" s="45">
        <v>26</v>
      </c>
      <c r="H233" s="40">
        <f t="shared" si="9"/>
        <v>18</v>
      </c>
      <c r="I233" s="99">
        <v>5.62E-2</v>
      </c>
      <c r="J233" s="175">
        <f t="shared" si="10"/>
        <v>19.011600000000001</v>
      </c>
      <c r="K233" s="167">
        <v>50</v>
      </c>
      <c r="L233" s="167">
        <v>5022</v>
      </c>
      <c r="M233" s="167">
        <v>50221000</v>
      </c>
      <c r="N233" s="168" t="s">
        <v>991</v>
      </c>
      <c r="P233" s="479">
        <v>32</v>
      </c>
      <c r="Q233" s="503">
        <v>30</v>
      </c>
      <c r="R233" s="475">
        <f t="shared" si="11"/>
        <v>31</v>
      </c>
    </row>
    <row r="234" spans="1:18" ht="15.75">
      <c r="A234" s="7">
        <v>232</v>
      </c>
      <c r="B234" s="42">
        <v>233638</v>
      </c>
      <c r="C234" s="43" t="s">
        <v>992</v>
      </c>
      <c r="D234" s="44" t="s">
        <v>650</v>
      </c>
      <c r="E234" s="39">
        <v>1</v>
      </c>
      <c r="F234" s="45">
        <v>9</v>
      </c>
      <c r="G234" s="45">
        <v>12</v>
      </c>
      <c r="H234" s="40">
        <f t="shared" ref="H234:H251" si="12">(F234+G234)/2</f>
        <v>10.5</v>
      </c>
      <c r="I234" s="99">
        <v>5.62E-2</v>
      </c>
      <c r="J234" s="175">
        <f t="shared" ref="J234:J251" si="13">(H234*I234)+H234</f>
        <v>11.0901</v>
      </c>
      <c r="K234" s="167">
        <v>50</v>
      </c>
      <c r="L234" s="167">
        <v>5040</v>
      </c>
      <c r="M234" s="167">
        <v>50401800</v>
      </c>
      <c r="N234" s="168" t="s">
        <v>993</v>
      </c>
      <c r="P234" s="479">
        <v>15</v>
      </c>
      <c r="Q234" s="503">
        <v>14</v>
      </c>
      <c r="R234" s="475">
        <f t="shared" si="11"/>
        <v>14.5</v>
      </c>
    </row>
    <row r="235" spans="1:18" ht="15.75">
      <c r="A235" s="7">
        <v>233</v>
      </c>
      <c r="B235" s="42">
        <v>236705</v>
      </c>
      <c r="C235" s="43" t="s">
        <v>994</v>
      </c>
      <c r="D235" s="44" t="s">
        <v>650</v>
      </c>
      <c r="E235" s="39">
        <v>1</v>
      </c>
      <c r="F235" s="45">
        <v>23</v>
      </c>
      <c r="G235" s="45">
        <v>19.436666666666664</v>
      </c>
      <c r="H235" s="40">
        <f t="shared" si="12"/>
        <v>21.218333333333334</v>
      </c>
      <c r="I235" s="99">
        <v>5.62E-2</v>
      </c>
      <c r="J235" s="175">
        <f t="shared" si="13"/>
        <v>22.410803666666666</v>
      </c>
      <c r="K235" s="167">
        <v>50</v>
      </c>
      <c r="L235" s="167">
        <v>5002</v>
      </c>
      <c r="M235" s="167">
        <v>50021000</v>
      </c>
      <c r="N235" s="168" t="s">
        <v>995</v>
      </c>
      <c r="P235" s="479">
        <v>22</v>
      </c>
      <c r="Q235" s="503">
        <v>21</v>
      </c>
      <c r="R235" s="475">
        <f t="shared" si="11"/>
        <v>21.5</v>
      </c>
    </row>
    <row r="236" spans="1:18" ht="15.75">
      <c r="A236" s="7">
        <v>234</v>
      </c>
      <c r="B236" s="42" t="s">
        <v>996</v>
      </c>
      <c r="C236" s="43" t="s">
        <v>997</v>
      </c>
      <c r="D236" s="44" t="s">
        <v>650</v>
      </c>
      <c r="E236" s="39">
        <v>1</v>
      </c>
      <c r="F236" s="45">
        <v>100</v>
      </c>
      <c r="G236" s="45">
        <v>19.436666666666664</v>
      </c>
      <c r="H236" s="40">
        <f t="shared" si="12"/>
        <v>59.718333333333334</v>
      </c>
      <c r="I236" s="99">
        <v>5.62E-2</v>
      </c>
      <c r="J236" s="175">
        <f t="shared" si="13"/>
        <v>63.074503666666665</v>
      </c>
      <c r="K236" s="167">
        <v>50</v>
      </c>
      <c r="L236" s="167">
        <v>5022</v>
      </c>
      <c r="M236" s="167">
        <v>50221300</v>
      </c>
      <c r="N236" s="168" t="s">
        <v>998</v>
      </c>
      <c r="P236" s="479">
        <v>22</v>
      </c>
      <c r="Q236" s="503">
        <v>21</v>
      </c>
      <c r="R236" s="475">
        <f t="shared" si="11"/>
        <v>21.5</v>
      </c>
    </row>
    <row r="237" spans="1:18" ht="15.75">
      <c r="A237" s="7">
        <v>235</v>
      </c>
      <c r="B237" s="42">
        <v>232377</v>
      </c>
      <c r="C237" s="43" t="s">
        <v>999</v>
      </c>
      <c r="D237" s="44" t="s">
        <v>650</v>
      </c>
      <c r="E237" s="39">
        <v>1</v>
      </c>
      <c r="F237" s="45">
        <v>6</v>
      </c>
      <c r="G237" s="45">
        <v>5.95</v>
      </c>
      <c r="H237" s="40">
        <f t="shared" si="12"/>
        <v>5.9749999999999996</v>
      </c>
      <c r="I237" s="99">
        <v>5.62E-2</v>
      </c>
      <c r="J237" s="175">
        <f t="shared" si="13"/>
        <v>6.3107949999999997</v>
      </c>
      <c r="K237" s="167">
        <v>50</v>
      </c>
      <c r="L237" s="167">
        <v>5002</v>
      </c>
      <c r="M237" s="167">
        <v>50021000</v>
      </c>
      <c r="N237" s="168" t="s">
        <v>995</v>
      </c>
      <c r="P237" s="479">
        <v>6</v>
      </c>
      <c r="Q237" s="503">
        <v>6</v>
      </c>
      <c r="R237" s="475">
        <f t="shared" si="11"/>
        <v>6</v>
      </c>
    </row>
    <row r="238" spans="1:18" ht="15.75">
      <c r="A238" s="7">
        <v>236</v>
      </c>
      <c r="B238" s="42">
        <v>232377</v>
      </c>
      <c r="C238" s="43" t="s">
        <v>1000</v>
      </c>
      <c r="D238" s="44" t="s">
        <v>650</v>
      </c>
      <c r="E238" s="39">
        <v>1</v>
      </c>
      <c r="F238" s="45">
        <v>7</v>
      </c>
      <c r="G238" s="45">
        <v>7.1400000000000006</v>
      </c>
      <c r="H238" s="40">
        <f t="shared" si="12"/>
        <v>7.07</v>
      </c>
      <c r="I238" s="99">
        <v>5.62E-2</v>
      </c>
      <c r="J238" s="175">
        <f t="shared" si="13"/>
        <v>7.4673340000000001</v>
      </c>
      <c r="K238" s="167">
        <v>50</v>
      </c>
      <c r="L238" s="167">
        <v>5002</v>
      </c>
      <c r="M238" s="167">
        <v>50021000</v>
      </c>
      <c r="N238" s="168" t="s">
        <v>1001</v>
      </c>
      <c r="P238" s="479">
        <v>9</v>
      </c>
      <c r="Q238" s="503">
        <v>8</v>
      </c>
      <c r="R238" s="475">
        <f t="shared" si="11"/>
        <v>8.5</v>
      </c>
    </row>
    <row r="239" spans="1:18" ht="15.75">
      <c r="A239" s="7">
        <v>237</v>
      </c>
      <c r="B239" s="42">
        <v>244141</v>
      </c>
      <c r="C239" s="43" t="s">
        <v>1002</v>
      </c>
      <c r="D239" s="44" t="s">
        <v>650</v>
      </c>
      <c r="E239" s="39">
        <v>1</v>
      </c>
      <c r="F239" s="45">
        <v>43</v>
      </c>
      <c r="G239" s="45">
        <v>14.280000000000001</v>
      </c>
      <c r="H239" s="40">
        <f t="shared" si="12"/>
        <v>28.64</v>
      </c>
      <c r="I239" s="99">
        <v>5.62E-2</v>
      </c>
      <c r="J239" s="175">
        <f t="shared" si="13"/>
        <v>30.249568</v>
      </c>
      <c r="K239" s="167">
        <v>50</v>
      </c>
      <c r="L239" s="167">
        <v>5019</v>
      </c>
      <c r="M239" s="167">
        <v>50192300</v>
      </c>
      <c r="N239" s="168" t="s">
        <v>1003</v>
      </c>
      <c r="P239" s="479">
        <v>17</v>
      </c>
      <c r="Q239" s="503">
        <v>17</v>
      </c>
      <c r="R239" s="475">
        <f t="shared" si="11"/>
        <v>17</v>
      </c>
    </row>
    <row r="240" spans="1:18" ht="15.75">
      <c r="A240" s="7">
        <v>238</v>
      </c>
      <c r="B240" s="42">
        <v>231678</v>
      </c>
      <c r="C240" s="43" t="s">
        <v>1004</v>
      </c>
      <c r="D240" s="44" t="s">
        <v>630</v>
      </c>
      <c r="E240" s="39">
        <v>1</v>
      </c>
      <c r="F240" s="45">
        <v>70</v>
      </c>
      <c r="G240" s="45">
        <v>41.486666666666672</v>
      </c>
      <c r="H240" s="40">
        <f t="shared" si="12"/>
        <v>55.743333333333339</v>
      </c>
      <c r="I240" s="99">
        <v>5.62E-2</v>
      </c>
      <c r="J240" s="175">
        <f t="shared" si="13"/>
        <v>58.876108666666674</v>
      </c>
      <c r="K240" s="167">
        <v>50</v>
      </c>
      <c r="L240" s="167">
        <v>5017</v>
      </c>
      <c r="M240" s="167">
        <v>50171500</v>
      </c>
      <c r="N240" s="168" t="s">
        <v>1005</v>
      </c>
      <c r="P240" s="479">
        <v>49</v>
      </c>
      <c r="Q240" s="503">
        <v>47</v>
      </c>
      <c r="R240" s="475">
        <f t="shared" si="11"/>
        <v>48</v>
      </c>
    </row>
    <row r="241" spans="1:18" ht="15.75">
      <c r="A241" s="7">
        <v>239</v>
      </c>
      <c r="B241" s="42">
        <v>270102</v>
      </c>
      <c r="C241" s="43" t="s">
        <v>1006</v>
      </c>
      <c r="D241" s="44" t="s">
        <v>1007</v>
      </c>
      <c r="E241" s="39">
        <v>1</v>
      </c>
      <c r="F241" s="45">
        <v>20</v>
      </c>
      <c r="G241" s="45">
        <v>42.84</v>
      </c>
      <c r="H241" s="40">
        <f t="shared" si="12"/>
        <v>31.42</v>
      </c>
      <c r="I241" s="99">
        <v>5.62E-2</v>
      </c>
      <c r="J241" s="175">
        <f t="shared" si="13"/>
        <v>33.185804000000005</v>
      </c>
      <c r="K241" s="167">
        <v>14</v>
      </c>
      <c r="L241" s="167">
        <v>1214</v>
      </c>
      <c r="M241" s="167">
        <v>12141900</v>
      </c>
      <c r="N241" s="168" t="s">
        <v>1008</v>
      </c>
      <c r="P241" s="479">
        <v>51</v>
      </c>
      <c r="Q241" s="503">
        <v>49</v>
      </c>
      <c r="R241" s="475">
        <f t="shared" si="11"/>
        <v>50</v>
      </c>
    </row>
    <row r="242" spans="1:18" ht="15.75">
      <c r="A242" s="7">
        <v>240</v>
      </c>
      <c r="B242" s="42" t="s">
        <v>1009</v>
      </c>
      <c r="C242" s="43" t="s">
        <v>1010</v>
      </c>
      <c r="D242" s="44" t="s">
        <v>61</v>
      </c>
      <c r="E242" s="39">
        <v>1</v>
      </c>
      <c r="F242" s="45">
        <v>2581</v>
      </c>
      <c r="G242" s="45">
        <v>19.346666666666668</v>
      </c>
      <c r="H242" s="40">
        <f t="shared" si="12"/>
        <v>1300.1733333333334</v>
      </c>
      <c r="I242" s="99">
        <v>5.62E-2</v>
      </c>
      <c r="J242" s="175">
        <f t="shared" si="13"/>
        <v>1373.2430746666666</v>
      </c>
      <c r="K242" s="167">
        <v>50</v>
      </c>
      <c r="L242" s="167">
        <v>5040</v>
      </c>
      <c r="M242" s="167">
        <v>50407000</v>
      </c>
      <c r="N242" s="168" t="s">
        <v>1011</v>
      </c>
      <c r="P242" s="479">
        <v>210</v>
      </c>
      <c r="Q242" s="503">
        <v>200</v>
      </c>
      <c r="R242" s="475">
        <f t="shared" si="11"/>
        <v>205</v>
      </c>
    </row>
    <row r="243" spans="1:18" ht="15.75">
      <c r="A243" s="7">
        <v>241</v>
      </c>
      <c r="B243" s="42">
        <v>236931</v>
      </c>
      <c r="C243" s="43" t="s">
        <v>1012</v>
      </c>
      <c r="D243" s="44" t="s">
        <v>208</v>
      </c>
      <c r="E243" s="39">
        <v>1</v>
      </c>
      <c r="F243" s="45">
        <v>317</v>
      </c>
      <c r="G243" s="45">
        <v>3594.3333333333335</v>
      </c>
      <c r="H243" s="40">
        <f t="shared" si="12"/>
        <v>1955.6666666666667</v>
      </c>
      <c r="I243" s="99">
        <v>5.62E-2</v>
      </c>
      <c r="J243" s="175">
        <f t="shared" si="13"/>
        <v>2065.5751333333333</v>
      </c>
      <c r="K243" s="167">
        <v>50</v>
      </c>
      <c r="L243" s="167">
        <v>5013</v>
      </c>
      <c r="M243" s="167">
        <v>50131600</v>
      </c>
      <c r="N243" s="168" t="s">
        <v>1013</v>
      </c>
      <c r="P243" s="479">
        <v>8400</v>
      </c>
      <c r="Q243" s="505">
        <v>8000</v>
      </c>
      <c r="R243" s="475">
        <f t="shared" si="11"/>
        <v>8200</v>
      </c>
    </row>
    <row r="244" spans="1:18" ht="15.75">
      <c r="A244" s="7">
        <v>242</v>
      </c>
      <c r="B244" s="42">
        <v>231248</v>
      </c>
      <c r="C244" s="43" t="s">
        <v>1014</v>
      </c>
      <c r="D244" s="44" t="s">
        <v>208</v>
      </c>
      <c r="E244" s="39">
        <v>1</v>
      </c>
      <c r="F244" s="45">
        <v>581</v>
      </c>
      <c r="G244" s="45">
        <v>410.66666666666669</v>
      </c>
      <c r="H244" s="40">
        <f t="shared" si="12"/>
        <v>495.83333333333337</v>
      </c>
      <c r="I244" s="99">
        <v>5.62E-2</v>
      </c>
      <c r="J244" s="175">
        <f t="shared" si="13"/>
        <v>523.69916666666666</v>
      </c>
      <c r="K244" s="167">
        <v>50</v>
      </c>
      <c r="L244" s="167">
        <v>5013</v>
      </c>
      <c r="M244" s="167">
        <v>50131600</v>
      </c>
      <c r="N244" s="168" t="s">
        <v>1015</v>
      </c>
      <c r="P244" s="479">
        <v>735</v>
      </c>
      <c r="Q244" s="505">
        <v>700</v>
      </c>
      <c r="R244" s="475">
        <f t="shared" si="11"/>
        <v>717.5</v>
      </c>
    </row>
    <row r="245" spans="1:18" ht="36" customHeight="1">
      <c r="A245" s="7">
        <v>243</v>
      </c>
      <c r="B245" s="42">
        <v>236365</v>
      </c>
      <c r="C245" s="43" t="s">
        <v>1016</v>
      </c>
      <c r="D245" s="44" t="s">
        <v>208</v>
      </c>
      <c r="E245" s="39">
        <v>1</v>
      </c>
      <c r="F245" s="45">
        <v>615</v>
      </c>
      <c r="G245" s="45">
        <v>596</v>
      </c>
      <c r="H245" s="40">
        <f t="shared" si="12"/>
        <v>605.5</v>
      </c>
      <c r="I245" s="99">
        <v>5.62E-2</v>
      </c>
      <c r="J245" s="175">
        <f t="shared" si="13"/>
        <v>639.52909999999997</v>
      </c>
      <c r="K245" s="167">
        <v>50</v>
      </c>
      <c r="L245" s="167">
        <v>5013</v>
      </c>
      <c r="M245" s="167">
        <v>50131600</v>
      </c>
      <c r="N245" s="168" t="s">
        <v>1017</v>
      </c>
      <c r="P245" s="479">
        <v>840</v>
      </c>
      <c r="Q245" s="505">
        <v>800</v>
      </c>
      <c r="R245" s="475">
        <f t="shared" si="11"/>
        <v>820</v>
      </c>
    </row>
    <row r="246" spans="1:18" ht="33" customHeight="1">
      <c r="A246" s="7">
        <v>244</v>
      </c>
      <c r="B246" s="42">
        <v>232378</v>
      </c>
      <c r="C246" s="43" t="s">
        <v>1018</v>
      </c>
      <c r="D246" s="44" t="s">
        <v>1007</v>
      </c>
      <c r="E246" s="39">
        <v>1</v>
      </c>
      <c r="F246" s="45">
        <v>25</v>
      </c>
      <c r="G246" s="45">
        <v>855.61</v>
      </c>
      <c r="H246" s="40">
        <f t="shared" si="12"/>
        <v>440.30500000000001</v>
      </c>
      <c r="I246" s="99">
        <v>5.62E-2</v>
      </c>
      <c r="J246" s="175">
        <f t="shared" si="13"/>
        <v>465.050141</v>
      </c>
      <c r="K246" s="167">
        <v>50</v>
      </c>
      <c r="L246" s="167">
        <v>5017</v>
      </c>
      <c r="M246" s="167">
        <v>50171800</v>
      </c>
      <c r="N246" s="168" t="s">
        <v>1019</v>
      </c>
      <c r="P246" s="479">
        <v>1032</v>
      </c>
      <c r="Q246" s="505">
        <v>983</v>
      </c>
      <c r="R246" s="475">
        <f t="shared" si="11"/>
        <v>1007.5</v>
      </c>
    </row>
    <row r="247" spans="1:18" ht="15.75">
      <c r="A247" s="7">
        <v>245</v>
      </c>
      <c r="B247" s="42">
        <v>255910</v>
      </c>
      <c r="C247" s="43" t="s">
        <v>1020</v>
      </c>
      <c r="D247" s="44" t="s">
        <v>630</v>
      </c>
      <c r="E247" s="39">
        <v>1</v>
      </c>
      <c r="F247" s="45">
        <v>20</v>
      </c>
      <c r="G247" s="45">
        <v>32.130000000000003</v>
      </c>
      <c r="H247" s="40">
        <f t="shared" si="12"/>
        <v>26.065000000000001</v>
      </c>
      <c r="I247" s="99">
        <v>5.62E-2</v>
      </c>
      <c r="J247" s="175">
        <f t="shared" si="13"/>
        <v>27.529853000000003</v>
      </c>
      <c r="K247" s="167">
        <v>50</v>
      </c>
      <c r="L247" s="167">
        <v>5013</v>
      </c>
      <c r="M247" s="167">
        <v>53131608</v>
      </c>
      <c r="N247" s="168" t="s">
        <v>1021</v>
      </c>
      <c r="P247" s="479">
        <v>39</v>
      </c>
      <c r="Q247" s="505">
        <v>37</v>
      </c>
      <c r="R247" s="475">
        <f t="shared" si="11"/>
        <v>38</v>
      </c>
    </row>
    <row r="248" spans="1:18" ht="15.75">
      <c r="A248" s="7">
        <v>246</v>
      </c>
      <c r="B248" s="42">
        <v>230801</v>
      </c>
      <c r="C248" s="43" t="s">
        <v>1022</v>
      </c>
      <c r="D248" s="44" t="s">
        <v>61</v>
      </c>
      <c r="E248" s="39">
        <v>1</v>
      </c>
      <c r="F248" s="45">
        <v>10622</v>
      </c>
      <c r="G248" s="45">
        <v>25.386666666666663</v>
      </c>
      <c r="H248" s="40">
        <f t="shared" si="12"/>
        <v>5323.6933333333336</v>
      </c>
      <c r="I248" s="99">
        <v>5.62E-2</v>
      </c>
      <c r="J248" s="175">
        <f t="shared" si="13"/>
        <v>5622.8848986666671</v>
      </c>
      <c r="K248" s="167">
        <v>47</v>
      </c>
      <c r="L248" s="167">
        <v>4713</v>
      </c>
      <c r="M248" s="167">
        <v>47131800</v>
      </c>
      <c r="N248" s="168" t="s">
        <v>1023</v>
      </c>
      <c r="P248" s="479">
        <v>23741</v>
      </c>
      <c r="Q248" s="505">
        <v>22610</v>
      </c>
      <c r="R248" s="475">
        <f t="shared" si="11"/>
        <v>23175.5</v>
      </c>
    </row>
    <row r="249" spans="1:18" ht="15.75">
      <c r="A249" s="7">
        <v>247</v>
      </c>
      <c r="B249" s="42">
        <v>231664</v>
      </c>
      <c r="C249" s="43" t="s">
        <v>1024</v>
      </c>
      <c r="D249" s="44" t="s">
        <v>650</v>
      </c>
      <c r="E249" s="39">
        <v>1</v>
      </c>
      <c r="F249" s="45">
        <v>36145</v>
      </c>
      <c r="G249" s="45">
        <v>15.333333333333334</v>
      </c>
      <c r="H249" s="40">
        <f t="shared" si="12"/>
        <v>18080.166666666668</v>
      </c>
      <c r="I249" s="99">
        <v>5.62E-2</v>
      </c>
      <c r="J249" s="175">
        <f t="shared" si="13"/>
        <v>19096.272033333335</v>
      </c>
      <c r="K249" s="167">
        <v>50</v>
      </c>
      <c r="L249" s="167">
        <v>5040</v>
      </c>
      <c r="M249" s="167">
        <v>50407000</v>
      </c>
      <c r="N249" s="168" t="s">
        <v>1025</v>
      </c>
      <c r="P249" s="479">
        <v>18</v>
      </c>
      <c r="Q249" s="503">
        <v>17</v>
      </c>
      <c r="R249" s="475">
        <f t="shared" si="11"/>
        <v>17.5</v>
      </c>
    </row>
    <row r="250" spans="1:18" ht="15.75">
      <c r="A250" s="7">
        <v>248</v>
      </c>
      <c r="B250" s="42">
        <v>235546</v>
      </c>
      <c r="C250" s="43" t="s">
        <v>1026</v>
      </c>
      <c r="D250" s="44" t="s">
        <v>622</v>
      </c>
      <c r="E250" s="39">
        <v>1</v>
      </c>
      <c r="F250" s="45">
        <v>17</v>
      </c>
      <c r="G250" s="45">
        <v>30551.266666666666</v>
      </c>
      <c r="H250" s="40">
        <f t="shared" si="12"/>
        <v>15284.133333333333</v>
      </c>
      <c r="I250" s="99">
        <v>5.62E-2</v>
      </c>
      <c r="J250" s="175">
        <f t="shared" si="13"/>
        <v>16143.101626666667</v>
      </c>
      <c r="K250" s="167">
        <v>50</v>
      </c>
      <c r="L250" s="167">
        <v>5020</v>
      </c>
      <c r="M250" s="167">
        <v>50202500</v>
      </c>
      <c r="N250" s="168" t="s">
        <v>1027</v>
      </c>
      <c r="P250" s="479">
        <v>54</v>
      </c>
      <c r="Q250" s="503">
        <v>51</v>
      </c>
      <c r="R250" s="475">
        <f t="shared" si="11"/>
        <v>52.5</v>
      </c>
    </row>
    <row r="251" spans="1:18" ht="15.75">
      <c r="A251" s="7">
        <v>249</v>
      </c>
      <c r="B251" s="42">
        <v>232606</v>
      </c>
      <c r="C251" s="43" t="s">
        <v>1028</v>
      </c>
      <c r="D251" s="44" t="s">
        <v>622</v>
      </c>
      <c r="E251" s="39">
        <v>1</v>
      </c>
      <c r="F251" s="45">
        <v>21</v>
      </c>
      <c r="G251" s="45">
        <v>44.03</v>
      </c>
      <c r="H251" s="40">
        <f t="shared" si="12"/>
        <v>32.515000000000001</v>
      </c>
      <c r="I251" s="99">
        <v>5.62E-2</v>
      </c>
      <c r="J251" s="175">
        <f t="shared" si="13"/>
        <v>34.342343</v>
      </c>
      <c r="K251" s="167">
        <v>50</v>
      </c>
      <c r="L251" s="167">
        <v>5046</v>
      </c>
      <c r="M251" s="167">
        <v>50466400</v>
      </c>
      <c r="N251" s="168" t="s">
        <v>1029</v>
      </c>
      <c r="P251" s="479">
        <v>22</v>
      </c>
      <c r="Q251" s="503">
        <v>21</v>
      </c>
      <c r="R251" s="475">
        <f t="shared" si="11"/>
        <v>21.5</v>
      </c>
    </row>
    <row r="252" spans="1:18" ht="15.75">
      <c r="A252" s="7">
        <v>250</v>
      </c>
      <c r="B252" s="42"/>
      <c r="C252" s="43" t="s">
        <v>1030</v>
      </c>
      <c r="D252" s="44" t="s">
        <v>1031</v>
      </c>
      <c r="E252" s="39">
        <v>1</v>
      </c>
      <c r="F252" s="45"/>
      <c r="G252" s="45"/>
      <c r="H252" s="40"/>
      <c r="I252" s="99"/>
      <c r="J252" s="175"/>
      <c r="K252" s="167">
        <v>50</v>
      </c>
      <c r="L252" s="167">
        <v>5046</v>
      </c>
      <c r="M252" s="167">
        <v>504668</v>
      </c>
      <c r="N252" s="168" t="s">
        <v>1032</v>
      </c>
      <c r="P252" s="479">
        <v>32</v>
      </c>
      <c r="Q252" s="503">
        <v>30</v>
      </c>
      <c r="R252" s="475">
        <f t="shared" si="11"/>
        <v>31</v>
      </c>
    </row>
    <row r="253" spans="1:18" ht="15.75">
      <c r="A253" s="7">
        <v>251</v>
      </c>
      <c r="B253" s="42">
        <v>232301</v>
      </c>
      <c r="C253" s="43" t="s">
        <v>1033</v>
      </c>
      <c r="D253" s="44" t="s">
        <v>650</v>
      </c>
      <c r="E253" s="39">
        <v>1</v>
      </c>
      <c r="F253" s="45">
        <v>28</v>
      </c>
      <c r="G253" s="45">
        <v>18.333333333333332</v>
      </c>
      <c r="H253" s="40">
        <f t="shared" ref="H253:H284" si="14">(F253+G253)/2</f>
        <v>23.166666666666664</v>
      </c>
      <c r="I253" s="99">
        <v>5.62E-2</v>
      </c>
      <c r="J253" s="175">
        <f t="shared" ref="J253:J284" si="15">(H253*I253)+H253</f>
        <v>24.468633333333329</v>
      </c>
      <c r="K253" s="167">
        <v>50</v>
      </c>
      <c r="L253" s="167">
        <v>5031</v>
      </c>
      <c r="M253" s="167">
        <v>50313900</v>
      </c>
      <c r="N253" s="168" t="s">
        <v>1034</v>
      </c>
      <c r="P253" s="479">
        <v>22</v>
      </c>
      <c r="Q253" s="503">
        <v>21</v>
      </c>
      <c r="R253" s="475">
        <f t="shared" si="11"/>
        <v>21.5</v>
      </c>
    </row>
    <row r="254" spans="1:18" ht="15.75">
      <c r="A254" s="7">
        <v>252</v>
      </c>
      <c r="B254" s="42">
        <v>230795</v>
      </c>
      <c r="C254" s="43" t="s">
        <v>1035</v>
      </c>
      <c r="D254" s="44" t="s">
        <v>1007</v>
      </c>
      <c r="E254" s="39">
        <v>1</v>
      </c>
      <c r="F254" s="45">
        <v>15</v>
      </c>
      <c r="G254" s="45">
        <v>18.333333333333332</v>
      </c>
      <c r="H254" s="40">
        <f t="shared" si="14"/>
        <v>16.666666666666664</v>
      </c>
      <c r="I254" s="99">
        <v>5.62E-2</v>
      </c>
      <c r="J254" s="175">
        <f t="shared" si="15"/>
        <v>17.603333333333332</v>
      </c>
      <c r="K254" s="167">
        <v>50</v>
      </c>
      <c r="L254" s="167">
        <v>5030</v>
      </c>
      <c r="M254" s="167">
        <v>50301700</v>
      </c>
      <c r="N254" s="168" t="s">
        <v>1036</v>
      </c>
      <c r="P254" s="479">
        <v>22</v>
      </c>
      <c r="Q254" s="503">
        <v>21</v>
      </c>
      <c r="R254" s="475">
        <f t="shared" si="11"/>
        <v>21.5</v>
      </c>
    </row>
    <row r="255" spans="1:18" ht="15.75">
      <c r="A255" s="7">
        <v>253</v>
      </c>
      <c r="B255" s="42">
        <v>232607</v>
      </c>
      <c r="C255" s="43" t="s">
        <v>1037</v>
      </c>
      <c r="D255" s="44" t="s">
        <v>650</v>
      </c>
      <c r="E255" s="39">
        <v>1</v>
      </c>
      <c r="F255" s="45">
        <v>30</v>
      </c>
      <c r="G255" s="45">
        <v>18.2</v>
      </c>
      <c r="H255" s="40">
        <f t="shared" si="14"/>
        <v>24.1</v>
      </c>
      <c r="I255" s="99">
        <v>5.62E-2</v>
      </c>
      <c r="J255" s="175">
        <f t="shared" si="15"/>
        <v>25.454420000000002</v>
      </c>
      <c r="K255" s="167">
        <v>50</v>
      </c>
      <c r="L255" s="167">
        <v>5019</v>
      </c>
      <c r="M255" s="167">
        <v>50192600</v>
      </c>
      <c r="N255" s="168" t="s">
        <v>1038</v>
      </c>
      <c r="P255" s="479">
        <v>22</v>
      </c>
      <c r="Q255" s="503">
        <v>21</v>
      </c>
      <c r="R255" s="475">
        <f t="shared" si="11"/>
        <v>21.5</v>
      </c>
    </row>
    <row r="256" spans="1:18" ht="15.75">
      <c r="A256" s="7">
        <v>254</v>
      </c>
      <c r="B256" s="42">
        <v>234575</v>
      </c>
      <c r="C256" s="43" t="s">
        <v>1039</v>
      </c>
      <c r="D256" s="44" t="s">
        <v>650</v>
      </c>
      <c r="E256" s="39">
        <v>1</v>
      </c>
      <c r="F256" s="45">
        <v>42</v>
      </c>
      <c r="G256" s="45">
        <v>26</v>
      </c>
      <c r="H256" s="40">
        <f t="shared" si="14"/>
        <v>34</v>
      </c>
      <c r="I256" s="99">
        <v>5.62E-2</v>
      </c>
      <c r="J256" s="175">
        <f t="shared" si="15"/>
        <v>35.910800000000002</v>
      </c>
      <c r="K256" s="167">
        <v>50</v>
      </c>
      <c r="L256" s="167">
        <v>5042</v>
      </c>
      <c r="M256" s="167">
        <v>50424100</v>
      </c>
      <c r="N256" s="168" t="s">
        <v>1040</v>
      </c>
      <c r="P256" s="479">
        <v>32</v>
      </c>
      <c r="Q256" s="503">
        <v>30</v>
      </c>
      <c r="R256" s="475">
        <f t="shared" si="11"/>
        <v>31</v>
      </c>
    </row>
    <row r="257" spans="1:18" ht="15.75">
      <c r="A257" s="7">
        <v>255</v>
      </c>
      <c r="B257" s="42">
        <v>239605</v>
      </c>
      <c r="C257" s="43" t="s">
        <v>1041</v>
      </c>
      <c r="D257" s="44" t="s">
        <v>650</v>
      </c>
      <c r="E257" s="39">
        <v>1</v>
      </c>
      <c r="F257" s="45">
        <v>30</v>
      </c>
      <c r="G257" s="45">
        <v>19.436666666666664</v>
      </c>
      <c r="H257" s="40">
        <f t="shared" si="14"/>
        <v>24.718333333333334</v>
      </c>
      <c r="I257" s="99">
        <v>5.62E-2</v>
      </c>
      <c r="J257" s="175">
        <f t="shared" si="15"/>
        <v>26.107503666666666</v>
      </c>
      <c r="K257" s="167">
        <v>50</v>
      </c>
      <c r="L257" s="167">
        <v>5013</v>
      </c>
      <c r="M257" s="167">
        <v>50131700</v>
      </c>
      <c r="N257" s="168" t="s">
        <v>685</v>
      </c>
      <c r="P257" s="479">
        <v>56</v>
      </c>
      <c r="Q257" s="503">
        <v>54</v>
      </c>
      <c r="R257" s="475">
        <f t="shared" si="11"/>
        <v>55</v>
      </c>
    </row>
    <row r="258" spans="1:18" ht="15.75">
      <c r="A258" s="7">
        <v>256</v>
      </c>
      <c r="B258" s="42">
        <v>244156</v>
      </c>
      <c r="C258" s="43" t="s">
        <v>1042</v>
      </c>
      <c r="D258" s="44" t="s">
        <v>650</v>
      </c>
      <c r="E258" s="39">
        <v>1</v>
      </c>
      <c r="F258" s="45">
        <v>28</v>
      </c>
      <c r="G258" s="45">
        <v>42.84</v>
      </c>
      <c r="H258" s="40">
        <f t="shared" si="14"/>
        <v>35.42</v>
      </c>
      <c r="I258" s="99">
        <v>5.62E-2</v>
      </c>
      <c r="J258" s="175">
        <f t="shared" si="15"/>
        <v>37.410603999999999</v>
      </c>
      <c r="K258" s="167">
        <v>50</v>
      </c>
      <c r="L258" s="167">
        <v>5013</v>
      </c>
      <c r="M258" s="167">
        <v>50131700</v>
      </c>
      <c r="N258" s="168" t="s">
        <v>1043</v>
      </c>
      <c r="P258" s="479">
        <v>51</v>
      </c>
      <c r="Q258" s="503">
        <v>49</v>
      </c>
      <c r="R258" s="475">
        <f t="shared" si="11"/>
        <v>50</v>
      </c>
    </row>
    <row r="259" spans="1:18" ht="15.75">
      <c r="A259" s="7">
        <v>257</v>
      </c>
      <c r="B259" s="42">
        <v>232013</v>
      </c>
      <c r="C259" s="43" t="s">
        <v>1044</v>
      </c>
      <c r="D259" s="44" t="s">
        <v>1007</v>
      </c>
      <c r="E259" s="39">
        <v>1</v>
      </c>
      <c r="F259" s="45">
        <v>4</v>
      </c>
      <c r="G259" s="45">
        <v>3.5700000000000003</v>
      </c>
      <c r="H259" s="40">
        <f t="shared" si="14"/>
        <v>3.7850000000000001</v>
      </c>
      <c r="I259" s="99">
        <v>5.62E-2</v>
      </c>
      <c r="J259" s="175">
        <f t="shared" si="15"/>
        <v>3.9977170000000002</v>
      </c>
      <c r="K259" s="167">
        <v>50</v>
      </c>
      <c r="L259" s="167">
        <v>5013</v>
      </c>
      <c r="M259" s="167">
        <v>50131700</v>
      </c>
      <c r="N259" s="168" t="s">
        <v>1045</v>
      </c>
      <c r="P259" s="479">
        <v>4</v>
      </c>
      <c r="Q259" s="503">
        <v>4</v>
      </c>
      <c r="R259" s="475">
        <f t="shared" si="11"/>
        <v>4</v>
      </c>
    </row>
    <row r="260" spans="1:18" ht="15.75">
      <c r="A260" s="7">
        <v>258</v>
      </c>
      <c r="B260" s="42">
        <v>244158</v>
      </c>
      <c r="C260" s="43" t="s">
        <v>1046</v>
      </c>
      <c r="D260" s="44" t="s">
        <v>1007</v>
      </c>
      <c r="E260" s="39">
        <v>1</v>
      </c>
      <c r="F260" s="45">
        <v>21</v>
      </c>
      <c r="G260" s="45">
        <v>7.1400000000000006</v>
      </c>
      <c r="H260" s="40">
        <f t="shared" si="14"/>
        <v>14.07</v>
      </c>
      <c r="I260" s="99">
        <v>5.62E-2</v>
      </c>
      <c r="J260" s="175">
        <f t="shared" si="15"/>
        <v>14.860734000000001</v>
      </c>
      <c r="K260" s="167">
        <v>50</v>
      </c>
      <c r="L260" s="167">
        <v>5013</v>
      </c>
      <c r="M260" s="167">
        <v>50131700</v>
      </c>
      <c r="N260" s="168" t="s">
        <v>685</v>
      </c>
      <c r="P260" s="479">
        <v>11</v>
      </c>
      <c r="Q260" s="503">
        <v>11</v>
      </c>
      <c r="R260" s="475">
        <f t="shared" ref="R260:R323" si="16">AVERAGE(P260,Q260)</f>
        <v>11</v>
      </c>
    </row>
    <row r="261" spans="1:18" ht="15.75">
      <c r="A261" s="7">
        <v>259</v>
      </c>
      <c r="B261" s="42">
        <v>232013</v>
      </c>
      <c r="C261" s="43" t="s">
        <v>1047</v>
      </c>
      <c r="D261" s="44" t="s">
        <v>1007</v>
      </c>
      <c r="E261" s="39">
        <v>1</v>
      </c>
      <c r="F261" s="45">
        <v>4</v>
      </c>
      <c r="G261" s="45">
        <v>8.33</v>
      </c>
      <c r="H261" s="40">
        <f t="shared" si="14"/>
        <v>6.165</v>
      </c>
      <c r="I261" s="99">
        <v>5.62E-2</v>
      </c>
      <c r="J261" s="175">
        <f t="shared" si="15"/>
        <v>6.5114729999999996</v>
      </c>
      <c r="K261" s="167">
        <v>50</v>
      </c>
      <c r="L261" s="167">
        <v>5013</v>
      </c>
      <c r="M261" s="167">
        <v>50131700</v>
      </c>
      <c r="N261" s="168" t="s">
        <v>1045</v>
      </c>
      <c r="P261" s="479">
        <v>9</v>
      </c>
      <c r="Q261" s="503">
        <v>8</v>
      </c>
      <c r="R261" s="475">
        <f t="shared" si="16"/>
        <v>8.5</v>
      </c>
    </row>
    <row r="262" spans="1:18" ht="15.75">
      <c r="A262" s="7">
        <v>260</v>
      </c>
      <c r="B262" s="42">
        <v>230527</v>
      </c>
      <c r="C262" s="43" t="s">
        <v>1048</v>
      </c>
      <c r="D262" s="44" t="s">
        <v>650</v>
      </c>
      <c r="E262" s="39">
        <v>1</v>
      </c>
      <c r="F262" s="45">
        <v>6</v>
      </c>
      <c r="G262" s="45">
        <v>10</v>
      </c>
      <c r="H262" s="40">
        <f t="shared" si="14"/>
        <v>8</v>
      </c>
      <c r="I262" s="99">
        <v>5.62E-2</v>
      </c>
      <c r="J262" s="175">
        <f t="shared" si="15"/>
        <v>8.4496000000000002</v>
      </c>
      <c r="K262" s="167">
        <v>50</v>
      </c>
      <c r="L262" s="167">
        <v>5040</v>
      </c>
      <c r="M262" s="167">
        <v>50404600</v>
      </c>
      <c r="N262" s="168" t="s">
        <v>1049</v>
      </c>
      <c r="P262" s="479">
        <v>13</v>
      </c>
      <c r="Q262" s="503">
        <v>12</v>
      </c>
      <c r="R262" s="475">
        <f t="shared" si="16"/>
        <v>12.5</v>
      </c>
    </row>
    <row r="263" spans="1:18" ht="15.75">
      <c r="A263" s="7">
        <v>261</v>
      </c>
      <c r="B263" s="42">
        <v>233641</v>
      </c>
      <c r="C263" s="43" t="s">
        <v>1050</v>
      </c>
      <c r="D263" s="44" t="s">
        <v>650</v>
      </c>
      <c r="E263" s="39">
        <v>1</v>
      </c>
      <c r="F263" s="45">
        <v>9</v>
      </c>
      <c r="G263" s="45">
        <v>10</v>
      </c>
      <c r="H263" s="40">
        <f t="shared" si="14"/>
        <v>9.5</v>
      </c>
      <c r="I263" s="99">
        <v>5.62E-2</v>
      </c>
      <c r="J263" s="175">
        <f t="shared" si="15"/>
        <v>10.033899999999999</v>
      </c>
      <c r="K263" s="167">
        <v>50</v>
      </c>
      <c r="L263" s="167">
        <v>5040</v>
      </c>
      <c r="M263" s="167">
        <v>50404600</v>
      </c>
      <c r="N263" s="168" t="s">
        <v>1051</v>
      </c>
      <c r="P263" s="479">
        <v>13</v>
      </c>
      <c r="Q263" s="503">
        <v>12</v>
      </c>
      <c r="R263" s="475">
        <f t="shared" si="16"/>
        <v>12.5</v>
      </c>
    </row>
    <row r="264" spans="1:18" ht="15.75">
      <c r="A264" s="7">
        <v>262</v>
      </c>
      <c r="B264" s="42">
        <v>247723</v>
      </c>
      <c r="C264" s="43" t="s">
        <v>1052</v>
      </c>
      <c r="D264" s="44" t="s">
        <v>650</v>
      </c>
      <c r="E264" s="39">
        <v>1</v>
      </c>
      <c r="F264" s="45">
        <v>25</v>
      </c>
      <c r="G264" s="45">
        <v>12</v>
      </c>
      <c r="H264" s="40">
        <f t="shared" si="14"/>
        <v>18.5</v>
      </c>
      <c r="I264" s="99">
        <v>5.62E-2</v>
      </c>
      <c r="J264" s="175">
        <f t="shared" si="15"/>
        <v>19.5397</v>
      </c>
      <c r="K264" s="167">
        <v>50</v>
      </c>
      <c r="L264" s="167">
        <v>5040</v>
      </c>
      <c r="M264" s="167">
        <v>50414500</v>
      </c>
      <c r="N264" s="168" t="s">
        <v>1053</v>
      </c>
      <c r="P264" s="479">
        <v>15</v>
      </c>
      <c r="Q264" s="503">
        <v>14</v>
      </c>
      <c r="R264" s="475">
        <f t="shared" si="16"/>
        <v>14.5</v>
      </c>
    </row>
    <row r="265" spans="1:18" ht="15.75">
      <c r="A265" s="7">
        <v>263</v>
      </c>
      <c r="B265" s="42">
        <v>281985</v>
      </c>
      <c r="C265" s="43" t="s">
        <v>1054</v>
      </c>
      <c r="D265" s="44" t="s">
        <v>650</v>
      </c>
      <c r="E265" s="39">
        <v>1</v>
      </c>
      <c r="F265" s="45">
        <v>29</v>
      </c>
      <c r="G265" s="45">
        <v>26</v>
      </c>
      <c r="H265" s="40">
        <f t="shared" si="14"/>
        <v>27.5</v>
      </c>
      <c r="I265" s="99">
        <v>5.62E-2</v>
      </c>
      <c r="J265" s="175">
        <f t="shared" si="15"/>
        <v>29.045500000000001</v>
      </c>
      <c r="K265" s="167">
        <v>50</v>
      </c>
      <c r="L265" s="167">
        <v>5040</v>
      </c>
      <c r="M265" s="167">
        <v>50404600</v>
      </c>
      <c r="N265" s="168" t="s">
        <v>1055</v>
      </c>
      <c r="P265" s="479">
        <v>32</v>
      </c>
      <c r="Q265" s="503">
        <v>30</v>
      </c>
      <c r="R265" s="475">
        <f t="shared" si="16"/>
        <v>31</v>
      </c>
    </row>
    <row r="266" spans="1:18" ht="15.75">
      <c r="A266" s="7">
        <v>264</v>
      </c>
      <c r="B266" s="42">
        <v>281986</v>
      </c>
      <c r="C266" s="43" t="s">
        <v>1056</v>
      </c>
      <c r="D266" s="44" t="s">
        <v>650</v>
      </c>
      <c r="E266" s="39">
        <v>1</v>
      </c>
      <c r="F266" s="45">
        <v>20</v>
      </c>
      <c r="G266" s="45">
        <v>28</v>
      </c>
      <c r="H266" s="40">
        <f t="shared" si="14"/>
        <v>24</v>
      </c>
      <c r="I266" s="99">
        <v>5.62E-2</v>
      </c>
      <c r="J266" s="175">
        <f t="shared" si="15"/>
        <v>25.348800000000001</v>
      </c>
      <c r="K266" s="167">
        <v>50</v>
      </c>
      <c r="L266" s="167">
        <v>5040</v>
      </c>
      <c r="M266" s="167">
        <v>50404600</v>
      </c>
      <c r="N266" s="168" t="s">
        <v>1057</v>
      </c>
      <c r="P266" s="479">
        <v>34</v>
      </c>
      <c r="Q266" s="503">
        <v>32</v>
      </c>
      <c r="R266" s="475">
        <f t="shared" si="16"/>
        <v>33</v>
      </c>
    </row>
    <row r="267" spans="1:18" ht="15.75">
      <c r="A267" s="7">
        <v>265</v>
      </c>
      <c r="B267" s="42">
        <v>281987</v>
      </c>
      <c r="C267" s="43" t="s">
        <v>1058</v>
      </c>
      <c r="D267" s="44" t="s">
        <v>650</v>
      </c>
      <c r="E267" s="39">
        <v>1</v>
      </c>
      <c r="F267" s="45">
        <v>16</v>
      </c>
      <c r="G267" s="45">
        <v>23.333333333333332</v>
      </c>
      <c r="H267" s="40">
        <f t="shared" si="14"/>
        <v>19.666666666666664</v>
      </c>
      <c r="I267" s="99">
        <v>5.62E-2</v>
      </c>
      <c r="J267" s="175">
        <f t="shared" si="15"/>
        <v>20.77193333333333</v>
      </c>
      <c r="K267" s="167">
        <v>50</v>
      </c>
      <c r="L267" s="167">
        <v>5040</v>
      </c>
      <c r="M267" s="170">
        <v>50404600</v>
      </c>
      <c r="N267" s="171" t="s">
        <v>1057</v>
      </c>
      <c r="P267" s="479">
        <v>34</v>
      </c>
      <c r="Q267" s="503">
        <v>32</v>
      </c>
      <c r="R267" s="475">
        <f t="shared" si="16"/>
        <v>33</v>
      </c>
    </row>
    <row r="268" spans="1:18" ht="15.75">
      <c r="A268" s="7">
        <v>266</v>
      </c>
      <c r="B268" s="42">
        <v>232608</v>
      </c>
      <c r="C268" s="43" t="s">
        <v>1059</v>
      </c>
      <c r="D268" s="44" t="s">
        <v>650</v>
      </c>
      <c r="E268" s="39">
        <v>1</v>
      </c>
      <c r="F268" s="45">
        <v>9</v>
      </c>
      <c r="G268" s="45">
        <v>9</v>
      </c>
      <c r="H268" s="40">
        <f t="shared" si="14"/>
        <v>9</v>
      </c>
      <c r="I268" s="99">
        <v>5.62E-2</v>
      </c>
      <c r="J268" s="175">
        <f t="shared" si="15"/>
        <v>9.5058000000000007</v>
      </c>
      <c r="K268" s="167">
        <v>50</v>
      </c>
      <c r="L268" s="167">
        <v>5040</v>
      </c>
      <c r="M268" s="167">
        <v>50424500</v>
      </c>
      <c r="N268" s="168" t="s">
        <v>1060</v>
      </c>
      <c r="P268" s="479">
        <v>11</v>
      </c>
      <c r="Q268" s="503">
        <v>10</v>
      </c>
      <c r="R268" s="475">
        <f t="shared" si="16"/>
        <v>10.5</v>
      </c>
    </row>
    <row r="269" spans="1:18" ht="15.75">
      <c r="A269" s="7">
        <v>267</v>
      </c>
      <c r="B269" s="42">
        <v>257052</v>
      </c>
      <c r="C269" s="43" t="s">
        <v>1061</v>
      </c>
      <c r="D269" s="44" t="s">
        <v>650</v>
      </c>
      <c r="E269" s="39">
        <v>1</v>
      </c>
      <c r="F269" s="45">
        <v>7</v>
      </c>
      <c r="G269" s="45">
        <v>23.006666666666664</v>
      </c>
      <c r="H269" s="40">
        <f t="shared" si="14"/>
        <v>15.003333333333332</v>
      </c>
      <c r="I269" s="99">
        <v>5.62E-2</v>
      </c>
      <c r="J269" s="175">
        <f t="shared" si="15"/>
        <v>15.846520666666665</v>
      </c>
      <c r="K269" s="167">
        <v>50</v>
      </c>
      <c r="L269" s="167">
        <v>5018</v>
      </c>
      <c r="M269" s="167">
        <v>50181700</v>
      </c>
      <c r="N269" s="168" t="s">
        <v>1062</v>
      </c>
      <c r="P269" s="479">
        <v>30</v>
      </c>
      <c r="Q269" s="503">
        <v>29</v>
      </c>
      <c r="R269" s="475">
        <f t="shared" si="16"/>
        <v>29.5</v>
      </c>
    </row>
    <row r="270" spans="1:18" ht="15.75">
      <c r="A270" s="7">
        <v>268</v>
      </c>
      <c r="B270" s="42">
        <v>257052</v>
      </c>
      <c r="C270" s="43" t="s">
        <v>1063</v>
      </c>
      <c r="D270" s="44" t="s">
        <v>650</v>
      </c>
      <c r="E270" s="39">
        <v>1</v>
      </c>
      <c r="F270" s="45">
        <v>26</v>
      </c>
      <c r="G270" s="45">
        <v>23.006666666666664</v>
      </c>
      <c r="H270" s="40">
        <f t="shared" si="14"/>
        <v>24.50333333333333</v>
      </c>
      <c r="I270" s="99">
        <v>5.62E-2</v>
      </c>
      <c r="J270" s="175">
        <f t="shared" si="15"/>
        <v>25.880420666666662</v>
      </c>
      <c r="K270" s="167">
        <v>50</v>
      </c>
      <c r="L270" s="167">
        <v>5018</v>
      </c>
      <c r="M270" s="167">
        <v>50181700</v>
      </c>
      <c r="N270" s="168" t="s">
        <v>1062</v>
      </c>
      <c r="P270" s="479">
        <v>30</v>
      </c>
      <c r="Q270" s="503">
        <v>29</v>
      </c>
      <c r="R270" s="475">
        <f t="shared" si="16"/>
        <v>29.5</v>
      </c>
    </row>
    <row r="271" spans="1:18" ht="15.75">
      <c r="A271" s="7">
        <v>269</v>
      </c>
      <c r="B271" s="42">
        <v>235580</v>
      </c>
      <c r="C271" s="43" t="s">
        <v>1064</v>
      </c>
      <c r="D271" s="44" t="s">
        <v>622</v>
      </c>
      <c r="E271" s="39">
        <v>1</v>
      </c>
      <c r="F271" s="45">
        <v>55</v>
      </c>
      <c r="G271" s="45">
        <v>41.333333333333336</v>
      </c>
      <c r="H271" s="40">
        <f t="shared" si="14"/>
        <v>48.166666666666671</v>
      </c>
      <c r="I271" s="99">
        <v>5.62E-2</v>
      </c>
      <c r="J271" s="175">
        <f t="shared" si="15"/>
        <v>50.873633333333338</v>
      </c>
      <c r="K271" s="167">
        <v>50</v>
      </c>
      <c r="L271" s="167">
        <v>5018</v>
      </c>
      <c r="M271" s="167">
        <v>50202200</v>
      </c>
      <c r="N271" s="168" t="s">
        <v>1065</v>
      </c>
      <c r="P271" s="479">
        <v>63</v>
      </c>
      <c r="Q271" s="503">
        <v>60</v>
      </c>
      <c r="R271" s="475">
        <f t="shared" si="16"/>
        <v>61.5</v>
      </c>
    </row>
    <row r="272" spans="1:18" ht="15.75">
      <c r="A272" s="7">
        <v>270</v>
      </c>
      <c r="B272" s="42">
        <v>235563</v>
      </c>
      <c r="C272" s="43" t="s">
        <v>1066</v>
      </c>
      <c r="D272" s="44" t="s">
        <v>650</v>
      </c>
      <c r="E272" s="39">
        <v>1</v>
      </c>
      <c r="F272" s="45">
        <v>6</v>
      </c>
      <c r="G272" s="45">
        <v>10</v>
      </c>
      <c r="H272" s="40">
        <f t="shared" si="14"/>
        <v>8</v>
      </c>
      <c r="I272" s="99">
        <v>5.62E-2</v>
      </c>
      <c r="J272" s="175">
        <f t="shared" si="15"/>
        <v>8.4496000000000002</v>
      </c>
      <c r="K272" s="167">
        <v>50</v>
      </c>
      <c r="L272" s="167">
        <v>5030</v>
      </c>
      <c r="M272" s="167">
        <v>50304100</v>
      </c>
      <c r="N272" s="168" t="s">
        <v>1067</v>
      </c>
      <c r="P272" s="479">
        <v>13</v>
      </c>
      <c r="Q272" s="503">
        <v>12</v>
      </c>
      <c r="R272" s="475">
        <f t="shared" si="16"/>
        <v>12.5</v>
      </c>
    </row>
    <row r="273" spans="1:18" ht="15.75">
      <c r="A273" s="7">
        <v>271</v>
      </c>
      <c r="B273" s="42">
        <v>245735</v>
      </c>
      <c r="C273" s="43" t="s">
        <v>1068</v>
      </c>
      <c r="D273" s="44" t="s">
        <v>61</v>
      </c>
      <c r="E273" s="39">
        <v>1</v>
      </c>
      <c r="F273" s="45">
        <v>22888</v>
      </c>
      <c r="G273" s="45">
        <v>31773.396666666667</v>
      </c>
      <c r="H273" s="40">
        <f t="shared" si="14"/>
        <v>27330.698333333334</v>
      </c>
      <c r="I273" s="99">
        <v>5.62E-2</v>
      </c>
      <c r="J273" s="175">
        <f t="shared" si="15"/>
        <v>28866.683579666667</v>
      </c>
      <c r="K273" s="167">
        <v>44</v>
      </c>
      <c r="L273" s="167">
        <v>4713</v>
      </c>
      <c r="M273" s="167">
        <v>47131500</v>
      </c>
      <c r="N273" s="168" t="s">
        <v>1069</v>
      </c>
      <c r="P273" s="479">
        <v>39984</v>
      </c>
      <c r="Q273" s="505">
        <v>38080</v>
      </c>
      <c r="R273" s="475">
        <f t="shared" si="16"/>
        <v>39032</v>
      </c>
    </row>
    <row r="274" spans="1:18" ht="15.75">
      <c r="A274" s="7">
        <v>272</v>
      </c>
      <c r="B274" s="42">
        <v>233601</v>
      </c>
      <c r="C274" s="43" t="s">
        <v>1070</v>
      </c>
      <c r="D274" s="44" t="s">
        <v>650</v>
      </c>
      <c r="E274" s="39">
        <v>1</v>
      </c>
      <c r="F274" s="45">
        <v>7</v>
      </c>
      <c r="G274" s="45">
        <v>15.333333333333334</v>
      </c>
      <c r="H274" s="40">
        <f t="shared" si="14"/>
        <v>11.166666666666668</v>
      </c>
      <c r="I274" s="99">
        <v>5.62E-2</v>
      </c>
      <c r="J274" s="175">
        <f t="shared" si="15"/>
        <v>11.794233333333334</v>
      </c>
      <c r="K274" s="167">
        <v>50</v>
      </c>
      <c r="L274" s="167">
        <v>5040</v>
      </c>
      <c r="M274" s="167">
        <v>50405100</v>
      </c>
      <c r="N274" s="168" t="s">
        <v>1071</v>
      </c>
      <c r="P274" s="479">
        <v>18</v>
      </c>
      <c r="Q274" s="505">
        <v>17</v>
      </c>
      <c r="R274" s="475">
        <f t="shared" si="16"/>
        <v>17.5</v>
      </c>
    </row>
    <row r="275" spans="1:18" ht="15.75">
      <c r="A275" s="7">
        <v>273</v>
      </c>
      <c r="B275" s="42">
        <v>238367</v>
      </c>
      <c r="C275" s="43" t="s">
        <v>1072</v>
      </c>
      <c r="D275" s="44" t="s">
        <v>1073</v>
      </c>
      <c r="E275" s="39">
        <v>1</v>
      </c>
      <c r="F275" s="45">
        <v>83371</v>
      </c>
      <c r="G275" s="45">
        <v>67212.786666666667</v>
      </c>
      <c r="H275" s="40">
        <f t="shared" si="14"/>
        <v>75291.893333333341</v>
      </c>
      <c r="I275" s="99">
        <v>5.62E-2</v>
      </c>
      <c r="J275" s="175">
        <f t="shared" si="15"/>
        <v>79523.297738666675</v>
      </c>
      <c r="K275" s="170">
        <v>24</v>
      </c>
      <c r="L275" s="170">
        <v>2414</v>
      </c>
      <c r="M275" s="170">
        <v>24141500</v>
      </c>
      <c r="N275" s="171" t="s">
        <v>966</v>
      </c>
      <c r="P275" s="479">
        <v>81218</v>
      </c>
      <c r="Q275" s="505">
        <v>77350</v>
      </c>
      <c r="R275" s="475">
        <f t="shared" si="16"/>
        <v>79284</v>
      </c>
    </row>
    <row r="276" spans="1:18" ht="15.75">
      <c r="A276" s="7">
        <v>274</v>
      </c>
      <c r="B276" s="42">
        <v>238367</v>
      </c>
      <c r="C276" s="43" t="s">
        <v>1074</v>
      </c>
      <c r="D276" s="44" t="s">
        <v>1073</v>
      </c>
      <c r="E276" s="39">
        <v>1</v>
      </c>
      <c r="F276" s="45">
        <v>84491</v>
      </c>
      <c r="G276" s="45">
        <v>73323.040000000008</v>
      </c>
      <c r="H276" s="40">
        <f t="shared" si="14"/>
        <v>78907.02</v>
      </c>
      <c r="I276" s="99">
        <v>5.62E-2</v>
      </c>
      <c r="J276" s="175">
        <f t="shared" si="15"/>
        <v>83341.594524</v>
      </c>
      <c r="K276" s="170">
        <v>24</v>
      </c>
      <c r="L276" s="170">
        <v>2414</v>
      </c>
      <c r="M276" s="170">
        <v>24141500</v>
      </c>
      <c r="N276" s="171" t="s">
        <v>966</v>
      </c>
      <c r="P276" s="479">
        <v>89964</v>
      </c>
      <c r="Q276" s="505">
        <v>85680</v>
      </c>
      <c r="R276" s="475">
        <f t="shared" si="16"/>
        <v>87822</v>
      </c>
    </row>
    <row r="277" spans="1:18" ht="15.75">
      <c r="A277" s="7">
        <v>275</v>
      </c>
      <c r="B277" s="42" t="s">
        <v>1075</v>
      </c>
      <c r="C277" s="43" t="s">
        <v>1076</v>
      </c>
      <c r="D277" s="44" t="s">
        <v>650</v>
      </c>
      <c r="E277" s="39">
        <v>1</v>
      </c>
      <c r="F277" s="45">
        <v>4</v>
      </c>
      <c r="G277" s="45">
        <v>3</v>
      </c>
      <c r="H277" s="40">
        <f t="shared" si="14"/>
        <v>3.5</v>
      </c>
      <c r="I277" s="99">
        <v>5.62E-2</v>
      </c>
      <c r="J277" s="175">
        <f t="shared" si="15"/>
        <v>3.6966999999999999</v>
      </c>
      <c r="K277" s="167">
        <v>10</v>
      </c>
      <c r="L277" s="167">
        <v>1015</v>
      </c>
      <c r="M277" s="170">
        <v>10151600</v>
      </c>
      <c r="N277" s="168" t="s">
        <v>1077</v>
      </c>
      <c r="P277" s="479">
        <v>3</v>
      </c>
      <c r="Q277" s="503">
        <v>3</v>
      </c>
      <c r="R277" s="475">
        <f t="shared" si="16"/>
        <v>3</v>
      </c>
    </row>
    <row r="278" spans="1:18" ht="15.75">
      <c r="A278" s="7">
        <v>276</v>
      </c>
      <c r="B278" s="42" t="s">
        <v>1078</v>
      </c>
      <c r="C278" s="43" t="s">
        <v>1079</v>
      </c>
      <c r="D278" s="44" t="s">
        <v>650</v>
      </c>
      <c r="E278" s="39">
        <v>1</v>
      </c>
      <c r="F278" s="45">
        <v>4</v>
      </c>
      <c r="G278" s="45">
        <v>5</v>
      </c>
      <c r="H278" s="40">
        <f t="shared" si="14"/>
        <v>4.5</v>
      </c>
      <c r="I278" s="99">
        <v>5.62E-2</v>
      </c>
      <c r="J278" s="175">
        <f t="shared" si="15"/>
        <v>4.7529000000000003</v>
      </c>
      <c r="K278" s="167">
        <v>10</v>
      </c>
      <c r="L278" s="167">
        <v>1015</v>
      </c>
      <c r="M278" s="170">
        <v>10151600</v>
      </c>
      <c r="N278" s="168" t="s">
        <v>1080</v>
      </c>
      <c r="P278" s="479">
        <v>6</v>
      </c>
      <c r="Q278" s="503">
        <v>6</v>
      </c>
      <c r="R278" s="475">
        <f t="shared" si="16"/>
        <v>6</v>
      </c>
    </row>
    <row r="279" spans="1:18" ht="15.75">
      <c r="A279" s="7">
        <v>277</v>
      </c>
      <c r="B279" s="42" t="s">
        <v>1081</v>
      </c>
      <c r="C279" s="43" t="s">
        <v>1082</v>
      </c>
      <c r="D279" s="44" t="s">
        <v>650</v>
      </c>
      <c r="E279" s="39">
        <v>1</v>
      </c>
      <c r="F279" s="45">
        <v>12</v>
      </c>
      <c r="G279" s="45">
        <v>7</v>
      </c>
      <c r="H279" s="40">
        <f t="shared" si="14"/>
        <v>9.5</v>
      </c>
      <c r="I279" s="99">
        <v>5.62E-2</v>
      </c>
      <c r="J279" s="175">
        <f t="shared" si="15"/>
        <v>10.033899999999999</v>
      </c>
      <c r="K279" s="167">
        <v>10</v>
      </c>
      <c r="L279" s="167">
        <v>1015</v>
      </c>
      <c r="M279" s="170">
        <v>10151600</v>
      </c>
      <c r="N279" s="168" t="s">
        <v>1077</v>
      </c>
      <c r="P279" s="479">
        <v>8</v>
      </c>
      <c r="Q279" s="503">
        <v>8</v>
      </c>
      <c r="R279" s="475">
        <f t="shared" si="16"/>
        <v>8</v>
      </c>
    </row>
    <row r="280" spans="1:18" ht="15.75">
      <c r="A280" s="7">
        <v>278</v>
      </c>
      <c r="B280" s="42" t="s">
        <v>1083</v>
      </c>
      <c r="C280" s="43" t="s">
        <v>1084</v>
      </c>
      <c r="D280" s="44" t="s">
        <v>650</v>
      </c>
      <c r="E280" s="39">
        <v>1</v>
      </c>
      <c r="F280" s="45">
        <v>4</v>
      </c>
      <c r="G280" s="45">
        <v>8</v>
      </c>
      <c r="H280" s="40">
        <f t="shared" si="14"/>
        <v>6</v>
      </c>
      <c r="I280" s="99">
        <v>5.62E-2</v>
      </c>
      <c r="J280" s="175">
        <f t="shared" si="15"/>
        <v>6.3372000000000002</v>
      </c>
      <c r="K280" s="167">
        <v>10</v>
      </c>
      <c r="L280" s="167">
        <v>1015</v>
      </c>
      <c r="M280" s="170">
        <v>10151600</v>
      </c>
      <c r="N280" s="168" t="s">
        <v>1077</v>
      </c>
      <c r="P280" s="479">
        <v>9</v>
      </c>
      <c r="Q280" s="503">
        <v>9</v>
      </c>
      <c r="R280" s="475">
        <f t="shared" si="16"/>
        <v>9</v>
      </c>
    </row>
    <row r="281" spans="1:18" ht="15.75">
      <c r="A281" s="7">
        <v>279</v>
      </c>
      <c r="B281" s="42">
        <v>235610</v>
      </c>
      <c r="C281" s="43" t="s">
        <v>1085</v>
      </c>
      <c r="D281" s="44" t="s">
        <v>650</v>
      </c>
      <c r="E281" s="39">
        <v>1</v>
      </c>
      <c r="F281" s="45">
        <v>7</v>
      </c>
      <c r="G281" s="45">
        <v>7</v>
      </c>
      <c r="H281" s="40">
        <f t="shared" si="14"/>
        <v>7</v>
      </c>
      <c r="I281" s="99">
        <v>5.62E-2</v>
      </c>
      <c r="J281" s="175">
        <f t="shared" si="15"/>
        <v>7.3933999999999997</v>
      </c>
      <c r="K281" s="167">
        <v>50</v>
      </c>
      <c r="L281" s="167">
        <v>5019</v>
      </c>
      <c r="M281" s="170">
        <v>50192100</v>
      </c>
      <c r="N281" s="168" t="s">
        <v>1086</v>
      </c>
      <c r="P281" s="479">
        <v>8</v>
      </c>
      <c r="Q281" s="503">
        <v>8</v>
      </c>
      <c r="R281" s="475">
        <f t="shared" si="16"/>
        <v>8</v>
      </c>
    </row>
    <row r="282" spans="1:18" ht="15.75">
      <c r="A282" s="7">
        <v>280</v>
      </c>
      <c r="B282" s="42">
        <v>255847</v>
      </c>
      <c r="C282" s="43" t="s">
        <v>1087</v>
      </c>
      <c r="D282" s="44" t="s">
        <v>650</v>
      </c>
      <c r="E282" s="39">
        <v>1</v>
      </c>
      <c r="F282" s="45">
        <v>10</v>
      </c>
      <c r="G282" s="45">
        <v>7</v>
      </c>
      <c r="H282" s="40">
        <f t="shared" si="14"/>
        <v>8.5</v>
      </c>
      <c r="I282" s="99">
        <v>5.62E-2</v>
      </c>
      <c r="J282" s="175">
        <f t="shared" si="15"/>
        <v>8.9777000000000005</v>
      </c>
      <c r="K282" s="167">
        <v>50</v>
      </c>
      <c r="L282" s="170">
        <v>5040</v>
      </c>
      <c r="M282" s="170">
        <v>50403200</v>
      </c>
      <c r="N282" s="171" t="s">
        <v>1088</v>
      </c>
      <c r="P282" s="479">
        <v>8</v>
      </c>
      <c r="Q282" s="503">
        <v>8</v>
      </c>
      <c r="R282" s="475">
        <f t="shared" si="16"/>
        <v>8</v>
      </c>
    </row>
    <row r="283" spans="1:18" ht="15.75">
      <c r="A283" s="7">
        <v>281</v>
      </c>
      <c r="B283" s="42">
        <v>232610</v>
      </c>
      <c r="C283" s="43" t="s">
        <v>1089</v>
      </c>
      <c r="D283" s="44" t="s">
        <v>630</v>
      </c>
      <c r="E283" s="39">
        <v>1</v>
      </c>
      <c r="F283" s="45">
        <v>25</v>
      </c>
      <c r="G283" s="45">
        <v>15.333333333333334</v>
      </c>
      <c r="H283" s="40">
        <f t="shared" si="14"/>
        <v>20.166666666666668</v>
      </c>
      <c r="I283" s="99">
        <v>5.62E-2</v>
      </c>
      <c r="J283" s="175">
        <f t="shared" si="15"/>
        <v>21.300033333333335</v>
      </c>
      <c r="K283" s="167">
        <v>50</v>
      </c>
      <c r="L283" s="167">
        <v>5046</v>
      </c>
      <c r="M283" s="167">
        <v>50463200</v>
      </c>
      <c r="N283" s="168" t="s">
        <v>1090</v>
      </c>
      <c r="P283" s="479">
        <v>21</v>
      </c>
      <c r="Q283" s="503">
        <v>20</v>
      </c>
      <c r="R283" s="475">
        <f t="shared" si="16"/>
        <v>20.5</v>
      </c>
    </row>
    <row r="284" spans="1:18" ht="15.75">
      <c r="A284" s="7">
        <v>282</v>
      </c>
      <c r="B284" s="42">
        <v>231632</v>
      </c>
      <c r="C284" s="43" t="s">
        <v>1091</v>
      </c>
      <c r="D284" s="44" t="s">
        <v>650</v>
      </c>
      <c r="E284" s="39">
        <v>1</v>
      </c>
      <c r="F284" s="45">
        <v>10</v>
      </c>
      <c r="G284" s="45">
        <v>20.333333333333332</v>
      </c>
      <c r="H284" s="40">
        <f t="shared" si="14"/>
        <v>15.166666666666666</v>
      </c>
      <c r="I284" s="99">
        <v>5.62E-2</v>
      </c>
      <c r="J284" s="175">
        <f t="shared" si="15"/>
        <v>16.019033333333333</v>
      </c>
      <c r="K284" s="167">
        <v>50</v>
      </c>
      <c r="L284" s="170">
        <v>5054</v>
      </c>
      <c r="M284" s="170">
        <v>50540700</v>
      </c>
      <c r="N284" s="171" t="s">
        <v>1092</v>
      </c>
      <c r="P284" s="479">
        <v>24</v>
      </c>
      <c r="Q284" s="503">
        <v>23</v>
      </c>
      <c r="R284" s="475">
        <f t="shared" si="16"/>
        <v>23.5</v>
      </c>
    </row>
    <row r="285" spans="1:18" ht="15.75">
      <c r="A285" s="7">
        <v>283</v>
      </c>
      <c r="B285" s="42">
        <v>232304</v>
      </c>
      <c r="C285" s="43" t="s">
        <v>1093</v>
      </c>
      <c r="D285" s="44" t="s">
        <v>650</v>
      </c>
      <c r="E285" s="39">
        <v>1</v>
      </c>
      <c r="F285" s="45">
        <v>7</v>
      </c>
      <c r="G285" s="45">
        <v>9</v>
      </c>
      <c r="H285" s="40">
        <f t="shared" ref="H285:H316" si="17">(F285+G285)/2</f>
        <v>8</v>
      </c>
      <c r="I285" s="99">
        <v>5.62E-2</v>
      </c>
      <c r="J285" s="175">
        <f t="shared" ref="J285:J316" si="18">(H285*I285)+H285</f>
        <v>8.4496000000000002</v>
      </c>
      <c r="K285" s="167">
        <v>50</v>
      </c>
      <c r="L285" s="170">
        <v>5030</v>
      </c>
      <c r="M285" s="170">
        <v>50304500</v>
      </c>
      <c r="N285" s="168" t="s">
        <v>1094</v>
      </c>
      <c r="P285" s="479">
        <v>11</v>
      </c>
      <c r="Q285" s="503">
        <v>10</v>
      </c>
      <c r="R285" s="475">
        <f t="shared" si="16"/>
        <v>10.5</v>
      </c>
    </row>
    <row r="286" spans="1:18" ht="15.75">
      <c r="A286" s="7">
        <v>284</v>
      </c>
      <c r="B286" s="42">
        <v>233602</v>
      </c>
      <c r="C286" s="43" t="s">
        <v>1095</v>
      </c>
      <c r="D286" s="44" t="s">
        <v>650</v>
      </c>
      <c r="E286" s="39">
        <v>1</v>
      </c>
      <c r="F286" s="45">
        <v>14</v>
      </c>
      <c r="G286" s="45">
        <v>7</v>
      </c>
      <c r="H286" s="40">
        <f t="shared" si="17"/>
        <v>10.5</v>
      </c>
      <c r="I286" s="99">
        <v>5.62E-2</v>
      </c>
      <c r="J286" s="175">
        <f t="shared" si="18"/>
        <v>11.0901</v>
      </c>
      <c r="K286" s="167">
        <v>50</v>
      </c>
      <c r="L286" s="170">
        <v>5030</v>
      </c>
      <c r="M286" s="170">
        <v>50304500</v>
      </c>
      <c r="N286" s="171" t="s">
        <v>1096</v>
      </c>
      <c r="P286" s="479">
        <v>8</v>
      </c>
      <c r="Q286" s="503">
        <v>8</v>
      </c>
      <c r="R286" s="475">
        <f t="shared" si="16"/>
        <v>8</v>
      </c>
    </row>
    <row r="287" spans="1:18" ht="15.75">
      <c r="A287" s="7">
        <v>285</v>
      </c>
      <c r="B287" s="42">
        <v>230772</v>
      </c>
      <c r="C287" s="43" t="s">
        <v>1097</v>
      </c>
      <c r="D287" s="44" t="s">
        <v>650</v>
      </c>
      <c r="E287" s="39">
        <v>1</v>
      </c>
      <c r="F287" s="45">
        <v>7</v>
      </c>
      <c r="G287" s="45">
        <v>9</v>
      </c>
      <c r="H287" s="40">
        <f t="shared" si="17"/>
        <v>8</v>
      </c>
      <c r="I287" s="99">
        <v>5.62E-2</v>
      </c>
      <c r="J287" s="175">
        <f t="shared" si="18"/>
        <v>8.4496000000000002</v>
      </c>
      <c r="K287" s="167">
        <v>50</v>
      </c>
      <c r="L287" s="170">
        <v>5030</v>
      </c>
      <c r="M287" s="170">
        <v>50304500</v>
      </c>
      <c r="N287" s="171" t="s">
        <v>1098</v>
      </c>
      <c r="P287" s="479">
        <v>11</v>
      </c>
      <c r="Q287" s="503">
        <v>10</v>
      </c>
      <c r="R287" s="475">
        <f t="shared" si="16"/>
        <v>10.5</v>
      </c>
    </row>
    <row r="288" spans="1:18" ht="15.75">
      <c r="A288" s="7">
        <v>286</v>
      </c>
      <c r="B288" s="42">
        <v>257053</v>
      </c>
      <c r="C288" s="43" t="s">
        <v>1099</v>
      </c>
      <c r="D288" s="44" t="s">
        <v>650</v>
      </c>
      <c r="E288" s="39">
        <v>1</v>
      </c>
      <c r="F288" s="45">
        <v>29</v>
      </c>
      <c r="G288" s="45">
        <v>24.196666666666665</v>
      </c>
      <c r="H288" s="40">
        <f t="shared" si="17"/>
        <v>26.598333333333333</v>
      </c>
      <c r="I288" s="99">
        <v>5.62E-2</v>
      </c>
      <c r="J288" s="175">
        <f t="shared" si="18"/>
        <v>28.093159666666665</v>
      </c>
      <c r="K288" s="167">
        <v>50</v>
      </c>
      <c r="L288" s="170">
        <v>5019</v>
      </c>
      <c r="M288" s="170">
        <v>50192100</v>
      </c>
      <c r="N288" s="171" t="s">
        <v>1100</v>
      </c>
      <c r="P288" s="479">
        <v>29</v>
      </c>
      <c r="Q288" s="503">
        <v>27</v>
      </c>
      <c r="R288" s="475">
        <f t="shared" si="16"/>
        <v>28</v>
      </c>
    </row>
    <row r="289" spans="1:18" ht="15.75">
      <c r="A289" s="7">
        <v>287</v>
      </c>
      <c r="B289" s="42" t="s">
        <v>1101</v>
      </c>
      <c r="C289" s="43" t="s">
        <v>1102</v>
      </c>
      <c r="D289" s="44" t="s">
        <v>650</v>
      </c>
      <c r="E289" s="39">
        <v>1</v>
      </c>
      <c r="F289" s="45">
        <v>35</v>
      </c>
      <c r="G289" s="45">
        <v>30.94</v>
      </c>
      <c r="H289" s="40">
        <f t="shared" si="17"/>
        <v>32.97</v>
      </c>
      <c r="I289" s="99">
        <v>5.62E-2</v>
      </c>
      <c r="J289" s="175">
        <f t="shared" si="18"/>
        <v>34.822913999999997</v>
      </c>
      <c r="K289" s="167">
        <v>50</v>
      </c>
      <c r="L289" s="170">
        <v>5013</v>
      </c>
      <c r="M289" s="170">
        <v>50131700</v>
      </c>
      <c r="N289" s="171" t="s">
        <v>1045</v>
      </c>
      <c r="P289" s="479">
        <v>36</v>
      </c>
      <c r="Q289" s="503">
        <v>35</v>
      </c>
      <c r="R289" s="475">
        <f t="shared" si="16"/>
        <v>35.5</v>
      </c>
    </row>
    <row r="290" spans="1:18" ht="15.75">
      <c r="A290" s="7">
        <v>288</v>
      </c>
      <c r="B290" s="42" t="s">
        <v>1101</v>
      </c>
      <c r="C290" s="43" t="s">
        <v>1103</v>
      </c>
      <c r="D290" s="44" t="s">
        <v>650</v>
      </c>
      <c r="E290" s="39">
        <v>1</v>
      </c>
      <c r="F290" s="45">
        <v>37</v>
      </c>
      <c r="G290" s="45">
        <v>36.89</v>
      </c>
      <c r="H290" s="40">
        <f t="shared" si="17"/>
        <v>36.945</v>
      </c>
      <c r="I290" s="99">
        <v>5.62E-2</v>
      </c>
      <c r="J290" s="175">
        <f t="shared" si="18"/>
        <v>39.021309000000002</v>
      </c>
      <c r="K290" s="167">
        <v>50</v>
      </c>
      <c r="L290" s="170">
        <v>5013</v>
      </c>
      <c r="M290" s="170">
        <v>50131700</v>
      </c>
      <c r="N290" s="171" t="s">
        <v>685</v>
      </c>
      <c r="P290" s="479">
        <v>44</v>
      </c>
      <c r="Q290" s="503">
        <v>42</v>
      </c>
      <c r="R290" s="475">
        <f t="shared" si="16"/>
        <v>43</v>
      </c>
    </row>
    <row r="291" spans="1:18" ht="15.75">
      <c r="A291" s="7">
        <v>289</v>
      </c>
      <c r="B291" s="42">
        <v>235693</v>
      </c>
      <c r="C291" s="43" t="s">
        <v>1104</v>
      </c>
      <c r="D291" s="44" t="s">
        <v>650</v>
      </c>
      <c r="E291" s="39">
        <v>1</v>
      </c>
      <c r="F291" s="45">
        <v>7</v>
      </c>
      <c r="G291" s="45">
        <v>36.89</v>
      </c>
      <c r="H291" s="40">
        <f t="shared" si="17"/>
        <v>21.945</v>
      </c>
      <c r="I291" s="99">
        <v>5.62E-2</v>
      </c>
      <c r="J291" s="175">
        <f t="shared" si="18"/>
        <v>23.178308999999999</v>
      </c>
      <c r="K291" s="167">
        <v>50</v>
      </c>
      <c r="L291" s="170">
        <v>5013</v>
      </c>
      <c r="M291" s="170">
        <v>50131700</v>
      </c>
      <c r="N291" s="171" t="s">
        <v>1105</v>
      </c>
      <c r="P291" s="479">
        <v>44</v>
      </c>
      <c r="Q291" s="503">
        <v>42</v>
      </c>
      <c r="R291" s="475">
        <f t="shared" si="16"/>
        <v>43</v>
      </c>
    </row>
    <row r="292" spans="1:18" ht="15.75">
      <c r="A292" s="7">
        <v>290</v>
      </c>
      <c r="B292" s="42">
        <v>230783</v>
      </c>
      <c r="C292" s="43" t="s">
        <v>1106</v>
      </c>
      <c r="D292" s="44" t="s">
        <v>650</v>
      </c>
      <c r="E292" s="39">
        <v>1</v>
      </c>
      <c r="F292" s="45">
        <v>10</v>
      </c>
      <c r="G292" s="45">
        <v>15.333333333333334</v>
      </c>
      <c r="H292" s="40">
        <f t="shared" si="17"/>
        <v>12.666666666666668</v>
      </c>
      <c r="I292" s="99">
        <v>5.62E-2</v>
      </c>
      <c r="J292" s="175">
        <f t="shared" si="18"/>
        <v>13.378533333333335</v>
      </c>
      <c r="K292" s="167">
        <v>50</v>
      </c>
      <c r="L292" s="170">
        <v>5030</v>
      </c>
      <c r="M292" s="170">
        <v>50301500</v>
      </c>
      <c r="N292" s="171" t="s">
        <v>1107</v>
      </c>
      <c r="P292" s="479">
        <v>18</v>
      </c>
      <c r="Q292" s="503">
        <v>17</v>
      </c>
      <c r="R292" s="475">
        <f t="shared" si="16"/>
        <v>17.5</v>
      </c>
    </row>
    <row r="293" spans="1:18" ht="15.75">
      <c r="A293" s="7">
        <v>291</v>
      </c>
      <c r="B293" s="42">
        <v>230783</v>
      </c>
      <c r="C293" s="43" t="s">
        <v>1108</v>
      </c>
      <c r="D293" s="44" t="s">
        <v>650</v>
      </c>
      <c r="E293" s="39">
        <v>1</v>
      </c>
      <c r="F293" s="45">
        <v>12</v>
      </c>
      <c r="G293" s="45">
        <v>15.333333333333334</v>
      </c>
      <c r="H293" s="40">
        <f t="shared" si="17"/>
        <v>13.666666666666668</v>
      </c>
      <c r="I293" s="99">
        <v>5.62E-2</v>
      </c>
      <c r="J293" s="175">
        <f t="shared" si="18"/>
        <v>14.434733333333334</v>
      </c>
      <c r="K293" s="167">
        <v>50</v>
      </c>
      <c r="L293" s="170">
        <v>5030</v>
      </c>
      <c r="M293" s="170">
        <v>50301500</v>
      </c>
      <c r="N293" s="171" t="s">
        <v>1109</v>
      </c>
      <c r="P293" s="479">
        <v>18</v>
      </c>
      <c r="Q293" s="503">
        <v>17</v>
      </c>
      <c r="R293" s="475">
        <f t="shared" si="16"/>
        <v>17.5</v>
      </c>
    </row>
    <row r="294" spans="1:18" ht="15.75">
      <c r="A294" s="7">
        <v>292</v>
      </c>
      <c r="B294" s="42">
        <v>230782</v>
      </c>
      <c r="C294" s="43" t="s">
        <v>1110</v>
      </c>
      <c r="D294" s="44" t="s">
        <v>650</v>
      </c>
      <c r="E294" s="39">
        <v>1</v>
      </c>
      <c r="F294" s="45">
        <v>14</v>
      </c>
      <c r="G294" s="45">
        <v>15.333333333333334</v>
      </c>
      <c r="H294" s="40">
        <f t="shared" si="17"/>
        <v>14.666666666666668</v>
      </c>
      <c r="I294" s="99">
        <v>5.62E-2</v>
      </c>
      <c r="J294" s="175">
        <f t="shared" si="18"/>
        <v>15.490933333333334</v>
      </c>
      <c r="K294" s="167">
        <v>50</v>
      </c>
      <c r="L294" s="170">
        <v>5030</v>
      </c>
      <c r="M294" s="170">
        <v>50301500</v>
      </c>
      <c r="N294" s="171" t="s">
        <v>1111</v>
      </c>
      <c r="P294" s="479">
        <v>18</v>
      </c>
      <c r="Q294" s="503">
        <v>17</v>
      </c>
      <c r="R294" s="475">
        <f t="shared" si="16"/>
        <v>17.5</v>
      </c>
    </row>
    <row r="295" spans="1:18" ht="15.75">
      <c r="A295" s="7">
        <v>293</v>
      </c>
      <c r="B295" s="42">
        <v>232308</v>
      </c>
      <c r="C295" s="43" t="s">
        <v>1112</v>
      </c>
      <c r="D295" s="44" t="s">
        <v>650</v>
      </c>
      <c r="E295" s="39">
        <v>1</v>
      </c>
      <c r="F295" s="45">
        <v>24</v>
      </c>
      <c r="G295" s="45">
        <v>14.333333333333334</v>
      </c>
      <c r="H295" s="40">
        <f t="shared" si="17"/>
        <v>19.166666666666668</v>
      </c>
      <c r="I295" s="99">
        <v>5.62E-2</v>
      </c>
      <c r="J295" s="175">
        <f t="shared" si="18"/>
        <v>20.243833333333335</v>
      </c>
      <c r="K295" s="167">
        <v>50</v>
      </c>
      <c r="L295" s="170">
        <v>5030</v>
      </c>
      <c r="M295" s="170">
        <v>50305200</v>
      </c>
      <c r="N295" s="171" t="s">
        <v>1113</v>
      </c>
      <c r="P295" s="479">
        <v>17</v>
      </c>
      <c r="Q295" s="503">
        <v>16</v>
      </c>
      <c r="R295" s="475">
        <f t="shared" si="16"/>
        <v>16.5</v>
      </c>
    </row>
    <row r="296" spans="1:18" ht="15.75">
      <c r="A296" s="7">
        <v>294</v>
      </c>
      <c r="B296" s="42">
        <v>232384</v>
      </c>
      <c r="C296" s="43" t="s">
        <v>1114</v>
      </c>
      <c r="D296" s="44" t="s">
        <v>650</v>
      </c>
      <c r="E296" s="39">
        <v>1</v>
      </c>
      <c r="F296" s="45">
        <v>7</v>
      </c>
      <c r="G296" s="45">
        <v>14.280000000000001</v>
      </c>
      <c r="H296" s="40">
        <f t="shared" si="17"/>
        <v>10.64</v>
      </c>
      <c r="I296" s="99">
        <v>5.62E-2</v>
      </c>
      <c r="J296" s="175">
        <f t="shared" si="18"/>
        <v>11.237968</v>
      </c>
      <c r="K296" s="167">
        <v>50</v>
      </c>
      <c r="L296" s="167">
        <v>5015</v>
      </c>
      <c r="M296" s="167">
        <v>50151500</v>
      </c>
      <c r="N296" s="168" t="s">
        <v>1115</v>
      </c>
      <c r="P296" s="479">
        <v>15</v>
      </c>
      <c r="Q296" s="503">
        <v>14</v>
      </c>
      <c r="R296" s="475">
        <f t="shared" si="16"/>
        <v>14.5</v>
      </c>
    </row>
    <row r="297" spans="1:18" ht="15.75">
      <c r="A297" s="7">
        <v>295</v>
      </c>
      <c r="B297" s="42">
        <v>232384</v>
      </c>
      <c r="C297" s="43" t="s">
        <v>1116</v>
      </c>
      <c r="D297" s="44" t="s">
        <v>650</v>
      </c>
      <c r="E297" s="39">
        <v>1</v>
      </c>
      <c r="F297" s="45">
        <v>25</v>
      </c>
      <c r="G297" s="45">
        <v>33.32</v>
      </c>
      <c r="H297" s="40">
        <f t="shared" si="17"/>
        <v>29.16</v>
      </c>
      <c r="I297" s="99">
        <v>5.62E-2</v>
      </c>
      <c r="J297" s="175">
        <f t="shared" si="18"/>
        <v>30.798791999999999</v>
      </c>
      <c r="K297" s="167">
        <v>50</v>
      </c>
      <c r="L297" s="170">
        <v>5015</v>
      </c>
      <c r="M297" s="170">
        <v>50151500</v>
      </c>
      <c r="N297" s="171" t="s">
        <v>1115</v>
      </c>
      <c r="P297" s="479">
        <v>40</v>
      </c>
      <c r="Q297" s="503">
        <v>38</v>
      </c>
      <c r="R297" s="475">
        <f t="shared" si="16"/>
        <v>39</v>
      </c>
    </row>
    <row r="298" spans="1:18" ht="15.75">
      <c r="A298" s="7">
        <v>296</v>
      </c>
      <c r="B298" s="42" t="s">
        <v>1117</v>
      </c>
      <c r="C298" s="43" t="s">
        <v>1118</v>
      </c>
      <c r="D298" s="44" t="s">
        <v>630</v>
      </c>
      <c r="E298" s="39">
        <v>1</v>
      </c>
      <c r="F298" s="45">
        <v>58</v>
      </c>
      <c r="G298" s="45">
        <v>82.333333333333329</v>
      </c>
      <c r="H298" s="40">
        <f t="shared" si="17"/>
        <v>70.166666666666657</v>
      </c>
      <c r="I298" s="99">
        <v>5.62E-2</v>
      </c>
      <c r="J298" s="175">
        <f t="shared" si="18"/>
        <v>74.11003333333332</v>
      </c>
      <c r="K298" s="167">
        <v>50</v>
      </c>
      <c r="L298" s="170">
        <v>5012</v>
      </c>
      <c r="M298" s="170">
        <v>50161000</v>
      </c>
      <c r="N298" s="171" t="s">
        <v>1119</v>
      </c>
      <c r="P298" s="479">
        <v>100</v>
      </c>
      <c r="Q298" s="503">
        <v>95</v>
      </c>
      <c r="R298" s="475">
        <f t="shared" si="16"/>
        <v>97.5</v>
      </c>
    </row>
    <row r="299" spans="1:18" ht="15.75">
      <c r="A299" s="7">
        <v>297</v>
      </c>
      <c r="B299" s="42">
        <v>233682</v>
      </c>
      <c r="C299" s="43" t="s">
        <v>1120</v>
      </c>
      <c r="D299" s="44" t="s">
        <v>650</v>
      </c>
      <c r="E299" s="39">
        <v>1</v>
      </c>
      <c r="F299" s="45">
        <v>90779</v>
      </c>
      <c r="G299" s="45">
        <v>51.333333333333336</v>
      </c>
      <c r="H299" s="40">
        <f t="shared" si="17"/>
        <v>45415.166666666664</v>
      </c>
      <c r="I299" s="99">
        <v>5.62E-2</v>
      </c>
      <c r="J299" s="175">
        <f t="shared" si="18"/>
        <v>47967.499033333334</v>
      </c>
      <c r="K299" s="167">
        <v>50</v>
      </c>
      <c r="L299" s="170">
        <v>5012</v>
      </c>
      <c r="M299" s="170">
        <v>50161000</v>
      </c>
      <c r="N299" s="171" t="s">
        <v>1119</v>
      </c>
      <c r="P299" s="479">
        <v>62</v>
      </c>
      <c r="Q299" s="503">
        <v>59</v>
      </c>
      <c r="R299" s="475">
        <f t="shared" si="16"/>
        <v>60.5</v>
      </c>
    </row>
    <row r="300" spans="1:18" ht="15.75">
      <c r="A300" s="7">
        <v>298</v>
      </c>
      <c r="B300" s="42">
        <v>232466</v>
      </c>
      <c r="C300" s="43" t="s">
        <v>1121</v>
      </c>
      <c r="D300" s="44" t="s">
        <v>1122</v>
      </c>
      <c r="E300" s="39">
        <v>1</v>
      </c>
      <c r="F300" s="45">
        <v>48238</v>
      </c>
      <c r="G300" s="45">
        <v>123232</v>
      </c>
      <c r="H300" s="40">
        <f t="shared" si="17"/>
        <v>85735</v>
      </c>
      <c r="I300" s="99">
        <v>5.62E-2</v>
      </c>
      <c r="J300" s="175">
        <f t="shared" si="18"/>
        <v>90553.307000000001</v>
      </c>
      <c r="K300" s="167">
        <v>50</v>
      </c>
      <c r="L300" s="170">
        <v>5012</v>
      </c>
      <c r="M300" s="170">
        <v>50161000</v>
      </c>
      <c r="N300" s="171" t="s">
        <v>1119</v>
      </c>
      <c r="P300" s="479">
        <v>147000</v>
      </c>
      <c r="Q300" s="505">
        <v>140000</v>
      </c>
      <c r="R300" s="475">
        <f t="shared" si="16"/>
        <v>143500</v>
      </c>
    </row>
    <row r="301" spans="1:18" ht="15.75">
      <c r="A301" s="7">
        <v>299</v>
      </c>
      <c r="B301" s="42">
        <v>232467</v>
      </c>
      <c r="C301" s="43" t="s">
        <v>1123</v>
      </c>
      <c r="D301" s="44" t="s">
        <v>1122</v>
      </c>
      <c r="E301" s="39">
        <v>1</v>
      </c>
      <c r="F301" s="45">
        <v>49</v>
      </c>
      <c r="G301" s="45">
        <v>99612.666666666672</v>
      </c>
      <c r="H301" s="40">
        <f t="shared" si="17"/>
        <v>49830.833333333336</v>
      </c>
      <c r="I301" s="99">
        <v>5.62E-2</v>
      </c>
      <c r="J301" s="175">
        <f t="shared" si="18"/>
        <v>52631.326166666666</v>
      </c>
      <c r="K301" s="167">
        <v>50</v>
      </c>
      <c r="L301" s="170">
        <v>5012</v>
      </c>
      <c r="M301" s="170">
        <v>50161000</v>
      </c>
      <c r="N301" s="171" t="s">
        <v>1119</v>
      </c>
      <c r="P301" s="479">
        <v>136500</v>
      </c>
      <c r="Q301" s="505">
        <v>130000</v>
      </c>
      <c r="R301" s="475">
        <f t="shared" si="16"/>
        <v>133250</v>
      </c>
    </row>
    <row r="302" spans="1:18" ht="15.75">
      <c r="A302" s="7">
        <v>300</v>
      </c>
      <c r="B302" s="42" t="s">
        <v>1124</v>
      </c>
      <c r="C302" s="43" t="s">
        <v>1125</v>
      </c>
      <c r="D302" s="44" t="s">
        <v>650</v>
      </c>
      <c r="E302" s="39">
        <v>1</v>
      </c>
      <c r="F302" s="45">
        <v>50</v>
      </c>
      <c r="G302" s="45">
        <v>61.333333333333336</v>
      </c>
      <c r="H302" s="40">
        <f t="shared" si="17"/>
        <v>55.666666666666671</v>
      </c>
      <c r="I302" s="99">
        <v>5.62E-2</v>
      </c>
      <c r="J302" s="175">
        <f t="shared" si="18"/>
        <v>58.795133333333339</v>
      </c>
      <c r="K302" s="167">
        <v>50</v>
      </c>
      <c r="L302" s="170">
        <v>5012</v>
      </c>
      <c r="M302" s="170">
        <v>50161000</v>
      </c>
      <c r="N302" s="171" t="s">
        <v>1119</v>
      </c>
      <c r="P302" s="479">
        <v>74</v>
      </c>
      <c r="Q302" s="503">
        <v>70</v>
      </c>
      <c r="R302" s="475">
        <f t="shared" si="16"/>
        <v>72</v>
      </c>
    </row>
    <row r="303" spans="1:18" ht="15.75">
      <c r="A303" s="7">
        <v>301</v>
      </c>
      <c r="B303" s="42">
        <v>232549</v>
      </c>
      <c r="C303" s="43" t="s">
        <v>1126</v>
      </c>
      <c r="D303" s="44" t="s">
        <v>650</v>
      </c>
      <c r="E303" s="39">
        <v>1</v>
      </c>
      <c r="F303" s="45">
        <v>17</v>
      </c>
      <c r="G303" s="45">
        <v>36.89</v>
      </c>
      <c r="H303" s="40">
        <f t="shared" si="17"/>
        <v>26.945</v>
      </c>
      <c r="I303" s="99">
        <v>5.62E-2</v>
      </c>
      <c r="J303" s="175">
        <f t="shared" si="18"/>
        <v>28.459309000000001</v>
      </c>
      <c r="K303" s="167">
        <v>50</v>
      </c>
      <c r="L303" s="170">
        <v>5019</v>
      </c>
      <c r="M303" s="170">
        <v>50192300</v>
      </c>
      <c r="N303" s="171" t="s">
        <v>1003</v>
      </c>
      <c r="P303" s="479">
        <v>44</v>
      </c>
      <c r="Q303" s="503">
        <v>42</v>
      </c>
      <c r="R303" s="475">
        <f t="shared" si="16"/>
        <v>43</v>
      </c>
    </row>
    <row r="304" spans="1:18" ht="15.75">
      <c r="A304" s="7">
        <v>302</v>
      </c>
      <c r="B304" s="42">
        <v>244171</v>
      </c>
      <c r="C304" s="43" t="s">
        <v>1127</v>
      </c>
      <c r="D304" s="44" t="s">
        <v>650</v>
      </c>
      <c r="E304" s="39">
        <v>1</v>
      </c>
      <c r="F304" s="45">
        <v>9</v>
      </c>
      <c r="G304" s="45">
        <v>30.94</v>
      </c>
      <c r="H304" s="40">
        <f t="shared" si="17"/>
        <v>19.97</v>
      </c>
      <c r="I304" s="99">
        <v>5.62E-2</v>
      </c>
      <c r="J304" s="175">
        <f t="shared" si="18"/>
        <v>21.092313999999998</v>
      </c>
      <c r="K304" s="167">
        <v>50</v>
      </c>
      <c r="L304" s="170">
        <v>5017</v>
      </c>
      <c r="M304" s="170">
        <v>50171800</v>
      </c>
      <c r="N304" s="171" t="s">
        <v>1128</v>
      </c>
      <c r="P304" s="479">
        <v>27</v>
      </c>
      <c r="Q304" s="503">
        <v>26</v>
      </c>
      <c r="R304" s="475">
        <f t="shared" si="16"/>
        <v>26.5</v>
      </c>
    </row>
    <row r="305" spans="1:18" ht="15.75">
      <c r="A305" s="7">
        <v>303</v>
      </c>
      <c r="B305" s="42">
        <v>236761</v>
      </c>
      <c r="C305" s="43" t="s">
        <v>1129</v>
      </c>
      <c r="D305" s="44" t="s">
        <v>650</v>
      </c>
      <c r="E305" s="39">
        <v>1</v>
      </c>
      <c r="F305" s="45">
        <v>48</v>
      </c>
      <c r="G305" s="45">
        <v>14.280000000000001</v>
      </c>
      <c r="H305" s="40">
        <f t="shared" si="17"/>
        <v>31.14</v>
      </c>
      <c r="I305" s="99">
        <v>5.62E-2</v>
      </c>
      <c r="J305" s="175">
        <f t="shared" si="18"/>
        <v>32.890067999999999</v>
      </c>
      <c r="K305" s="167">
        <v>50</v>
      </c>
      <c r="L305" s="170">
        <v>5018</v>
      </c>
      <c r="M305" s="170">
        <v>50181700</v>
      </c>
      <c r="N305" s="171" t="s">
        <v>1062</v>
      </c>
      <c r="P305" s="479">
        <v>17</v>
      </c>
      <c r="Q305" s="503">
        <v>17</v>
      </c>
      <c r="R305" s="475">
        <f t="shared" si="16"/>
        <v>17</v>
      </c>
    </row>
    <row r="306" spans="1:18" ht="15.75">
      <c r="A306" s="7">
        <v>304</v>
      </c>
      <c r="B306" s="42" t="s">
        <v>1130</v>
      </c>
      <c r="C306" s="43" t="s">
        <v>1131</v>
      </c>
      <c r="D306" s="44" t="s">
        <v>650</v>
      </c>
      <c r="E306" s="39">
        <v>1</v>
      </c>
      <c r="F306" s="45">
        <v>9</v>
      </c>
      <c r="G306" s="45">
        <v>20.333333333333332</v>
      </c>
      <c r="H306" s="40">
        <f t="shared" si="17"/>
        <v>14.666666666666666</v>
      </c>
      <c r="I306" s="99">
        <v>5.62E-2</v>
      </c>
      <c r="J306" s="175">
        <f t="shared" si="18"/>
        <v>15.490933333333333</v>
      </c>
      <c r="K306" s="167">
        <v>50</v>
      </c>
      <c r="L306" s="170">
        <v>5030</v>
      </c>
      <c r="M306" s="170">
        <v>50304600</v>
      </c>
      <c r="N306" s="171" t="s">
        <v>1132</v>
      </c>
      <c r="P306" s="479">
        <v>24</v>
      </c>
      <c r="Q306" s="503">
        <v>23</v>
      </c>
      <c r="R306" s="475">
        <f t="shared" si="16"/>
        <v>23.5</v>
      </c>
    </row>
    <row r="307" spans="1:18" ht="15.75">
      <c r="A307" s="7">
        <v>305</v>
      </c>
      <c r="B307" s="42">
        <v>233646</v>
      </c>
      <c r="C307" s="43" t="s">
        <v>1133</v>
      </c>
      <c r="D307" s="44" t="s">
        <v>630</v>
      </c>
      <c r="E307" s="39">
        <v>1</v>
      </c>
      <c r="F307" s="45">
        <v>59</v>
      </c>
      <c r="G307" s="45">
        <v>14.280000000000001</v>
      </c>
      <c r="H307" s="40">
        <f t="shared" si="17"/>
        <v>36.64</v>
      </c>
      <c r="I307" s="99">
        <v>5.62E-2</v>
      </c>
      <c r="J307" s="175">
        <f t="shared" si="18"/>
        <v>38.699168</v>
      </c>
      <c r="K307" s="167">
        <v>50</v>
      </c>
      <c r="L307" s="170">
        <v>5040</v>
      </c>
      <c r="M307" s="170">
        <v>50404100</v>
      </c>
      <c r="N307" s="171" t="s">
        <v>1134</v>
      </c>
      <c r="P307" s="479">
        <v>15</v>
      </c>
      <c r="Q307" s="503">
        <v>14</v>
      </c>
      <c r="R307" s="475">
        <f t="shared" si="16"/>
        <v>14.5</v>
      </c>
    </row>
    <row r="308" spans="1:18" ht="15.75">
      <c r="A308" s="7">
        <v>306</v>
      </c>
      <c r="B308" s="42">
        <v>232611</v>
      </c>
      <c r="C308" s="43" t="s">
        <v>1135</v>
      </c>
      <c r="D308" s="44" t="s">
        <v>650</v>
      </c>
      <c r="E308" s="39">
        <v>1</v>
      </c>
      <c r="F308" s="45">
        <v>24</v>
      </c>
      <c r="G308" s="45">
        <v>49.186666666666667</v>
      </c>
      <c r="H308" s="40">
        <f t="shared" si="17"/>
        <v>36.593333333333334</v>
      </c>
      <c r="I308" s="99">
        <v>5.62E-2</v>
      </c>
      <c r="J308" s="175">
        <f t="shared" si="18"/>
        <v>38.649878666666666</v>
      </c>
      <c r="K308" s="167">
        <v>50</v>
      </c>
      <c r="L308" s="170">
        <v>5019</v>
      </c>
      <c r="M308" s="170">
        <v>50192400</v>
      </c>
      <c r="N308" s="171" t="s">
        <v>1136</v>
      </c>
      <c r="P308" s="479">
        <v>59</v>
      </c>
      <c r="Q308" s="503">
        <v>56</v>
      </c>
      <c r="R308" s="475">
        <f t="shared" si="16"/>
        <v>57.5</v>
      </c>
    </row>
    <row r="309" spans="1:18" ht="15.75">
      <c r="A309" s="7">
        <v>307</v>
      </c>
      <c r="B309" s="42">
        <v>232386</v>
      </c>
      <c r="C309" s="43" t="s">
        <v>1137</v>
      </c>
      <c r="D309" s="44" t="s">
        <v>1007</v>
      </c>
      <c r="E309" s="39">
        <v>1</v>
      </c>
      <c r="F309" s="45">
        <v>17</v>
      </c>
      <c r="G309" s="45">
        <v>33</v>
      </c>
      <c r="H309" s="40">
        <f t="shared" si="17"/>
        <v>25</v>
      </c>
      <c r="I309" s="99">
        <v>5.62E-2</v>
      </c>
      <c r="J309" s="175">
        <f t="shared" si="18"/>
        <v>26.405000000000001</v>
      </c>
      <c r="K309" s="167">
        <v>50</v>
      </c>
      <c r="L309" s="170">
        <v>5019</v>
      </c>
      <c r="M309" s="170">
        <v>50192400</v>
      </c>
      <c r="N309" s="171" t="s">
        <v>1138</v>
      </c>
      <c r="P309" s="479">
        <v>34</v>
      </c>
      <c r="Q309" s="503">
        <v>32</v>
      </c>
      <c r="R309" s="475">
        <f t="shared" si="16"/>
        <v>33</v>
      </c>
    </row>
    <row r="310" spans="1:18" ht="15.75">
      <c r="A310" s="7">
        <v>308</v>
      </c>
      <c r="B310" s="42">
        <v>244176</v>
      </c>
      <c r="C310" s="43" t="s">
        <v>1139</v>
      </c>
      <c r="D310" s="44" t="s">
        <v>650</v>
      </c>
      <c r="E310" s="39">
        <v>1</v>
      </c>
      <c r="F310" s="45">
        <v>6</v>
      </c>
      <c r="G310" s="45">
        <v>10.71</v>
      </c>
      <c r="H310" s="40">
        <f t="shared" si="17"/>
        <v>8.3550000000000004</v>
      </c>
      <c r="I310" s="99">
        <v>5.62E-2</v>
      </c>
      <c r="J310" s="175">
        <f t="shared" si="18"/>
        <v>8.8245509999999996</v>
      </c>
      <c r="K310" s="167">
        <v>50</v>
      </c>
      <c r="L310" s="170">
        <v>5019</v>
      </c>
      <c r="M310" s="170">
        <v>50193100</v>
      </c>
      <c r="N310" s="171" t="s">
        <v>1140</v>
      </c>
      <c r="P310" s="479">
        <v>12</v>
      </c>
      <c r="Q310" s="503">
        <v>12</v>
      </c>
      <c r="R310" s="475">
        <f t="shared" si="16"/>
        <v>12</v>
      </c>
    </row>
    <row r="311" spans="1:18" ht="25.5">
      <c r="A311" s="7">
        <v>309</v>
      </c>
      <c r="B311" s="42">
        <v>235700</v>
      </c>
      <c r="C311" s="43" t="s">
        <v>1141</v>
      </c>
      <c r="D311" s="44" t="s">
        <v>61</v>
      </c>
      <c r="E311" s="39">
        <v>1</v>
      </c>
      <c r="F311" s="45">
        <v>1543</v>
      </c>
      <c r="G311" s="45">
        <v>1710.8233333333335</v>
      </c>
      <c r="H311" s="40">
        <f t="shared" si="17"/>
        <v>1626.9116666666669</v>
      </c>
      <c r="I311" s="99">
        <v>5.62E-2</v>
      </c>
      <c r="J311" s="175">
        <f t="shared" si="18"/>
        <v>1718.3441023333335</v>
      </c>
      <c r="K311" s="167">
        <v>50</v>
      </c>
      <c r="L311" s="170">
        <v>5015</v>
      </c>
      <c r="M311" s="170">
        <v>50151900</v>
      </c>
      <c r="N311" s="171" t="s">
        <v>1142</v>
      </c>
      <c r="P311" s="479">
        <v>2124</v>
      </c>
      <c r="Q311" s="505">
        <v>2023</v>
      </c>
      <c r="R311" s="475">
        <f t="shared" si="16"/>
        <v>2073.5</v>
      </c>
    </row>
    <row r="312" spans="1:18" ht="15.75">
      <c r="A312" s="7">
        <v>310</v>
      </c>
      <c r="B312" s="42" t="s">
        <v>1143</v>
      </c>
      <c r="C312" s="43" t="s">
        <v>1144</v>
      </c>
      <c r="D312" s="44" t="s">
        <v>61</v>
      </c>
      <c r="E312" s="39">
        <v>1</v>
      </c>
      <c r="F312" s="45">
        <v>15721</v>
      </c>
      <c r="G312" s="45">
        <v>24.196666666666665</v>
      </c>
      <c r="H312" s="40">
        <f t="shared" si="17"/>
        <v>7872.5983333333334</v>
      </c>
      <c r="I312" s="99">
        <v>5.62E-2</v>
      </c>
      <c r="J312" s="175">
        <f t="shared" si="18"/>
        <v>8315.038359666667</v>
      </c>
      <c r="K312" s="167">
        <v>50</v>
      </c>
      <c r="L312" s="170">
        <v>5015</v>
      </c>
      <c r="M312" s="170">
        <v>50151900</v>
      </c>
      <c r="N312" s="171" t="s">
        <v>1145</v>
      </c>
      <c r="P312" s="479">
        <v>28739</v>
      </c>
      <c r="Q312" s="505">
        <v>27370</v>
      </c>
      <c r="R312" s="475">
        <f t="shared" si="16"/>
        <v>28054.5</v>
      </c>
    </row>
    <row r="313" spans="1:18" ht="15.75">
      <c r="A313" s="7">
        <v>311</v>
      </c>
      <c r="B313" s="42">
        <v>230531</v>
      </c>
      <c r="C313" s="43" t="s">
        <v>1146</v>
      </c>
      <c r="D313" s="44" t="s">
        <v>650</v>
      </c>
      <c r="E313" s="39">
        <v>1</v>
      </c>
      <c r="F313" s="45">
        <v>13</v>
      </c>
      <c r="G313" s="45">
        <v>13.333333333333334</v>
      </c>
      <c r="H313" s="40">
        <f t="shared" si="17"/>
        <v>13.166666666666668</v>
      </c>
      <c r="I313" s="99">
        <v>5.62E-2</v>
      </c>
      <c r="J313" s="175">
        <f t="shared" si="18"/>
        <v>13.906633333333335</v>
      </c>
      <c r="K313" s="167">
        <v>50</v>
      </c>
      <c r="L313" s="170">
        <v>5030</v>
      </c>
      <c r="M313" s="170">
        <v>50302000</v>
      </c>
      <c r="N313" s="171" t="s">
        <v>1147</v>
      </c>
      <c r="P313" s="479">
        <v>16</v>
      </c>
      <c r="Q313" s="505">
        <v>15</v>
      </c>
      <c r="R313" s="475">
        <f t="shared" si="16"/>
        <v>15.5</v>
      </c>
    </row>
    <row r="314" spans="1:18" ht="15.75">
      <c r="A314" s="7">
        <v>312</v>
      </c>
      <c r="B314" s="42" t="s">
        <v>1148</v>
      </c>
      <c r="C314" s="43" t="s">
        <v>1149</v>
      </c>
      <c r="D314" s="44" t="s">
        <v>650</v>
      </c>
      <c r="E314" s="39">
        <v>1</v>
      </c>
      <c r="F314" s="45">
        <v>24</v>
      </c>
      <c r="G314" s="45">
        <v>32.130000000000003</v>
      </c>
      <c r="H314" s="40">
        <f t="shared" si="17"/>
        <v>28.065000000000001</v>
      </c>
      <c r="I314" s="99">
        <v>5.62E-2</v>
      </c>
      <c r="J314" s="175">
        <f t="shared" si="18"/>
        <v>29.642253</v>
      </c>
      <c r="K314" s="167">
        <v>50</v>
      </c>
      <c r="L314" s="170">
        <v>5017</v>
      </c>
      <c r="M314" s="170">
        <v>50171800</v>
      </c>
      <c r="N314" s="171" t="s">
        <v>651</v>
      </c>
      <c r="P314" s="479">
        <v>39</v>
      </c>
      <c r="Q314" s="505">
        <v>37</v>
      </c>
      <c r="R314" s="475">
        <f t="shared" si="16"/>
        <v>38</v>
      </c>
    </row>
    <row r="315" spans="1:18" ht="15.75">
      <c r="A315" s="7">
        <v>313</v>
      </c>
      <c r="B315" s="42" t="s">
        <v>1150</v>
      </c>
      <c r="C315" s="43" t="s">
        <v>1151</v>
      </c>
      <c r="D315" s="44" t="s">
        <v>650</v>
      </c>
      <c r="E315" s="39">
        <v>1</v>
      </c>
      <c r="F315" s="45">
        <v>144</v>
      </c>
      <c r="G315" s="45">
        <v>72.986666666666665</v>
      </c>
      <c r="H315" s="40">
        <f t="shared" si="17"/>
        <v>108.49333333333334</v>
      </c>
      <c r="I315" s="99">
        <v>5.62E-2</v>
      </c>
      <c r="J315" s="175">
        <f t="shared" si="18"/>
        <v>114.59065866666667</v>
      </c>
      <c r="K315" s="167">
        <v>50</v>
      </c>
      <c r="L315" s="170">
        <v>5017</v>
      </c>
      <c r="M315" s="170">
        <v>50171800</v>
      </c>
      <c r="N315" s="171" t="s">
        <v>651</v>
      </c>
      <c r="P315" s="479">
        <v>87</v>
      </c>
      <c r="Q315" s="505">
        <v>83</v>
      </c>
      <c r="R315" s="475">
        <f t="shared" si="16"/>
        <v>85</v>
      </c>
    </row>
    <row r="316" spans="1:18" ht="15.75">
      <c r="A316" s="7">
        <v>314</v>
      </c>
      <c r="B316" s="42">
        <v>231670</v>
      </c>
      <c r="C316" s="43" t="s">
        <v>1152</v>
      </c>
      <c r="D316" s="44" t="s">
        <v>650</v>
      </c>
      <c r="E316" s="39">
        <v>1</v>
      </c>
      <c r="F316" s="45">
        <v>7</v>
      </c>
      <c r="G316" s="45">
        <v>12</v>
      </c>
      <c r="H316" s="40">
        <f t="shared" si="17"/>
        <v>9.5</v>
      </c>
      <c r="I316" s="99">
        <v>5.62E-2</v>
      </c>
      <c r="J316" s="175">
        <f t="shared" si="18"/>
        <v>10.033899999999999</v>
      </c>
      <c r="K316" s="167">
        <v>50</v>
      </c>
      <c r="L316" s="167"/>
      <c r="M316" s="167"/>
      <c r="N316" s="168"/>
      <c r="P316" s="479">
        <v>15</v>
      </c>
      <c r="Q316" s="505">
        <v>14</v>
      </c>
      <c r="R316" s="475">
        <f t="shared" si="16"/>
        <v>14.5</v>
      </c>
    </row>
    <row r="317" spans="1:18" ht="15.75">
      <c r="A317" s="7">
        <v>315</v>
      </c>
      <c r="B317" s="42">
        <v>231679</v>
      </c>
      <c r="C317" s="43" t="s">
        <v>1153</v>
      </c>
      <c r="D317" s="44" t="s">
        <v>650</v>
      </c>
      <c r="E317" s="39">
        <v>1</v>
      </c>
      <c r="F317" s="45">
        <v>16</v>
      </c>
      <c r="G317" s="45">
        <v>16.333333333333332</v>
      </c>
      <c r="H317" s="40">
        <f t="shared" ref="H317:H320" si="19">(F317+G317)/2</f>
        <v>16.166666666666664</v>
      </c>
      <c r="I317" s="99">
        <v>5.62E-2</v>
      </c>
      <c r="J317" s="175">
        <f t="shared" ref="J317:J320" si="20">(H317*I317)+H317</f>
        <v>17.07523333333333</v>
      </c>
      <c r="K317" s="167">
        <v>50</v>
      </c>
      <c r="L317" s="170">
        <v>5040</v>
      </c>
      <c r="M317" s="170">
        <v>50404600</v>
      </c>
      <c r="N317" s="171" t="s">
        <v>1154</v>
      </c>
      <c r="P317" s="479">
        <v>19</v>
      </c>
      <c r="Q317" s="505">
        <v>18</v>
      </c>
      <c r="R317" s="475">
        <f t="shared" si="16"/>
        <v>18.5</v>
      </c>
    </row>
    <row r="318" spans="1:18" ht="15.75">
      <c r="A318" s="7">
        <v>316</v>
      </c>
      <c r="B318" s="42" t="s">
        <v>1155</v>
      </c>
      <c r="C318" s="43" t="s">
        <v>1156</v>
      </c>
      <c r="D318" s="44" t="s">
        <v>61</v>
      </c>
      <c r="E318" s="39">
        <v>1</v>
      </c>
      <c r="F318" s="45">
        <v>8179</v>
      </c>
      <c r="G318" s="45">
        <v>7943.25</v>
      </c>
      <c r="H318" s="40">
        <f t="shared" si="19"/>
        <v>8061.125</v>
      </c>
      <c r="I318" s="99">
        <v>5.62E-2</v>
      </c>
      <c r="J318" s="175">
        <f t="shared" si="20"/>
        <v>8514.1602249999996</v>
      </c>
      <c r="K318" s="167">
        <v>50</v>
      </c>
      <c r="L318" s="170">
        <v>5019</v>
      </c>
      <c r="M318" s="170">
        <v>50192700</v>
      </c>
      <c r="N318" s="171" t="s">
        <v>1157</v>
      </c>
      <c r="P318" s="479">
        <v>8747</v>
      </c>
      <c r="Q318" s="505">
        <v>8330</v>
      </c>
      <c r="R318" s="475">
        <f t="shared" si="16"/>
        <v>8538.5</v>
      </c>
    </row>
    <row r="319" spans="1:18" ht="15.75">
      <c r="A319" s="7">
        <v>317</v>
      </c>
      <c r="B319" s="42">
        <v>231633</v>
      </c>
      <c r="C319" s="43" t="s">
        <v>1158</v>
      </c>
      <c r="D319" s="44" t="s">
        <v>650</v>
      </c>
      <c r="E319" s="39">
        <v>1</v>
      </c>
      <c r="F319" s="45">
        <v>13</v>
      </c>
      <c r="G319" s="45">
        <v>10</v>
      </c>
      <c r="H319" s="40">
        <f t="shared" si="19"/>
        <v>11.5</v>
      </c>
      <c r="I319" s="99">
        <v>5.62E-2</v>
      </c>
      <c r="J319" s="175">
        <f t="shared" si="20"/>
        <v>12.1463</v>
      </c>
      <c r="K319" s="167">
        <v>50</v>
      </c>
      <c r="L319" s="170">
        <v>5030</v>
      </c>
      <c r="M319" s="170">
        <v>50305000</v>
      </c>
      <c r="N319" s="171" t="s">
        <v>1159</v>
      </c>
      <c r="P319" s="479">
        <v>13</v>
      </c>
      <c r="Q319" s="505">
        <v>12</v>
      </c>
      <c r="R319" s="475">
        <f t="shared" si="16"/>
        <v>12.5</v>
      </c>
    </row>
    <row r="320" spans="1:18" ht="15.75">
      <c r="A320" s="7">
        <v>318</v>
      </c>
      <c r="B320" s="42">
        <v>230815</v>
      </c>
      <c r="C320" s="43" t="s">
        <v>1160</v>
      </c>
      <c r="D320" s="44" t="s">
        <v>650</v>
      </c>
      <c r="E320" s="39">
        <v>1</v>
      </c>
      <c r="F320" s="45">
        <v>35</v>
      </c>
      <c r="G320" s="45">
        <v>36.89</v>
      </c>
      <c r="H320" s="40">
        <f t="shared" si="19"/>
        <v>35.945</v>
      </c>
      <c r="I320" s="99">
        <v>5.62E-2</v>
      </c>
      <c r="J320" s="175">
        <f t="shared" si="20"/>
        <v>37.965108999999998</v>
      </c>
      <c r="K320" s="167">
        <v>50</v>
      </c>
      <c r="L320" s="170">
        <v>5019</v>
      </c>
      <c r="M320" s="170">
        <v>50193100</v>
      </c>
      <c r="N320" s="171" t="s">
        <v>1161</v>
      </c>
      <c r="P320" s="479">
        <v>44</v>
      </c>
      <c r="Q320" s="505">
        <v>42</v>
      </c>
      <c r="R320" s="475">
        <f t="shared" si="16"/>
        <v>43</v>
      </c>
    </row>
    <row r="321" spans="1:18" ht="15.75">
      <c r="A321" s="7">
        <v>319</v>
      </c>
      <c r="B321" s="42"/>
      <c r="C321" s="43" t="s">
        <v>1162</v>
      </c>
      <c r="D321" s="44" t="s">
        <v>61</v>
      </c>
      <c r="E321" s="39">
        <v>1</v>
      </c>
      <c r="F321" s="45"/>
      <c r="G321" s="45"/>
      <c r="H321" s="40"/>
      <c r="I321" s="99"/>
      <c r="J321" s="175"/>
      <c r="K321" s="167">
        <v>50</v>
      </c>
      <c r="L321" s="170">
        <v>5040</v>
      </c>
      <c r="M321" s="170">
        <v>504059</v>
      </c>
      <c r="N321" s="171"/>
      <c r="P321" s="479">
        <v>27489</v>
      </c>
      <c r="Q321" s="505">
        <v>26180</v>
      </c>
      <c r="R321" s="475">
        <f t="shared" si="16"/>
        <v>26834.5</v>
      </c>
    </row>
    <row r="322" spans="1:18" ht="15.75">
      <c r="A322" s="7">
        <v>320</v>
      </c>
      <c r="B322" s="42">
        <v>235546</v>
      </c>
      <c r="C322" s="43" t="s">
        <v>1163</v>
      </c>
      <c r="D322" s="44" t="s">
        <v>622</v>
      </c>
      <c r="E322" s="39">
        <v>1</v>
      </c>
      <c r="F322" s="45">
        <v>14</v>
      </c>
      <c r="G322" s="45">
        <v>14.280000000000001</v>
      </c>
      <c r="H322" s="40">
        <f t="shared" ref="H322:H385" si="21">(F322+G322)/2</f>
        <v>14.14</v>
      </c>
      <c r="I322" s="99">
        <v>5.62E-2</v>
      </c>
      <c r="J322" s="175">
        <f t="shared" ref="J322:J353" si="22">(H322*I322)+H322</f>
        <v>14.934668</v>
      </c>
      <c r="K322" s="167">
        <v>50</v>
      </c>
      <c r="L322" s="170">
        <v>5030</v>
      </c>
      <c r="M322" s="170">
        <v>50304900</v>
      </c>
      <c r="N322" s="171" t="s">
        <v>1164</v>
      </c>
      <c r="P322" s="479">
        <v>17</v>
      </c>
      <c r="Q322" s="503">
        <v>17</v>
      </c>
      <c r="R322" s="475">
        <f t="shared" si="16"/>
        <v>17</v>
      </c>
    </row>
    <row r="323" spans="1:18" ht="15.75">
      <c r="A323" s="7">
        <v>321</v>
      </c>
      <c r="B323" s="42">
        <v>244178</v>
      </c>
      <c r="C323" s="43" t="s">
        <v>1165</v>
      </c>
      <c r="D323" s="44" t="s">
        <v>650</v>
      </c>
      <c r="E323" s="39">
        <v>1</v>
      </c>
      <c r="F323" s="45">
        <v>48</v>
      </c>
      <c r="G323" s="45">
        <v>55.13666666666667</v>
      </c>
      <c r="H323" s="40">
        <f t="shared" si="21"/>
        <v>51.568333333333335</v>
      </c>
      <c r="I323" s="99">
        <v>5.62E-2</v>
      </c>
      <c r="J323" s="175">
        <f t="shared" si="22"/>
        <v>54.466473666666666</v>
      </c>
      <c r="K323" s="167">
        <v>50</v>
      </c>
      <c r="L323" s="170">
        <v>5019</v>
      </c>
      <c r="M323" s="170">
        <v>50192100</v>
      </c>
      <c r="N323" s="171" t="s">
        <v>1100</v>
      </c>
      <c r="P323" s="479">
        <v>66</v>
      </c>
      <c r="Q323" s="503">
        <v>63</v>
      </c>
      <c r="R323" s="475">
        <f t="shared" si="16"/>
        <v>64.5</v>
      </c>
    </row>
    <row r="324" spans="1:18" ht="15.75">
      <c r="A324" s="7">
        <v>322</v>
      </c>
      <c r="B324" s="42">
        <v>244179</v>
      </c>
      <c r="C324" s="43" t="s">
        <v>1166</v>
      </c>
      <c r="D324" s="44" t="s">
        <v>630</v>
      </c>
      <c r="E324" s="39">
        <v>1</v>
      </c>
      <c r="F324" s="45">
        <v>115</v>
      </c>
      <c r="G324" s="45">
        <v>134.07333333333332</v>
      </c>
      <c r="H324" s="40">
        <f t="shared" si="21"/>
        <v>124.53666666666666</v>
      </c>
      <c r="I324" s="99">
        <v>5.62E-2</v>
      </c>
      <c r="J324" s="175">
        <f t="shared" si="22"/>
        <v>131.53562733333334</v>
      </c>
      <c r="K324" s="167">
        <v>50</v>
      </c>
      <c r="L324" s="170">
        <v>5019</v>
      </c>
      <c r="M324" s="170">
        <v>50192100</v>
      </c>
      <c r="N324" s="171" t="s">
        <v>1100</v>
      </c>
      <c r="P324" s="479">
        <v>161</v>
      </c>
      <c r="Q324" s="503">
        <v>154</v>
      </c>
      <c r="R324" s="475">
        <f t="shared" ref="R324:R387" si="23">AVERAGE(P324,Q324)</f>
        <v>157.5</v>
      </c>
    </row>
    <row r="325" spans="1:18" ht="15.75">
      <c r="A325" s="7">
        <v>323</v>
      </c>
      <c r="B325" s="42">
        <v>232281</v>
      </c>
      <c r="C325" s="43" t="s">
        <v>1167</v>
      </c>
      <c r="D325" s="44" t="s">
        <v>650</v>
      </c>
      <c r="E325" s="39">
        <v>1</v>
      </c>
      <c r="F325" s="45">
        <v>4</v>
      </c>
      <c r="G325" s="45">
        <v>6</v>
      </c>
      <c r="H325" s="40">
        <f t="shared" si="21"/>
        <v>5</v>
      </c>
      <c r="I325" s="99">
        <v>5.62E-2</v>
      </c>
      <c r="J325" s="175">
        <f t="shared" si="22"/>
        <v>5.2809999999999997</v>
      </c>
      <c r="K325" s="167">
        <v>50</v>
      </c>
      <c r="L325" s="170">
        <v>5040</v>
      </c>
      <c r="M325" s="170">
        <v>50404700</v>
      </c>
      <c r="N325" s="171" t="s">
        <v>1168</v>
      </c>
      <c r="P325" s="479">
        <v>7</v>
      </c>
      <c r="Q325" s="503">
        <v>7</v>
      </c>
      <c r="R325" s="475">
        <f t="shared" si="23"/>
        <v>7</v>
      </c>
    </row>
    <row r="326" spans="1:18" ht="15.75">
      <c r="A326" s="7">
        <v>324</v>
      </c>
      <c r="B326" s="42">
        <v>233647</v>
      </c>
      <c r="C326" s="43" t="s">
        <v>1169</v>
      </c>
      <c r="D326" s="44" t="s">
        <v>630</v>
      </c>
      <c r="E326" s="39">
        <v>1</v>
      </c>
      <c r="F326" s="45">
        <v>30</v>
      </c>
      <c r="G326" s="45">
        <v>40.333333333333336</v>
      </c>
      <c r="H326" s="40">
        <f t="shared" si="21"/>
        <v>35.166666666666671</v>
      </c>
      <c r="I326" s="99">
        <v>5.62E-2</v>
      </c>
      <c r="J326" s="175">
        <f t="shared" si="22"/>
        <v>37.143033333333335</v>
      </c>
      <c r="K326" s="167">
        <v>50</v>
      </c>
      <c r="L326" s="170">
        <v>5042</v>
      </c>
      <c r="M326" s="170">
        <v>50424100</v>
      </c>
      <c r="N326" s="171" t="s">
        <v>1170</v>
      </c>
      <c r="P326" s="479">
        <v>48</v>
      </c>
      <c r="Q326" s="503">
        <v>46</v>
      </c>
      <c r="R326" s="475">
        <f t="shared" si="23"/>
        <v>47</v>
      </c>
    </row>
    <row r="327" spans="1:18" ht="15.75">
      <c r="A327" s="7">
        <v>325</v>
      </c>
      <c r="B327" s="42">
        <v>233251</v>
      </c>
      <c r="C327" s="43" t="s">
        <v>1171</v>
      </c>
      <c r="D327" s="44" t="s">
        <v>630</v>
      </c>
      <c r="E327" s="39">
        <v>1</v>
      </c>
      <c r="F327" s="45">
        <v>30</v>
      </c>
      <c r="G327" s="45">
        <v>47.99666666666667</v>
      </c>
      <c r="H327" s="40">
        <f t="shared" si="21"/>
        <v>38.998333333333335</v>
      </c>
      <c r="I327" s="99">
        <v>5.62E-2</v>
      </c>
      <c r="J327" s="175">
        <f t="shared" si="22"/>
        <v>41.190039666666671</v>
      </c>
      <c r="K327" s="167">
        <v>50</v>
      </c>
      <c r="L327" s="170">
        <v>5042</v>
      </c>
      <c r="M327" s="170">
        <v>50424100</v>
      </c>
      <c r="N327" s="171" t="s">
        <v>1170</v>
      </c>
      <c r="P327" s="479">
        <v>56</v>
      </c>
      <c r="Q327" s="503">
        <v>54</v>
      </c>
      <c r="R327" s="475">
        <f t="shared" si="23"/>
        <v>55</v>
      </c>
    </row>
    <row r="328" spans="1:18" ht="15.75">
      <c r="A328" s="7">
        <v>326</v>
      </c>
      <c r="B328" s="42">
        <v>231760</v>
      </c>
      <c r="C328" s="43" t="s">
        <v>1172</v>
      </c>
      <c r="D328" s="44" t="s">
        <v>650</v>
      </c>
      <c r="E328" s="39">
        <v>1</v>
      </c>
      <c r="F328" s="45">
        <v>77</v>
      </c>
      <c r="G328" s="45">
        <v>82.333333333333329</v>
      </c>
      <c r="H328" s="40">
        <f t="shared" si="21"/>
        <v>79.666666666666657</v>
      </c>
      <c r="I328" s="99">
        <v>5.62E-2</v>
      </c>
      <c r="J328" s="175">
        <f t="shared" si="22"/>
        <v>84.143933333333322</v>
      </c>
      <c r="K328" s="167">
        <v>50</v>
      </c>
      <c r="L328" s="170">
        <v>5011</v>
      </c>
      <c r="M328" s="170">
        <v>50111500</v>
      </c>
      <c r="N328" s="171" t="s">
        <v>1173</v>
      </c>
      <c r="P328" s="479">
        <v>78</v>
      </c>
      <c r="Q328" s="503">
        <v>74</v>
      </c>
      <c r="R328" s="475">
        <f t="shared" si="23"/>
        <v>76</v>
      </c>
    </row>
    <row r="329" spans="1:18" ht="15.75">
      <c r="A329" s="7">
        <v>327</v>
      </c>
      <c r="B329" s="42">
        <v>232655</v>
      </c>
      <c r="C329" s="43" t="s">
        <v>1174</v>
      </c>
      <c r="D329" s="44" t="s">
        <v>61</v>
      </c>
      <c r="E329" s="39">
        <v>1</v>
      </c>
      <c r="F329" s="45">
        <v>5430</v>
      </c>
      <c r="G329" s="45">
        <v>8554.5133333333342</v>
      </c>
      <c r="H329" s="40">
        <f t="shared" si="21"/>
        <v>6992.2566666666671</v>
      </c>
      <c r="I329" s="99">
        <v>5.62E-2</v>
      </c>
      <c r="J329" s="175">
        <f t="shared" si="22"/>
        <v>7385.2214913333337</v>
      </c>
      <c r="K329" s="167">
        <v>50</v>
      </c>
      <c r="L329" s="170">
        <v>5015</v>
      </c>
      <c r="M329" s="170">
        <v>50151700</v>
      </c>
      <c r="N329" s="171" t="s">
        <v>1175</v>
      </c>
      <c r="P329" s="479">
        <v>9996</v>
      </c>
      <c r="Q329" s="505">
        <v>9520</v>
      </c>
      <c r="R329" s="475">
        <f t="shared" si="23"/>
        <v>9758</v>
      </c>
    </row>
    <row r="330" spans="1:18" ht="15.75">
      <c r="A330" s="7">
        <v>328</v>
      </c>
      <c r="B330" s="42">
        <v>232513</v>
      </c>
      <c r="C330" s="43" t="s">
        <v>1176</v>
      </c>
      <c r="D330" s="44" t="s">
        <v>650</v>
      </c>
      <c r="E330" s="39">
        <v>1</v>
      </c>
      <c r="F330" s="45">
        <v>29</v>
      </c>
      <c r="G330" s="45">
        <v>31</v>
      </c>
      <c r="H330" s="40">
        <f t="shared" si="21"/>
        <v>30</v>
      </c>
      <c r="I330" s="99">
        <v>5.62E-2</v>
      </c>
      <c r="J330" s="175">
        <f t="shared" si="22"/>
        <v>31.686</v>
      </c>
      <c r="K330" s="167">
        <v>50</v>
      </c>
      <c r="L330" s="170">
        <v>5018</v>
      </c>
      <c r="M330" s="170">
        <v>50181900</v>
      </c>
      <c r="N330" s="171" t="s">
        <v>1177</v>
      </c>
      <c r="P330" s="479">
        <v>38</v>
      </c>
      <c r="Q330" s="505">
        <v>36</v>
      </c>
      <c r="R330" s="475">
        <f t="shared" si="23"/>
        <v>37</v>
      </c>
    </row>
    <row r="331" spans="1:18" ht="15.75">
      <c r="A331" s="7">
        <v>329</v>
      </c>
      <c r="B331" s="42" t="s">
        <v>1178</v>
      </c>
      <c r="C331" s="43" t="s">
        <v>1179</v>
      </c>
      <c r="D331" s="44" t="s">
        <v>650</v>
      </c>
      <c r="E331" s="39">
        <v>1</v>
      </c>
      <c r="F331" s="45">
        <v>18</v>
      </c>
      <c r="G331" s="45">
        <v>19.436666666666664</v>
      </c>
      <c r="H331" s="40">
        <f t="shared" si="21"/>
        <v>18.718333333333334</v>
      </c>
      <c r="I331" s="99">
        <v>5.62E-2</v>
      </c>
      <c r="J331" s="175">
        <f t="shared" si="22"/>
        <v>19.770303666666667</v>
      </c>
      <c r="K331" s="167">
        <v>50</v>
      </c>
      <c r="L331" s="170">
        <v>5018</v>
      </c>
      <c r="M331" s="170">
        <v>50181900</v>
      </c>
      <c r="N331" s="171" t="s">
        <v>1177</v>
      </c>
      <c r="P331" s="479">
        <v>22</v>
      </c>
      <c r="Q331" s="505">
        <v>21</v>
      </c>
      <c r="R331" s="475">
        <f t="shared" si="23"/>
        <v>21.5</v>
      </c>
    </row>
    <row r="332" spans="1:18" ht="15.75">
      <c r="A332" s="7">
        <v>330</v>
      </c>
      <c r="B332" s="42">
        <v>244184</v>
      </c>
      <c r="C332" s="43" t="s">
        <v>1180</v>
      </c>
      <c r="D332" s="44" t="s">
        <v>650</v>
      </c>
      <c r="E332" s="39">
        <v>1</v>
      </c>
      <c r="F332" s="45">
        <v>13</v>
      </c>
      <c r="G332" s="45">
        <v>19.436666666666664</v>
      </c>
      <c r="H332" s="40">
        <f t="shared" si="21"/>
        <v>16.218333333333334</v>
      </c>
      <c r="I332" s="99">
        <v>5.62E-2</v>
      </c>
      <c r="J332" s="175">
        <f t="shared" si="22"/>
        <v>17.129803666666668</v>
      </c>
      <c r="K332" s="167">
        <v>50</v>
      </c>
      <c r="L332" s="170">
        <v>5018</v>
      </c>
      <c r="M332" s="170">
        <v>50181900</v>
      </c>
      <c r="N332" s="171" t="s">
        <v>1177</v>
      </c>
      <c r="P332" s="479">
        <v>22</v>
      </c>
      <c r="Q332" s="505">
        <v>21</v>
      </c>
      <c r="R332" s="475">
        <f t="shared" si="23"/>
        <v>21.5</v>
      </c>
    </row>
    <row r="333" spans="1:18" ht="15.75">
      <c r="A333" s="7">
        <v>331</v>
      </c>
      <c r="B333" s="42" t="s">
        <v>1181</v>
      </c>
      <c r="C333" s="43" t="s">
        <v>1182</v>
      </c>
      <c r="D333" s="44" t="s">
        <v>61</v>
      </c>
      <c r="E333" s="39">
        <v>1</v>
      </c>
      <c r="F333" s="45">
        <v>16349</v>
      </c>
      <c r="G333" s="45">
        <v>23218.883333333335</v>
      </c>
      <c r="H333" s="40">
        <f t="shared" si="21"/>
        <v>19783.941666666666</v>
      </c>
      <c r="I333" s="99">
        <v>5.62E-2</v>
      </c>
      <c r="J333" s="175">
        <f t="shared" si="22"/>
        <v>20895.799188333331</v>
      </c>
      <c r="K333" s="167">
        <v>50</v>
      </c>
      <c r="L333" s="170">
        <v>5018</v>
      </c>
      <c r="M333" s="170">
        <v>50181900</v>
      </c>
      <c r="N333" s="171" t="s">
        <v>1177</v>
      </c>
      <c r="P333" s="479">
        <v>31238</v>
      </c>
      <c r="Q333" s="505">
        <v>29750</v>
      </c>
      <c r="R333" s="475">
        <f t="shared" si="23"/>
        <v>30494</v>
      </c>
    </row>
    <row r="334" spans="1:18" ht="15.75">
      <c r="A334" s="7">
        <v>332</v>
      </c>
      <c r="B334" s="42">
        <v>244184</v>
      </c>
      <c r="C334" s="43" t="s">
        <v>1183</v>
      </c>
      <c r="D334" s="44" t="s">
        <v>650</v>
      </c>
      <c r="E334" s="39">
        <v>1</v>
      </c>
      <c r="F334" s="45">
        <v>58</v>
      </c>
      <c r="G334" s="45">
        <v>72.986666666666665</v>
      </c>
      <c r="H334" s="40">
        <f t="shared" si="21"/>
        <v>65.493333333333339</v>
      </c>
      <c r="I334" s="99">
        <v>5.62E-2</v>
      </c>
      <c r="J334" s="175">
        <f t="shared" si="22"/>
        <v>69.174058666666667</v>
      </c>
      <c r="K334" s="167">
        <v>50</v>
      </c>
      <c r="L334" s="170">
        <v>5018</v>
      </c>
      <c r="M334" s="170">
        <v>50181900</v>
      </c>
      <c r="N334" s="171" t="s">
        <v>1177</v>
      </c>
      <c r="P334" s="479">
        <v>87</v>
      </c>
      <c r="Q334" s="503">
        <v>83</v>
      </c>
      <c r="R334" s="475">
        <f t="shared" si="23"/>
        <v>85</v>
      </c>
    </row>
    <row r="335" spans="1:18" ht="15.75">
      <c r="A335" s="7">
        <v>333</v>
      </c>
      <c r="B335" s="42">
        <v>244184</v>
      </c>
      <c r="C335" s="43" t="s">
        <v>1184</v>
      </c>
      <c r="D335" s="44" t="s">
        <v>650</v>
      </c>
      <c r="E335" s="39">
        <v>1</v>
      </c>
      <c r="F335" s="45">
        <v>23</v>
      </c>
      <c r="G335" s="45">
        <v>30.94</v>
      </c>
      <c r="H335" s="40">
        <f t="shared" si="21"/>
        <v>26.97</v>
      </c>
      <c r="I335" s="99">
        <v>5.62E-2</v>
      </c>
      <c r="J335" s="175">
        <f t="shared" si="22"/>
        <v>28.485713999999998</v>
      </c>
      <c r="K335" s="167">
        <v>50</v>
      </c>
      <c r="L335" s="170">
        <v>5018</v>
      </c>
      <c r="M335" s="170">
        <v>50181900</v>
      </c>
      <c r="N335" s="171" t="s">
        <v>1177</v>
      </c>
      <c r="P335" s="479">
        <v>36</v>
      </c>
      <c r="Q335" s="503">
        <v>35</v>
      </c>
      <c r="R335" s="475">
        <f t="shared" si="23"/>
        <v>35.5</v>
      </c>
    </row>
    <row r="336" spans="1:18" ht="15.75">
      <c r="A336" s="7">
        <v>334</v>
      </c>
      <c r="B336" s="42">
        <v>244184</v>
      </c>
      <c r="C336" s="43" t="s">
        <v>1185</v>
      </c>
      <c r="D336" s="44" t="s">
        <v>630</v>
      </c>
      <c r="E336" s="39">
        <v>1</v>
      </c>
      <c r="F336" s="45">
        <v>12</v>
      </c>
      <c r="G336" s="45">
        <v>19.436666666666664</v>
      </c>
      <c r="H336" s="40">
        <f t="shared" si="21"/>
        <v>15.718333333333332</v>
      </c>
      <c r="I336" s="99">
        <v>5.62E-2</v>
      </c>
      <c r="J336" s="175">
        <f t="shared" si="22"/>
        <v>16.601703666666666</v>
      </c>
      <c r="K336" s="167">
        <v>50</v>
      </c>
      <c r="L336" s="170">
        <v>5018</v>
      </c>
      <c r="M336" s="170">
        <v>50181900</v>
      </c>
      <c r="N336" s="171" t="s">
        <v>1177</v>
      </c>
      <c r="P336" s="479">
        <v>22</v>
      </c>
      <c r="Q336" s="503">
        <v>21</v>
      </c>
      <c r="R336" s="475">
        <f t="shared" si="23"/>
        <v>21.5</v>
      </c>
    </row>
    <row r="337" spans="1:18" ht="15.75">
      <c r="A337" s="7">
        <v>335</v>
      </c>
      <c r="B337" s="42">
        <v>244184</v>
      </c>
      <c r="C337" s="43" t="s">
        <v>1186</v>
      </c>
      <c r="D337" s="44" t="s">
        <v>630</v>
      </c>
      <c r="E337" s="39">
        <v>1</v>
      </c>
      <c r="F337" s="45">
        <v>13</v>
      </c>
      <c r="G337" s="45">
        <v>19.436666666666664</v>
      </c>
      <c r="H337" s="40">
        <f t="shared" si="21"/>
        <v>16.218333333333334</v>
      </c>
      <c r="I337" s="99">
        <v>5.62E-2</v>
      </c>
      <c r="J337" s="175">
        <f t="shared" si="22"/>
        <v>17.129803666666668</v>
      </c>
      <c r="K337" s="167">
        <v>50</v>
      </c>
      <c r="L337" s="170">
        <v>5018</v>
      </c>
      <c r="M337" s="170">
        <v>50181900</v>
      </c>
      <c r="N337" s="171" t="s">
        <v>1177</v>
      </c>
      <c r="P337" s="479">
        <v>22</v>
      </c>
      <c r="Q337" s="503">
        <v>21</v>
      </c>
      <c r="R337" s="475">
        <f t="shared" si="23"/>
        <v>21.5</v>
      </c>
    </row>
    <row r="338" spans="1:18" ht="15.75">
      <c r="A338" s="7">
        <v>336</v>
      </c>
      <c r="B338" s="42" t="s">
        <v>1187</v>
      </c>
      <c r="C338" s="43" t="s">
        <v>1188</v>
      </c>
      <c r="D338" s="44" t="s">
        <v>630</v>
      </c>
      <c r="E338" s="39">
        <v>1</v>
      </c>
      <c r="F338" s="45">
        <v>118</v>
      </c>
      <c r="G338" s="45">
        <v>134.07333333333332</v>
      </c>
      <c r="H338" s="40">
        <f t="shared" si="21"/>
        <v>126.03666666666666</v>
      </c>
      <c r="I338" s="99">
        <v>5.62E-2</v>
      </c>
      <c r="J338" s="175">
        <f t="shared" si="22"/>
        <v>133.11992733333332</v>
      </c>
      <c r="K338" s="167">
        <v>50</v>
      </c>
      <c r="L338" s="170">
        <v>5019</v>
      </c>
      <c r="M338" s="170">
        <v>50192300</v>
      </c>
      <c r="N338" s="171" t="s">
        <v>1189</v>
      </c>
      <c r="P338" s="479">
        <v>150</v>
      </c>
      <c r="Q338" s="503">
        <v>143</v>
      </c>
      <c r="R338" s="475">
        <f t="shared" si="23"/>
        <v>146.5</v>
      </c>
    </row>
    <row r="339" spans="1:18" ht="15.75">
      <c r="A339" s="7">
        <v>337</v>
      </c>
      <c r="B339" s="42" t="s">
        <v>1190</v>
      </c>
      <c r="C339" s="43" t="s">
        <v>1191</v>
      </c>
      <c r="D339" s="44" t="s">
        <v>630</v>
      </c>
      <c r="E339" s="39">
        <v>1</v>
      </c>
      <c r="F339" s="45">
        <v>63</v>
      </c>
      <c r="G339" s="45">
        <v>72.986666666666665</v>
      </c>
      <c r="H339" s="40">
        <f t="shared" si="21"/>
        <v>67.993333333333339</v>
      </c>
      <c r="I339" s="99">
        <v>5.62E-2</v>
      </c>
      <c r="J339" s="175">
        <f t="shared" si="22"/>
        <v>71.81455866666667</v>
      </c>
      <c r="K339" s="167">
        <v>50</v>
      </c>
      <c r="L339" s="170">
        <v>5018</v>
      </c>
      <c r="M339" s="170">
        <v>50182000</v>
      </c>
      <c r="N339" s="171" t="s">
        <v>1192</v>
      </c>
      <c r="P339" s="479">
        <v>87</v>
      </c>
      <c r="Q339" s="503">
        <v>83</v>
      </c>
      <c r="R339" s="475">
        <f t="shared" si="23"/>
        <v>85</v>
      </c>
    </row>
    <row r="340" spans="1:18" ht="15.75">
      <c r="A340" s="7">
        <v>338</v>
      </c>
      <c r="B340" s="42" t="s">
        <v>1193</v>
      </c>
      <c r="C340" s="43" t="s">
        <v>1194</v>
      </c>
      <c r="D340" s="44" t="s">
        <v>61</v>
      </c>
      <c r="E340" s="39">
        <v>1</v>
      </c>
      <c r="F340" s="45">
        <v>3927</v>
      </c>
      <c r="G340" s="45">
        <v>4888.1233333333339</v>
      </c>
      <c r="H340" s="40">
        <f t="shared" si="21"/>
        <v>4407.5616666666665</v>
      </c>
      <c r="I340" s="99">
        <v>5.62E-2</v>
      </c>
      <c r="J340" s="175">
        <f t="shared" si="22"/>
        <v>4655.2666323333333</v>
      </c>
      <c r="K340" s="167">
        <v>50</v>
      </c>
      <c r="L340" s="170">
        <v>5018</v>
      </c>
      <c r="M340" s="170">
        <v>50182000</v>
      </c>
      <c r="N340" s="171" t="s">
        <v>1192</v>
      </c>
      <c r="P340" s="479">
        <v>6248</v>
      </c>
      <c r="Q340" s="505">
        <v>5950</v>
      </c>
      <c r="R340" s="475">
        <f t="shared" si="23"/>
        <v>6099</v>
      </c>
    </row>
    <row r="341" spans="1:18" ht="15.75">
      <c r="A341" s="7">
        <v>339</v>
      </c>
      <c r="B341" s="42" t="s">
        <v>1193</v>
      </c>
      <c r="C341" s="43" t="s">
        <v>1195</v>
      </c>
      <c r="D341" s="44" t="s">
        <v>61</v>
      </c>
      <c r="E341" s="39">
        <v>1</v>
      </c>
      <c r="F341" s="45">
        <v>3120</v>
      </c>
      <c r="G341" s="45">
        <v>4277.2566666666671</v>
      </c>
      <c r="H341" s="40">
        <f t="shared" si="21"/>
        <v>3698.6283333333336</v>
      </c>
      <c r="I341" s="99">
        <v>5.62E-2</v>
      </c>
      <c r="J341" s="175">
        <f t="shared" si="22"/>
        <v>3906.4912456666671</v>
      </c>
      <c r="K341" s="167">
        <v>50</v>
      </c>
      <c r="L341" s="170">
        <v>5018</v>
      </c>
      <c r="M341" s="170">
        <v>50182000</v>
      </c>
      <c r="N341" s="171" t="s">
        <v>1192</v>
      </c>
      <c r="P341" s="479">
        <v>6248</v>
      </c>
      <c r="Q341" s="505">
        <v>5950</v>
      </c>
      <c r="R341" s="475">
        <f t="shared" si="23"/>
        <v>6099</v>
      </c>
    </row>
    <row r="342" spans="1:18" ht="15.75">
      <c r="A342" s="7">
        <v>340</v>
      </c>
      <c r="B342" s="42" t="s">
        <v>1193</v>
      </c>
      <c r="C342" s="43" t="s">
        <v>1196</v>
      </c>
      <c r="D342" s="44" t="s">
        <v>61</v>
      </c>
      <c r="E342" s="39">
        <v>1</v>
      </c>
      <c r="F342" s="45">
        <v>2729</v>
      </c>
      <c r="G342" s="45">
        <v>3055.126666666667</v>
      </c>
      <c r="H342" s="40">
        <f t="shared" si="21"/>
        <v>2892.0633333333335</v>
      </c>
      <c r="I342" s="99">
        <v>5.62E-2</v>
      </c>
      <c r="J342" s="175">
        <f t="shared" si="22"/>
        <v>3054.5972926666668</v>
      </c>
      <c r="K342" s="167">
        <v>50</v>
      </c>
      <c r="L342" s="170">
        <v>5018</v>
      </c>
      <c r="M342" s="170">
        <v>50182000</v>
      </c>
      <c r="N342" s="171" t="s">
        <v>1192</v>
      </c>
      <c r="P342" s="479">
        <v>6248</v>
      </c>
      <c r="Q342" s="505">
        <v>5950</v>
      </c>
      <c r="R342" s="475">
        <f t="shared" si="23"/>
        <v>6099</v>
      </c>
    </row>
    <row r="343" spans="1:18" ht="15.75">
      <c r="A343" s="7">
        <v>341</v>
      </c>
      <c r="B343" s="42">
        <v>232387</v>
      </c>
      <c r="C343" s="43" t="s">
        <v>1197</v>
      </c>
      <c r="D343" s="44" t="s">
        <v>650</v>
      </c>
      <c r="E343" s="39">
        <v>1</v>
      </c>
      <c r="F343" s="45">
        <v>6</v>
      </c>
      <c r="G343" s="45">
        <v>8</v>
      </c>
      <c r="H343" s="40">
        <f t="shared" si="21"/>
        <v>7</v>
      </c>
      <c r="I343" s="99">
        <v>5.62E-2</v>
      </c>
      <c r="J343" s="175">
        <f t="shared" si="22"/>
        <v>7.3933999999999997</v>
      </c>
      <c r="K343" s="167">
        <v>50</v>
      </c>
      <c r="L343" s="170">
        <v>5016</v>
      </c>
      <c r="M343" s="170">
        <v>50161500</v>
      </c>
      <c r="N343" s="171" t="s">
        <v>703</v>
      </c>
      <c r="P343" s="479">
        <v>9</v>
      </c>
      <c r="Q343" s="505">
        <v>9</v>
      </c>
      <c r="R343" s="475">
        <f t="shared" si="23"/>
        <v>9</v>
      </c>
    </row>
    <row r="344" spans="1:18" ht="15.75">
      <c r="A344" s="7">
        <v>342</v>
      </c>
      <c r="B344" s="42" t="s">
        <v>1198</v>
      </c>
      <c r="C344" s="43" t="s">
        <v>1199</v>
      </c>
      <c r="D344" s="44" t="s">
        <v>650</v>
      </c>
      <c r="E344" s="39">
        <v>1</v>
      </c>
      <c r="F344" s="45">
        <v>9</v>
      </c>
      <c r="G344" s="45">
        <v>14.333333333333334</v>
      </c>
      <c r="H344" s="40">
        <f t="shared" si="21"/>
        <v>11.666666666666668</v>
      </c>
      <c r="I344" s="99">
        <v>5.62E-2</v>
      </c>
      <c r="J344" s="175">
        <f t="shared" si="22"/>
        <v>12.322333333333335</v>
      </c>
      <c r="K344" s="167">
        <v>50</v>
      </c>
      <c r="L344" s="170">
        <v>5016</v>
      </c>
      <c r="M344" s="170">
        <v>50161500</v>
      </c>
      <c r="N344" s="171" t="s">
        <v>703</v>
      </c>
      <c r="P344" s="479">
        <v>20</v>
      </c>
      <c r="Q344" s="505">
        <v>19</v>
      </c>
      <c r="R344" s="475">
        <f t="shared" si="23"/>
        <v>19.5</v>
      </c>
    </row>
    <row r="345" spans="1:18" ht="15.75">
      <c r="A345" s="7">
        <v>343</v>
      </c>
      <c r="B345" s="141" t="s">
        <v>1200</v>
      </c>
      <c r="C345" s="143" t="s">
        <v>1201</v>
      </c>
      <c r="D345" s="145" t="s">
        <v>61</v>
      </c>
      <c r="E345" s="39">
        <v>1</v>
      </c>
      <c r="F345" s="147">
        <v>44273</v>
      </c>
      <c r="G345" s="147">
        <v>54992.28</v>
      </c>
      <c r="H345" s="40">
        <f t="shared" si="21"/>
        <v>49632.639999999999</v>
      </c>
      <c r="I345" s="99">
        <v>5.62E-2</v>
      </c>
      <c r="J345" s="175">
        <f t="shared" si="22"/>
        <v>52421.994368</v>
      </c>
      <c r="K345" s="170">
        <v>47</v>
      </c>
      <c r="L345" s="170">
        <v>4741</v>
      </c>
      <c r="M345" s="170">
        <v>474131500</v>
      </c>
      <c r="N345" s="171" t="s">
        <v>1069</v>
      </c>
      <c r="P345" s="479">
        <v>67473</v>
      </c>
      <c r="Q345" s="505">
        <v>64260</v>
      </c>
      <c r="R345" s="475">
        <f t="shared" si="23"/>
        <v>65866.5</v>
      </c>
    </row>
    <row r="346" spans="1:18" ht="15.75">
      <c r="A346" s="7">
        <v>344</v>
      </c>
      <c r="B346" s="141">
        <v>232282</v>
      </c>
      <c r="C346" s="143" t="s">
        <v>1202</v>
      </c>
      <c r="D346" s="145" t="s">
        <v>650</v>
      </c>
      <c r="E346" s="39">
        <v>1</v>
      </c>
      <c r="F346" s="147">
        <v>6</v>
      </c>
      <c r="G346" s="147">
        <v>6</v>
      </c>
      <c r="H346" s="40">
        <f t="shared" si="21"/>
        <v>6</v>
      </c>
      <c r="I346" s="99">
        <v>5.62E-2</v>
      </c>
      <c r="J346" s="175">
        <f t="shared" si="22"/>
        <v>6.3372000000000002</v>
      </c>
      <c r="K346" s="170">
        <v>50</v>
      </c>
      <c r="L346" s="170">
        <v>5040</v>
      </c>
      <c r="M346" s="170">
        <v>50405700</v>
      </c>
      <c r="N346" s="171" t="s">
        <v>1203</v>
      </c>
      <c r="P346" s="479">
        <v>7</v>
      </c>
      <c r="Q346" s="503">
        <v>7</v>
      </c>
      <c r="R346" s="475">
        <f t="shared" si="23"/>
        <v>7</v>
      </c>
    </row>
    <row r="347" spans="1:18" ht="15.75">
      <c r="A347" s="7">
        <v>345</v>
      </c>
      <c r="B347" s="141">
        <v>232283</v>
      </c>
      <c r="C347" s="143" t="s">
        <v>1204</v>
      </c>
      <c r="D347" s="145" t="s">
        <v>650</v>
      </c>
      <c r="E347" s="39">
        <v>1</v>
      </c>
      <c r="F347" s="147">
        <v>9</v>
      </c>
      <c r="G347" s="147">
        <v>9</v>
      </c>
      <c r="H347" s="40">
        <f t="shared" si="21"/>
        <v>9</v>
      </c>
      <c r="I347" s="99">
        <v>5.62E-2</v>
      </c>
      <c r="J347" s="175">
        <f t="shared" si="22"/>
        <v>9.5058000000000007</v>
      </c>
      <c r="K347" s="170">
        <v>50</v>
      </c>
      <c r="L347" s="170">
        <v>5040</v>
      </c>
      <c r="M347" s="170">
        <v>50405700</v>
      </c>
      <c r="N347" s="171" t="s">
        <v>1205</v>
      </c>
      <c r="P347" s="479">
        <v>11</v>
      </c>
      <c r="Q347" s="503">
        <v>10</v>
      </c>
      <c r="R347" s="475">
        <f t="shared" si="23"/>
        <v>10.5</v>
      </c>
    </row>
    <row r="348" spans="1:18" ht="15.75">
      <c r="A348" s="7">
        <v>346</v>
      </c>
      <c r="B348" s="141" t="s">
        <v>1206</v>
      </c>
      <c r="C348" s="143" t="s">
        <v>1207</v>
      </c>
      <c r="D348" s="145" t="s">
        <v>650</v>
      </c>
      <c r="E348" s="39">
        <v>1</v>
      </c>
      <c r="F348" s="147">
        <v>15</v>
      </c>
      <c r="G348" s="147">
        <v>26</v>
      </c>
      <c r="H348" s="40">
        <f t="shared" si="21"/>
        <v>20.5</v>
      </c>
      <c r="I348" s="99">
        <v>5.62E-2</v>
      </c>
      <c r="J348" s="175">
        <f t="shared" si="22"/>
        <v>21.652100000000001</v>
      </c>
      <c r="K348" s="170">
        <v>50</v>
      </c>
      <c r="L348" s="170">
        <v>5019</v>
      </c>
      <c r="M348" s="170">
        <v>50192600</v>
      </c>
      <c r="N348" s="171" t="s">
        <v>1208</v>
      </c>
      <c r="P348" s="479">
        <v>32</v>
      </c>
      <c r="Q348" s="503">
        <v>30</v>
      </c>
      <c r="R348" s="475">
        <f t="shared" si="23"/>
        <v>31</v>
      </c>
    </row>
    <row r="349" spans="1:18" ht="15.75">
      <c r="A349" s="7">
        <v>347</v>
      </c>
      <c r="B349" s="141" t="s">
        <v>1209</v>
      </c>
      <c r="C349" s="143" t="s">
        <v>1210</v>
      </c>
      <c r="D349" s="145" t="s">
        <v>650</v>
      </c>
      <c r="E349" s="39">
        <v>1</v>
      </c>
      <c r="F349" s="147">
        <v>6</v>
      </c>
      <c r="G349" s="147">
        <v>6</v>
      </c>
      <c r="H349" s="40">
        <f t="shared" si="21"/>
        <v>6</v>
      </c>
      <c r="I349" s="99">
        <v>5.62E-2</v>
      </c>
      <c r="J349" s="175">
        <f t="shared" si="22"/>
        <v>6.3372000000000002</v>
      </c>
      <c r="K349" s="170">
        <v>50</v>
      </c>
      <c r="L349" s="170">
        <v>5040</v>
      </c>
      <c r="M349" s="170">
        <v>50405700</v>
      </c>
      <c r="N349" s="171" t="s">
        <v>1203</v>
      </c>
      <c r="P349" s="479">
        <v>7</v>
      </c>
      <c r="Q349" s="503">
        <v>7</v>
      </c>
      <c r="R349" s="475">
        <f t="shared" si="23"/>
        <v>7</v>
      </c>
    </row>
    <row r="350" spans="1:18" ht="15.75">
      <c r="A350" s="7">
        <v>348</v>
      </c>
      <c r="B350" s="141">
        <v>232282</v>
      </c>
      <c r="C350" s="143" t="s">
        <v>1211</v>
      </c>
      <c r="D350" s="145" t="s">
        <v>650</v>
      </c>
      <c r="E350" s="39">
        <v>1</v>
      </c>
      <c r="F350" s="147">
        <v>4</v>
      </c>
      <c r="G350" s="147">
        <v>6</v>
      </c>
      <c r="H350" s="40">
        <f t="shared" si="21"/>
        <v>5</v>
      </c>
      <c r="I350" s="99">
        <v>5.62E-2</v>
      </c>
      <c r="J350" s="175">
        <f t="shared" si="22"/>
        <v>5.2809999999999997</v>
      </c>
      <c r="K350" s="170">
        <v>50</v>
      </c>
      <c r="L350" s="170">
        <v>5040</v>
      </c>
      <c r="M350" s="170">
        <v>50405700</v>
      </c>
      <c r="N350" s="171" t="s">
        <v>1203</v>
      </c>
      <c r="P350" s="479">
        <v>7</v>
      </c>
      <c r="Q350" s="503">
        <v>7</v>
      </c>
      <c r="R350" s="475">
        <f t="shared" si="23"/>
        <v>7</v>
      </c>
    </row>
    <row r="351" spans="1:18" ht="15.75">
      <c r="A351" s="7">
        <v>349</v>
      </c>
      <c r="B351" s="141">
        <v>270751</v>
      </c>
      <c r="C351" s="143" t="s">
        <v>1212</v>
      </c>
      <c r="D351" s="145" t="s">
        <v>630</v>
      </c>
      <c r="E351" s="39">
        <v>1</v>
      </c>
      <c r="F351" s="147">
        <v>23</v>
      </c>
      <c r="G351" s="147">
        <v>31</v>
      </c>
      <c r="H351" s="40">
        <f t="shared" si="21"/>
        <v>27</v>
      </c>
      <c r="I351" s="99">
        <v>5.62E-2</v>
      </c>
      <c r="J351" s="175">
        <f t="shared" si="22"/>
        <v>28.517399999999999</v>
      </c>
      <c r="K351" s="170">
        <v>50</v>
      </c>
      <c r="L351" s="170">
        <v>5019</v>
      </c>
      <c r="M351" s="170">
        <v>50192600</v>
      </c>
      <c r="N351" s="171" t="s">
        <v>1038</v>
      </c>
      <c r="P351" s="479">
        <v>36</v>
      </c>
      <c r="Q351" s="503">
        <v>36</v>
      </c>
      <c r="R351" s="475">
        <f t="shared" si="23"/>
        <v>36</v>
      </c>
    </row>
    <row r="352" spans="1:18" ht="15.75">
      <c r="A352" s="7">
        <v>350</v>
      </c>
      <c r="B352" s="141">
        <v>230784</v>
      </c>
      <c r="C352" s="143" t="s">
        <v>1213</v>
      </c>
      <c r="D352" s="145" t="s">
        <v>650</v>
      </c>
      <c r="E352" s="39">
        <v>1</v>
      </c>
      <c r="F352" s="147">
        <v>4</v>
      </c>
      <c r="G352" s="147">
        <v>4</v>
      </c>
      <c r="H352" s="40">
        <f t="shared" si="21"/>
        <v>4</v>
      </c>
      <c r="I352" s="99">
        <v>5.62E-2</v>
      </c>
      <c r="J352" s="175">
        <f t="shared" si="22"/>
        <v>4.2248000000000001</v>
      </c>
      <c r="K352" s="170">
        <v>50</v>
      </c>
      <c r="L352" s="170">
        <v>5030</v>
      </c>
      <c r="M352" s="170">
        <v>50305100</v>
      </c>
      <c r="N352" s="171" t="s">
        <v>1214</v>
      </c>
      <c r="P352" s="479">
        <v>5</v>
      </c>
      <c r="Q352" s="503">
        <v>5</v>
      </c>
      <c r="R352" s="475">
        <f t="shared" si="23"/>
        <v>5</v>
      </c>
    </row>
    <row r="353" spans="1:18" ht="15.75">
      <c r="A353" s="7">
        <v>351</v>
      </c>
      <c r="B353" s="141">
        <v>256149</v>
      </c>
      <c r="C353" s="143" t="s">
        <v>1215</v>
      </c>
      <c r="D353" s="145" t="s">
        <v>61</v>
      </c>
      <c r="E353" s="39">
        <v>1</v>
      </c>
      <c r="F353" s="147">
        <v>31104</v>
      </c>
      <c r="G353" s="147">
        <v>42771.773333333331</v>
      </c>
      <c r="H353" s="40">
        <f t="shared" si="21"/>
        <v>36937.886666666665</v>
      </c>
      <c r="I353" s="99">
        <v>5.62E-2</v>
      </c>
      <c r="J353" s="175">
        <f t="shared" si="22"/>
        <v>39013.79589733333</v>
      </c>
      <c r="K353" s="170">
        <v>14</v>
      </c>
      <c r="L353" s="170">
        <v>1412</v>
      </c>
      <c r="M353" s="170">
        <v>14121700</v>
      </c>
      <c r="N353" s="171" t="s">
        <v>1216</v>
      </c>
      <c r="P353" s="479">
        <v>51230</v>
      </c>
      <c r="Q353" s="505">
        <v>48790</v>
      </c>
      <c r="R353" s="475">
        <f t="shared" si="23"/>
        <v>50010</v>
      </c>
    </row>
    <row r="354" spans="1:18" ht="15.75">
      <c r="A354" s="7">
        <v>352</v>
      </c>
      <c r="B354" s="141">
        <v>231987</v>
      </c>
      <c r="C354" s="143" t="s">
        <v>1217</v>
      </c>
      <c r="D354" s="145" t="s">
        <v>630</v>
      </c>
      <c r="E354" s="39">
        <v>1</v>
      </c>
      <c r="F354" s="147">
        <v>77</v>
      </c>
      <c r="G354" s="147">
        <v>72.986666666666665</v>
      </c>
      <c r="H354" s="40">
        <f t="shared" si="21"/>
        <v>74.993333333333339</v>
      </c>
      <c r="I354" s="99">
        <v>5.62E-2</v>
      </c>
      <c r="J354" s="175">
        <f t="shared" ref="J354:J385" si="24">(H354*I354)+H354</f>
        <v>79.20795866666667</v>
      </c>
      <c r="K354" s="172">
        <v>50</v>
      </c>
      <c r="L354" s="172">
        <v>5040</v>
      </c>
      <c r="M354" s="172">
        <v>50407000</v>
      </c>
      <c r="N354" s="173" t="s">
        <v>1218</v>
      </c>
      <c r="P354" s="479">
        <v>87</v>
      </c>
      <c r="Q354" s="503">
        <v>83</v>
      </c>
      <c r="R354" s="475">
        <f t="shared" si="23"/>
        <v>85</v>
      </c>
    </row>
    <row r="355" spans="1:18" ht="15.75">
      <c r="A355" s="7">
        <v>353</v>
      </c>
      <c r="B355" s="141" t="s">
        <v>1219</v>
      </c>
      <c r="C355" s="143" t="s">
        <v>1220</v>
      </c>
      <c r="D355" s="145" t="s">
        <v>650</v>
      </c>
      <c r="E355" s="39">
        <v>1</v>
      </c>
      <c r="F355" s="147">
        <v>7</v>
      </c>
      <c r="G355" s="147">
        <v>9.4499999999999993</v>
      </c>
      <c r="H355" s="40">
        <f t="shared" si="21"/>
        <v>8.2249999999999996</v>
      </c>
      <c r="I355" s="99">
        <v>5.62E-2</v>
      </c>
      <c r="J355" s="175">
        <f t="shared" si="24"/>
        <v>8.687244999999999</v>
      </c>
      <c r="K355" s="172">
        <v>50</v>
      </c>
      <c r="L355" s="172">
        <v>5019</v>
      </c>
      <c r="M355" s="172">
        <v>50192900</v>
      </c>
      <c r="N355" s="173" t="s">
        <v>914</v>
      </c>
      <c r="P355" s="479">
        <v>11</v>
      </c>
      <c r="Q355" s="503">
        <v>11</v>
      </c>
      <c r="R355" s="475">
        <f t="shared" si="23"/>
        <v>11</v>
      </c>
    </row>
    <row r="356" spans="1:18" ht="15.75">
      <c r="A356" s="7">
        <v>354</v>
      </c>
      <c r="B356" s="7">
        <v>232399</v>
      </c>
      <c r="C356" s="37" t="s">
        <v>1221</v>
      </c>
      <c r="D356" s="38" t="s">
        <v>650</v>
      </c>
      <c r="E356" s="39">
        <v>1</v>
      </c>
      <c r="F356" s="40">
        <v>25</v>
      </c>
      <c r="G356" s="40">
        <v>32.130000000000003</v>
      </c>
      <c r="H356" s="40">
        <f t="shared" si="21"/>
        <v>28.565000000000001</v>
      </c>
      <c r="I356" s="99">
        <v>5.62E-2</v>
      </c>
      <c r="J356" s="175">
        <f t="shared" si="24"/>
        <v>30.170353000000002</v>
      </c>
      <c r="K356" s="172">
        <v>51</v>
      </c>
      <c r="L356" s="172">
        <v>5117</v>
      </c>
      <c r="M356" s="172">
        <v>51171600</v>
      </c>
      <c r="N356" s="173" t="s">
        <v>1222</v>
      </c>
      <c r="P356" s="479">
        <v>39</v>
      </c>
      <c r="Q356" s="503">
        <v>37</v>
      </c>
      <c r="R356" s="475">
        <f t="shared" si="23"/>
        <v>38</v>
      </c>
    </row>
    <row r="357" spans="1:18" ht="15.75">
      <c r="A357" s="7">
        <v>355</v>
      </c>
      <c r="B357" s="7">
        <v>231776</v>
      </c>
      <c r="C357" s="37" t="s">
        <v>1223</v>
      </c>
      <c r="D357" s="38" t="s">
        <v>650</v>
      </c>
      <c r="E357" s="39">
        <v>1</v>
      </c>
      <c r="F357" s="40">
        <v>24</v>
      </c>
      <c r="G357" s="40">
        <v>35.700000000000003</v>
      </c>
      <c r="H357" s="40">
        <f t="shared" si="21"/>
        <v>29.85</v>
      </c>
      <c r="I357" s="99">
        <v>5.62E-2</v>
      </c>
      <c r="J357" s="175">
        <f t="shared" si="24"/>
        <v>31.527570000000001</v>
      </c>
      <c r="K357" s="172">
        <v>50</v>
      </c>
      <c r="L357" s="172">
        <v>5117</v>
      </c>
      <c r="M357" s="172">
        <v>51171800</v>
      </c>
      <c r="N357" s="173" t="s">
        <v>1019</v>
      </c>
      <c r="P357" s="479">
        <v>42</v>
      </c>
      <c r="Q357" s="503">
        <v>40</v>
      </c>
      <c r="R357" s="475">
        <f t="shared" si="23"/>
        <v>41</v>
      </c>
    </row>
    <row r="358" spans="1:18" ht="15.75">
      <c r="A358" s="7">
        <v>356</v>
      </c>
      <c r="B358" s="7" t="s">
        <v>1224</v>
      </c>
      <c r="C358" s="37" t="s">
        <v>1225</v>
      </c>
      <c r="D358" s="38" t="s">
        <v>650</v>
      </c>
      <c r="E358" s="39">
        <v>1</v>
      </c>
      <c r="F358" s="40">
        <v>31</v>
      </c>
      <c r="G358" s="40">
        <v>34.51</v>
      </c>
      <c r="H358" s="40">
        <f t="shared" si="21"/>
        <v>32.754999999999995</v>
      </c>
      <c r="I358" s="99">
        <v>5.62E-2</v>
      </c>
      <c r="J358" s="175">
        <f t="shared" si="24"/>
        <v>34.595830999999997</v>
      </c>
      <c r="K358" s="172">
        <v>50</v>
      </c>
      <c r="L358" s="172">
        <v>5018</v>
      </c>
      <c r="M358" s="172">
        <v>50181700</v>
      </c>
      <c r="N358" s="173" t="s">
        <v>1226</v>
      </c>
      <c r="P358" s="479">
        <v>39</v>
      </c>
      <c r="Q358" s="503">
        <v>37</v>
      </c>
      <c r="R358" s="475">
        <f t="shared" si="23"/>
        <v>38</v>
      </c>
    </row>
    <row r="359" spans="1:18" ht="15.75">
      <c r="A359" s="7">
        <v>357</v>
      </c>
      <c r="B359" s="7" t="s">
        <v>1227</v>
      </c>
      <c r="C359" s="37" t="s">
        <v>1228</v>
      </c>
      <c r="D359" s="38" t="s">
        <v>650</v>
      </c>
      <c r="E359" s="39">
        <v>1</v>
      </c>
      <c r="F359" s="40">
        <v>7</v>
      </c>
      <c r="G359" s="40">
        <v>10.71</v>
      </c>
      <c r="H359" s="40">
        <f t="shared" si="21"/>
        <v>8.8550000000000004</v>
      </c>
      <c r="I359" s="99">
        <v>5.62E-2</v>
      </c>
      <c r="J359" s="175">
        <f t="shared" si="24"/>
        <v>9.3526509999999998</v>
      </c>
      <c r="K359" s="172">
        <v>50</v>
      </c>
      <c r="L359" s="172">
        <v>5019</v>
      </c>
      <c r="M359" s="172">
        <v>50192900</v>
      </c>
      <c r="N359" s="173" t="s">
        <v>914</v>
      </c>
      <c r="P359" s="479">
        <v>12</v>
      </c>
      <c r="Q359" s="503">
        <v>12</v>
      </c>
      <c r="R359" s="475">
        <f t="shared" si="23"/>
        <v>12</v>
      </c>
    </row>
    <row r="360" spans="1:18" ht="15.75">
      <c r="A360" s="7">
        <v>358</v>
      </c>
      <c r="B360" s="7" t="s">
        <v>1229</v>
      </c>
      <c r="C360" s="37" t="s">
        <v>1230</v>
      </c>
      <c r="D360" s="38" t="s">
        <v>650</v>
      </c>
      <c r="E360" s="39">
        <v>1</v>
      </c>
      <c r="F360" s="40">
        <v>61</v>
      </c>
      <c r="G360" s="40">
        <v>72.986666666666665</v>
      </c>
      <c r="H360" s="40">
        <f t="shared" si="21"/>
        <v>66.993333333333339</v>
      </c>
      <c r="I360" s="99">
        <v>5.62E-2</v>
      </c>
      <c r="J360" s="175">
        <f t="shared" si="24"/>
        <v>70.75835866666668</v>
      </c>
      <c r="K360" s="172">
        <v>50</v>
      </c>
      <c r="L360" s="172">
        <v>5019</v>
      </c>
      <c r="M360" s="172">
        <v>50192900</v>
      </c>
      <c r="N360" s="173" t="s">
        <v>914</v>
      </c>
      <c r="P360" s="479">
        <v>87</v>
      </c>
      <c r="Q360" s="503">
        <v>83</v>
      </c>
      <c r="R360" s="475">
        <f t="shared" si="23"/>
        <v>85</v>
      </c>
    </row>
    <row r="361" spans="1:18" ht="15.75">
      <c r="A361" s="7">
        <v>359</v>
      </c>
      <c r="B361" s="7">
        <v>233605</v>
      </c>
      <c r="C361" s="37" t="s">
        <v>1231</v>
      </c>
      <c r="D361" s="38" t="s">
        <v>650</v>
      </c>
      <c r="E361" s="39">
        <v>1</v>
      </c>
      <c r="F361" s="40">
        <v>6</v>
      </c>
      <c r="G361" s="40">
        <v>6</v>
      </c>
      <c r="H361" s="40">
        <f t="shared" si="21"/>
        <v>6</v>
      </c>
      <c r="I361" s="99">
        <v>5.62E-2</v>
      </c>
      <c r="J361" s="175">
        <f t="shared" si="24"/>
        <v>6.3372000000000002</v>
      </c>
      <c r="K361" s="172">
        <v>50</v>
      </c>
      <c r="L361" s="172">
        <v>5030</v>
      </c>
      <c r="M361" s="172">
        <v>50304600</v>
      </c>
      <c r="N361" s="173" t="s">
        <v>1232</v>
      </c>
      <c r="P361" s="479">
        <v>7</v>
      </c>
      <c r="Q361" s="503">
        <v>7</v>
      </c>
      <c r="R361" s="475">
        <f t="shared" si="23"/>
        <v>7</v>
      </c>
    </row>
    <row r="362" spans="1:18" ht="15.75">
      <c r="A362" s="7">
        <v>360</v>
      </c>
      <c r="B362" s="7">
        <v>235650</v>
      </c>
      <c r="C362" s="37" t="s">
        <v>1233</v>
      </c>
      <c r="D362" s="38" t="s">
        <v>650</v>
      </c>
      <c r="E362" s="39">
        <v>1</v>
      </c>
      <c r="F362" s="40">
        <v>165</v>
      </c>
      <c r="G362" s="40">
        <v>123</v>
      </c>
      <c r="H362" s="40">
        <f t="shared" si="21"/>
        <v>144</v>
      </c>
      <c r="I362" s="99">
        <v>5.62E-2</v>
      </c>
      <c r="J362" s="175">
        <f t="shared" si="24"/>
        <v>152.09280000000001</v>
      </c>
      <c r="K362" s="172">
        <v>50</v>
      </c>
      <c r="L362" s="172">
        <v>5011</v>
      </c>
      <c r="M362" s="172">
        <v>50112000</v>
      </c>
      <c r="N362" s="173" t="s">
        <v>1234</v>
      </c>
      <c r="P362" s="479">
        <v>148</v>
      </c>
      <c r="Q362" s="503">
        <v>141</v>
      </c>
      <c r="R362" s="475">
        <f t="shared" si="23"/>
        <v>144.5</v>
      </c>
    </row>
    <row r="363" spans="1:18" ht="15.75">
      <c r="A363" s="7">
        <v>361</v>
      </c>
      <c r="B363" s="7">
        <v>238570</v>
      </c>
      <c r="C363" s="37" t="s">
        <v>1235</v>
      </c>
      <c r="D363" s="38" t="s">
        <v>650</v>
      </c>
      <c r="E363" s="39">
        <v>1</v>
      </c>
      <c r="F363" s="40">
        <v>256</v>
      </c>
      <c r="G363" s="40">
        <v>299.48333333333335</v>
      </c>
      <c r="H363" s="40">
        <f t="shared" si="21"/>
        <v>277.74166666666667</v>
      </c>
      <c r="I363" s="99">
        <v>5.62E-2</v>
      </c>
      <c r="J363" s="175">
        <f t="shared" si="24"/>
        <v>293.35074833333334</v>
      </c>
      <c r="K363" s="172">
        <v>51</v>
      </c>
      <c r="L363" s="172">
        <v>5117</v>
      </c>
      <c r="M363" s="172">
        <v>50171700</v>
      </c>
      <c r="N363" s="173" t="s">
        <v>1236</v>
      </c>
      <c r="P363" s="479">
        <v>361</v>
      </c>
      <c r="Q363" s="503">
        <v>344</v>
      </c>
      <c r="R363" s="475">
        <f t="shared" si="23"/>
        <v>352.5</v>
      </c>
    </row>
    <row r="364" spans="1:18" ht="15.75">
      <c r="A364" s="7">
        <v>362</v>
      </c>
      <c r="B364" s="7">
        <v>230764</v>
      </c>
      <c r="C364" s="37" t="s">
        <v>1237</v>
      </c>
      <c r="D364" s="38" t="s">
        <v>650</v>
      </c>
      <c r="E364" s="39">
        <v>1</v>
      </c>
      <c r="F364" s="40">
        <v>4</v>
      </c>
      <c r="G364" s="40">
        <v>5</v>
      </c>
      <c r="H364" s="40">
        <f t="shared" si="21"/>
        <v>4.5</v>
      </c>
      <c r="I364" s="99">
        <v>5.62E-2</v>
      </c>
      <c r="J364" s="175">
        <f t="shared" si="24"/>
        <v>4.7529000000000003</v>
      </c>
      <c r="K364" s="172">
        <v>50</v>
      </c>
      <c r="L364" s="172">
        <v>5030</v>
      </c>
      <c r="M364" s="172">
        <v>50307000</v>
      </c>
      <c r="N364" s="173" t="s">
        <v>1238</v>
      </c>
      <c r="P364" s="479">
        <v>6</v>
      </c>
      <c r="Q364" s="503">
        <v>6</v>
      </c>
      <c r="R364" s="475">
        <f t="shared" si="23"/>
        <v>6</v>
      </c>
    </row>
    <row r="365" spans="1:18" ht="15.75">
      <c r="A365" s="7">
        <v>363</v>
      </c>
      <c r="B365" s="7">
        <v>232315</v>
      </c>
      <c r="C365" s="37" t="s">
        <v>1239</v>
      </c>
      <c r="D365" s="38" t="s">
        <v>650</v>
      </c>
      <c r="E365" s="39">
        <v>1</v>
      </c>
      <c r="F365" s="40">
        <v>13</v>
      </c>
      <c r="G365" s="40">
        <v>15.333333333333334</v>
      </c>
      <c r="H365" s="40">
        <f t="shared" si="21"/>
        <v>14.166666666666668</v>
      </c>
      <c r="I365" s="99">
        <v>5.62E-2</v>
      </c>
      <c r="J365" s="175">
        <f t="shared" si="24"/>
        <v>14.962833333333334</v>
      </c>
      <c r="K365" s="172">
        <v>50</v>
      </c>
      <c r="L365" s="172">
        <v>5031</v>
      </c>
      <c r="M365" s="172">
        <v>50315400</v>
      </c>
      <c r="N365" s="173" t="s">
        <v>1240</v>
      </c>
      <c r="P365" s="479">
        <v>18</v>
      </c>
      <c r="Q365" s="503">
        <v>17</v>
      </c>
      <c r="R365" s="475">
        <f t="shared" si="23"/>
        <v>17.5</v>
      </c>
    </row>
    <row r="366" spans="1:18" ht="15.75">
      <c r="A366" s="7">
        <v>364</v>
      </c>
      <c r="B366" s="7">
        <v>230524</v>
      </c>
      <c r="C366" s="37" t="s">
        <v>1241</v>
      </c>
      <c r="D366" s="38" t="s">
        <v>650</v>
      </c>
      <c r="E366" s="39">
        <v>1</v>
      </c>
      <c r="F366" s="40">
        <v>15</v>
      </c>
      <c r="G366" s="40">
        <v>17.333333333333332</v>
      </c>
      <c r="H366" s="40">
        <f t="shared" si="21"/>
        <v>16.166666666666664</v>
      </c>
      <c r="I366" s="99">
        <v>5.62E-2</v>
      </c>
      <c r="J366" s="175">
        <f t="shared" si="24"/>
        <v>17.07523333333333</v>
      </c>
      <c r="K366" s="172"/>
      <c r="L366" s="172"/>
      <c r="M366" s="172"/>
      <c r="N366" s="173"/>
      <c r="P366" s="479">
        <v>21</v>
      </c>
      <c r="Q366" s="503">
        <v>20</v>
      </c>
      <c r="R366" s="475">
        <f t="shared" si="23"/>
        <v>20.5</v>
      </c>
    </row>
    <row r="367" spans="1:18" ht="15.75">
      <c r="A367" s="7">
        <v>365</v>
      </c>
      <c r="B367" s="7">
        <v>231761</v>
      </c>
      <c r="C367" s="37" t="s">
        <v>1242</v>
      </c>
      <c r="D367" s="38" t="s">
        <v>650</v>
      </c>
      <c r="E367" s="39">
        <v>1</v>
      </c>
      <c r="F367" s="40">
        <v>68</v>
      </c>
      <c r="G367" s="40">
        <v>71.666666666666671</v>
      </c>
      <c r="H367" s="40">
        <f t="shared" si="21"/>
        <v>69.833333333333343</v>
      </c>
      <c r="I367" s="99">
        <v>5.62E-2</v>
      </c>
      <c r="J367" s="175">
        <f t="shared" si="24"/>
        <v>73.757966666666675</v>
      </c>
      <c r="K367" s="172">
        <v>50</v>
      </c>
      <c r="L367" s="172">
        <v>5011</v>
      </c>
      <c r="M367" s="172">
        <v>50111500</v>
      </c>
      <c r="N367" s="173" t="s">
        <v>1243</v>
      </c>
      <c r="P367" s="479">
        <v>86</v>
      </c>
      <c r="Q367" s="503">
        <v>82</v>
      </c>
      <c r="R367" s="475">
        <f t="shared" si="23"/>
        <v>84</v>
      </c>
    </row>
    <row r="368" spans="1:18" ht="15.75">
      <c r="A368" s="7">
        <v>366</v>
      </c>
      <c r="B368" s="7">
        <v>257857</v>
      </c>
      <c r="C368" s="37" t="s">
        <v>1244</v>
      </c>
      <c r="D368" s="38" t="s">
        <v>650</v>
      </c>
      <c r="E368" s="39">
        <v>1</v>
      </c>
      <c r="F368" s="40">
        <v>30</v>
      </c>
      <c r="G368" s="40">
        <v>36</v>
      </c>
      <c r="H368" s="40">
        <f t="shared" si="21"/>
        <v>33</v>
      </c>
      <c r="I368" s="99">
        <v>5.62E-2</v>
      </c>
      <c r="J368" s="175">
        <f t="shared" si="24"/>
        <v>34.854599999999998</v>
      </c>
      <c r="K368" s="172">
        <v>50</v>
      </c>
      <c r="L368" s="172">
        <v>5012</v>
      </c>
      <c r="M368" s="172">
        <v>50121500</v>
      </c>
      <c r="N368" s="173" t="s">
        <v>1245</v>
      </c>
      <c r="P368" s="479">
        <v>43</v>
      </c>
      <c r="Q368" s="503">
        <v>41</v>
      </c>
      <c r="R368" s="475">
        <f t="shared" si="23"/>
        <v>42</v>
      </c>
    </row>
    <row r="369" spans="1:18" ht="15.75">
      <c r="A369" s="7">
        <v>367</v>
      </c>
      <c r="B369" s="7">
        <v>233664</v>
      </c>
      <c r="C369" s="37" t="s">
        <v>1246</v>
      </c>
      <c r="D369" s="38" t="s">
        <v>650</v>
      </c>
      <c r="E369" s="39">
        <v>1</v>
      </c>
      <c r="F369" s="40">
        <v>29</v>
      </c>
      <c r="G369" s="40">
        <v>36</v>
      </c>
      <c r="H369" s="40">
        <f t="shared" si="21"/>
        <v>32.5</v>
      </c>
      <c r="I369" s="99">
        <v>5.62E-2</v>
      </c>
      <c r="J369" s="175">
        <f t="shared" si="24"/>
        <v>34.326500000000003</v>
      </c>
      <c r="K369" s="172">
        <v>50</v>
      </c>
      <c r="L369" s="172">
        <v>5012</v>
      </c>
      <c r="M369" s="172">
        <v>50121500</v>
      </c>
      <c r="N369" s="173" t="s">
        <v>1245</v>
      </c>
      <c r="P369" s="479">
        <v>43</v>
      </c>
      <c r="Q369" s="503">
        <v>41</v>
      </c>
      <c r="R369" s="475">
        <f t="shared" si="23"/>
        <v>42</v>
      </c>
    </row>
    <row r="370" spans="1:18" ht="15.75">
      <c r="A370" s="7">
        <v>368</v>
      </c>
      <c r="B370" s="7">
        <v>233666</v>
      </c>
      <c r="C370" s="37" t="s">
        <v>1247</v>
      </c>
      <c r="D370" s="38" t="s">
        <v>650</v>
      </c>
      <c r="E370" s="39">
        <v>1</v>
      </c>
      <c r="F370" s="40">
        <v>51</v>
      </c>
      <c r="G370" s="40">
        <v>61.333333333333336</v>
      </c>
      <c r="H370" s="40">
        <f t="shared" si="21"/>
        <v>56.166666666666671</v>
      </c>
      <c r="I370" s="99">
        <v>5.62E-2</v>
      </c>
      <c r="J370" s="175">
        <f t="shared" si="24"/>
        <v>59.323233333333341</v>
      </c>
      <c r="K370" s="172">
        <v>50</v>
      </c>
      <c r="L370" s="172">
        <v>5012</v>
      </c>
      <c r="M370" s="172">
        <v>50121500</v>
      </c>
      <c r="N370" s="173" t="s">
        <v>1245</v>
      </c>
      <c r="P370" s="479">
        <v>74</v>
      </c>
      <c r="Q370" s="503">
        <v>70</v>
      </c>
      <c r="R370" s="475">
        <f t="shared" si="23"/>
        <v>72</v>
      </c>
    </row>
    <row r="371" spans="1:18" ht="15.75">
      <c r="A371" s="7">
        <v>369</v>
      </c>
      <c r="B371" s="7">
        <v>232497</v>
      </c>
      <c r="C371" s="37" t="s">
        <v>1248</v>
      </c>
      <c r="D371" s="38" t="s">
        <v>650</v>
      </c>
      <c r="E371" s="39">
        <v>1</v>
      </c>
      <c r="F371" s="40">
        <v>30</v>
      </c>
      <c r="G371" s="40">
        <v>30</v>
      </c>
      <c r="H371" s="40">
        <f t="shared" si="21"/>
        <v>30</v>
      </c>
      <c r="I371" s="99">
        <v>5.62E-2</v>
      </c>
      <c r="J371" s="175">
        <f t="shared" si="24"/>
        <v>31.686</v>
      </c>
      <c r="K371" s="172">
        <v>50</v>
      </c>
      <c r="L371" s="172">
        <v>5012</v>
      </c>
      <c r="M371" s="172">
        <v>50121500</v>
      </c>
      <c r="N371" s="173" t="s">
        <v>1245</v>
      </c>
      <c r="P371" s="479">
        <v>37</v>
      </c>
      <c r="Q371" s="503">
        <v>35</v>
      </c>
      <c r="R371" s="475">
        <f t="shared" si="23"/>
        <v>36</v>
      </c>
    </row>
    <row r="372" spans="1:18" ht="15.75">
      <c r="A372" s="7">
        <v>370</v>
      </c>
      <c r="B372" s="7">
        <v>232552</v>
      </c>
      <c r="C372" s="37" t="s">
        <v>1249</v>
      </c>
      <c r="D372" s="38" t="s">
        <v>650</v>
      </c>
      <c r="E372" s="39">
        <v>1</v>
      </c>
      <c r="F372" s="40">
        <v>74</v>
      </c>
      <c r="G372" s="40">
        <v>71.666666666666671</v>
      </c>
      <c r="H372" s="40">
        <f t="shared" si="21"/>
        <v>72.833333333333343</v>
      </c>
      <c r="I372" s="99">
        <v>5.62E-2</v>
      </c>
      <c r="J372" s="175">
        <f t="shared" si="24"/>
        <v>76.926566666666673</v>
      </c>
      <c r="K372" s="172">
        <v>50</v>
      </c>
      <c r="L372" s="172">
        <v>5012</v>
      </c>
      <c r="M372" s="172">
        <v>50121500</v>
      </c>
      <c r="N372" s="173" t="s">
        <v>1245</v>
      </c>
      <c r="P372" s="479">
        <v>86</v>
      </c>
      <c r="Q372" s="503">
        <v>82</v>
      </c>
      <c r="R372" s="475">
        <f t="shared" si="23"/>
        <v>84</v>
      </c>
    </row>
    <row r="373" spans="1:18" ht="15.75">
      <c r="A373" s="7">
        <v>371</v>
      </c>
      <c r="B373" s="7">
        <v>233691</v>
      </c>
      <c r="C373" s="37" t="s">
        <v>1250</v>
      </c>
      <c r="D373" s="38" t="s">
        <v>650</v>
      </c>
      <c r="E373" s="39">
        <v>1</v>
      </c>
      <c r="F373" s="40">
        <v>35</v>
      </c>
      <c r="G373" s="40">
        <v>46.333333333333336</v>
      </c>
      <c r="H373" s="40">
        <f t="shared" si="21"/>
        <v>40.666666666666671</v>
      </c>
      <c r="I373" s="99">
        <v>5.62E-2</v>
      </c>
      <c r="J373" s="175">
        <f t="shared" si="24"/>
        <v>42.952133333333336</v>
      </c>
      <c r="K373" s="172">
        <v>50</v>
      </c>
      <c r="L373" s="172">
        <v>5012</v>
      </c>
      <c r="M373" s="172">
        <v>50121500</v>
      </c>
      <c r="N373" s="173" t="s">
        <v>1245</v>
      </c>
      <c r="P373" s="479">
        <v>56</v>
      </c>
      <c r="Q373" s="503">
        <v>53</v>
      </c>
      <c r="R373" s="475">
        <f t="shared" si="23"/>
        <v>54.5</v>
      </c>
    </row>
    <row r="374" spans="1:18" ht="15.75">
      <c r="A374" s="7">
        <v>372</v>
      </c>
      <c r="B374" s="7">
        <v>232458</v>
      </c>
      <c r="C374" s="37" t="s">
        <v>1251</v>
      </c>
      <c r="D374" s="38" t="s">
        <v>650</v>
      </c>
      <c r="E374" s="39">
        <v>1</v>
      </c>
      <c r="F374" s="40">
        <v>118</v>
      </c>
      <c r="G374" s="40">
        <v>66.666666666666671</v>
      </c>
      <c r="H374" s="40">
        <f t="shared" si="21"/>
        <v>92.333333333333343</v>
      </c>
      <c r="I374" s="99">
        <v>5.62E-2</v>
      </c>
      <c r="J374" s="175">
        <f t="shared" si="24"/>
        <v>97.522466666666674</v>
      </c>
      <c r="K374" s="172">
        <v>50</v>
      </c>
      <c r="L374" s="172">
        <v>5012</v>
      </c>
      <c r="M374" s="172">
        <v>50121500</v>
      </c>
      <c r="N374" s="173" t="s">
        <v>1245</v>
      </c>
      <c r="P374" s="479">
        <v>80</v>
      </c>
      <c r="Q374" s="503">
        <v>76</v>
      </c>
      <c r="R374" s="475">
        <f t="shared" si="23"/>
        <v>78</v>
      </c>
    </row>
    <row r="375" spans="1:18" ht="15.75">
      <c r="A375" s="7">
        <v>373</v>
      </c>
      <c r="B375" s="7">
        <v>232459</v>
      </c>
      <c r="C375" s="37" t="s">
        <v>1252</v>
      </c>
      <c r="D375" s="38" t="s">
        <v>650</v>
      </c>
      <c r="E375" s="39">
        <v>1</v>
      </c>
      <c r="F375" s="40">
        <v>71</v>
      </c>
      <c r="G375" s="40">
        <v>73.666666666666671</v>
      </c>
      <c r="H375" s="40">
        <f t="shared" si="21"/>
        <v>72.333333333333343</v>
      </c>
      <c r="I375" s="99">
        <v>5.62E-2</v>
      </c>
      <c r="J375" s="175">
        <f t="shared" si="24"/>
        <v>76.398466666666678</v>
      </c>
      <c r="K375" s="172">
        <v>50</v>
      </c>
      <c r="L375" s="172">
        <v>5012</v>
      </c>
      <c r="M375" s="172">
        <v>50121500</v>
      </c>
      <c r="N375" s="173" t="s">
        <v>1245</v>
      </c>
      <c r="P375" s="479">
        <v>88</v>
      </c>
      <c r="Q375" s="503">
        <v>84</v>
      </c>
      <c r="R375" s="475">
        <f t="shared" si="23"/>
        <v>86</v>
      </c>
    </row>
    <row r="376" spans="1:18" ht="15.75">
      <c r="A376" s="7">
        <v>374</v>
      </c>
      <c r="B376" s="7">
        <v>240689</v>
      </c>
      <c r="C376" s="37" t="s">
        <v>1253</v>
      </c>
      <c r="D376" s="38" t="s">
        <v>650</v>
      </c>
      <c r="E376" s="39">
        <v>1</v>
      </c>
      <c r="F376" s="40">
        <v>20</v>
      </c>
      <c r="G376" s="40">
        <v>21.333333333333332</v>
      </c>
      <c r="H376" s="40">
        <f t="shared" si="21"/>
        <v>20.666666666666664</v>
      </c>
      <c r="I376" s="99">
        <v>5.62E-2</v>
      </c>
      <c r="J376" s="175">
        <f t="shared" si="24"/>
        <v>21.82813333333333</v>
      </c>
      <c r="K376" s="172">
        <v>50</v>
      </c>
      <c r="L376" s="172">
        <v>5012</v>
      </c>
      <c r="M376" s="172">
        <v>50121500</v>
      </c>
      <c r="N376" s="173" t="s">
        <v>1245</v>
      </c>
      <c r="P376" s="479">
        <v>25</v>
      </c>
      <c r="Q376" s="503">
        <v>24</v>
      </c>
      <c r="R376" s="475">
        <f t="shared" si="23"/>
        <v>24.5</v>
      </c>
    </row>
    <row r="377" spans="1:18" ht="15.75">
      <c r="A377" s="7">
        <v>375</v>
      </c>
      <c r="B377" s="7">
        <v>232460</v>
      </c>
      <c r="C377" s="37" t="s">
        <v>1254</v>
      </c>
      <c r="D377" s="38" t="s">
        <v>650</v>
      </c>
      <c r="E377" s="39">
        <v>1</v>
      </c>
      <c r="F377" s="40">
        <v>21</v>
      </c>
      <c r="G377" s="40">
        <v>28</v>
      </c>
      <c r="H377" s="40">
        <f t="shared" si="21"/>
        <v>24.5</v>
      </c>
      <c r="I377" s="99">
        <v>5.62E-2</v>
      </c>
      <c r="J377" s="175">
        <f t="shared" si="24"/>
        <v>25.876899999999999</v>
      </c>
      <c r="K377" s="172">
        <v>50</v>
      </c>
      <c r="L377" s="172">
        <v>5012</v>
      </c>
      <c r="M377" s="172">
        <v>50121500</v>
      </c>
      <c r="N377" s="173" t="s">
        <v>1245</v>
      </c>
      <c r="P377" s="479">
        <v>34</v>
      </c>
      <c r="Q377" s="503">
        <v>32</v>
      </c>
      <c r="R377" s="475">
        <f t="shared" si="23"/>
        <v>33</v>
      </c>
    </row>
    <row r="378" spans="1:18" ht="15.75">
      <c r="A378" s="7">
        <v>376</v>
      </c>
      <c r="B378" s="7" t="s">
        <v>1255</v>
      </c>
      <c r="C378" s="37" t="s">
        <v>1256</v>
      </c>
      <c r="D378" s="38" t="s">
        <v>650</v>
      </c>
      <c r="E378" s="39">
        <v>1</v>
      </c>
      <c r="F378" s="40">
        <v>22</v>
      </c>
      <c r="G378" s="40">
        <v>28</v>
      </c>
      <c r="H378" s="40">
        <f t="shared" si="21"/>
        <v>25</v>
      </c>
      <c r="I378" s="99">
        <v>5.62E-2</v>
      </c>
      <c r="J378" s="175">
        <f t="shared" si="24"/>
        <v>26.405000000000001</v>
      </c>
      <c r="K378" s="172">
        <v>50</v>
      </c>
      <c r="L378" s="172">
        <v>5012</v>
      </c>
      <c r="M378" s="172">
        <v>50121500</v>
      </c>
      <c r="N378" s="173" t="s">
        <v>1245</v>
      </c>
      <c r="P378" s="479">
        <v>34</v>
      </c>
      <c r="Q378" s="503">
        <v>32</v>
      </c>
      <c r="R378" s="475">
        <f t="shared" si="23"/>
        <v>33</v>
      </c>
    </row>
    <row r="379" spans="1:18" ht="15.75">
      <c r="A379" s="7">
        <v>377</v>
      </c>
      <c r="B379" s="7" t="s">
        <v>1257</v>
      </c>
      <c r="C379" s="37" t="s">
        <v>1258</v>
      </c>
      <c r="D379" s="38" t="s">
        <v>650</v>
      </c>
      <c r="E379" s="39">
        <v>1</v>
      </c>
      <c r="F379" s="40">
        <v>11</v>
      </c>
      <c r="G379" s="40">
        <v>10</v>
      </c>
      <c r="H379" s="40">
        <f t="shared" si="21"/>
        <v>10.5</v>
      </c>
      <c r="I379" s="99">
        <v>5.62E-2</v>
      </c>
      <c r="J379" s="175">
        <f t="shared" si="24"/>
        <v>11.0901</v>
      </c>
      <c r="K379" s="172">
        <v>50</v>
      </c>
      <c r="L379" s="172">
        <v>5040</v>
      </c>
      <c r="M379" s="172">
        <v>50405600</v>
      </c>
      <c r="N379" s="173" t="s">
        <v>1259</v>
      </c>
      <c r="P379" s="479">
        <v>13</v>
      </c>
      <c r="Q379" s="503">
        <v>12</v>
      </c>
      <c r="R379" s="475">
        <f t="shared" si="23"/>
        <v>12.5</v>
      </c>
    </row>
    <row r="380" spans="1:18" ht="15.75">
      <c r="A380" s="7">
        <v>378</v>
      </c>
      <c r="B380" s="7">
        <v>230523</v>
      </c>
      <c r="C380" s="37" t="s">
        <v>1260</v>
      </c>
      <c r="D380" s="38" t="s">
        <v>650</v>
      </c>
      <c r="E380" s="39">
        <v>1</v>
      </c>
      <c r="F380" s="40">
        <v>12</v>
      </c>
      <c r="G380" s="40">
        <v>10</v>
      </c>
      <c r="H380" s="40">
        <f t="shared" si="21"/>
        <v>11</v>
      </c>
      <c r="I380" s="99">
        <v>5.62E-2</v>
      </c>
      <c r="J380" s="175">
        <f t="shared" si="24"/>
        <v>11.6182</v>
      </c>
      <c r="K380" s="172">
        <v>50</v>
      </c>
      <c r="L380" s="172">
        <v>5040</v>
      </c>
      <c r="M380" s="172">
        <v>50405600</v>
      </c>
      <c r="N380" s="173" t="s">
        <v>1259</v>
      </c>
      <c r="P380" s="479">
        <v>13</v>
      </c>
      <c r="Q380" s="503">
        <v>12</v>
      </c>
      <c r="R380" s="475">
        <f t="shared" si="23"/>
        <v>12.5</v>
      </c>
    </row>
    <row r="381" spans="1:18" ht="15.75">
      <c r="A381" s="7">
        <v>379</v>
      </c>
      <c r="B381" s="7">
        <v>230522</v>
      </c>
      <c r="C381" s="37" t="s">
        <v>1261</v>
      </c>
      <c r="D381" s="38" t="s">
        <v>650</v>
      </c>
      <c r="E381" s="39">
        <v>1</v>
      </c>
      <c r="F381" s="40">
        <v>10</v>
      </c>
      <c r="G381" s="40">
        <v>10</v>
      </c>
      <c r="H381" s="40">
        <f t="shared" si="21"/>
        <v>10</v>
      </c>
      <c r="I381" s="99">
        <v>5.62E-2</v>
      </c>
      <c r="J381" s="175">
        <f t="shared" si="24"/>
        <v>10.561999999999999</v>
      </c>
      <c r="K381" s="172">
        <v>50</v>
      </c>
      <c r="L381" s="172">
        <v>5040</v>
      </c>
      <c r="M381" s="172">
        <v>50405600</v>
      </c>
      <c r="N381" s="173" t="s">
        <v>1259</v>
      </c>
      <c r="P381" s="479">
        <v>13</v>
      </c>
      <c r="Q381" s="503">
        <v>12</v>
      </c>
      <c r="R381" s="475">
        <f t="shared" si="23"/>
        <v>12.5</v>
      </c>
    </row>
    <row r="382" spans="1:18" ht="15.75">
      <c r="A382" s="7">
        <v>380</v>
      </c>
      <c r="B382" s="7">
        <v>234085</v>
      </c>
      <c r="C382" s="37" t="s">
        <v>1262</v>
      </c>
      <c r="D382" s="38" t="s">
        <v>630</v>
      </c>
      <c r="E382" s="39">
        <v>1</v>
      </c>
      <c r="F382" s="40">
        <v>55</v>
      </c>
      <c r="G382" s="40">
        <v>61.333333333333336</v>
      </c>
      <c r="H382" s="40">
        <f t="shared" si="21"/>
        <v>58.166666666666671</v>
      </c>
      <c r="I382" s="99">
        <v>5.62E-2</v>
      </c>
      <c r="J382" s="175">
        <f t="shared" si="24"/>
        <v>61.435633333333335</v>
      </c>
      <c r="K382" s="172">
        <v>50</v>
      </c>
      <c r="L382" s="172">
        <v>5017</v>
      </c>
      <c r="M382" s="172">
        <v>50171900</v>
      </c>
      <c r="N382" s="173" t="s">
        <v>637</v>
      </c>
      <c r="P382" s="479">
        <v>74</v>
      </c>
      <c r="Q382" s="503">
        <v>70</v>
      </c>
      <c r="R382" s="475">
        <f t="shared" si="23"/>
        <v>72</v>
      </c>
    </row>
    <row r="383" spans="1:18" ht="15.75">
      <c r="A383" s="7">
        <v>381</v>
      </c>
      <c r="B383" s="7">
        <v>257703</v>
      </c>
      <c r="C383" s="37" t="s">
        <v>1263</v>
      </c>
      <c r="D383" s="38" t="s">
        <v>630</v>
      </c>
      <c r="E383" s="39">
        <v>1</v>
      </c>
      <c r="F383" s="40">
        <v>60</v>
      </c>
      <c r="G383" s="40">
        <v>61.333333333333336</v>
      </c>
      <c r="H383" s="40">
        <f t="shared" si="21"/>
        <v>60.666666666666671</v>
      </c>
      <c r="I383" s="99">
        <v>5.62E-2</v>
      </c>
      <c r="J383" s="175">
        <f t="shared" si="24"/>
        <v>64.076133333333331</v>
      </c>
      <c r="K383" s="172">
        <v>50</v>
      </c>
      <c r="L383" s="172">
        <v>5017</v>
      </c>
      <c r="M383" s="172">
        <v>50171900</v>
      </c>
      <c r="N383" s="173" t="s">
        <v>637</v>
      </c>
      <c r="P383" s="479">
        <v>74</v>
      </c>
      <c r="Q383" s="503">
        <v>70</v>
      </c>
      <c r="R383" s="475">
        <f t="shared" si="23"/>
        <v>72</v>
      </c>
    </row>
    <row r="384" spans="1:18" ht="15.75">
      <c r="A384" s="7">
        <v>382</v>
      </c>
      <c r="B384" s="7">
        <v>234085</v>
      </c>
      <c r="C384" s="37" t="s">
        <v>1264</v>
      </c>
      <c r="D384" s="38" t="s">
        <v>650</v>
      </c>
      <c r="E384" s="39">
        <v>1</v>
      </c>
      <c r="F384" s="40">
        <v>60</v>
      </c>
      <c r="G384" s="40">
        <v>61.333333333333336</v>
      </c>
      <c r="H384" s="40">
        <f t="shared" si="21"/>
        <v>60.666666666666671</v>
      </c>
      <c r="I384" s="99">
        <v>5.62E-2</v>
      </c>
      <c r="J384" s="175">
        <f t="shared" si="24"/>
        <v>64.076133333333331</v>
      </c>
      <c r="K384" s="172">
        <v>50</v>
      </c>
      <c r="L384" s="172">
        <v>5017</v>
      </c>
      <c r="M384" s="172">
        <v>50171900</v>
      </c>
      <c r="N384" s="173" t="s">
        <v>637</v>
      </c>
      <c r="P384" s="479">
        <v>74</v>
      </c>
      <c r="Q384" s="503">
        <v>70</v>
      </c>
      <c r="R384" s="475">
        <f t="shared" si="23"/>
        <v>72</v>
      </c>
    </row>
    <row r="385" spans="1:18" ht="15.75">
      <c r="A385" s="7">
        <v>383</v>
      </c>
      <c r="B385" s="7">
        <v>258918</v>
      </c>
      <c r="C385" s="37" t="s">
        <v>1265</v>
      </c>
      <c r="D385" s="38" t="s">
        <v>61</v>
      </c>
      <c r="E385" s="39">
        <v>1</v>
      </c>
      <c r="F385" s="40">
        <v>38928</v>
      </c>
      <c r="G385" s="40">
        <v>47659.896666666667</v>
      </c>
      <c r="H385" s="40">
        <f t="shared" si="21"/>
        <v>43293.948333333334</v>
      </c>
      <c r="I385" s="99">
        <v>5.62E-2</v>
      </c>
      <c r="J385" s="175">
        <f t="shared" si="24"/>
        <v>45727.068229666664</v>
      </c>
      <c r="K385" s="172">
        <v>41</v>
      </c>
      <c r="L385" s="172">
        <v>4112</v>
      </c>
      <c r="M385" s="172">
        <v>41122400</v>
      </c>
      <c r="N385" s="173" t="s">
        <v>1266</v>
      </c>
      <c r="P385" s="479">
        <v>58727</v>
      </c>
      <c r="Q385" s="505">
        <v>55930</v>
      </c>
      <c r="R385" s="475">
        <f t="shared" si="23"/>
        <v>57328.5</v>
      </c>
    </row>
    <row r="386" spans="1:18" ht="15.75">
      <c r="A386" s="7">
        <v>384</v>
      </c>
      <c r="B386" s="7">
        <v>251763</v>
      </c>
      <c r="C386" s="37" t="s">
        <v>1267</v>
      </c>
      <c r="D386" s="38" t="s">
        <v>61</v>
      </c>
      <c r="E386" s="39">
        <v>1</v>
      </c>
      <c r="F386" s="40">
        <v>40306</v>
      </c>
      <c r="G386" s="40">
        <v>46437.76666666667</v>
      </c>
      <c r="H386" s="40">
        <f t="shared" ref="H386:H449" si="25">(F386+G386)/2</f>
        <v>43371.883333333331</v>
      </c>
      <c r="I386" s="99">
        <v>5.62E-2</v>
      </c>
      <c r="J386" s="175">
        <f t="shared" ref="J386:J417" si="26">(H386*I386)+H386</f>
        <v>45809.383176666663</v>
      </c>
      <c r="K386" s="172">
        <v>41</v>
      </c>
      <c r="L386" s="172">
        <v>4112</v>
      </c>
      <c r="M386" s="172">
        <v>41122400</v>
      </c>
      <c r="N386" s="173" t="s">
        <v>1266</v>
      </c>
      <c r="P386" s="479">
        <v>58727</v>
      </c>
      <c r="Q386" s="505">
        <v>55930</v>
      </c>
      <c r="R386" s="475">
        <f t="shared" si="23"/>
        <v>57328.5</v>
      </c>
    </row>
    <row r="387" spans="1:18" ht="15.75">
      <c r="A387" s="7">
        <v>385</v>
      </c>
      <c r="B387" s="7">
        <v>232390</v>
      </c>
      <c r="C387" s="37" t="s">
        <v>1268</v>
      </c>
      <c r="D387" s="38" t="s">
        <v>650</v>
      </c>
      <c r="E387" s="39">
        <v>1</v>
      </c>
      <c r="F387" s="40">
        <v>19</v>
      </c>
      <c r="G387" s="40">
        <v>23.006666666666664</v>
      </c>
      <c r="H387" s="40">
        <f t="shared" si="25"/>
        <v>21.00333333333333</v>
      </c>
      <c r="I387" s="99">
        <v>5.62E-2</v>
      </c>
      <c r="J387" s="175">
        <f t="shared" si="26"/>
        <v>22.183720666666662</v>
      </c>
      <c r="K387" s="172"/>
      <c r="L387" s="172"/>
      <c r="M387" s="172"/>
      <c r="N387" s="173"/>
      <c r="P387" s="479">
        <v>24</v>
      </c>
      <c r="Q387" s="505">
        <v>26</v>
      </c>
      <c r="R387" s="475">
        <f t="shared" si="23"/>
        <v>25</v>
      </c>
    </row>
    <row r="388" spans="1:18" ht="15.75">
      <c r="A388" s="7">
        <v>386</v>
      </c>
      <c r="B388" s="7">
        <v>230528</v>
      </c>
      <c r="C388" s="37" t="s">
        <v>1269</v>
      </c>
      <c r="D388" s="38" t="s">
        <v>650</v>
      </c>
      <c r="E388" s="39">
        <v>1</v>
      </c>
      <c r="F388" s="40">
        <v>6</v>
      </c>
      <c r="G388" s="40">
        <v>7.1400000000000006</v>
      </c>
      <c r="H388" s="40">
        <f t="shared" si="25"/>
        <v>6.57</v>
      </c>
      <c r="I388" s="99">
        <v>5.62E-2</v>
      </c>
      <c r="J388" s="175">
        <f t="shared" si="26"/>
        <v>6.9392339999999999</v>
      </c>
      <c r="K388" s="172">
        <v>41</v>
      </c>
      <c r="L388" s="172">
        <v>4112</v>
      </c>
      <c r="M388" s="172">
        <v>41122400</v>
      </c>
      <c r="N388" s="173" t="s">
        <v>1266</v>
      </c>
      <c r="P388" s="479">
        <v>7</v>
      </c>
      <c r="Q388" s="505">
        <v>7</v>
      </c>
      <c r="R388" s="475">
        <f t="shared" ref="R388:R451" si="27">AVERAGE(P388,Q388)</f>
        <v>7</v>
      </c>
    </row>
    <row r="389" spans="1:18" ht="15.75">
      <c r="A389" s="7">
        <v>387</v>
      </c>
      <c r="B389" s="7" t="s">
        <v>1270</v>
      </c>
      <c r="C389" s="37" t="s">
        <v>1271</v>
      </c>
      <c r="D389" s="38" t="s">
        <v>650</v>
      </c>
      <c r="E389" s="39">
        <v>1</v>
      </c>
      <c r="F389" s="40">
        <v>6</v>
      </c>
      <c r="G389" s="40">
        <v>6</v>
      </c>
      <c r="H389" s="40">
        <f t="shared" si="25"/>
        <v>6</v>
      </c>
      <c r="I389" s="99">
        <v>5.62E-2</v>
      </c>
      <c r="J389" s="175">
        <f t="shared" si="26"/>
        <v>6.3372000000000002</v>
      </c>
      <c r="K389" s="172">
        <v>50</v>
      </c>
      <c r="L389" s="172">
        <v>5030</v>
      </c>
      <c r="M389" s="172">
        <v>50305600</v>
      </c>
      <c r="N389" s="173" t="s">
        <v>963</v>
      </c>
      <c r="P389" s="479">
        <v>7</v>
      </c>
      <c r="Q389" s="505">
        <v>7</v>
      </c>
      <c r="R389" s="475">
        <f t="shared" si="27"/>
        <v>7</v>
      </c>
    </row>
    <row r="390" spans="1:18" ht="15.75">
      <c r="A390" s="7">
        <v>388</v>
      </c>
      <c r="B390" s="7">
        <v>230528</v>
      </c>
      <c r="C390" s="37" t="s">
        <v>1272</v>
      </c>
      <c r="D390" s="38" t="s">
        <v>650</v>
      </c>
      <c r="E390" s="39">
        <v>1</v>
      </c>
      <c r="F390" s="40">
        <v>3</v>
      </c>
      <c r="G390" s="40">
        <v>6</v>
      </c>
      <c r="H390" s="40">
        <f t="shared" si="25"/>
        <v>4.5</v>
      </c>
      <c r="I390" s="99">
        <v>5.62E-2</v>
      </c>
      <c r="J390" s="175">
        <f t="shared" si="26"/>
        <v>4.7529000000000003</v>
      </c>
      <c r="K390" s="172">
        <v>50</v>
      </c>
      <c r="L390" s="172">
        <v>5030</v>
      </c>
      <c r="M390" s="172">
        <v>50305600</v>
      </c>
      <c r="N390" s="172">
        <v>50305602</v>
      </c>
      <c r="P390" s="479">
        <v>7</v>
      </c>
      <c r="Q390" s="505">
        <v>7</v>
      </c>
      <c r="R390" s="475">
        <f t="shared" si="27"/>
        <v>7</v>
      </c>
    </row>
    <row r="391" spans="1:18" ht="15.75">
      <c r="A391" s="7">
        <v>389</v>
      </c>
      <c r="B391" s="7" t="s">
        <v>1273</v>
      </c>
      <c r="C391" s="37" t="s">
        <v>1274</v>
      </c>
      <c r="D391" s="38" t="s">
        <v>650</v>
      </c>
      <c r="E391" s="39">
        <v>1</v>
      </c>
      <c r="F391" s="40">
        <v>96</v>
      </c>
      <c r="G391" s="40">
        <v>92.666666666666671</v>
      </c>
      <c r="H391" s="40">
        <f t="shared" si="25"/>
        <v>94.333333333333343</v>
      </c>
      <c r="I391" s="99">
        <v>5.62E-2</v>
      </c>
      <c r="J391" s="175">
        <f t="shared" si="26"/>
        <v>99.634866666666682</v>
      </c>
      <c r="K391" s="172">
        <v>50</v>
      </c>
      <c r="L391" s="172">
        <v>5019</v>
      </c>
      <c r="M391" s="172">
        <v>50192100</v>
      </c>
      <c r="N391" s="173" t="s">
        <v>1100</v>
      </c>
      <c r="P391" s="479">
        <v>111</v>
      </c>
      <c r="Q391" s="505">
        <v>106</v>
      </c>
      <c r="R391" s="475">
        <f t="shared" si="27"/>
        <v>108.5</v>
      </c>
    </row>
    <row r="392" spans="1:18" ht="15.75">
      <c r="A392" s="7">
        <v>390</v>
      </c>
      <c r="B392" s="7">
        <v>273456</v>
      </c>
      <c r="C392" s="37" t="s">
        <v>1275</v>
      </c>
      <c r="D392" s="38" t="s">
        <v>61</v>
      </c>
      <c r="E392" s="39">
        <v>1</v>
      </c>
      <c r="F392" s="40">
        <v>51037</v>
      </c>
      <c r="G392" s="40">
        <v>61102.533333333333</v>
      </c>
      <c r="H392" s="40">
        <f t="shared" si="25"/>
        <v>56069.766666666663</v>
      </c>
      <c r="I392" s="99">
        <v>5.62E-2</v>
      </c>
      <c r="J392" s="175">
        <f t="shared" si="26"/>
        <v>59220.887553333327</v>
      </c>
      <c r="K392" s="172">
        <v>41</v>
      </c>
      <c r="L392" s="172">
        <v>4112</v>
      </c>
      <c r="M392" s="172">
        <v>41122400</v>
      </c>
      <c r="N392" s="173" t="s">
        <v>1266</v>
      </c>
      <c r="P392" s="479">
        <v>74970</v>
      </c>
      <c r="Q392" s="505">
        <v>71400</v>
      </c>
      <c r="R392" s="475">
        <f t="shared" si="27"/>
        <v>73185</v>
      </c>
    </row>
    <row r="393" spans="1:18" ht="15.75">
      <c r="A393" s="7">
        <v>391</v>
      </c>
      <c r="B393" s="7" t="s">
        <v>1276</v>
      </c>
      <c r="C393" s="37" t="s">
        <v>1277</v>
      </c>
      <c r="D393" s="38" t="s">
        <v>650</v>
      </c>
      <c r="E393" s="39">
        <v>1</v>
      </c>
      <c r="F393" s="40">
        <v>168</v>
      </c>
      <c r="G393" s="40">
        <v>183.26</v>
      </c>
      <c r="H393" s="40">
        <f t="shared" si="25"/>
        <v>175.63</v>
      </c>
      <c r="I393" s="99">
        <v>5.62E-2</v>
      </c>
      <c r="J393" s="175">
        <f t="shared" si="26"/>
        <v>185.500406</v>
      </c>
      <c r="K393" s="172">
        <v>50</v>
      </c>
      <c r="L393" s="172">
        <v>5010</v>
      </c>
      <c r="M393" s="172">
        <v>50101700</v>
      </c>
      <c r="N393" s="173" t="s">
        <v>1278</v>
      </c>
      <c r="P393" s="479">
        <v>221</v>
      </c>
      <c r="Q393" s="505">
        <v>211</v>
      </c>
      <c r="R393" s="475">
        <f t="shared" si="27"/>
        <v>216</v>
      </c>
    </row>
    <row r="394" spans="1:18" ht="15.75">
      <c r="A394" s="7">
        <v>392</v>
      </c>
      <c r="B394" s="7">
        <v>231671</v>
      </c>
      <c r="C394" s="37" t="s">
        <v>1279</v>
      </c>
      <c r="D394" s="38" t="s">
        <v>650</v>
      </c>
      <c r="E394" s="39">
        <v>1</v>
      </c>
      <c r="F394" s="40">
        <v>4</v>
      </c>
      <c r="G394" s="40">
        <v>5</v>
      </c>
      <c r="H394" s="40">
        <f t="shared" si="25"/>
        <v>4.5</v>
      </c>
      <c r="I394" s="99">
        <v>5.62E-2</v>
      </c>
      <c r="J394" s="175">
        <f t="shared" si="26"/>
        <v>4.7529000000000003</v>
      </c>
      <c r="K394" s="172">
        <v>50</v>
      </c>
      <c r="L394" s="172">
        <v>5030</v>
      </c>
      <c r="M394" s="172">
        <v>50307000</v>
      </c>
      <c r="N394" s="173" t="s">
        <v>1280</v>
      </c>
      <c r="P394" s="479">
        <v>7</v>
      </c>
      <c r="Q394" s="503">
        <v>7</v>
      </c>
      <c r="R394" s="475">
        <f t="shared" si="27"/>
        <v>7</v>
      </c>
    </row>
    <row r="395" spans="1:18" ht="15.75">
      <c r="A395" s="7">
        <v>393</v>
      </c>
      <c r="B395" s="7">
        <v>231672</v>
      </c>
      <c r="C395" s="37" t="s">
        <v>1281</v>
      </c>
      <c r="D395" s="38" t="s">
        <v>650</v>
      </c>
      <c r="E395" s="39">
        <v>1</v>
      </c>
      <c r="F395" s="40">
        <v>4</v>
      </c>
      <c r="G395" s="40">
        <v>5</v>
      </c>
      <c r="H395" s="40">
        <f t="shared" si="25"/>
        <v>4.5</v>
      </c>
      <c r="I395" s="99">
        <v>5.62E-2</v>
      </c>
      <c r="J395" s="175">
        <f t="shared" si="26"/>
        <v>4.7529000000000003</v>
      </c>
      <c r="K395" s="172">
        <v>50</v>
      </c>
      <c r="L395" s="172">
        <v>5030</v>
      </c>
      <c r="M395" s="172">
        <v>50307000</v>
      </c>
      <c r="N395" s="173" t="s">
        <v>1280</v>
      </c>
      <c r="P395" s="479">
        <v>7</v>
      </c>
      <c r="Q395" s="503">
        <v>7</v>
      </c>
      <c r="R395" s="475">
        <f t="shared" si="27"/>
        <v>7</v>
      </c>
    </row>
    <row r="396" spans="1:18" ht="15.75">
      <c r="A396" s="7">
        <v>394</v>
      </c>
      <c r="B396" s="7">
        <v>231674</v>
      </c>
      <c r="C396" s="37" t="s">
        <v>1282</v>
      </c>
      <c r="D396" s="38" t="s">
        <v>630</v>
      </c>
      <c r="E396" s="39">
        <v>1</v>
      </c>
      <c r="F396" s="40">
        <v>23</v>
      </c>
      <c r="G396" s="40">
        <v>26</v>
      </c>
      <c r="H396" s="40">
        <f t="shared" si="25"/>
        <v>24.5</v>
      </c>
      <c r="I396" s="99">
        <v>5.62E-2</v>
      </c>
      <c r="J396" s="175">
        <f t="shared" si="26"/>
        <v>25.876899999999999</v>
      </c>
      <c r="K396" s="172">
        <v>50</v>
      </c>
      <c r="L396" s="172">
        <v>5017</v>
      </c>
      <c r="M396" s="172">
        <v>50171500</v>
      </c>
      <c r="N396" s="173" t="s">
        <v>1005</v>
      </c>
      <c r="P396" s="479">
        <v>32</v>
      </c>
      <c r="Q396" s="503">
        <v>30</v>
      </c>
      <c r="R396" s="475">
        <f t="shared" si="27"/>
        <v>31</v>
      </c>
    </row>
    <row r="397" spans="1:18" ht="15.75">
      <c r="A397" s="7">
        <v>395</v>
      </c>
      <c r="B397" s="7">
        <v>231704</v>
      </c>
      <c r="C397" s="37" t="s">
        <v>1283</v>
      </c>
      <c r="D397" s="38" t="s">
        <v>650</v>
      </c>
      <c r="E397" s="39">
        <v>1</v>
      </c>
      <c r="F397" s="40">
        <v>20</v>
      </c>
      <c r="G397" s="40">
        <v>23.333333333333332</v>
      </c>
      <c r="H397" s="40">
        <f t="shared" si="25"/>
        <v>21.666666666666664</v>
      </c>
      <c r="I397" s="99">
        <v>5.62E-2</v>
      </c>
      <c r="J397" s="175">
        <f t="shared" si="26"/>
        <v>22.884333333333331</v>
      </c>
      <c r="K397" s="172">
        <v>50</v>
      </c>
      <c r="L397" s="172">
        <v>5011</v>
      </c>
      <c r="M397" s="172">
        <v>50111500</v>
      </c>
      <c r="N397" s="173" t="s">
        <v>1284</v>
      </c>
      <c r="P397" s="479">
        <v>27</v>
      </c>
      <c r="Q397" s="503">
        <v>26</v>
      </c>
      <c r="R397" s="475">
        <f t="shared" si="27"/>
        <v>26.5</v>
      </c>
    </row>
    <row r="398" spans="1:18" ht="15.75">
      <c r="A398" s="7">
        <v>396</v>
      </c>
      <c r="B398" s="7">
        <v>231702</v>
      </c>
      <c r="C398" s="37" t="s">
        <v>1285</v>
      </c>
      <c r="D398" s="38" t="s">
        <v>650</v>
      </c>
      <c r="E398" s="39">
        <v>1</v>
      </c>
      <c r="F398" s="40">
        <v>14</v>
      </c>
      <c r="G398" s="40">
        <v>15.333333333333334</v>
      </c>
      <c r="H398" s="40">
        <f t="shared" si="25"/>
        <v>14.666666666666668</v>
      </c>
      <c r="I398" s="99">
        <v>5.62E-2</v>
      </c>
      <c r="J398" s="175">
        <f t="shared" si="26"/>
        <v>15.490933333333334</v>
      </c>
      <c r="K398" s="172">
        <v>50</v>
      </c>
      <c r="L398" s="172">
        <v>5011</v>
      </c>
      <c r="M398" s="172">
        <v>50111500</v>
      </c>
      <c r="N398" s="173" t="s">
        <v>1284</v>
      </c>
      <c r="P398" s="479">
        <v>18</v>
      </c>
      <c r="Q398" s="503">
        <v>17</v>
      </c>
      <c r="R398" s="475">
        <f t="shared" si="27"/>
        <v>17.5</v>
      </c>
    </row>
    <row r="399" spans="1:18" ht="15.75">
      <c r="A399" s="7">
        <v>397</v>
      </c>
      <c r="B399" s="7">
        <v>231703</v>
      </c>
      <c r="C399" s="37" t="s">
        <v>1286</v>
      </c>
      <c r="D399" s="38" t="s">
        <v>650</v>
      </c>
      <c r="E399" s="39">
        <v>1</v>
      </c>
      <c r="F399" s="40">
        <v>24</v>
      </c>
      <c r="G399" s="40">
        <v>30</v>
      </c>
      <c r="H399" s="40">
        <f t="shared" si="25"/>
        <v>27</v>
      </c>
      <c r="I399" s="99">
        <v>5.62E-2</v>
      </c>
      <c r="J399" s="175">
        <f t="shared" si="26"/>
        <v>28.517399999999999</v>
      </c>
      <c r="K399" s="172">
        <v>50</v>
      </c>
      <c r="L399" s="172">
        <v>5011</v>
      </c>
      <c r="M399" s="172">
        <v>50111500</v>
      </c>
      <c r="N399" s="173" t="s">
        <v>1284</v>
      </c>
      <c r="P399" s="479">
        <v>37</v>
      </c>
      <c r="Q399" s="503">
        <v>35</v>
      </c>
      <c r="R399" s="475">
        <f t="shared" si="27"/>
        <v>36</v>
      </c>
    </row>
    <row r="400" spans="1:18" ht="15.75">
      <c r="A400" s="7">
        <v>398</v>
      </c>
      <c r="B400" s="7" t="s">
        <v>1287</v>
      </c>
      <c r="C400" s="37" t="s">
        <v>1288</v>
      </c>
      <c r="D400" s="38" t="s">
        <v>630</v>
      </c>
      <c r="E400" s="39">
        <v>1</v>
      </c>
      <c r="F400" s="40">
        <v>16</v>
      </c>
      <c r="G400" s="40">
        <v>16.333333333333332</v>
      </c>
      <c r="H400" s="40">
        <f t="shared" si="25"/>
        <v>16.166666666666664</v>
      </c>
      <c r="I400" s="99">
        <v>5.62E-2</v>
      </c>
      <c r="J400" s="175">
        <f t="shared" si="26"/>
        <v>17.07523333333333</v>
      </c>
      <c r="K400" s="172">
        <v>50</v>
      </c>
      <c r="L400" s="172">
        <v>5011</v>
      </c>
      <c r="M400" s="172">
        <v>50111500</v>
      </c>
      <c r="N400" s="173" t="s">
        <v>1284</v>
      </c>
      <c r="P400" s="479">
        <v>19</v>
      </c>
      <c r="Q400" s="503">
        <v>18</v>
      </c>
      <c r="R400" s="475">
        <f t="shared" si="27"/>
        <v>18.5</v>
      </c>
    </row>
    <row r="401" spans="1:18" ht="15.75">
      <c r="A401" s="7">
        <v>399</v>
      </c>
      <c r="B401" s="7">
        <v>231710</v>
      </c>
      <c r="C401" s="37" t="s">
        <v>1289</v>
      </c>
      <c r="D401" s="38" t="s">
        <v>650</v>
      </c>
      <c r="E401" s="39">
        <v>1</v>
      </c>
      <c r="F401" s="40">
        <v>14</v>
      </c>
      <c r="G401" s="40">
        <v>17.333333333333332</v>
      </c>
      <c r="H401" s="40">
        <f t="shared" si="25"/>
        <v>15.666666666666666</v>
      </c>
      <c r="I401" s="99">
        <v>5.62E-2</v>
      </c>
      <c r="J401" s="175">
        <f t="shared" si="26"/>
        <v>16.547133333333331</v>
      </c>
      <c r="K401" s="172">
        <v>50</v>
      </c>
      <c r="L401" s="172">
        <v>5011</v>
      </c>
      <c r="M401" s="172">
        <v>50111500</v>
      </c>
      <c r="N401" s="173" t="s">
        <v>1284</v>
      </c>
      <c r="P401" s="479">
        <v>21</v>
      </c>
      <c r="Q401" s="503">
        <v>20</v>
      </c>
      <c r="R401" s="475">
        <f t="shared" si="27"/>
        <v>20.5</v>
      </c>
    </row>
    <row r="402" spans="1:18" ht="15.75">
      <c r="A402" s="7">
        <v>400</v>
      </c>
      <c r="B402" s="7">
        <v>235578</v>
      </c>
      <c r="C402" s="37" t="s">
        <v>1290</v>
      </c>
      <c r="D402" s="38" t="s">
        <v>650</v>
      </c>
      <c r="E402" s="39">
        <v>1</v>
      </c>
      <c r="F402" s="40">
        <v>16</v>
      </c>
      <c r="G402" s="40">
        <v>19.333333333333332</v>
      </c>
      <c r="H402" s="40">
        <f t="shared" si="25"/>
        <v>17.666666666666664</v>
      </c>
      <c r="I402" s="99">
        <v>5.62E-2</v>
      </c>
      <c r="J402" s="175">
        <f t="shared" si="26"/>
        <v>18.659533333333332</v>
      </c>
      <c r="K402" s="172">
        <v>50</v>
      </c>
      <c r="L402" s="172">
        <v>5011</v>
      </c>
      <c r="M402" s="172">
        <v>50111500</v>
      </c>
      <c r="N402" s="173" t="s">
        <v>1284</v>
      </c>
      <c r="P402" s="479">
        <v>23</v>
      </c>
      <c r="Q402" s="503">
        <v>22</v>
      </c>
      <c r="R402" s="475">
        <f t="shared" si="27"/>
        <v>22.5</v>
      </c>
    </row>
    <row r="403" spans="1:18" ht="15.75">
      <c r="A403" s="7">
        <v>401</v>
      </c>
      <c r="B403" s="7">
        <v>236284</v>
      </c>
      <c r="C403" s="37" t="s">
        <v>1291</v>
      </c>
      <c r="D403" s="38" t="s">
        <v>650</v>
      </c>
      <c r="E403" s="39">
        <v>1</v>
      </c>
      <c r="F403" s="40">
        <v>23</v>
      </c>
      <c r="G403" s="40">
        <v>27</v>
      </c>
      <c r="H403" s="40">
        <f t="shared" si="25"/>
        <v>25</v>
      </c>
      <c r="I403" s="99">
        <v>5.62E-2</v>
      </c>
      <c r="J403" s="175">
        <f t="shared" si="26"/>
        <v>26.405000000000001</v>
      </c>
      <c r="K403" s="172">
        <v>50</v>
      </c>
      <c r="L403" s="172">
        <v>5011</v>
      </c>
      <c r="M403" s="172">
        <v>50111500</v>
      </c>
      <c r="N403" s="173" t="s">
        <v>1284</v>
      </c>
      <c r="P403" s="479">
        <v>39</v>
      </c>
      <c r="Q403" s="503">
        <v>37</v>
      </c>
      <c r="R403" s="475">
        <f t="shared" si="27"/>
        <v>38</v>
      </c>
    </row>
    <row r="404" spans="1:18" ht="15.75">
      <c r="A404" s="7">
        <v>402</v>
      </c>
      <c r="B404" s="7">
        <v>231703</v>
      </c>
      <c r="C404" s="37" t="s">
        <v>1292</v>
      </c>
      <c r="D404" s="38" t="s">
        <v>650</v>
      </c>
      <c r="E404" s="39">
        <v>1</v>
      </c>
      <c r="F404" s="40">
        <v>13</v>
      </c>
      <c r="G404" s="40">
        <v>15.333333333333334</v>
      </c>
      <c r="H404" s="40">
        <f t="shared" si="25"/>
        <v>14.166666666666668</v>
      </c>
      <c r="I404" s="99">
        <v>5.62E-2</v>
      </c>
      <c r="J404" s="175">
        <f t="shared" si="26"/>
        <v>14.962833333333334</v>
      </c>
      <c r="K404" s="172">
        <v>50</v>
      </c>
      <c r="L404" s="172">
        <v>5011</v>
      </c>
      <c r="M404" s="172">
        <v>50111500</v>
      </c>
      <c r="N404" s="173" t="s">
        <v>1284</v>
      </c>
      <c r="P404" s="479">
        <v>19</v>
      </c>
      <c r="Q404" s="503">
        <v>18</v>
      </c>
      <c r="R404" s="475">
        <f t="shared" si="27"/>
        <v>18.5</v>
      </c>
    </row>
    <row r="405" spans="1:18" ht="15.75">
      <c r="A405" s="7">
        <v>403</v>
      </c>
      <c r="B405" s="7" t="s">
        <v>1293</v>
      </c>
      <c r="C405" s="37" t="s">
        <v>1294</v>
      </c>
      <c r="D405" s="38" t="s">
        <v>630</v>
      </c>
      <c r="E405" s="39">
        <v>1</v>
      </c>
      <c r="F405" s="40">
        <v>23</v>
      </c>
      <c r="G405" s="40">
        <v>18.333333333333332</v>
      </c>
      <c r="H405" s="40">
        <f t="shared" si="25"/>
        <v>20.666666666666664</v>
      </c>
      <c r="I405" s="99">
        <v>5.62E-2</v>
      </c>
      <c r="J405" s="175">
        <f t="shared" si="26"/>
        <v>21.82813333333333</v>
      </c>
      <c r="K405" s="172">
        <v>50</v>
      </c>
      <c r="L405" s="172">
        <v>5011</v>
      </c>
      <c r="M405" s="172">
        <v>50111500</v>
      </c>
      <c r="N405" s="173" t="s">
        <v>1284</v>
      </c>
      <c r="P405" s="479">
        <v>27</v>
      </c>
      <c r="Q405" s="503">
        <v>26</v>
      </c>
      <c r="R405" s="475">
        <f t="shared" si="27"/>
        <v>26.5</v>
      </c>
    </row>
    <row r="406" spans="1:18" ht="15.75">
      <c r="A406" s="7">
        <v>404</v>
      </c>
      <c r="B406" s="7">
        <v>255659</v>
      </c>
      <c r="C406" s="37" t="s">
        <v>1295</v>
      </c>
      <c r="D406" s="38" t="s">
        <v>650</v>
      </c>
      <c r="E406" s="39">
        <v>1</v>
      </c>
      <c r="F406" s="40">
        <v>10</v>
      </c>
      <c r="G406" s="40">
        <v>14.333333333333334</v>
      </c>
      <c r="H406" s="40">
        <f t="shared" si="25"/>
        <v>12.166666666666668</v>
      </c>
      <c r="I406" s="99">
        <v>5.62E-2</v>
      </c>
      <c r="J406" s="175">
        <f t="shared" si="26"/>
        <v>12.850433333333335</v>
      </c>
      <c r="K406" s="172">
        <v>50</v>
      </c>
      <c r="L406" s="172">
        <v>5011</v>
      </c>
      <c r="M406" s="172">
        <v>50111500</v>
      </c>
      <c r="N406" s="173" t="s">
        <v>1284</v>
      </c>
      <c r="P406" s="479">
        <v>17</v>
      </c>
      <c r="Q406" s="503">
        <v>16</v>
      </c>
      <c r="R406" s="475">
        <f t="shared" si="27"/>
        <v>16.5</v>
      </c>
    </row>
    <row r="407" spans="1:18" ht="15.75">
      <c r="A407" s="7">
        <v>405</v>
      </c>
      <c r="B407" s="7">
        <v>270696</v>
      </c>
      <c r="C407" s="37" t="s">
        <v>1296</v>
      </c>
      <c r="D407" s="38" t="s">
        <v>630</v>
      </c>
      <c r="E407" s="39">
        <v>1</v>
      </c>
      <c r="F407" s="40">
        <v>7</v>
      </c>
      <c r="G407" s="40">
        <v>12</v>
      </c>
      <c r="H407" s="40">
        <f t="shared" si="25"/>
        <v>9.5</v>
      </c>
      <c r="I407" s="99">
        <v>5.62E-2</v>
      </c>
      <c r="J407" s="175">
        <f t="shared" si="26"/>
        <v>10.033899999999999</v>
      </c>
      <c r="K407" s="172">
        <v>50</v>
      </c>
      <c r="L407" s="172">
        <v>5018</v>
      </c>
      <c r="M407" s="172">
        <v>50181700</v>
      </c>
      <c r="N407" s="173" t="s">
        <v>1062</v>
      </c>
      <c r="P407" s="479">
        <v>15</v>
      </c>
      <c r="Q407" s="503">
        <v>14</v>
      </c>
      <c r="R407" s="475">
        <f t="shared" si="27"/>
        <v>14.5</v>
      </c>
    </row>
    <row r="408" spans="1:18" ht="15.75">
      <c r="A408" s="7">
        <v>406</v>
      </c>
      <c r="B408" s="7" t="s">
        <v>1297</v>
      </c>
      <c r="C408" s="37" t="s">
        <v>1298</v>
      </c>
      <c r="D408" s="38" t="s">
        <v>61</v>
      </c>
      <c r="E408" s="39">
        <v>1</v>
      </c>
      <c r="F408" s="40">
        <v>7735</v>
      </c>
      <c r="G408" s="40">
        <v>4277.2566666666671</v>
      </c>
      <c r="H408" s="40">
        <f t="shared" si="25"/>
        <v>6006.128333333334</v>
      </c>
      <c r="I408" s="99">
        <v>5.62E-2</v>
      </c>
      <c r="J408" s="175">
        <f t="shared" si="26"/>
        <v>6343.6727456666677</v>
      </c>
      <c r="K408" s="172">
        <v>48</v>
      </c>
      <c r="L408" s="172">
        <v>4810</v>
      </c>
      <c r="M408" s="172">
        <v>48101900</v>
      </c>
      <c r="N408" s="173" t="s">
        <v>1299</v>
      </c>
      <c r="P408" s="479">
        <v>12495</v>
      </c>
      <c r="Q408" s="505">
        <v>11900</v>
      </c>
      <c r="R408" s="475">
        <f t="shared" si="27"/>
        <v>12197.5</v>
      </c>
    </row>
    <row r="409" spans="1:18" ht="15.75">
      <c r="A409" s="7">
        <v>407</v>
      </c>
      <c r="B409" s="7">
        <v>254040</v>
      </c>
      <c r="C409" s="37" t="s">
        <v>1300</v>
      </c>
      <c r="D409" s="38" t="s">
        <v>650</v>
      </c>
      <c r="E409" s="39">
        <v>1</v>
      </c>
      <c r="F409" s="40">
        <v>27</v>
      </c>
      <c r="G409" s="40">
        <v>32.130000000000003</v>
      </c>
      <c r="H409" s="40">
        <f t="shared" si="25"/>
        <v>29.565000000000001</v>
      </c>
      <c r="I409" s="99">
        <v>5.62E-2</v>
      </c>
      <c r="J409" s="175">
        <f t="shared" si="26"/>
        <v>31.226553000000003</v>
      </c>
      <c r="K409" s="172">
        <v>50</v>
      </c>
      <c r="L409" s="172">
        <v>5017</v>
      </c>
      <c r="M409" s="172">
        <v>50171900</v>
      </c>
      <c r="N409" s="173" t="s">
        <v>637</v>
      </c>
      <c r="P409" s="479">
        <v>39</v>
      </c>
      <c r="Q409" s="503">
        <v>37</v>
      </c>
      <c r="R409" s="475">
        <f t="shared" si="27"/>
        <v>38</v>
      </c>
    </row>
    <row r="410" spans="1:18" ht="15.75">
      <c r="A410" s="7">
        <v>408</v>
      </c>
      <c r="B410" s="7">
        <v>254039</v>
      </c>
      <c r="C410" s="37" t="s">
        <v>1301</v>
      </c>
      <c r="D410" s="38" t="s">
        <v>650</v>
      </c>
      <c r="E410" s="39">
        <v>1</v>
      </c>
      <c r="F410" s="40">
        <v>24</v>
      </c>
      <c r="G410" s="40">
        <v>32.130000000000003</v>
      </c>
      <c r="H410" s="40">
        <f t="shared" si="25"/>
        <v>28.065000000000001</v>
      </c>
      <c r="I410" s="99">
        <v>5.62E-2</v>
      </c>
      <c r="J410" s="175">
        <f t="shared" si="26"/>
        <v>29.642253</v>
      </c>
      <c r="K410" s="172">
        <v>50</v>
      </c>
      <c r="L410" s="172">
        <v>5017</v>
      </c>
      <c r="M410" s="172">
        <v>50171900</v>
      </c>
      <c r="N410" s="173" t="s">
        <v>637</v>
      </c>
      <c r="P410" s="479">
        <v>39</v>
      </c>
      <c r="Q410" s="503">
        <v>37</v>
      </c>
      <c r="R410" s="475">
        <f t="shared" si="27"/>
        <v>38</v>
      </c>
    </row>
    <row r="411" spans="1:18" ht="15.75">
      <c r="A411" s="7">
        <v>409</v>
      </c>
      <c r="B411" s="7">
        <v>254038</v>
      </c>
      <c r="C411" s="37" t="s">
        <v>1302</v>
      </c>
      <c r="D411" s="38" t="s">
        <v>650</v>
      </c>
      <c r="E411" s="39">
        <v>1</v>
      </c>
      <c r="F411" s="40">
        <v>19</v>
      </c>
      <c r="G411" s="40">
        <v>32.130000000000003</v>
      </c>
      <c r="H411" s="40">
        <f t="shared" si="25"/>
        <v>25.565000000000001</v>
      </c>
      <c r="I411" s="99">
        <v>5.62E-2</v>
      </c>
      <c r="J411" s="175">
        <f t="shared" si="26"/>
        <v>27.001753000000001</v>
      </c>
      <c r="K411" s="172">
        <v>50</v>
      </c>
      <c r="L411" s="172">
        <v>5017</v>
      </c>
      <c r="M411" s="172">
        <v>50171900</v>
      </c>
      <c r="N411" s="173" t="s">
        <v>637</v>
      </c>
      <c r="P411" s="479">
        <v>39</v>
      </c>
      <c r="Q411" s="503">
        <v>37</v>
      </c>
      <c r="R411" s="475">
        <f t="shared" si="27"/>
        <v>38</v>
      </c>
    </row>
    <row r="412" spans="1:18" ht="15.75">
      <c r="A412" s="7">
        <v>410</v>
      </c>
      <c r="B412" s="7" t="s">
        <v>1303</v>
      </c>
      <c r="C412" s="37" t="s">
        <v>1304</v>
      </c>
      <c r="D412" s="38" t="s">
        <v>650</v>
      </c>
      <c r="E412" s="39">
        <v>1</v>
      </c>
      <c r="F412" s="40">
        <v>38</v>
      </c>
      <c r="G412" s="40">
        <v>46.806666666666672</v>
      </c>
      <c r="H412" s="40">
        <f t="shared" si="25"/>
        <v>42.403333333333336</v>
      </c>
      <c r="I412" s="99">
        <v>5.62E-2</v>
      </c>
      <c r="J412" s="175">
        <f t="shared" si="26"/>
        <v>44.786400666666673</v>
      </c>
      <c r="K412" s="172">
        <v>12</v>
      </c>
      <c r="L412" s="172">
        <v>1235</v>
      </c>
      <c r="M412" s="172">
        <v>12352200</v>
      </c>
      <c r="N412" s="173" t="s">
        <v>1305</v>
      </c>
      <c r="P412" s="479">
        <v>55</v>
      </c>
      <c r="Q412" s="503">
        <v>52</v>
      </c>
      <c r="R412" s="475">
        <f t="shared" si="27"/>
        <v>53.5</v>
      </c>
    </row>
    <row r="413" spans="1:18" ht="15.75">
      <c r="A413" s="7">
        <v>411</v>
      </c>
      <c r="B413" s="7">
        <v>246240</v>
      </c>
      <c r="C413" s="37" t="s">
        <v>1306</v>
      </c>
      <c r="D413" s="38" t="s">
        <v>650</v>
      </c>
      <c r="E413" s="39">
        <v>1</v>
      </c>
      <c r="F413" s="40">
        <v>38</v>
      </c>
      <c r="G413" s="40">
        <v>18.246666666666666</v>
      </c>
      <c r="H413" s="40">
        <f t="shared" si="25"/>
        <v>28.123333333333335</v>
      </c>
      <c r="I413" s="99">
        <v>5.62E-2</v>
      </c>
      <c r="J413" s="175">
        <f t="shared" si="26"/>
        <v>29.703864666666668</v>
      </c>
      <c r="K413" s="172">
        <v>12</v>
      </c>
      <c r="L413" s="172">
        <v>1235</v>
      </c>
      <c r="M413" s="172">
        <v>12352200</v>
      </c>
      <c r="N413" s="173" t="s">
        <v>1305</v>
      </c>
      <c r="P413" s="479">
        <v>21</v>
      </c>
      <c r="Q413" s="503">
        <v>20</v>
      </c>
      <c r="R413" s="475">
        <f t="shared" si="27"/>
        <v>20.5</v>
      </c>
    </row>
    <row r="414" spans="1:18" ht="15.75">
      <c r="A414" s="7">
        <v>412</v>
      </c>
      <c r="B414" s="7">
        <v>232288</v>
      </c>
      <c r="C414" s="37" t="s">
        <v>1307</v>
      </c>
      <c r="D414" s="38" t="s">
        <v>650</v>
      </c>
      <c r="E414" s="39">
        <v>1</v>
      </c>
      <c r="F414" s="40">
        <v>10</v>
      </c>
      <c r="G414" s="40">
        <v>23.006666666666664</v>
      </c>
      <c r="H414" s="40">
        <f t="shared" si="25"/>
        <v>16.50333333333333</v>
      </c>
      <c r="I414" s="99">
        <v>5.62E-2</v>
      </c>
      <c r="J414" s="175">
        <f t="shared" si="26"/>
        <v>17.430820666666662</v>
      </c>
      <c r="K414" s="172">
        <v>50</v>
      </c>
      <c r="L414" s="172">
        <v>5040</v>
      </c>
      <c r="M414" s="172">
        <v>50404400</v>
      </c>
      <c r="N414" s="173" t="s">
        <v>1308</v>
      </c>
      <c r="P414" s="479">
        <v>27</v>
      </c>
      <c r="Q414" s="503">
        <v>26</v>
      </c>
      <c r="R414" s="475">
        <f t="shared" si="27"/>
        <v>26.5</v>
      </c>
    </row>
    <row r="415" spans="1:18" ht="15.75">
      <c r="A415" s="7">
        <v>413</v>
      </c>
      <c r="B415" s="7">
        <v>230788</v>
      </c>
      <c r="C415" s="37" t="s">
        <v>1309</v>
      </c>
      <c r="D415" s="38" t="s">
        <v>650</v>
      </c>
      <c r="E415" s="39">
        <v>1</v>
      </c>
      <c r="F415" s="40">
        <v>18</v>
      </c>
      <c r="G415" s="40">
        <v>42.84</v>
      </c>
      <c r="H415" s="40">
        <f t="shared" si="25"/>
        <v>30.42</v>
      </c>
      <c r="I415" s="99">
        <v>5.62E-2</v>
      </c>
      <c r="J415" s="175">
        <f t="shared" si="26"/>
        <v>32.129604</v>
      </c>
      <c r="K415" s="172">
        <v>50</v>
      </c>
      <c r="L415" s="172">
        <v>5030</v>
      </c>
      <c r="M415" s="172">
        <v>50307500</v>
      </c>
      <c r="N415" s="173" t="s">
        <v>1310</v>
      </c>
      <c r="P415" s="479">
        <v>19</v>
      </c>
      <c r="Q415" s="503">
        <v>18</v>
      </c>
      <c r="R415" s="475">
        <f t="shared" si="27"/>
        <v>18.5</v>
      </c>
    </row>
    <row r="416" spans="1:18" ht="15.75">
      <c r="A416" s="7">
        <v>414</v>
      </c>
      <c r="B416" s="7">
        <v>232468</v>
      </c>
      <c r="C416" s="37" t="s">
        <v>1311</v>
      </c>
      <c r="D416" s="38" t="s">
        <v>650</v>
      </c>
      <c r="E416" s="39">
        <v>1</v>
      </c>
      <c r="F416" s="40">
        <v>47</v>
      </c>
      <c r="G416" s="40">
        <v>112.66666666666667</v>
      </c>
      <c r="H416" s="40">
        <f t="shared" si="25"/>
        <v>79.833333333333343</v>
      </c>
      <c r="I416" s="99">
        <v>5.62E-2</v>
      </c>
      <c r="J416" s="175">
        <f t="shared" si="26"/>
        <v>84.319966666666673</v>
      </c>
      <c r="K416" s="172">
        <v>10</v>
      </c>
      <c r="L416" s="172">
        <v>1010</v>
      </c>
      <c r="M416" s="172">
        <v>10101800</v>
      </c>
      <c r="N416" s="173" t="s">
        <v>1312</v>
      </c>
      <c r="P416" s="479">
        <v>135</v>
      </c>
      <c r="Q416" s="503">
        <v>129</v>
      </c>
      <c r="R416" s="475">
        <f t="shared" si="27"/>
        <v>132</v>
      </c>
    </row>
    <row r="417" spans="1:18" ht="15.75">
      <c r="A417" s="7">
        <v>415</v>
      </c>
      <c r="B417" s="7">
        <v>231716</v>
      </c>
      <c r="C417" s="37" t="s">
        <v>1313</v>
      </c>
      <c r="D417" s="38" t="s">
        <v>650</v>
      </c>
      <c r="E417" s="39">
        <v>1</v>
      </c>
      <c r="F417" s="40">
        <v>112</v>
      </c>
      <c r="G417" s="40">
        <v>164.33333333333334</v>
      </c>
      <c r="H417" s="40">
        <f t="shared" si="25"/>
        <v>138.16666666666669</v>
      </c>
      <c r="I417" s="99">
        <v>5.62E-2</v>
      </c>
      <c r="J417" s="175">
        <f t="shared" si="26"/>
        <v>145.93163333333337</v>
      </c>
      <c r="K417" s="172">
        <v>50</v>
      </c>
      <c r="L417" s="172">
        <v>5013</v>
      </c>
      <c r="M417" s="172">
        <v>50131800</v>
      </c>
      <c r="N417" s="173" t="s">
        <v>1314</v>
      </c>
      <c r="P417" s="479">
        <v>74</v>
      </c>
      <c r="Q417" s="503">
        <v>70</v>
      </c>
      <c r="R417" s="475">
        <f t="shared" si="27"/>
        <v>72</v>
      </c>
    </row>
    <row r="418" spans="1:18" ht="15.75">
      <c r="A418" s="7">
        <v>416</v>
      </c>
      <c r="B418" s="7">
        <v>231717</v>
      </c>
      <c r="C418" s="37" t="s">
        <v>1315</v>
      </c>
      <c r="D418" s="38" t="s">
        <v>650</v>
      </c>
      <c r="E418" s="39">
        <v>1</v>
      </c>
      <c r="F418" s="40">
        <v>189</v>
      </c>
      <c r="G418" s="40">
        <v>61.333333333333336</v>
      </c>
      <c r="H418" s="40">
        <f t="shared" si="25"/>
        <v>125.16666666666667</v>
      </c>
      <c r="I418" s="99">
        <v>5.62E-2</v>
      </c>
      <c r="J418" s="175">
        <f t="shared" ref="J418:J449" si="28">(H418*I418)+H418</f>
        <v>132.20103333333333</v>
      </c>
      <c r="K418" s="172">
        <v>50</v>
      </c>
      <c r="L418" s="172">
        <v>5013</v>
      </c>
      <c r="M418" s="172">
        <v>50131800</v>
      </c>
      <c r="N418" s="173" t="s">
        <v>1314</v>
      </c>
      <c r="P418" s="479">
        <v>74</v>
      </c>
      <c r="Q418" s="503">
        <v>70</v>
      </c>
      <c r="R418" s="475">
        <f t="shared" si="27"/>
        <v>72</v>
      </c>
    </row>
    <row r="419" spans="1:18" ht="15.75">
      <c r="A419" s="7">
        <v>417</v>
      </c>
      <c r="B419" s="7">
        <v>236393</v>
      </c>
      <c r="C419" s="37" t="s">
        <v>1316</v>
      </c>
      <c r="D419" s="38" t="s">
        <v>650</v>
      </c>
      <c r="E419" s="39">
        <v>1</v>
      </c>
      <c r="F419" s="40">
        <v>58</v>
      </c>
      <c r="G419" s="40">
        <v>46.333333333333336</v>
      </c>
      <c r="H419" s="40">
        <f t="shared" si="25"/>
        <v>52.166666666666671</v>
      </c>
      <c r="I419" s="99">
        <v>5.62E-2</v>
      </c>
      <c r="J419" s="175">
        <f t="shared" si="28"/>
        <v>55.09843333333334</v>
      </c>
      <c r="K419" s="172">
        <v>50</v>
      </c>
      <c r="L419" s="172">
        <v>5013</v>
      </c>
      <c r="M419" s="172">
        <v>50131800</v>
      </c>
      <c r="N419" s="173" t="s">
        <v>1314</v>
      </c>
      <c r="P419" s="479">
        <v>56</v>
      </c>
      <c r="Q419" s="503">
        <v>53</v>
      </c>
      <c r="R419" s="475">
        <f t="shared" si="27"/>
        <v>54.5</v>
      </c>
    </row>
    <row r="420" spans="1:18" ht="15.75">
      <c r="A420" s="7">
        <v>418</v>
      </c>
      <c r="B420" s="7">
        <v>236798</v>
      </c>
      <c r="C420" s="37" t="s">
        <v>1317</v>
      </c>
      <c r="D420" s="38" t="s">
        <v>650</v>
      </c>
      <c r="E420" s="39">
        <v>1</v>
      </c>
      <c r="F420" s="40">
        <v>30</v>
      </c>
      <c r="G420" s="40">
        <v>21.333333333333332</v>
      </c>
      <c r="H420" s="40">
        <f t="shared" si="25"/>
        <v>25.666666666666664</v>
      </c>
      <c r="I420" s="99">
        <v>5.62E-2</v>
      </c>
      <c r="J420" s="175">
        <f t="shared" si="28"/>
        <v>27.109133333333332</v>
      </c>
      <c r="K420" s="172">
        <v>50</v>
      </c>
      <c r="L420" s="172">
        <v>5013</v>
      </c>
      <c r="M420" s="172">
        <v>50131800</v>
      </c>
      <c r="N420" s="173" t="s">
        <v>1314</v>
      </c>
      <c r="P420" s="479">
        <v>32</v>
      </c>
      <c r="Q420" s="503">
        <v>30</v>
      </c>
      <c r="R420" s="475">
        <f t="shared" si="27"/>
        <v>31</v>
      </c>
    </row>
    <row r="421" spans="1:18" ht="15.75">
      <c r="A421" s="7">
        <v>419</v>
      </c>
      <c r="B421" s="7">
        <v>230535</v>
      </c>
      <c r="C421" s="37" t="s">
        <v>1318</v>
      </c>
      <c r="D421" s="38" t="s">
        <v>650</v>
      </c>
      <c r="E421" s="39">
        <v>1</v>
      </c>
      <c r="F421" s="40">
        <v>21</v>
      </c>
      <c r="G421" s="40">
        <v>23.333333333333332</v>
      </c>
      <c r="H421" s="40">
        <f t="shared" si="25"/>
        <v>22.166666666666664</v>
      </c>
      <c r="I421" s="99">
        <v>5.62E-2</v>
      </c>
      <c r="J421" s="175">
        <f t="shared" si="28"/>
        <v>23.412433333333333</v>
      </c>
      <c r="K421" s="172">
        <v>50</v>
      </c>
      <c r="L421" s="172">
        <v>5013</v>
      </c>
      <c r="M421" s="172">
        <v>50131800</v>
      </c>
      <c r="N421" s="173" t="s">
        <v>1314</v>
      </c>
      <c r="P421" s="479">
        <v>27</v>
      </c>
      <c r="Q421" s="503">
        <v>26</v>
      </c>
      <c r="R421" s="475">
        <f t="shared" si="27"/>
        <v>26.5</v>
      </c>
    </row>
    <row r="422" spans="1:18" ht="15.75">
      <c r="A422" s="7">
        <v>420</v>
      </c>
      <c r="B422" s="7">
        <v>231726</v>
      </c>
      <c r="C422" s="37" t="s">
        <v>1319</v>
      </c>
      <c r="D422" s="38" t="s">
        <v>650</v>
      </c>
      <c r="E422" s="39">
        <v>1</v>
      </c>
      <c r="F422" s="40">
        <v>27</v>
      </c>
      <c r="G422" s="40">
        <v>27</v>
      </c>
      <c r="H422" s="40">
        <f t="shared" si="25"/>
        <v>27</v>
      </c>
      <c r="I422" s="99">
        <v>5.62E-2</v>
      </c>
      <c r="J422" s="175">
        <f t="shared" si="28"/>
        <v>28.517399999999999</v>
      </c>
      <c r="K422" s="172">
        <v>50</v>
      </c>
      <c r="L422" s="172">
        <v>5013</v>
      </c>
      <c r="M422" s="172">
        <v>50131800</v>
      </c>
      <c r="N422" s="173" t="s">
        <v>1314</v>
      </c>
      <c r="P422" s="479">
        <v>33</v>
      </c>
      <c r="Q422" s="503">
        <v>31</v>
      </c>
      <c r="R422" s="475">
        <f t="shared" si="27"/>
        <v>32</v>
      </c>
    </row>
    <row r="423" spans="1:18" ht="15.75">
      <c r="A423" s="7">
        <v>421</v>
      </c>
      <c r="B423" s="7">
        <v>235568</v>
      </c>
      <c r="C423" s="37" t="s">
        <v>1320</v>
      </c>
      <c r="D423" s="38" t="s">
        <v>650</v>
      </c>
      <c r="E423" s="39">
        <v>1</v>
      </c>
      <c r="F423" s="40">
        <v>42</v>
      </c>
      <c r="G423" s="40">
        <v>36</v>
      </c>
      <c r="H423" s="40">
        <f t="shared" si="25"/>
        <v>39</v>
      </c>
      <c r="I423" s="99">
        <v>5.62E-2</v>
      </c>
      <c r="J423" s="175">
        <f t="shared" si="28"/>
        <v>41.191800000000001</v>
      </c>
      <c r="K423" s="172">
        <v>50</v>
      </c>
      <c r="L423" s="172">
        <v>5013</v>
      </c>
      <c r="M423" s="172">
        <v>50131800</v>
      </c>
      <c r="N423" s="173" t="s">
        <v>1314</v>
      </c>
      <c r="P423" s="479">
        <v>43</v>
      </c>
      <c r="Q423" s="503">
        <v>41</v>
      </c>
      <c r="R423" s="475">
        <f t="shared" si="27"/>
        <v>42</v>
      </c>
    </row>
    <row r="424" spans="1:18" ht="15.75">
      <c r="A424" s="7">
        <v>422</v>
      </c>
      <c r="B424" s="7">
        <v>272410</v>
      </c>
      <c r="C424" s="37" t="s">
        <v>1321</v>
      </c>
      <c r="D424" s="38" t="s">
        <v>650</v>
      </c>
      <c r="E424" s="39">
        <v>1</v>
      </c>
      <c r="F424" s="40">
        <v>113</v>
      </c>
      <c r="G424" s="40">
        <v>123</v>
      </c>
      <c r="H424" s="40">
        <f t="shared" si="25"/>
        <v>118</v>
      </c>
      <c r="I424" s="99">
        <v>5.62E-2</v>
      </c>
      <c r="J424" s="175">
        <f t="shared" si="28"/>
        <v>124.63160000000001</v>
      </c>
      <c r="K424" s="172">
        <v>50</v>
      </c>
      <c r="L424" s="172">
        <v>5013</v>
      </c>
      <c r="M424" s="172">
        <v>50131800</v>
      </c>
      <c r="N424" s="173" t="s">
        <v>1314</v>
      </c>
      <c r="P424" s="479">
        <v>148</v>
      </c>
      <c r="Q424" s="503">
        <v>141</v>
      </c>
      <c r="R424" s="475">
        <f t="shared" si="27"/>
        <v>144.5</v>
      </c>
    </row>
    <row r="425" spans="1:18" ht="15.75">
      <c r="A425" s="7">
        <v>423</v>
      </c>
      <c r="B425" s="7">
        <v>231721</v>
      </c>
      <c r="C425" s="37" t="s">
        <v>1322</v>
      </c>
      <c r="D425" s="38" t="s">
        <v>650</v>
      </c>
      <c r="E425" s="39">
        <v>1</v>
      </c>
      <c r="F425" s="40">
        <v>114</v>
      </c>
      <c r="G425" s="40">
        <v>66.666666666666671</v>
      </c>
      <c r="H425" s="40">
        <f t="shared" si="25"/>
        <v>90.333333333333343</v>
      </c>
      <c r="I425" s="99">
        <v>5.62E-2</v>
      </c>
      <c r="J425" s="175">
        <f t="shared" si="28"/>
        <v>95.41006666666668</v>
      </c>
      <c r="K425" s="172">
        <v>50</v>
      </c>
      <c r="L425" s="172">
        <v>5013</v>
      </c>
      <c r="M425" s="172">
        <v>50131800</v>
      </c>
      <c r="N425" s="172">
        <v>50131800</v>
      </c>
      <c r="P425" s="479">
        <v>90</v>
      </c>
      <c r="Q425" s="503">
        <v>86</v>
      </c>
      <c r="R425" s="475">
        <f t="shared" si="27"/>
        <v>88</v>
      </c>
    </row>
    <row r="426" spans="1:18" ht="15.75">
      <c r="A426" s="7">
        <v>424</v>
      </c>
      <c r="B426" s="7">
        <v>235571</v>
      </c>
      <c r="C426" s="37" t="s">
        <v>1323</v>
      </c>
      <c r="D426" s="38" t="s">
        <v>650</v>
      </c>
      <c r="E426" s="39">
        <v>1</v>
      </c>
      <c r="F426" s="40">
        <v>29</v>
      </c>
      <c r="G426" s="40">
        <v>88.666666666666671</v>
      </c>
      <c r="H426" s="40">
        <f t="shared" si="25"/>
        <v>58.833333333333336</v>
      </c>
      <c r="I426" s="99">
        <v>5.62E-2</v>
      </c>
      <c r="J426" s="175">
        <f t="shared" si="28"/>
        <v>62.139766666666667</v>
      </c>
      <c r="K426" s="172">
        <v>50</v>
      </c>
      <c r="L426" s="172">
        <v>5013</v>
      </c>
      <c r="M426" s="172">
        <v>50131800</v>
      </c>
      <c r="N426" s="172">
        <v>50131800</v>
      </c>
      <c r="P426" s="479">
        <v>106</v>
      </c>
      <c r="Q426" s="503">
        <v>101</v>
      </c>
      <c r="R426" s="475">
        <f t="shared" si="27"/>
        <v>103.5</v>
      </c>
    </row>
    <row r="427" spans="1:18" ht="15.75">
      <c r="A427" s="7">
        <v>425</v>
      </c>
      <c r="B427" s="7">
        <v>235572</v>
      </c>
      <c r="C427" s="37" t="s">
        <v>1324</v>
      </c>
      <c r="D427" s="38" t="s">
        <v>650</v>
      </c>
      <c r="E427" s="39">
        <v>1</v>
      </c>
      <c r="F427" s="40">
        <v>86</v>
      </c>
      <c r="G427" s="40">
        <v>66.666666666666671</v>
      </c>
      <c r="H427" s="40">
        <f t="shared" si="25"/>
        <v>76.333333333333343</v>
      </c>
      <c r="I427" s="99">
        <v>5.62E-2</v>
      </c>
      <c r="J427" s="175">
        <f t="shared" si="28"/>
        <v>80.62326666666668</v>
      </c>
      <c r="K427" s="172">
        <v>50</v>
      </c>
      <c r="L427" s="172">
        <v>5013</v>
      </c>
      <c r="M427" s="172">
        <v>50131800</v>
      </c>
      <c r="N427" s="172">
        <v>50131800</v>
      </c>
      <c r="P427" s="479">
        <v>111</v>
      </c>
      <c r="Q427" s="503">
        <v>106</v>
      </c>
      <c r="R427" s="475">
        <f t="shared" si="27"/>
        <v>108.5</v>
      </c>
    </row>
    <row r="428" spans="1:18" ht="15.75">
      <c r="A428" s="7">
        <v>426</v>
      </c>
      <c r="B428" s="7">
        <v>231726</v>
      </c>
      <c r="C428" s="37" t="s">
        <v>1325</v>
      </c>
      <c r="D428" s="38" t="s">
        <v>650</v>
      </c>
      <c r="E428" s="39">
        <v>1</v>
      </c>
      <c r="F428" s="40">
        <v>72</v>
      </c>
      <c r="G428" s="40">
        <v>66.666666666666671</v>
      </c>
      <c r="H428" s="40">
        <f t="shared" si="25"/>
        <v>69.333333333333343</v>
      </c>
      <c r="I428" s="99">
        <v>5.62E-2</v>
      </c>
      <c r="J428" s="175">
        <f t="shared" si="28"/>
        <v>73.22986666666668</v>
      </c>
      <c r="K428" s="172">
        <v>50</v>
      </c>
      <c r="L428" s="172">
        <v>5013</v>
      </c>
      <c r="M428" s="172">
        <v>50131800</v>
      </c>
      <c r="N428" s="172">
        <v>50131800</v>
      </c>
      <c r="P428" s="479">
        <v>111</v>
      </c>
      <c r="Q428" s="503">
        <v>106</v>
      </c>
      <c r="R428" s="475">
        <f t="shared" si="27"/>
        <v>108.5</v>
      </c>
    </row>
    <row r="429" spans="1:18" ht="15.75">
      <c r="A429" s="7">
        <v>427</v>
      </c>
      <c r="B429" s="7">
        <v>231727</v>
      </c>
      <c r="C429" s="37" t="s">
        <v>1326</v>
      </c>
      <c r="D429" s="38" t="s">
        <v>650</v>
      </c>
      <c r="E429" s="39">
        <v>1</v>
      </c>
      <c r="F429" s="40">
        <v>112</v>
      </c>
      <c r="G429" s="40">
        <v>78.333333333333329</v>
      </c>
      <c r="H429" s="40">
        <f t="shared" si="25"/>
        <v>95.166666666666657</v>
      </c>
      <c r="I429" s="99">
        <v>5.62E-2</v>
      </c>
      <c r="J429" s="175">
        <f t="shared" si="28"/>
        <v>100.51503333333332</v>
      </c>
      <c r="K429" s="172">
        <v>50</v>
      </c>
      <c r="L429" s="172">
        <v>5013</v>
      </c>
      <c r="M429" s="172">
        <v>50131800</v>
      </c>
      <c r="N429" s="172">
        <v>50131800</v>
      </c>
      <c r="P429" s="479">
        <v>95</v>
      </c>
      <c r="Q429" s="503">
        <v>90</v>
      </c>
      <c r="R429" s="475">
        <f t="shared" si="27"/>
        <v>92.5</v>
      </c>
    </row>
    <row r="430" spans="1:18" ht="15.75">
      <c r="A430" s="7">
        <v>428</v>
      </c>
      <c r="B430" s="7">
        <v>281980</v>
      </c>
      <c r="C430" s="37" t="s">
        <v>1327</v>
      </c>
      <c r="D430" s="38" t="s">
        <v>650</v>
      </c>
      <c r="E430" s="39">
        <v>1</v>
      </c>
      <c r="F430" s="40">
        <v>50</v>
      </c>
      <c r="G430" s="40">
        <v>66.666666666666671</v>
      </c>
      <c r="H430" s="40">
        <f t="shared" si="25"/>
        <v>58.333333333333336</v>
      </c>
      <c r="I430" s="99">
        <v>5.62E-2</v>
      </c>
      <c r="J430" s="175">
        <f t="shared" si="28"/>
        <v>61.611666666666672</v>
      </c>
      <c r="K430" s="172">
        <v>50</v>
      </c>
      <c r="L430" s="172">
        <v>5013</v>
      </c>
      <c r="M430" s="172">
        <v>50131800</v>
      </c>
      <c r="N430" s="172">
        <v>50131800</v>
      </c>
      <c r="P430" s="479">
        <v>80</v>
      </c>
      <c r="Q430" s="503">
        <v>76</v>
      </c>
      <c r="R430" s="475">
        <f t="shared" si="27"/>
        <v>78</v>
      </c>
    </row>
    <row r="431" spans="1:18" ht="15.75">
      <c r="A431" s="7">
        <v>429</v>
      </c>
      <c r="B431" s="7">
        <v>231682</v>
      </c>
      <c r="C431" s="37" t="s">
        <v>1328</v>
      </c>
      <c r="D431" s="38" t="s">
        <v>650</v>
      </c>
      <c r="E431" s="39">
        <v>1</v>
      </c>
      <c r="F431" s="40">
        <v>10</v>
      </c>
      <c r="G431" s="40">
        <v>6</v>
      </c>
      <c r="H431" s="40">
        <f t="shared" si="25"/>
        <v>8</v>
      </c>
      <c r="I431" s="99">
        <v>5.62E-2</v>
      </c>
      <c r="J431" s="175">
        <f t="shared" si="28"/>
        <v>8.4496000000000002</v>
      </c>
      <c r="K431" s="172">
        <v>50</v>
      </c>
      <c r="L431" s="172">
        <v>5041</v>
      </c>
      <c r="M431" s="172">
        <v>50417000</v>
      </c>
      <c r="N431" s="173" t="s">
        <v>1329</v>
      </c>
      <c r="P431" s="479">
        <v>7</v>
      </c>
      <c r="Q431" s="505">
        <v>7</v>
      </c>
      <c r="R431" s="475">
        <f t="shared" si="27"/>
        <v>7</v>
      </c>
    </row>
    <row r="432" spans="1:18" ht="15.75">
      <c r="A432" s="7">
        <v>430</v>
      </c>
      <c r="B432" s="7">
        <v>231675</v>
      </c>
      <c r="C432" s="37" t="s">
        <v>1330</v>
      </c>
      <c r="D432" s="38" t="s">
        <v>650</v>
      </c>
      <c r="E432" s="39">
        <v>1</v>
      </c>
      <c r="F432" s="40">
        <v>4</v>
      </c>
      <c r="G432" s="40">
        <v>61.333333333333336</v>
      </c>
      <c r="H432" s="40">
        <f t="shared" si="25"/>
        <v>32.666666666666671</v>
      </c>
      <c r="I432" s="99">
        <v>5.62E-2</v>
      </c>
      <c r="J432" s="175">
        <f t="shared" si="28"/>
        <v>34.502533333333339</v>
      </c>
      <c r="K432" s="172">
        <v>70</v>
      </c>
      <c r="L432" s="172">
        <v>7014</v>
      </c>
      <c r="M432" s="172">
        <v>70141500</v>
      </c>
      <c r="N432" s="173" t="s">
        <v>1331</v>
      </c>
      <c r="P432" s="479">
        <v>74</v>
      </c>
      <c r="Q432" s="505">
        <v>70</v>
      </c>
      <c r="R432" s="475">
        <f t="shared" si="27"/>
        <v>72</v>
      </c>
    </row>
    <row r="433" spans="1:18" ht="15.75">
      <c r="A433" s="7">
        <v>431</v>
      </c>
      <c r="B433" s="7">
        <v>250044</v>
      </c>
      <c r="C433" s="37" t="s">
        <v>1332</v>
      </c>
      <c r="D433" s="38" t="s">
        <v>61</v>
      </c>
      <c r="E433" s="39">
        <v>1</v>
      </c>
      <c r="F433" s="40">
        <v>136894</v>
      </c>
      <c r="G433" s="40">
        <v>23.006666666666664</v>
      </c>
      <c r="H433" s="40">
        <f t="shared" si="25"/>
        <v>68458.503333333327</v>
      </c>
      <c r="I433" s="99">
        <v>5.62E-2</v>
      </c>
      <c r="J433" s="175">
        <f t="shared" si="28"/>
        <v>72305.871220666653</v>
      </c>
      <c r="K433" s="172">
        <v>12</v>
      </c>
      <c r="L433" s="172">
        <v>1216</v>
      </c>
      <c r="M433" s="172">
        <v>12161500</v>
      </c>
      <c r="N433" s="173" t="s">
        <v>1333</v>
      </c>
      <c r="P433" s="479">
        <v>52479</v>
      </c>
      <c r="Q433" s="505">
        <v>49980</v>
      </c>
      <c r="R433" s="475">
        <f t="shared" si="27"/>
        <v>51229.5</v>
      </c>
    </row>
    <row r="434" spans="1:18" ht="15.75">
      <c r="A434" s="7">
        <v>432</v>
      </c>
      <c r="B434" s="7">
        <v>235591</v>
      </c>
      <c r="C434" s="37" t="s">
        <v>1334</v>
      </c>
      <c r="D434" s="38" t="s">
        <v>650</v>
      </c>
      <c r="E434" s="39">
        <v>1</v>
      </c>
      <c r="F434" s="40">
        <v>15</v>
      </c>
      <c r="G434" s="40">
        <v>14.280000000000001</v>
      </c>
      <c r="H434" s="40">
        <f t="shared" si="25"/>
        <v>14.64</v>
      </c>
      <c r="I434" s="99">
        <v>5.62E-2</v>
      </c>
      <c r="J434" s="175">
        <f t="shared" si="28"/>
        <v>15.462768000000001</v>
      </c>
      <c r="K434" s="172">
        <v>50</v>
      </c>
      <c r="L434" s="172">
        <v>5019</v>
      </c>
      <c r="M434" s="172">
        <v>50192400</v>
      </c>
      <c r="N434" s="173" t="s">
        <v>1136</v>
      </c>
      <c r="P434" s="479">
        <v>17</v>
      </c>
      <c r="Q434" s="505">
        <v>17</v>
      </c>
      <c r="R434" s="475">
        <f t="shared" si="27"/>
        <v>17</v>
      </c>
    </row>
    <row r="435" spans="1:18" ht="15.75">
      <c r="A435" s="7">
        <v>433</v>
      </c>
      <c r="B435" s="7">
        <v>233655</v>
      </c>
      <c r="C435" s="37" t="s">
        <v>1335</v>
      </c>
      <c r="D435" s="38" t="s">
        <v>650</v>
      </c>
      <c r="E435" s="39">
        <v>1</v>
      </c>
      <c r="F435" s="40">
        <v>3</v>
      </c>
      <c r="G435" s="40">
        <v>5</v>
      </c>
      <c r="H435" s="40">
        <f t="shared" si="25"/>
        <v>4</v>
      </c>
      <c r="I435" s="99">
        <v>5.62E-2</v>
      </c>
      <c r="J435" s="175">
        <f t="shared" si="28"/>
        <v>4.2248000000000001</v>
      </c>
      <c r="K435" s="172">
        <v>50</v>
      </c>
      <c r="L435" s="172">
        <v>5040</v>
      </c>
      <c r="M435" s="172">
        <v>50401900</v>
      </c>
      <c r="N435" s="173" t="s">
        <v>1336</v>
      </c>
      <c r="P435" s="479">
        <v>6</v>
      </c>
      <c r="Q435" s="503">
        <v>6</v>
      </c>
      <c r="R435" s="475">
        <f t="shared" si="27"/>
        <v>6</v>
      </c>
    </row>
    <row r="436" spans="1:18" ht="15.75">
      <c r="A436" s="7">
        <v>434</v>
      </c>
      <c r="B436" s="7">
        <v>233656</v>
      </c>
      <c r="C436" s="37" t="s">
        <v>1337</v>
      </c>
      <c r="D436" s="38" t="s">
        <v>650</v>
      </c>
      <c r="E436" s="39">
        <v>1</v>
      </c>
      <c r="F436" s="40">
        <v>3</v>
      </c>
      <c r="G436" s="40">
        <v>7</v>
      </c>
      <c r="H436" s="40">
        <f t="shared" si="25"/>
        <v>5</v>
      </c>
      <c r="I436" s="99">
        <v>5.62E-2</v>
      </c>
      <c r="J436" s="175">
        <f t="shared" si="28"/>
        <v>5.2809999999999997</v>
      </c>
      <c r="K436" s="172">
        <v>50</v>
      </c>
      <c r="L436" s="172">
        <v>5040</v>
      </c>
      <c r="M436" s="172">
        <v>50404200</v>
      </c>
      <c r="N436" s="173" t="s">
        <v>1338</v>
      </c>
      <c r="P436" s="479">
        <v>8</v>
      </c>
      <c r="Q436" s="503">
        <v>8</v>
      </c>
      <c r="R436" s="475">
        <f t="shared" si="27"/>
        <v>8</v>
      </c>
    </row>
    <row r="437" spans="1:18" ht="15.75">
      <c r="A437" s="7">
        <v>435</v>
      </c>
      <c r="B437" s="7">
        <v>231725</v>
      </c>
      <c r="C437" s="37" t="s">
        <v>1339</v>
      </c>
      <c r="D437" s="38" t="s">
        <v>650</v>
      </c>
      <c r="E437" s="39">
        <v>1</v>
      </c>
      <c r="F437" s="40">
        <v>31</v>
      </c>
      <c r="G437" s="40">
        <v>36</v>
      </c>
      <c r="H437" s="40">
        <f t="shared" si="25"/>
        <v>33.5</v>
      </c>
      <c r="I437" s="99">
        <v>5.62E-2</v>
      </c>
      <c r="J437" s="175">
        <f t="shared" si="28"/>
        <v>35.3827</v>
      </c>
      <c r="K437" s="172">
        <v>50</v>
      </c>
      <c r="L437" s="172">
        <v>5013</v>
      </c>
      <c r="M437" s="172">
        <v>50131800</v>
      </c>
      <c r="N437" s="173" t="s">
        <v>1314</v>
      </c>
      <c r="P437" s="479">
        <v>43</v>
      </c>
      <c r="Q437" s="503">
        <v>41</v>
      </c>
      <c r="R437" s="475">
        <f t="shared" si="27"/>
        <v>42</v>
      </c>
    </row>
    <row r="438" spans="1:18" ht="15.75">
      <c r="A438" s="7">
        <v>436</v>
      </c>
      <c r="B438" s="7">
        <v>231676</v>
      </c>
      <c r="C438" s="37" t="s">
        <v>1340</v>
      </c>
      <c r="D438" s="38" t="s">
        <v>650</v>
      </c>
      <c r="E438" s="39">
        <v>1</v>
      </c>
      <c r="F438" s="40">
        <v>31</v>
      </c>
      <c r="G438" s="40">
        <v>46.333333333333336</v>
      </c>
      <c r="H438" s="40">
        <f t="shared" si="25"/>
        <v>38.666666666666671</v>
      </c>
      <c r="I438" s="99">
        <v>5.62E-2</v>
      </c>
      <c r="J438" s="175">
        <f t="shared" si="28"/>
        <v>40.839733333333342</v>
      </c>
      <c r="K438" s="172">
        <v>50</v>
      </c>
      <c r="L438" s="172">
        <v>5017</v>
      </c>
      <c r="M438" s="172">
        <v>50171500</v>
      </c>
      <c r="N438" s="173" t="s">
        <v>1005</v>
      </c>
      <c r="P438" s="479">
        <v>56</v>
      </c>
      <c r="Q438" s="503">
        <v>53</v>
      </c>
      <c r="R438" s="475">
        <f t="shared" si="27"/>
        <v>54.5</v>
      </c>
    </row>
    <row r="439" spans="1:18" ht="15.75">
      <c r="A439" s="7">
        <v>437</v>
      </c>
      <c r="B439" s="7">
        <v>231991</v>
      </c>
      <c r="C439" s="37" t="s">
        <v>1341</v>
      </c>
      <c r="D439" s="38" t="s">
        <v>622</v>
      </c>
      <c r="E439" s="39">
        <v>1</v>
      </c>
      <c r="F439" s="40">
        <v>35</v>
      </c>
      <c r="G439" s="40">
        <v>55.13666666666667</v>
      </c>
      <c r="H439" s="40">
        <f t="shared" si="25"/>
        <v>45.068333333333335</v>
      </c>
      <c r="I439" s="99">
        <v>5.62E-2</v>
      </c>
      <c r="J439" s="175">
        <f t="shared" si="28"/>
        <v>47.601173666666668</v>
      </c>
      <c r="K439" s="172">
        <v>50</v>
      </c>
      <c r="L439" s="172">
        <v>5017</v>
      </c>
      <c r="M439" s="172">
        <v>50192400</v>
      </c>
      <c r="N439" s="173" t="s">
        <v>1136</v>
      </c>
      <c r="P439" s="479">
        <v>66</v>
      </c>
      <c r="Q439" s="503">
        <v>63</v>
      </c>
      <c r="R439" s="475">
        <f t="shared" si="27"/>
        <v>64.5</v>
      </c>
    </row>
    <row r="440" spans="1:18" ht="15.75">
      <c r="A440" s="7">
        <v>438</v>
      </c>
      <c r="B440" s="7">
        <v>231994</v>
      </c>
      <c r="C440" s="37" t="s">
        <v>1342</v>
      </c>
      <c r="D440" s="38" t="s">
        <v>622</v>
      </c>
      <c r="E440" s="39">
        <v>1</v>
      </c>
      <c r="F440" s="40">
        <v>35</v>
      </c>
      <c r="G440" s="40">
        <v>55.13666666666667</v>
      </c>
      <c r="H440" s="40">
        <f t="shared" si="25"/>
        <v>45.068333333333335</v>
      </c>
      <c r="I440" s="99">
        <v>5.62E-2</v>
      </c>
      <c r="J440" s="175">
        <f t="shared" si="28"/>
        <v>47.601173666666668</v>
      </c>
      <c r="K440" s="172">
        <v>50</v>
      </c>
      <c r="L440" s="172">
        <v>5017</v>
      </c>
      <c r="M440" s="172">
        <v>50192400</v>
      </c>
      <c r="N440" s="173" t="s">
        <v>1343</v>
      </c>
      <c r="P440" s="479">
        <v>66</v>
      </c>
      <c r="Q440" s="503">
        <v>63</v>
      </c>
      <c r="R440" s="475">
        <f t="shared" si="27"/>
        <v>64.5</v>
      </c>
    </row>
    <row r="441" spans="1:18" ht="15.75">
      <c r="A441" s="7">
        <v>439</v>
      </c>
      <c r="B441" s="7">
        <v>254126</v>
      </c>
      <c r="C441" s="37" t="s">
        <v>1344</v>
      </c>
      <c r="D441" s="38" t="s">
        <v>650</v>
      </c>
      <c r="E441" s="39">
        <v>1</v>
      </c>
      <c r="F441" s="40">
        <v>11</v>
      </c>
      <c r="G441" s="40">
        <v>18.246666666666666</v>
      </c>
      <c r="H441" s="40">
        <f t="shared" si="25"/>
        <v>14.623333333333333</v>
      </c>
      <c r="I441" s="99">
        <v>5.62E-2</v>
      </c>
      <c r="J441" s="175">
        <f t="shared" si="28"/>
        <v>15.445164666666667</v>
      </c>
      <c r="K441" s="172">
        <v>50</v>
      </c>
      <c r="L441" s="172">
        <v>5017</v>
      </c>
      <c r="M441" s="172">
        <v>50171550</v>
      </c>
      <c r="N441" s="173" t="s">
        <v>912</v>
      </c>
      <c r="P441" s="479">
        <v>21</v>
      </c>
      <c r="Q441" s="503">
        <v>20</v>
      </c>
      <c r="R441" s="475">
        <f t="shared" si="27"/>
        <v>20.5</v>
      </c>
    </row>
    <row r="442" spans="1:18" ht="15.75">
      <c r="A442" s="7">
        <v>440</v>
      </c>
      <c r="B442" s="7" t="s">
        <v>1345</v>
      </c>
      <c r="C442" s="37" t="s">
        <v>1346</v>
      </c>
      <c r="D442" s="38" t="s">
        <v>650</v>
      </c>
      <c r="E442" s="39">
        <v>1</v>
      </c>
      <c r="F442" s="40">
        <v>11</v>
      </c>
      <c r="G442" s="40">
        <v>2</v>
      </c>
      <c r="H442" s="40">
        <f t="shared" si="25"/>
        <v>6.5</v>
      </c>
      <c r="I442" s="99">
        <v>5.62E-2</v>
      </c>
      <c r="J442" s="175">
        <f t="shared" si="28"/>
        <v>6.8653000000000004</v>
      </c>
      <c r="K442" s="172">
        <v>50</v>
      </c>
      <c r="L442" s="172">
        <v>5017</v>
      </c>
      <c r="M442" s="172">
        <v>50171550</v>
      </c>
      <c r="N442" s="173" t="s">
        <v>912</v>
      </c>
      <c r="P442" s="479">
        <v>11</v>
      </c>
      <c r="Q442" s="503">
        <v>10</v>
      </c>
      <c r="R442" s="475">
        <f t="shared" si="27"/>
        <v>10.5</v>
      </c>
    </row>
    <row r="443" spans="1:18" ht="15.75">
      <c r="A443" s="7">
        <v>441</v>
      </c>
      <c r="B443" s="7">
        <v>235619</v>
      </c>
      <c r="C443" s="37" t="s">
        <v>1347</v>
      </c>
      <c r="D443" s="38" t="s">
        <v>650</v>
      </c>
      <c r="E443" s="39">
        <v>1</v>
      </c>
      <c r="F443" s="40">
        <v>4</v>
      </c>
      <c r="G443" s="40">
        <v>28.123333333333335</v>
      </c>
      <c r="H443" s="40">
        <f t="shared" si="25"/>
        <v>16.061666666666667</v>
      </c>
      <c r="I443" s="99">
        <v>5.62E-2</v>
      </c>
      <c r="J443" s="175">
        <f t="shared" si="28"/>
        <v>16.964332333333335</v>
      </c>
      <c r="K443" s="172">
        <v>50</v>
      </c>
      <c r="L443" s="172">
        <v>5017</v>
      </c>
      <c r="M443" s="172">
        <v>50171550</v>
      </c>
      <c r="N443" s="173" t="s">
        <v>912</v>
      </c>
      <c r="P443" s="479">
        <v>34</v>
      </c>
      <c r="Q443" s="503">
        <v>32</v>
      </c>
      <c r="R443" s="475">
        <f t="shared" si="27"/>
        <v>33</v>
      </c>
    </row>
    <row r="444" spans="1:18" ht="15.75">
      <c r="A444" s="7">
        <v>442</v>
      </c>
      <c r="B444" s="7" t="s">
        <v>1348</v>
      </c>
      <c r="C444" s="37" t="s">
        <v>1349</v>
      </c>
      <c r="D444" s="38" t="s">
        <v>650</v>
      </c>
      <c r="E444" s="39">
        <v>1</v>
      </c>
      <c r="F444" s="40">
        <v>30</v>
      </c>
      <c r="G444" s="40">
        <v>3</v>
      </c>
      <c r="H444" s="40">
        <f t="shared" si="25"/>
        <v>16.5</v>
      </c>
      <c r="I444" s="99">
        <v>5.62E-2</v>
      </c>
      <c r="J444" s="175">
        <f t="shared" si="28"/>
        <v>17.427299999999999</v>
      </c>
      <c r="K444" s="172">
        <v>50</v>
      </c>
      <c r="L444" s="172">
        <v>5017</v>
      </c>
      <c r="M444" s="172">
        <v>50171550</v>
      </c>
      <c r="N444" s="173" t="s">
        <v>912</v>
      </c>
      <c r="P444" s="479">
        <v>34</v>
      </c>
      <c r="Q444" s="503">
        <v>32</v>
      </c>
      <c r="R444" s="475">
        <f t="shared" si="27"/>
        <v>33</v>
      </c>
    </row>
    <row r="445" spans="1:18" ht="15.75">
      <c r="A445" s="7">
        <v>443</v>
      </c>
      <c r="B445" s="7">
        <v>236328</v>
      </c>
      <c r="C445" s="37" t="s">
        <v>1350</v>
      </c>
      <c r="D445" s="38" t="s">
        <v>650</v>
      </c>
      <c r="E445" s="39">
        <v>1</v>
      </c>
      <c r="F445" s="40">
        <v>2</v>
      </c>
      <c r="G445" s="40">
        <v>15.333333333333334</v>
      </c>
      <c r="H445" s="40">
        <f t="shared" si="25"/>
        <v>8.6666666666666679</v>
      </c>
      <c r="I445" s="99">
        <v>5.62E-2</v>
      </c>
      <c r="J445" s="175">
        <f t="shared" si="28"/>
        <v>9.1537333333333351</v>
      </c>
      <c r="K445" s="172">
        <v>50</v>
      </c>
      <c r="L445" s="172">
        <v>5017</v>
      </c>
      <c r="M445" s="172">
        <v>50171550</v>
      </c>
      <c r="N445" s="173" t="s">
        <v>912</v>
      </c>
      <c r="P445" s="479">
        <v>7</v>
      </c>
      <c r="Q445" s="503">
        <v>7</v>
      </c>
      <c r="R445" s="475">
        <f t="shared" si="27"/>
        <v>7</v>
      </c>
    </row>
    <row r="446" spans="1:18" ht="15.75">
      <c r="A446" s="7">
        <v>444</v>
      </c>
      <c r="B446" s="7">
        <v>267234</v>
      </c>
      <c r="C446" s="37" t="s">
        <v>1351</v>
      </c>
      <c r="D446" s="38" t="s">
        <v>650</v>
      </c>
      <c r="E446" s="39">
        <v>1</v>
      </c>
      <c r="F446" s="40">
        <v>26</v>
      </c>
      <c r="G446" s="40">
        <v>49.186666666666667</v>
      </c>
      <c r="H446" s="40">
        <f t="shared" si="25"/>
        <v>37.593333333333334</v>
      </c>
      <c r="I446" s="99">
        <v>5.62E-2</v>
      </c>
      <c r="J446" s="175">
        <f t="shared" si="28"/>
        <v>39.70607866666667</v>
      </c>
      <c r="K446" s="172">
        <v>50</v>
      </c>
      <c r="L446" s="172">
        <v>5017</v>
      </c>
      <c r="M446" s="172">
        <v>50171800</v>
      </c>
      <c r="N446" s="173" t="s">
        <v>1019</v>
      </c>
      <c r="P446" s="479">
        <v>46</v>
      </c>
      <c r="Q446" s="503">
        <v>44</v>
      </c>
      <c r="R446" s="475">
        <f t="shared" si="27"/>
        <v>45</v>
      </c>
    </row>
    <row r="447" spans="1:18" ht="15.75">
      <c r="A447" s="7">
        <v>445</v>
      </c>
      <c r="B447" s="7" t="s">
        <v>1352</v>
      </c>
      <c r="C447" s="37" t="s">
        <v>1353</v>
      </c>
      <c r="D447" s="38" t="s">
        <v>630</v>
      </c>
      <c r="E447" s="39">
        <v>1</v>
      </c>
      <c r="F447" s="40">
        <v>54</v>
      </c>
      <c r="G447" s="40">
        <v>72.788333333333327</v>
      </c>
      <c r="H447" s="40">
        <f t="shared" si="25"/>
        <v>63.394166666666663</v>
      </c>
      <c r="I447" s="99">
        <v>5.62E-2</v>
      </c>
      <c r="J447" s="175">
        <f t="shared" si="28"/>
        <v>66.956918833333333</v>
      </c>
      <c r="K447" s="172">
        <v>50</v>
      </c>
      <c r="L447" s="172">
        <v>5017</v>
      </c>
      <c r="M447" s="172">
        <v>50171800</v>
      </c>
      <c r="N447" s="173" t="s">
        <v>1019</v>
      </c>
      <c r="P447" s="479">
        <v>87</v>
      </c>
      <c r="Q447" s="503">
        <v>83</v>
      </c>
      <c r="R447" s="475">
        <f t="shared" si="27"/>
        <v>85</v>
      </c>
    </row>
    <row r="448" spans="1:18" ht="15.75">
      <c r="A448" s="7">
        <v>446</v>
      </c>
      <c r="B448" s="7" t="s">
        <v>1354</v>
      </c>
      <c r="C448" s="37" t="s">
        <v>1355</v>
      </c>
      <c r="D448" s="38" t="s">
        <v>630</v>
      </c>
      <c r="E448" s="39">
        <v>1</v>
      </c>
      <c r="F448" s="40">
        <v>61</v>
      </c>
      <c r="G448" s="40">
        <v>39.270000000000003</v>
      </c>
      <c r="H448" s="40">
        <f t="shared" si="25"/>
        <v>50.135000000000005</v>
      </c>
      <c r="I448" s="99">
        <v>5.62E-2</v>
      </c>
      <c r="J448" s="175">
        <f t="shared" si="28"/>
        <v>52.952587000000008</v>
      </c>
      <c r="K448" s="172">
        <v>50</v>
      </c>
      <c r="L448" s="172">
        <v>5017</v>
      </c>
      <c r="M448" s="172">
        <v>50171800</v>
      </c>
      <c r="N448" s="173" t="s">
        <v>1019</v>
      </c>
      <c r="P448" s="479">
        <v>47</v>
      </c>
      <c r="Q448" s="503">
        <v>45</v>
      </c>
      <c r="R448" s="475">
        <f t="shared" si="27"/>
        <v>46</v>
      </c>
    </row>
    <row r="449" spans="1:18" ht="15.75">
      <c r="A449" s="7">
        <v>447</v>
      </c>
      <c r="B449" s="7" t="s">
        <v>1356</v>
      </c>
      <c r="C449" s="37" t="s">
        <v>1357</v>
      </c>
      <c r="D449" s="38" t="s">
        <v>630</v>
      </c>
      <c r="E449" s="39">
        <v>1</v>
      </c>
      <c r="F449" s="40">
        <v>38</v>
      </c>
      <c r="G449" s="40">
        <v>21.816666666666666</v>
      </c>
      <c r="H449" s="40">
        <f t="shared" si="25"/>
        <v>29.908333333333331</v>
      </c>
      <c r="I449" s="99">
        <v>5.62E-2</v>
      </c>
      <c r="J449" s="175">
        <f t="shared" si="28"/>
        <v>31.589181666666665</v>
      </c>
      <c r="K449" s="172">
        <v>50</v>
      </c>
      <c r="L449" s="172">
        <v>5017</v>
      </c>
      <c r="M449" s="172">
        <v>50171800</v>
      </c>
      <c r="N449" s="173" t="s">
        <v>1019</v>
      </c>
      <c r="P449" s="479">
        <v>25</v>
      </c>
      <c r="Q449" s="503">
        <v>24</v>
      </c>
      <c r="R449" s="475">
        <f t="shared" si="27"/>
        <v>24.5</v>
      </c>
    </row>
    <row r="450" spans="1:18" ht="15.75">
      <c r="A450" s="7">
        <v>448</v>
      </c>
      <c r="B450" s="7">
        <v>246953</v>
      </c>
      <c r="C450" s="37" t="s">
        <v>1358</v>
      </c>
      <c r="D450" s="38" t="s">
        <v>650</v>
      </c>
      <c r="E450" s="39">
        <v>1</v>
      </c>
      <c r="F450" s="40">
        <v>17</v>
      </c>
      <c r="G450" s="40">
        <v>24.196666666666665</v>
      </c>
      <c r="H450" s="40">
        <f t="shared" ref="H450:H513" si="29">(F450+G450)/2</f>
        <v>20.598333333333333</v>
      </c>
      <c r="I450" s="99">
        <v>5.62E-2</v>
      </c>
      <c r="J450" s="175">
        <f t="shared" ref="J450:J481" si="30">(H450*I450)+H450</f>
        <v>21.755959666666666</v>
      </c>
      <c r="K450" s="172">
        <v>50</v>
      </c>
      <c r="L450" s="172">
        <v>5017</v>
      </c>
      <c r="M450" s="172">
        <v>50171800</v>
      </c>
      <c r="N450" s="173" t="s">
        <v>1019</v>
      </c>
      <c r="P450" s="479">
        <v>29</v>
      </c>
      <c r="Q450" s="503">
        <v>27</v>
      </c>
      <c r="R450" s="475">
        <f t="shared" si="27"/>
        <v>28</v>
      </c>
    </row>
    <row r="451" spans="1:18" ht="15.75">
      <c r="A451" s="7">
        <v>449</v>
      </c>
      <c r="B451" s="7">
        <v>281981</v>
      </c>
      <c r="C451" s="37" t="s">
        <v>1359</v>
      </c>
      <c r="D451" s="38" t="s">
        <v>630</v>
      </c>
      <c r="E451" s="39">
        <v>1</v>
      </c>
      <c r="F451" s="40">
        <v>88</v>
      </c>
      <c r="G451" s="40">
        <v>30.142699999999998</v>
      </c>
      <c r="H451" s="40">
        <f t="shared" si="29"/>
        <v>59.071349999999995</v>
      </c>
      <c r="I451" s="99">
        <v>5.62E-2</v>
      </c>
      <c r="J451" s="175">
        <f t="shared" si="30"/>
        <v>62.391159869999996</v>
      </c>
      <c r="K451" s="172">
        <v>50</v>
      </c>
      <c r="L451" s="172">
        <v>5017</v>
      </c>
      <c r="M451" s="172">
        <v>50171800</v>
      </c>
      <c r="N451" s="173" t="s">
        <v>1019</v>
      </c>
      <c r="P451" s="479">
        <v>36</v>
      </c>
      <c r="Q451" s="503">
        <v>35</v>
      </c>
      <c r="R451" s="475">
        <f t="shared" si="27"/>
        <v>35.5</v>
      </c>
    </row>
    <row r="452" spans="1:18" ht="15.75">
      <c r="A452" s="7">
        <v>450</v>
      </c>
      <c r="B452" s="7" t="s">
        <v>1360</v>
      </c>
      <c r="C452" s="37" t="s">
        <v>1361</v>
      </c>
      <c r="D452" s="38" t="s">
        <v>630</v>
      </c>
      <c r="E452" s="39">
        <v>1</v>
      </c>
      <c r="F452" s="40">
        <v>27</v>
      </c>
      <c r="G452" s="40">
        <v>24.196666666666665</v>
      </c>
      <c r="H452" s="40">
        <f t="shared" si="29"/>
        <v>25.598333333333333</v>
      </c>
      <c r="I452" s="99">
        <v>5.62E-2</v>
      </c>
      <c r="J452" s="175">
        <f t="shared" si="30"/>
        <v>27.036959666666665</v>
      </c>
      <c r="K452" s="172">
        <v>50</v>
      </c>
      <c r="L452" s="172">
        <v>5017</v>
      </c>
      <c r="M452" s="172">
        <v>50171800</v>
      </c>
      <c r="N452" s="173" t="s">
        <v>1019</v>
      </c>
      <c r="P452" s="479">
        <v>29</v>
      </c>
      <c r="Q452" s="503">
        <v>27</v>
      </c>
      <c r="R452" s="475">
        <f t="shared" ref="R452:R515" si="31">AVERAGE(P452,Q452)</f>
        <v>28</v>
      </c>
    </row>
    <row r="453" spans="1:18" ht="15.75">
      <c r="A453" s="7">
        <v>451</v>
      </c>
      <c r="B453" s="7" t="s">
        <v>1362</v>
      </c>
      <c r="C453" s="37" t="s">
        <v>1363</v>
      </c>
      <c r="D453" s="38" t="s">
        <v>650</v>
      </c>
      <c r="E453" s="39">
        <v>1</v>
      </c>
      <c r="F453" s="40">
        <v>14</v>
      </c>
      <c r="G453" s="40">
        <v>27.766666666666666</v>
      </c>
      <c r="H453" s="40">
        <f t="shared" si="29"/>
        <v>20.883333333333333</v>
      </c>
      <c r="I453" s="99">
        <v>5.62E-2</v>
      </c>
      <c r="J453" s="175">
        <f t="shared" si="30"/>
        <v>22.056976666666667</v>
      </c>
      <c r="K453" s="172">
        <v>50</v>
      </c>
      <c r="L453" s="172">
        <v>5017</v>
      </c>
      <c r="M453" s="172">
        <v>50171800</v>
      </c>
      <c r="N453" s="173" t="s">
        <v>1019</v>
      </c>
      <c r="P453" s="479">
        <v>32</v>
      </c>
      <c r="Q453" s="503">
        <v>31</v>
      </c>
      <c r="R453" s="475">
        <f t="shared" si="31"/>
        <v>31.5</v>
      </c>
    </row>
    <row r="454" spans="1:18" ht="15.75">
      <c r="A454" s="7">
        <v>452</v>
      </c>
      <c r="B454" s="7" t="s">
        <v>1364</v>
      </c>
      <c r="C454" s="37" t="s">
        <v>1365</v>
      </c>
      <c r="D454" s="38" t="s">
        <v>650</v>
      </c>
      <c r="E454" s="39">
        <v>1</v>
      </c>
      <c r="F454" s="40">
        <v>21</v>
      </c>
      <c r="G454" s="40">
        <v>28.956666666666663</v>
      </c>
      <c r="H454" s="40">
        <f t="shared" si="29"/>
        <v>24.978333333333332</v>
      </c>
      <c r="I454" s="99">
        <v>5.62E-2</v>
      </c>
      <c r="J454" s="175">
        <f t="shared" si="30"/>
        <v>26.382115666666664</v>
      </c>
      <c r="K454" s="172">
        <v>50</v>
      </c>
      <c r="L454" s="172">
        <v>5017</v>
      </c>
      <c r="M454" s="172">
        <v>50171800</v>
      </c>
      <c r="N454" s="173" t="s">
        <v>1019</v>
      </c>
      <c r="P454" s="479">
        <v>34</v>
      </c>
      <c r="Q454" s="503">
        <v>32</v>
      </c>
      <c r="R454" s="475">
        <f t="shared" si="31"/>
        <v>33</v>
      </c>
    </row>
    <row r="455" spans="1:18" ht="15.75">
      <c r="A455" s="7">
        <v>453</v>
      </c>
      <c r="B455" s="7">
        <v>246954</v>
      </c>
      <c r="C455" s="37" t="s">
        <v>1366</v>
      </c>
      <c r="D455" s="38" t="s">
        <v>650</v>
      </c>
      <c r="E455" s="39">
        <v>1</v>
      </c>
      <c r="F455" s="40">
        <v>25</v>
      </c>
      <c r="G455" s="40">
        <v>33.32</v>
      </c>
      <c r="H455" s="40">
        <f t="shared" si="29"/>
        <v>29.16</v>
      </c>
      <c r="I455" s="99">
        <v>5.62E-2</v>
      </c>
      <c r="J455" s="175">
        <f t="shared" si="30"/>
        <v>30.798791999999999</v>
      </c>
      <c r="K455" s="172">
        <v>50</v>
      </c>
      <c r="L455" s="172">
        <v>5017</v>
      </c>
      <c r="M455" s="172">
        <v>50171800</v>
      </c>
      <c r="N455" s="173" t="s">
        <v>1019</v>
      </c>
      <c r="P455" s="479">
        <v>40</v>
      </c>
      <c r="Q455" s="503">
        <v>38</v>
      </c>
      <c r="R455" s="475">
        <f t="shared" si="31"/>
        <v>39</v>
      </c>
    </row>
    <row r="456" spans="1:18" ht="15.75">
      <c r="A456" s="7">
        <v>454</v>
      </c>
      <c r="B456" s="7" t="s">
        <v>1367</v>
      </c>
      <c r="C456" s="37" t="s">
        <v>1368</v>
      </c>
      <c r="D456" s="38" t="s">
        <v>630</v>
      </c>
      <c r="E456" s="39">
        <v>1</v>
      </c>
      <c r="F456" s="40">
        <v>26</v>
      </c>
      <c r="G456" s="40">
        <v>32.130000000000003</v>
      </c>
      <c r="H456" s="40">
        <f t="shared" si="29"/>
        <v>29.065000000000001</v>
      </c>
      <c r="I456" s="99">
        <v>5.62E-2</v>
      </c>
      <c r="J456" s="175">
        <f t="shared" si="30"/>
        <v>30.698453000000001</v>
      </c>
      <c r="K456" s="172">
        <v>50</v>
      </c>
      <c r="L456" s="172">
        <v>5017</v>
      </c>
      <c r="M456" s="172">
        <v>50171800</v>
      </c>
      <c r="N456" s="173" t="s">
        <v>1019</v>
      </c>
      <c r="P456" s="479">
        <v>39</v>
      </c>
      <c r="Q456" s="503">
        <v>37</v>
      </c>
      <c r="R456" s="475">
        <f t="shared" si="31"/>
        <v>38</v>
      </c>
    </row>
    <row r="457" spans="1:18" ht="15.75">
      <c r="A457" s="7">
        <v>455</v>
      </c>
      <c r="B457" s="7" t="s">
        <v>1369</v>
      </c>
      <c r="C457" s="37" t="s">
        <v>1370</v>
      </c>
      <c r="D457" s="38" t="s">
        <v>650</v>
      </c>
      <c r="E457" s="39">
        <v>1</v>
      </c>
      <c r="F457" s="40">
        <v>27</v>
      </c>
      <c r="G457" s="40">
        <v>35.700000000000003</v>
      </c>
      <c r="H457" s="40">
        <f t="shared" si="29"/>
        <v>31.35</v>
      </c>
      <c r="I457" s="99">
        <v>5.62E-2</v>
      </c>
      <c r="J457" s="175">
        <f t="shared" si="30"/>
        <v>33.111870000000003</v>
      </c>
      <c r="K457" s="172">
        <v>50</v>
      </c>
      <c r="L457" s="172">
        <v>5017</v>
      </c>
      <c r="M457" s="172">
        <v>50171800</v>
      </c>
      <c r="N457" s="173" t="s">
        <v>1019</v>
      </c>
      <c r="P457" s="479">
        <v>42</v>
      </c>
      <c r="Q457" s="503">
        <v>40</v>
      </c>
      <c r="R457" s="475">
        <f t="shared" si="31"/>
        <v>41</v>
      </c>
    </row>
    <row r="458" spans="1:18" ht="15.75">
      <c r="A458" s="7">
        <v>456</v>
      </c>
      <c r="B458" s="7">
        <v>255719</v>
      </c>
      <c r="C458" s="37" t="s">
        <v>1371</v>
      </c>
      <c r="D458" s="38" t="s">
        <v>622</v>
      </c>
      <c r="E458" s="39">
        <v>1</v>
      </c>
      <c r="F458" s="40">
        <v>26</v>
      </c>
      <c r="G458" s="40">
        <v>32.130000000000003</v>
      </c>
      <c r="H458" s="40">
        <f t="shared" si="29"/>
        <v>29.065000000000001</v>
      </c>
      <c r="I458" s="99">
        <v>5.62E-2</v>
      </c>
      <c r="J458" s="175">
        <f t="shared" si="30"/>
        <v>30.698453000000001</v>
      </c>
      <c r="K458" s="172">
        <v>50</v>
      </c>
      <c r="L458" s="172">
        <v>5017</v>
      </c>
      <c r="M458" s="172">
        <v>50171800</v>
      </c>
      <c r="N458" s="173" t="s">
        <v>1019</v>
      </c>
      <c r="P458" s="479">
        <v>39</v>
      </c>
      <c r="Q458" s="503">
        <v>37</v>
      </c>
      <c r="R458" s="475">
        <f t="shared" si="31"/>
        <v>38</v>
      </c>
    </row>
    <row r="459" spans="1:18" ht="15.75">
      <c r="A459" s="7">
        <v>457</v>
      </c>
      <c r="B459" s="7" t="s">
        <v>1372</v>
      </c>
      <c r="C459" s="37" t="s">
        <v>1373</v>
      </c>
      <c r="D459" s="38" t="s">
        <v>622</v>
      </c>
      <c r="E459" s="39">
        <v>1</v>
      </c>
      <c r="F459" s="40">
        <v>29</v>
      </c>
      <c r="G459" s="40">
        <v>30.94</v>
      </c>
      <c r="H459" s="40">
        <f t="shared" si="29"/>
        <v>29.97</v>
      </c>
      <c r="I459" s="99">
        <v>5.62E-2</v>
      </c>
      <c r="J459" s="175">
        <f t="shared" si="30"/>
        <v>31.654313999999999</v>
      </c>
      <c r="K459" s="172">
        <v>50</v>
      </c>
      <c r="L459" s="172">
        <v>5017</v>
      </c>
      <c r="M459" s="172">
        <v>50171800</v>
      </c>
      <c r="N459" s="173" t="s">
        <v>1019</v>
      </c>
      <c r="P459" s="479">
        <v>36</v>
      </c>
      <c r="Q459" s="503">
        <v>35</v>
      </c>
      <c r="R459" s="475">
        <f t="shared" si="31"/>
        <v>35.5</v>
      </c>
    </row>
    <row r="460" spans="1:18" ht="15.75">
      <c r="A460" s="7">
        <v>458</v>
      </c>
      <c r="B460" s="7">
        <v>254265</v>
      </c>
      <c r="C460" s="37" t="s">
        <v>1374</v>
      </c>
      <c r="D460" s="38" t="s">
        <v>650</v>
      </c>
      <c r="E460" s="39">
        <v>1</v>
      </c>
      <c r="F460" s="40">
        <v>7</v>
      </c>
      <c r="G460" s="40">
        <v>36.89</v>
      </c>
      <c r="H460" s="40">
        <f t="shared" si="29"/>
        <v>21.945</v>
      </c>
      <c r="I460" s="99">
        <v>5.62E-2</v>
      </c>
      <c r="J460" s="175">
        <f t="shared" si="30"/>
        <v>23.178308999999999</v>
      </c>
      <c r="K460" s="172">
        <v>10</v>
      </c>
      <c r="L460" s="172">
        <v>1012</v>
      </c>
      <c r="M460" s="173" t="s">
        <v>1375</v>
      </c>
      <c r="N460" s="173" t="s">
        <v>1376</v>
      </c>
      <c r="P460" s="479">
        <v>44</v>
      </c>
      <c r="Q460" s="503">
        <v>42</v>
      </c>
      <c r="R460" s="475">
        <f t="shared" si="31"/>
        <v>43</v>
      </c>
    </row>
    <row r="461" spans="1:18" ht="15.75">
      <c r="A461" s="7">
        <v>459</v>
      </c>
      <c r="B461" s="7" t="s">
        <v>1377</v>
      </c>
      <c r="C461" s="37" t="s">
        <v>1378</v>
      </c>
      <c r="D461" s="38" t="s">
        <v>650</v>
      </c>
      <c r="E461" s="39">
        <v>1</v>
      </c>
      <c r="F461" s="40">
        <v>63</v>
      </c>
      <c r="G461" s="40">
        <v>42.84</v>
      </c>
      <c r="H461" s="40">
        <f t="shared" si="29"/>
        <v>52.92</v>
      </c>
      <c r="I461" s="99">
        <v>5.62E-2</v>
      </c>
      <c r="J461" s="175">
        <f t="shared" si="30"/>
        <v>55.894103999999999</v>
      </c>
      <c r="K461" s="172">
        <v>10</v>
      </c>
      <c r="L461" s="172">
        <v>1015</v>
      </c>
      <c r="M461" s="172">
        <v>10151600</v>
      </c>
      <c r="N461" s="173" t="s">
        <v>1379</v>
      </c>
      <c r="P461" s="479">
        <v>51</v>
      </c>
      <c r="Q461" s="503">
        <v>49</v>
      </c>
      <c r="R461" s="475">
        <f t="shared" si="31"/>
        <v>50</v>
      </c>
    </row>
    <row r="462" spans="1:18" ht="15.75">
      <c r="A462" s="7">
        <v>460</v>
      </c>
      <c r="B462" s="7" t="s">
        <v>1380</v>
      </c>
      <c r="C462" s="37" t="s">
        <v>1381</v>
      </c>
      <c r="D462" s="38" t="s">
        <v>650</v>
      </c>
      <c r="E462" s="39">
        <v>1</v>
      </c>
      <c r="F462" s="40">
        <v>16</v>
      </c>
      <c r="G462" s="40">
        <v>30.94</v>
      </c>
      <c r="H462" s="40">
        <f t="shared" si="29"/>
        <v>23.47</v>
      </c>
      <c r="I462" s="99">
        <v>5.62E-2</v>
      </c>
      <c r="J462" s="175">
        <f t="shared" si="30"/>
        <v>24.789013999999998</v>
      </c>
      <c r="K462" s="172">
        <v>10</v>
      </c>
      <c r="L462" s="172">
        <v>1015</v>
      </c>
      <c r="M462" s="172">
        <v>10151900</v>
      </c>
      <c r="N462" s="173" t="s">
        <v>1382</v>
      </c>
      <c r="P462" s="479">
        <v>36</v>
      </c>
      <c r="Q462" s="505">
        <v>35</v>
      </c>
      <c r="R462" s="475">
        <f t="shared" si="31"/>
        <v>35.5</v>
      </c>
    </row>
    <row r="463" spans="1:18" ht="15.75">
      <c r="A463" s="7">
        <v>461</v>
      </c>
      <c r="B463" s="7" t="s">
        <v>1383</v>
      </c>
      <c r="C463" s="37" t="s">
        <v>1384</v>
      </c>
      <c r="D463" s="38" t="s">
        <v>650</v>
      </c>
      <c r="E463" s="39">
        <v>1</v>
      </c>
      <c r="F463" s="40">
        <v>21</v>
      </c>
      <c r="G463" s="40">
        <v>55.13666666666667</v>
      </c>
      <c r="H463" s="40">
        <f t="shared" si="29"/>
        <v>38.068333333333335</v>
      </c>
      <c r="I463" s="99">
        <v>5.62E-2</v>
      </c>
      <c r="J463" s="175">
        <f t="shared" si="30"/>
        <v>40.207773666666668</v>
      </c>
      <c r="K463" s="172">
        <v>10</v>
      </c>
      <c r="L463" s="172">
        <v>1015</v>
      </c>
      <c r="M463" s="172">
        <v>10151800</v>
      </c>
      <c r="N463" s="173" t="s">
        <v>1385</v>
      </c>
      <c r="P463" s="479">
        <v>66</v>
      </c>
      <c r="Q463" s="505">
        <v>63</v>
      </c>
      <c r="R463" s="475">
        <f t="shared" si="31"/>
        <v>64.5</v>
      </c>
    </row>
    <row r="464" spans="1:18" ht="15.75">
      <c r="A464" s="7">
        <v>462</v>
      </c>
      <c r="B464" s="7" t="s">
        <v>1386</v>
      </c>
      <c r="C464" s="37" t="s">
        <v>1387</v>
      </c>
      <c r="D464" s="38" t="s">
        <v>61</v>
      </c>
      <c r="E464" s="39">
        <v>1</v>
      </c>
      <c r="F464" s="40">
        <v>5792</v>
      </c>
      <c r="G464" s="40">
        <v>7332.3833333333332</v>
      </c>
      <c r="H464" s="40">
        <f t="shared" si="29"/>
        <v>6562.1916666666666</v>
      </c>
      <c r="I464" s="99">
        <v>5.62E-2</v>
      </c>
      <c r="J464" s="175">
        <f t="shared" si="30"/>
        <v>6930.9868383333333</v>
      </c>
      <c r="K464" s="172">
        <v>14</v>
      </c>
      <c r="L464" s="172">
        <v>1411</v>
      </c>
      <c r="M464" s="173" t="s">
        <v>1388</v>
      </c>
      <c r="N464" s="173" t="s">
        <v>1389</v>
      </c>
      <c r="P464" s="479">
        <v>8747</v>
      </c>
      <c r="Q464" s="505">
        <v>8330</v>
      </c>
      <c r="R464" s="475">
        <f t="shared" si="31"/>
        <v>8538.5</v>
      </c>
    </row>
    <row r="465" spans="1:18" ht="15.75">
      <c r="A465" s="7">
        <v>463</v>
      </c>
      <c r="B465" s="7">
        <v>237267</v>
      </c>
      <c r="C465" s="37" t="s">
        <v>1390</v>
      </c>
      <c r="D465" s="38" t="s">
        <v>61</v>
      </c>
      <c r="E465" s="39">
        <v>1</v>
      </c>
      <c r="F465" s="40">
        <v>5223</v>
      </c>
      <c r="G465" s="40">
        <v>7943.25</v>
      </c>
      <c r="H465" s="40">
        <f t="shared" si="29"/>
        <v>6583.125</v>
      </c>
      <c r="I465" s="99">
        <v>5.62E-2</v>
      </c>
      <c r="J465" s="175">
        <f t="shared" si="30"/>
        <v>6953.0966250000001</v>
      </c>
      <c r="K465" s="172">
        <v>14</v>
      </c>
      <c r="L465" s="172">
        <v>1411</v>
      </c>
      <c r="M465" s="173" t="s">
        <v>1388</v>
      </c>
      <c r="N465" s="173" t="s">
        <v>1389</v>
      </c>
      <c r="P465" s="479">
        <v>17493</v>
      </c>
      <c r="Q465" s="505">
        <v>16660</v>
      </c>
      <c r="R465" s="475">
        <f t="shared" si="31"/>
        <v>17076.5</v>
      </c>
    </row>
    <row r="466" spans="1:18" ht="15.75">
      <c r="A466" s="7">
        <v>464</v>
      </c>
      <c r="B466" s="7">
        <v>231657</v>
      </c>
      <c r="C466" s="37" t="s">
        <v>1391</v>
      </c>
      <c r="D466" s="38" t="s">
        <v>650</v>
      </c>
      <c r="E466" s="39">
        <v>1</v>
      </c>
      <c r="F466" s="40">
        <v>58</v>
      </c>
      <c r="G466" s="40">
        <v>13.363333333333335</v>
      </c>
      <c r="H466" s="40">
        <f t="shared" si="29"/>
        <v>35.681666666666665</v>
      </c>
      <c r="I466" s="99">
        <v>5.62E-2</v>
      </c>
      <c r="J466" s="175">
        <f t="shared" si="30"/>
        <v>37.686976333333334</v>
      </c>
      <c r="K466" s="172">
        <v>50</v>
      </c>
      <c r="L466" s="172">
        <v>5020</v>
      </c>
      <c r="M466" s="173" t="s">
        <v>1392</v>
      </c>
      <c r="N466" s="173" t="s">
        <v>1393</v>
      </c>
      <c r="P466" s="479">
        <v>16</v>
      </c>
      <c r="Q466" s="503">
        <v>15</v>
      </c>
      <c r="R466" s="475">
        <f t="shared" si="31"/>
        <v>15.5</v>
      </c>
    </row>
    <row r="467" spans="1:18" ht="15.75">
      <c r="A467" s="7">
        <v>465</v>
      </c>
      <c r="B467" s="7">
        <v>232619</v>
      </c>
      <c r="C467" s="37" t="s">
        <v>1394</v>
      </c>
      <c r="D467" s="38" t="s">
        <v>650</v>
      </c>
      <c r="E467" s="39">
        <v>1</v>
      </c>
      <c r="F467" s="40">
        <v>15</v>
      </c>
      <c r="G467" s="40">
        <v>20.626666666666665</v>
      </c>
      <c r="H467" s="40">
        <f t="shared" si="29"/>
        <v>17.813333333333333</v>
      </c>
      <c r="I467" s="99">
        <v>5.62E-2</v>
      </c>
      <c r="J467" s="175">
        <f t="shared" si="30"/>
        <v>18.814442666666665</v>
      </c>
      <c r="K467" s="172">
        <v>12</v>
      </c>
      <c r="L467" s="172">
        <v>1216</v>
      </c>
      <c r="M467" s="173" t="s">
        <v>1395</v>
      </c>
      <c r="N467" s="173" t="s">
        <v>981</v>
      </c>
      <c r="P467" s="479">
        <v>24</v>
      </c>
      <c r="Q467" s="503">
        <v>23</v>
      </c>
      <c r="R467" s="475">
        <f t="shared" si="31"/>
        <v>23.5</v>
      </c>
    </row>
    <row r="468" spans="1:18" ht="15.75">
      <c r="A468" s="7">
        <v>466</v>
      </c>
      <c r="B468" s="7">
        <v>237318</v>
      </c>
      <c r="C468" s="37" t="s">
        <v>1396</v>
      </c>
      <c r="D468" s="38" t="s">
        <v>622</v>
      </c>
      <c r="E468" s="39">
        <v>1</v>
      </c>
      <c r="F468" s="40">
        <v>11</v>
      </c>
      <c r="G468" s="40">
        <v>23.006666666666664</v>
      </c>
      <c r="H468" s="40">
        <f t="shared" si="29"/>
        <v>17.00333333333333</v>
      </c>
      <c r="I468" s="99">
        <v>5.62E-2</v>
      </c>
      <c r="J468" s="175">
        <f t="shared" si="30"/>
        <v>17.958920666666664</v>
      </c>
      <c r="K468" s="172">
        <v>12</v>
      </c>
      <c r="L468" s="172">
        <v>1216</v>
      </c>
      <c r="M468" s="173" t="s">
        <v>1397</v>
      </c>
      <c r="N468" s="173" t="s">
        <v>1398</v>
      </c>
      <c r="P468" s="479">
        <v>27</v>
      </c>
      <c r="Q468" s="503">
        <v>26</v>
      </c>
      <c r="R468" s="475">
        <f t="shared" si="31"/>
        <v>26.5</v>
      </c>
    </row>
    <row r="469" spans="1:18" ht="15.75">
      <c r="A469" s="7">
        <v>467</v>
      </c>
      <c r="B469" s="7">
        <v>235725</v>
      </c>
      <c r="C469" s="37" t="s">
        <v>1399</v>
      </c>
      <c r="D469" s="38" t="s">
        <v>650</v>
      </c>
      <c r="E469" s="39">
        <v>1</v>
      </c>
      <c r="F469" s="40">
        <v>11</v>
      </c>
      <c r="G469" s="40">
        <v>30.94</v>
      </c>
      <c r="H469" s="40">
        <f t="shared" si="29"/>
        <v>20.97</v>
      </c>
      <c r="I469" s="99">
        <v>5.62E-2</v>
      </c>
      <c r="J469" s="175">
        <f t="shared" si="30"/>
        <v>22.148513999999999</v>
      </c>
      <c r="K469" s="172">
        <v>11</v>
      </c>
      <c r="L469" s="172">
        <v>1110</v>
      </c>
      <c r="M469" s="173" t="s">
        <v>1400</v>
      </c>
      <c r="N469" s="173" t="s">
        <v>1401</v>
      </c>
      <c r="P469" s="479">
        <v>36</v>
      </c>
      <c r="Q469" s="503">
        <v>35</v>
      </c>
      <c r="R469" s="475">
        <f t="shared" si="31"/>
        <v>35.5</v>
      </c>
    </row>
    <row r="470" spans="1:18" ht="15.75">
      <c r="A470" s="7">
        <v>468</v>
      </c>
      <c r="B470" s="7" t="s">
        <v>1402</v>
      </c>
      <c r="C470" s="37" t="s">
        <v>1403</v>
      </c>
      <c r="D470" s="38" t="s">
        <v>650</v>
      </c>
      <c r="E470" s="39">
        <v>1</v>
      </c>
      <c r="F470" s="40">
        <v>19</v>
      </c>
      <c r="G470" s="40">
        <v>32.130000000000003</v>
      </c>
      <c r="H470" s="40">
        <f t="shared" si="29"/>
        <v>25.565000000000001</v>
      </c>
      <c r="I470" s="99">
        <v>5.62E-2</v>
      </c>
      <c r="J470" s="175">
        <f t="shared" si="30"/>
        <v>27.001753000000001</v>
      </c>
      <c r="K470" s="172">
        <v>50</v>
      </c>
      <c r="L470" s="172">
        <v>5019</v>
      </c>
      <c r="M470" s="172">
        <v>50192900</v>
      </c>
      <c r="N470" s="173" t="s">
        <v>914</v>
      </c>
      <c r="P470" s="479">
        <v>39</v>
      </c>
      <c r="Q470" s="503">
        <v>37</v>
      </c>
      <c r="R470" s="475">
        <f t="shared" si="31"/>
        <v>38</v>
      </c>
    </row>
    <row r="471" spans="1:18" ht="15.75">
      <c r="A471" s="7">
        <v>469</v>
      </c>
      <c r="B471" s="7">
        <v>230788</v>
      </c>
      <c r="C471" s="37" t="s">
        <v>1404</v>
      </c>
      <c r="D471" s="38" t="s">
        <v>650</v>
      </c>
      <c r="E471" s="39">
        <v>1</v>
      </c>
      <c r="F471" s="40">
        <v>25</v>
      </c>
      <c r="G471" s="40">
        <v>42.84</v>
      </c>
      <c r="H471" s="40">
        <f t="shared" si="29"/>
        <v>33.92</v>
      </c>
      <c r="I471" s="99">
        <v>5.62E-2</v>
      </c>
      <c r="J471" s="175">
        <f t="shared" si="30"/>
        <v>35.826304</v>
      </c>
      <c r="K471" s="172">
        <v>50</v>
      </c>
      <c r="L471" s="172">
        <v>5030</v>
      </c>
      <c r="M471" s="173" t="s">
        <v>1405</v>
      </c>
      <c r="N471" s="173" t="s">
        <v>1406</v>
      </c>
      <c r="P471" s="479">
        <v>43</v>
      </c>
      <c r="Q471" s="503">
        <v>41</v>
      </c>
      <c r="R471" s="475">
        <f t="shared" si="31"/>
        <v>42</v>
      </c>
    </row>
    <row r="472" spans="1:18" ht="15.75">
      <c r="A472" s="7">
        <v>470</v>
      </c>
      <c r="B472" s="7">
        <v>254732</v>
      </c>
      <c r="C472" s="37" t="s">
        <v>1407</v>
      </c>
      <c r="D472" s="38" t="s">
        <v>650</v>
      </c>
      <c r="E472" s="39">
        <v>1</v>
      </c>
      <c r="F472" s="40">
        <v>40</v>
      </c>
      <c r="G472" s="40">
        <v>55.13666666666667</v>
      </c>
      <c r="H472" s="40">
        <f t="shared" si="29"/>
        <v>47.568333333333335</v>
      </c>
      <c r="I472" s="99">
        <v>5.62E-2</v>
      </c>
      <c r="J472" s="175">
        <f t="shared" si="30"/>
        <v>50.241673666666671</v>
      </c>
      <c r="K472" s="172">
        <v>70</v>
      </c>
      <c r="L472" s="172">
        <v>7014</v>
      </c>
      <c r="M472" s="173" t="s">
        <v>1408</v>
      </c>
      <c r="N472" s="173" t="s">
        <v>1409</v>
      </c>
      <c r="P472" s="479">
        <v>66</v>
      </c>
      <c r="Q472" s="503">
        <v>63</v>
      </c>
      <c r="R472" s="475">
        <f t="shared" si="31"/>
        <v>64.5</v>
      </c>
    </row>
    <row r="473" spans="1:18" ht="15.75">
      <c r="A473" s="7">
        <v>471</v>
      </c>
      <c r="B473" s="7">
        <v>236905</v>
      </c>
      <c r="C473" s="37" t="s">
        <v>1410</v>
      </c>
      <c r="D473" s="38" t="s">
        <v>622</v>
      </c>
      <c r="E473" s="39">
        <v>1</v>
      </c>
      <c r="F473" s="40">
        <v>26</v>
      </c>
      <c r="G473" s="40">
        <v>18.246666666666666</v>
      </c>
      <c r="H473" s="40">
        <f t="shared" si="29"/>
        <v>22.123333333333335</v>
      </c>
      <c r="I473" s="99">
        <v>5.62E-2</v>
      </c>
      <c r="J473" s="175">
        <f t="shared" si="30"/>
        <v>23.366664666666669</v>
      </c>
      <c r="K473" s="172">
        <v>31</v>
      </c>
      <c r="L473" s="172">
        <v>3121</v>
      </c>
      <c r="M473" s="173" t="s">
        <v>1411</v>
      </c>
      <c r="N473" s="173" t="s">
        <v>1412</v>
      </c>
      <c r="P473" s="479">
        <v>21</v>
      </c>
      <c r="Q473" s="503">
        <v>20</v>
      </c>
      <c r="R473" s="475">
        <f t="shared" si="31"/>
        <v>20.5</v>
      </c>
    </row>
    <row r="474" spans="1:18" ht="15.75">
      <c r="A474" s="7">
        <v>472</v>
      </c>
      <c r="B474" s="7" t="s">
        <v>1413</v>
      </c>
      <c r="C474" s="37" t="s">
        <v>1414</v>
      </c>
      <c r="D474" s="38" t="s">
        <v>61</v>
      </c>
      <c r="E474" s="39">
        <v>1</v>
      </c>
      <c r="F474" s="40">
        <v>14549</v>
      </c>
      <c r="G474" s="40">
        <v>11976.16</v>
      </c>
      <c r="H474" s="40">
        <f t="shared" si="29"/>
        <v>13262.58</v>
      </c>
      <c r="I474" s="99">
        <v>5.62E-2</v>
      </c>
      <c r="J474" s="175">
        <f t="shared" si="30"/>
        <v>14007.936996</v>
      </c>
      <c r="K474" s="172">
        <v>14</v>
      </c>
      <c r="L474" s="172">
        <v>1411</v>
      </c>
      <c r="M474" s="173" t="s">
        <v>1388</v>
      </c>
      <c r="N474" s="173" t="s">
        <v>1415</v>
      </c>
      <c r="P474" s="479">
        <v>18743</v>
      </c>
      <c r="Q474" s="505">
        <v>17850</v>
      </c>
      <c r="R474" s="475">
        <f t="shared" si="31"/>
        <v>18296.5</v>
      </c>
    </row>
    <row r="475" spans="1:18" ht="15.75">
      <c r="A475" s="7">
        <v>473</v>
      </c>
      <c r="B475" s="7">
        <v>232530</v>
      </c>
      <c r="C475" s="37" t="s">
        <v>1416</v>
      </c>
      <c r="D475" s="38" t="s">
        <v>650</v>
      </c>
      <c r="E475" s="39">
        <v>1</v>
      </c>
      <c r="F475" s="40">
        <v>77</v>
      </c>
      <c r="G475" s="40">
        <v>55.13666666666667</v>
      </c>
      <c r="H475" s="40">
        <f t="shared" si="29"/>
        <v>66.068333333333328</v>
      </c>
      <c r="I475" s="99">
        <v>5.62E-2</v>
      </c>
      <c r="J475" s="175">
        <f t="shared" si="30"/>
        <v>69.781373666666667</v>
      </c>
      <c r="K475" s="172">
        <v>50</v>
      </c>
      <c r="L475" s="172">
        <v>5011</v>
      </c>
      <c r="M475" s="172">
        <v>50111500</v>
      </c>
      <c r="N475" s="173" t="s">
        <v>744</v>
      </c>
      <c r="P475" s="479">
        <v>66</v>
      </c>
      <c r="Q475" s="503">
        <v>63</v>
      </c>
      <c r="R475" s="475">
        <f t="shared" si="31"/>
        <v>64.5</v>
      </c>
    </row>
    <row r="476" spans="1:18" ht="15.75">
      <c r="A476" s="7">
        <v>474</v>
      </c>
      <c r="B476" s="7">
        <v>232547</v>
      </c>
      <c r="C476" s="37" t="s">
        <v>1417</v>
      </c>
      <c r="D476" s="38" t="s">
        <v>650</v>
      </c>
      <c r="E476" s="39">
        <v>1</v>
      </c>
      <c r="F476" s="40">
        <v>16</v>
      </c>
      <c r="G476" s="40">
        <v>12</v>
      </c>
      <c r="H476" s="40">
        <f t="shared" si="29"/>
        <v>14</v>
      </c>
      <c r="I476" s="99">
        <v>5.62E-2</v>
      </c>
      <c r="J476" s="175">
        <f t="shared" si="30"/>
        <v>14.786799999999999</v>
      </c>
      <c r="K476" s="172">
        <v>50</v>
      </c>
      <c r="L476" s="172">
        <v>5040</v>
      </c>
      <c r="M476" s="172">
        <v>504065</v>
      </c>
      <c r="N476" s="173" t="s">
        <v>1418</v>
      </c>
      <c r="P476" s="479">
        <v>15</v>
      </c>
      <c r="Q476" s="503">
        <v>14</v>
      </c>
      <c r="R476" s="475">
        <f t="shared" si="31"/>
        <v>14.5</v>
      </c>
    </row>
    <row r="477" spans="1:18" ht="15.75">
      <c r="A477" s="7">
        <v>475</v>
      </c>
      <c r="B477" s="7">
        <v>233658</v>
      </c>
      <c r="C477" s="37" t="s">
        <v>1419</v>
      </c>
      <c r="D477" s="38" t="s">
        <v>650</v>
      </c>
      <c r="E477" s="39">
        <v>1</v>
      </c>
      <c r="F477" s="40">
        <v>7</v>
      </c>
      <c r="G477" s="40">
        <v>9</v>
      </c>
      <c r="H477" s="40">
        <f t="shared" si="29"/>
        <v>8</v>
      </c>
      <c r="I477" s="99">
        <v>5.62E-2</v>
      </c>
      <c r="J477" s="175">
        <f t="shared" si="30"/>
        <v>8.4496000000000002</v>
      </c>
      <c r="K477" s="172">
        <v>50</v>
      </c>
      <c r="L477" s="172">
        <v>5040</v>
      </c>
      <c r="M477" s="172">
        <v>50406500</v>
      </c>
      <c r="N477" s="173" t="s">
        <v>1420</v>
      </c>
      <c r="P477" s="479">
        <v>11</v>
      </c>
      <c r="Q477" s="503">
        <v>10</v>
      </c>
      <c r="R477" s="475">
        <f t="shared" si="31"/>
        <v>10.5</v>
      </c>
    </row>
    <row r="478" spans="1:18" ht="15.75">
      <c r="A478" s="7">
        <v>476</v>
      </c>
      <c r="B478" s="7">
        <v>230525</v>
      </c>
      <c r="C478" s="37" t="s">
        <v>1421</v>
      </c>
      <c r="D478" s="38" t="s">
        <v>650</v>
      </c>
      <c r="E478" s="39">
        <v>1</v>
      </c>
      <c r="F478" s="40">
        <v>7</v>
      </c>
      <c r="G478" s="40">
        <v>9</v>
      </c>
      <c r="H478" s="40">
        <f t="shared" si="29"/>
        <v>8</v>
      </c>
      <c r="I478" s="99">
        <v>5.62E-2</v>
      </c>
      <c r="J478" s="175">
        <f t="shared" si="30"/>
        <v>8.4496000000000002</v>
      </c>
      <c r="K478" s="172">
        <v>50</v>
      </c>
      <c r="L478" s="172">
        <v>5040</v>
      </c>
      <c r="M478" s="172">
        <v>50406500</v>
      </c>
      <c r="N478" s="173" t="s">
        <v>1420</v>
      </c>
      <c r="P478" s="479">
        <v>11</v>
      </c>
      <c r="Q478" s="503">
        <v>10</v>
      </c>
      <c r="R478" s="475">
        <f t="shared" si="31"/>
        <v>10.5</v>
      </c>
    </row>
    <row r="479" spans="1:18" ht="15.75">
      <c r="A479" s="7">
        <v>477</v>
      </c>
      <c r="B479" s="7">
        <v>232322</v>
      </c>
      <c r="C479" s="37" t="s">
        <v>1422</v>
      </c>
      <c r="D479" s="38" t="s">
        <v>650</v>
      </c>
      <c r="E479" s="39">
        <v>1</v>
      </c>
      <c r="F479" s="40">
        <v>4</v>
      </c>
      <c r="G479" s="40">
        <v>7</v>
      </c>
      <c r="H479" s="40">
        <f t="shared" si="29"/>
        <v>5.5</v>
      </c>
      <c r="I479" s="99">
        <v>5.62E-2</v>
      </c>
      <c r="J479" s="175">
        <f t="shared" si="30"/>
        <v>5.8090999999999999</v>
      </c>
      <c r="K479" s="172">
        <v>50</v>
      </c>
      <c r="L479" s="172">
        <v>5040</v>
      </c>
      <c r="M479" s="172">
        <v>50406500</v>
      </c>
      <c r="N479" s="173" t="s">
        <v>1423</v>
      </c>
      <c r="P479" s="479">
        <v>8</v>
      </c>
      <c r="Q479" s="503">
        <v>8</v>
      </c>
      <c r="R479" s="475">
        <f t="shared" si="31"/>
        <v>8</v>
      </c>
    </row>
    <row r="480" spans="1:18" ht="15.75">
      <c r="A480" s="7">
        <v>478</v>
      </c>
      <c r="B480" s="7" t="s">
        <v>1424</v>
      </c>
      <c r="C480" s="37" t="s">
        <v>1425</v>
      </c>
      <c r="D480" s="38" t="s">
        <v>650</v>
      </c>
      <c r="E480" s="39">
        <v>1</v>
      </c>
      <c r="F480" s="40">
        <v>9</v>
      </c>
      <c r="G480" s="40">
        <v>12</v>
      </c>
      <c r="H480" s="40">
        <f t="shared" si="29"/>
        <v>10.5</v>
      </c>
      <c r="I480" s="99">
        <v>5.62E-2</v>
      </c>
      <c r="J480" s="175">
        <f t="shared" si="30"/>
        <v>11.0901</v>
      </c>
      <c r="K480" s="172">
        <v>50</v>
      </c>
      <c r="L480" s="172">
        <v>5040</v>
      </c>
      <c r="M480" s="172">
        <v>50406500</v>
      </c>
      <c r="N480" s="173" t="s">
        <v>1423</v>
      </c>
      <c r="P480" s="479">
        <v>15</v>
      </c>
      <c r="Q480" s="503">
        <v>14</v>
      </c>
      <c r="R480" s="475">
        <f t="shared" si="31"/>
        <v>14.5</v>
      </c>
    </row>
    <row r="481" spans="1:18" ht="15.75">
      <c r="A481" s="7">
        <v>479</v>
      </c>
      <c r="B481" s="7">
        <v>254046</v>
      </c>
      <c r="C481" s="37" t="s">
        <v>1426</v>
      </c>
      <c r="D481" s="38" t="s">
        <v>630</v>
      </c>
      <c r="E481" s="39">
        <v>1</v>
      </c>
      <c r="F481" s="40">
        <v>30</v>
      </c>
      <c r="G481" s="40">
        <v>42.84</v>
      </c>
      <c r="H481" s="40">
        <f t="shared" si="29"/>
        <v>36.42</v>
      </c>
      <c r="I481" s="99">
        <v>5.62E-2</v>
      </c>
      <c r="J481" s="175">
        <f t="shared" si="30"/>
        <v>38.466804000000003</v>
      </c>
      <c r="K481" s="172">
        <v>70</v>
      </c>
      <c r="L481" s="172">
        <v>7014</v>
      </c>
      <c r="M481" s="172">
        <v>70141500</v>
      </c>
      <c r="N481" s="173" t="s">
        <v>1427</v>
      </c>
      <c r="P481" s="479">
        <v>51</v>
      </c>
      <c r="Q481" s="503">
        <v>49</v>
      </c>
      <c r="R481" s="475">
        <f t="shared" si="31"/>
        <v>50</v>
      </c>
    </row>
    <row r="482" spans="1:18" ht="15.75">
      <c r="A482" s="7">
        <v>480</v>
      </c>
      <c r="B482" s="7">
        <v>255434</v>
      </c>
      <c r="C482" s="37" t="s">
        <v>1428</v>
      </c>
      <c r="D482" s="38" t="s">
        <v>650</v>
      </c>
      <c r="E482" s="39">
        <v>1</v>
      </c>
      <c r="F482" s="40">
        <v>28</v>
      </c>
      <c r="G482" s="40">
        <v>30.94</v>
      </c>
      <c r="H482" s="40">
        <f t="shared" si="29"/>
        <v>29.47</v>
      </c>
      <c r="I482" s="99">
        <v>5.62E-2</v>
      </c>
      <c r="J482" s="175">
        <f t="shared" ref="J482:J511" si="32">(H482*I482)+H482</f>
        <v>31.126213999999997</v>
      </c>
      <c r="K482" s="172">
        <v>70</v>
      </c>
      <c r="L482" s="172">
        <v>7014</v>
      </c>
      <c r="M482" s="172">
        <v>70141500</v>
      </c>
      <c r="N482" s="173" t="s">
        <v>1427</v>
      </c>
      <c r="P482" s="479">
        <v>36</v>
      </c>
      <c r="Q482" s="503">
        <v>35</v>
      </c>
      <c r="R482" s="475">
        <f t="shared" si="31"/>
        <v>35.5</v>
      </c>
    </row>
    <row r="483" spans="1:18" ht="15.75">
      <c r="A483" s="7">
        <v>481</v>
      </c>
      <c r="B483" s="7">
        <v>235666</v>
      </c>
      <c r="C483" s="37" t="s">
        <v>1429</v>
      </c>
      <c r="D483" s="38" t="s">
        <v>723</v>
      </c>
      <c r="E483" s="39">
        <v>1</v>
      </c>
      <c r="F483" s="40">
        <v>1488</v>
      </c>
      <c r="G483" s="40">
        <v>855.61</v>
      </c>
      <c r="H483" s="40">
        <f t="shared" si="29"/>
        <v>1171.8050000000001</v>
      </c>
      <c r="I483" s="99">
        <v>5.62E-2</v>
      </c>
      <c r="J483" s="175">
        <f t="shared" si="32"/>
        <v>1237.660441</v>
      </c>
      <c r="K483" s="172">
        <v>70</v>
      </c>
      <c r="L483" s="172">
        <v>7012</v>
      </c>
      <c r="M483" s="172">
        <v>70122000</v>
      </c>
      <c r="N483" s="173" t="s">
        <v>1430</v>
      </c>
      <c r="P483" s="479">
        <v>8747</v>
      </c>
      <c r="Q483" s="505">
        <v>8330</v>
      </c>
      <c r="R483" s="475">
        <f t="shared" si="31"/>
        <v>8538.5</v>
      </c>
    </row>
    <row r="484" spans="1:18" ht="15.75">
      <c r="A484" s="7">
        <v>482</v>
      </c>
      <c r="B484" s="7">
        <v>235669</v>
      </c>
      <c r="C484" s="37" t="s">
        <v>1431</v>
      </c>
      <c r="D484" s="38" t="s">
        <v>965</v>
      </c>
      <c r="E484" s="39">
        <v>1</v>
      </c>
      <c r="F484" s="40">
        <v>71932</v>
      </c>
      <c r="G484" s="40">
        <v>7943.25</v>
      </c>
      <c r="H484" s="40">
        <f t="shared" si="29"/>
        <v>39937.625</v>
      </c>
      <c r="I484" s="99">
        <v>5.62E-2</v>
      </c>
      <c r="J484" s="175">
        <f t="shared" si="32"/>
        <v>42182.119525000002</v>
      </c>
      <c r="K484" s="172">
        <v>70</v>
      </c>
      <c r="L484" s="172">
        <v>7012</v>
      </c>
      <c r="M484" s="172">
        <v>70122000</v>
      </c>
      <c r="N484" s="173" t="s">
        <v>1430</v>
      </c>
      <c r="P484" s="479">
        <v>87465</v>
      </c>
      <c r="Q484" s="505">
        <v>83300</v>
      </c>
      <c r="R484" s="475">
        <f t="shared" si="31"/>
        <v>85382.5</v>
      </c>
    </row>
    <row r="485" spans="1:18" ht="15.75">
      <c r="A485" s="7">
        <v>483</v>
      </c>
      <c r="B485" s="7">
        <v>235666</v>
      </c>
      <c r="C485" s="37" t="s">
        <v>1432</v>
      </c>
      <c r="D485" s="38" t="s">
        <v>965</v>
      </c>
      <c r="E485" s="39">
        <v>1</v>
      </c>
      <c r="F485" s="40">
        <v>85526</v>
      </c>
      <c r="G485" s="40">
        <v>7943.25</v>
      </c>
      <c r="H485" s="40">
        <f t="shared" si="29"/>
        <v>46734.625</v>
      </c>
      <c r="I485" s="99">
        <v>5.62E-2</v>
      </c>
      <c r="J485" s="175">
        <f t="shared" si="32"/>
        <v>49361.110925000001</v>
      </c>
      <c r="K485" s="172">
        <v>70</v>
      </c>
      <c r="L485" s="172">
        <v>7012</v>
      </c>
      <c r="M485" s="172">
        <v>70122000</v>
      </c>
      <c r="N485" s="173" t="s">
        <v>1430</v>
      </c>
      <c r="P485" s="479">
        <v>87465</v>
      </c>
      <c r="Q485" s="505">
        <v>83300</v>
      </c>
      <c r="R485" s="475">
        <f t="shared" si="31"/>
        <v>85382.5</v>
      </c>
    </row>
    <row r="486" spans="1:18" ht="15.75">
      <c r="A486" s="7">
        <v>484</v>
      </c>
      <c r="B486" s="7">
        <v>235666</v>
      </c>
      <c r="C486" s="37" t="s">
        <v>1433</v>
      </c>
      <c r="D486" s="38" t="s">
        <v>723</v>
      </c>
      <c r="E486" s="39">
        <v>1</v>
      </c>
      <c r="F486" s="40">
        <v>976</v>
      </c>
      <c r="G486" s="40">
        <v>855.61</v>
      </c>
      <c r="H486" s="40">
        <f t="shared" si="29"/>
        <v>915.80500000000006</v>
      </c>
      <c r="I486" s="99">
        <v>5.62E-2</v>
      </c>
      <c r="J486" s="175">
        <f t="shared" si="32"/>
        <v>967.2732410000001</v>
      </c>
      <c r="K486" s="172">
        <v>70</v>
      </c>
      <c r="L486" s="172">
        <v>7012</v>
      </c>
      <c r="M486" s="172">
        <v>70122000</v>
      </c>
      <c r="N486" s="173" t="s">
        <v>1430</v>
      </c>
      <c r="P486" s="479">
        <v>1032</v>
      </c>
      <c r="Q486" s="503">
        <v>983</v>
      </c>
      <c r="R486" s="475">
        <f t="shared" si="31"/>
        <v>1007.5</v>
      </c>
    </row>
    <row r="487" spans="1:18" ht="15.75">
      <c r="A487" s="7">
        <v>485</v>
      </c>
      <c r="B487" s="7">
        <v>235666</v>
      </c>
      <c r="C487" s="37" t="s">
        <v>1434</v>
      </c>
      <c r="D487" s="38" t="s">
        <v>723</v>
      </c>
      <c r="E487" s="39">
        <v>1</v>
      </c>
      <c r="F487" s="40">
        <v>1488</v>
      </c>
      <c r="G487" s="40">
        <v>855.61</v>
      </c>
      <c r="H487" s="40">
        <f t="shared" si="29"/>
        <v>1171.8050000000001</v>
      </c>
      <c r="I487" s="99">
        <v>5.62E-2</v>
      </c>
      <c r="J487" s="175">
        <f t="shared" si="32"/>
        <v>1237.660441</v>
      </c>
      <c r="K487" s="172">
        <v>70</v>
      </c>
      <c r="L487" s="172">
        <v>7012</v>
      </c>
      <c r="M487" s="172">
        <v>70122000</v>
      </c>
      <c r="N487" s="173" t="s">
        <v>1430</v>
      </c>
      <c r="P487" s="479">
        <v>1032</v>
      </c>
      <c r="Q487" s="503">
        <v>983</v>
      </c>
      <c r="R487" s="475">
        <f t="shared" si="31"/>
        <v>1007.5</v>
      </c>
    </row>
    <row r="488" spans="1:18" ht="15.75">
      <c r="A488" s="7">
        <v>486</v>
      </c>
      <c r="B488" s="7">
        <v>238578</v>
      </c>
      <c r="C488" s="37" t="s">
        <v>1435</v>
      </c>
      <c r="D488" s="38" t="s">
        <v>650</v>
      </c>
      <c r="E488" s="39">
        <v>1</v>
      </c>
      <c r="F488" s="40">
        <v>18</v>
      </c>
      <c r="G488" s="40">
        <v>14.280000000000001</v>
      </c>
      <c r="H488" s="40">
        <f t="shared" si="29"/>
        <v>16.14</v>
      </c>
      <c r="I488" s="99">
        <v>5.62E-2</v>
      </c>
      <c r="J488" s="175">
        <f t="shared" si="32"/>
        <v>17.047067999999999</v>
      </c>
      <c r="K488" s="172">
        <v>47</v>
      </c>
      <c r="L488" s="172">
        <v>4710</v>
      </c>
      <c r="M488" s="172">
        <v>47101600</v>
      </c>
      <c r="N488" s="173" t="s">
        <v>1436</v>
      </c>
      <c r="P488" s="479">
        <v>17</v>
      </c>
      <c r="Q488" s="503">
        <v>17</v>
      </c>
      <c r="R488" s="475">
        <f t="shared" si="31"/>
        <v>17</v>
      </c>
    </row>
    <row r="489" spans="1:18" ht="15.75">
      <c r="A489" s="7">
        <v>487</v>
      </c>
      <c r="B489" s="7">
        <v>232323</v>
      </c>
      <c r="C489" s="37" t="s">
        <v>1437</v>
      </c>
      <c r="D489" s="38" t="s">
        <v>650</v>
      </c>
      <c r="E489" s="39">
        <v>1</v>
      </c>
      <c r="F489" s="40">
        <v>10</v>
      </c>
      <c r="G489" s="40">
        <v>16.333333333333332</v>
      </c>
      <c r="H489" s="40">
        <f t="shared" si="29"/>
        <v>13.166666666666666</v>
      </c>
      <c r="I489" s="99">
        <v>5.62E-2</v>
      </c>
      <c r="J489" s="175">
        <f t="shared" si="32"/>
        <v>13.906633333333332</v>
      </c>
      <c r="K489" s="172">
        <v>50</v>
      </c>
      <c r="L489" s="172">
        <v>5030</v>
      </c>
      <c r="M489" s="172">
        <v>50303400</v>
      </c>
      <c r="N489" s="173" t="s">
        <v>1438</v>
      </c>
      <c r="P489" s="479">
        <v>19</v>
      </c>
      <c r="Q489" s="503">
        <v>18</v>
      </c>
      <c r="R489" s="475">
        <f t="shared" si="31"/>
        <v>18.5</v>
      </c>
    </row>
    <row r="490" spans="1:18" ht="15.75">
      <c r="A490" s="7">
        <v>488</v>
      </c>
      <c r="B490" s="7">
        <v>281982</v>
      </c>
      <c r="C490" s="37" t="s">
        <v>1439</v>
      </c>
      <c r="D490" s="38" t="s">
        <v>650</v>
      </c>
      <c r="E490" s="39">
        <v>1</v>
      </c>
      <c r="F490" s="40">
        <v>15</v>
      </c>
      <c r="G490" s="40">
        <v>26</v>
      </c>
      <c r="H490" s="40">
        <f t="shared" si="29"/>
        <v>20.5</v>
      </c>
      <c r="I490" s="99">
        <v>5.62E-2</v>
      </c>
      <c r="J490" s="175">
        <f t="shared" si="32"/>
        <v>21.652100000000001</v>
      </c>
      <c r="K490" s="172">
        <v>50</v>
      </c>
      <c r="L490" s="172">
        <v>5030</v>
      </c>
      <c r="M490" s="172">
        <v>50303400</v>
      </c>
      <c r="N490" s="173" t="s">
        <v>1438</v>
      </c>
      <c r="P490" s="479">
        <v>32</v>
      </c>
      <c r="Q490" s="503">
        <v>30</v>
      </c>
      <c r="R490" s="475">
        <f t="shared" si="31"/>
        <v>31</v>
      </c>
    </row>
    <row r="491" spans="1:18" ht="15.75">
      <c r="A491" s="7">
        <v>489</v>
      </c>
      <c r="B491" s="7">
        <v>230790</v>
      </c>
      <c r="C491" s="37" t="s">
        <v>1440</v>
      </c>
      <c r="D491" s="38" t="s">
        <v>650</v>
      </c>
      <c r="E491" s="39">
        <v>1</v>
      </c>
      <c r="F491" s="40">
        <v>15</v>
      </c>
      <c r="G491" s="40">
        <v>21.333333333333332</v>
      </c>
      <c r="H491" s="40">
        <f t="shared" si="29"/>
        <v>18.166666666666664</v>
      </c>
      <c r="I491" s="99">
        <v>5.62E-2</v>
      </c>
      <c r="J491" s="175">
        <f t="shared" si="32"/>
        <v>19.187633333333331</v>
      </c>
      <c r="K491" s="172">
        <v>50</v>
      </c>
      <c r="L491" s="172">
        <v>5030</v>
      </c>
      <c r="M491" s="172">
        <v>50303400</v>
      </c>
      <c r="N491" s="173" t="s">
        <v>1438</v>
      </c>
      <c r="P491" s="479">
        <v>25</v>
      </c>
      <c r="Q491" s="505">
        <v>24</v>
      </c>
      <c r="R491" s="475">
        <f t="shared" si="31"/>
        <v>24.5</v>
      </c>
    </row>
    <row r="492" spans="1:18" ht="15.75">
      <c r="A492" s="7">
        <v>490</v>
      </c>
      <c r="B492" s="7">
        <v>244187</v>
      </c>
      <c r="C492" s="37" t="s">
        <v>1441</v>
      </c>
      <c r="D492" s="38" t="s">
        <v>650</v>
      </c>
      <c r="E492" s="39">
        <v>1</v>
      </c>
      <c r="F492" s="40">
        <v>21</v>
      </c>
      <c r="G492" s="40">
        <v>30.94</v>
      </c>
      <c r="H492" s="40">
        <f t="shared" si="29"/>
        <v>25.97</v>
      </c>
      <c r="I492" s="99">
        <v>5.62E-2</v>
      </c>
      <c r="J492" s="175">
        <f t="shared" si="32"/>
        <v>27.429513999999998</v>
      </c>
      <c r="K492" s="172">
        <v>50</v>
      </c>
      <c r="L492" s="172">
        <v>5010</v>
      </c>
      <c r="M492" s="172">
        <v>50101700</v>
      </c>
      <c r="N492" s="173" t="s">
        <v>1442</v>
      </c>
      <c r="P492" s="479">
        <v>36</v>
      </c>
      <c r="Q492" s="505">
        <v>35</v>
      </c>
      <c r="R492" s="475">
        <f t="shared" si="31"/>
        <v>35.5</v>
      </c>
    </row>
    <row r="493" spans="1:18" ht="15.75">
      <c r="A493" s="7">
        <v>491</v>
      </c>
      <c r="B493" s="7">
        <v>235141</v>
      </c>
      <c r="C493" s="37" t="s">
        <v>1443</v>
      </c>
      <c r="D493" s="38" t="s">
        <v>61</v>
      </c>
      <c r="E493" s="39">
        <v>1</v>
      </c>
      <c r="F493" s="40">
        <v>13603</v>
      </c>
      <c r="G493" s="40">
        <v>8554.5133333333342</v>
      </c>
      <c r="H493" s="40">
        <f t="shared" si="29"/>
        <v>11078.756666666668</v>
      </c>
      <c r="I493" s="99">
        <v>5.62E-2</v>
      </c>
      <c r="J493" s="175">
        <f t="shared" si="32"/>
        <v>11701.382791333335</v>
      </c>
      <c r="K493" s="172">
        <v>52</v>
      </c>
      <c r="L493" s="172">
        <v>5215</v>
      </c>
      <c r="M493" s="172">
        <v>52151500</v>
      </c>
      <c r="N493" s="173" t="s">
        <v>1444</v>
      </c>
      <c r="P493" s="479">
        <v>9996</v>
      </c>
      <c r="Q493" s="505">
        <v>9520</v>
      </c>
      <c r="R493" s="475">
        <f t="shared" si="31"/>
        <v>9758</v>
      </c>
    </row>
    <row r="494" spans="1:18" ht="15.75">
      <c r="A494" s="7">
        <v>492</v>
      </c>
      <c r="B494" s="7" t="s">
        <v>1445</v>
      </c>
      <c r="C494" s="37" t="s">
        <v>1446</v>
      </c>
      <c r="D494" s="38" t="s">
        <v>61</v>
      </c>
      <c r="E494" s="39">
        <v>1</v>
      </c>
      <c r="F494" s="40">
        <v>6437</v>
      </c>
      <c r="G494" s="40">
        <v>7943.25</v>
      </c>
      <c r="H494" s="40">
        <f t="shared" si="29"/>
        <v>7190.125</v>
      </c>
      <c r="I494" s="99">
        <v>5.62E-2</v>
      </c>
      <c r="J494" s="175">
        <f t="shared" si="32"/>
        <v>7594.2100250000003</v>
      </c>
      <c r="K494" s="172">
        <v>52</v>
      </c>
      <c r="L494" s="172">
        <v>5215</v>
      </c>
      <c r="M494" s="172">
        <v>52151500</v>
      </c>
      <c r="N494" s="173" t="s">
        <v>1444</v>
      </c>
      <c r="P494" s="479">
        <v>9371</v>
      </c>
      <c r="Q494" s="505">
        <v>8925</v>
      </c>
      <c r="R494" s="475">
        <f t="shared" si="31"/>
        <v>9148</v>
      </c>
    </row>
    <row r="495" spans="1:18" ht="25.5">
      <c r="A495" s="7">
        <v>493</v>
      </c>
      <c r="B495" s="7">
        <v>249789</v>
      </c>
      <c r="C495" s="37" t="s">
        <v>1447</v>
      </c>
      <c r="D495" s="38" t="s">
        <v>61</v>
      </c>
      <c r="E495" s="39">
        <v>1</v>
      </c>
      <c r="F495" s="40">
        <v>63144</v>
      </c>
      <c r="G495" s="40">
        <v>81877.553333333344</v>
      </c>
      <c r="H495" s="40">
        <f t="shared" si="29"/>
        <v>72510.776666666672</v>
      </c>
      <c r="I495" s="99">
        <v>5.62E-2</v>
      </c>
      <c r="J495" s="175">
        <f t="shared" si="32"/>
        <v>76585.882315333336</v>
      </c>
      <c r="K495" s="172">
        <v>41</v>
      </c>
      <c r="L495" s="172">
        <v>4112</v>
      </c>
      <c r="M495" s="172">
        <v>41121800</v>
      </c>
      <c r="N495" s="173" t="s">
        <v>1448</v>
      </c>
      <c r="P495" s="479">
        <v>99960</v>
      </c>
      <c r="Q495" s="505">
        <v>95200</v>
      </c>
      <c r="R495" s="475">
        <f t="shared" si="31"/>
        <v>97580</v>
      </c>
    </row>
    <row r="496" spans="1:18" ht="15.75">
      <c r="A496" s="7">
        <v>494</v>
      </c>
      <c r="B496" s="7" t="s">
        <v>1449</v>
      </c>
      <c r="C496" s="37" t="s">
        <v>1450</v>
      </c>
      <c r="D496" s="38" t="s">
        <v>622</v>
      </c>
      <c r="E496" s="39">
        <v>1</v>
      </c>
      <c r="F496" s="40">
        <v>38</v>
      </c>
      <c r="G496" s="40">
        <v>18.246666666666666</v>
      </c>
      <c r="H496" s="40">
        <f t="shared" si="29"/>
        <v>28.123333333333335</v>
      </c>
      <c r="I496" s="99">
        <v>5.62E-2</v>
      </c>
      <c r="J496" s="175">
        <f t="shared" si="32"/>
        <v>29.703864666666668</v>
      </c>
      <c r="K496" s="172">
        <v>50</v>
      </c>
      <c r="L496" s="172">
        <v>5017</v>
      </c>
      <c r="M496" s="172">
        <v>50171700</v>
      </c>
      <c r="N496" s="173" t="s">
        <v>1451</v>
      </c>
      <c r="P496" s="479">
        <v>21</v>
      </c>
      <c r="Q496" s="503">
        <v>20</v>
      </c>
      <c r="R496" s="475">
        <f t="shared" si="31"/>
        <v>20.5</v>
      </c>
    </row>
    <row r="497" spans="1:18" ht="15.75">
      <c r="A497" s="7">
        <v>495</v>
      </c>
      <c r="B497" s="7">
        <v>254047</v>
      </c>
      <c r="C497" s="37" t="s">
        <v>1452</v>
      </c>
      <c r="D497" s="38" t="s">
        <v>622</v>
      </c>
      <c r="E497" s="39">
        <v>1</v>
      </c>
      <c r="F497" s="40">
        <v>7</v>
      </c>
      <c r="G497" s="40">
        <v>18.246666666666666</v>
      </c>
      <c r="H497" s="40">
        <f t="shared" si="29"/>
        <v>12.623333333333333</v>
      </c>
      <c r="I497" s="99">
        <v>5.62E-2</v>
      </c>
      <c r="J497" s="175">
        <f t="shared" si="32"/>
        <v>13.332764666666666</v>
      </c>
      <c r="K497" s="172">
        <v>50</v>
      </c>
      <c r="L497" s="172">
        <v>5017</v>
      </c>
      <c r="M497" s="172">
        <v>50171700</v>
      </c>
      <c r="N497" s="173" t="s">
        <v>1451</v>
      </c>
      <c r="P497" s="479">
        <v>21</v>
      </c>
      <c r="Q497" s="503">
        <v>20</v>
      </c>
      <c r="R497" s="475">
        <f t="shared" si="31"/>
        <v>20.5</v>
      </c>
    </row>
    <row r="498" spans="1:18" ht="15.75">
      <c r="A498" s="7">
        <v>496</v>
      </c>
      <c r="B498" s="7">
        <v>255720</v>
      </c>
      <c r="C498" s="37" t="s">
        <v>1453</v>
      </c>
      <c r="D498" s="38" t="s">
        <v>622</v>
      </c>
      <c r="E498" s="39">
        <v>1</v>
      </c>
      <c r="F498" s="40">
        <v>6</v>
      </c>
      <c r="G498" s="40">
        <v>42.84</v>
      </c>
      <c r="H498" s="40">
        <f t="shared" si="29"/>
        <v>24.42</v>
      </c>
      <c r="I498" s="99">
        <v>5.62E-2</v>
      </c>
      <c r="J498" s="175">
        <f t="shared" si="32"/>
        <v>25.792404000000001</v>
      </c>
      <c r="K498" s="172">
        <v>50</v>
      </c>
      <c r="L498" s="172">
        <v>5017</v>
      </c>
      <c r="M498" s="172">
        <v>50171700</v>
      </c>
      <c r="N498" s="173" t="s">
        <v>1451</v>
      </c>
      <c r="P498" s="479">
        <v>21</v>
      </c>
      <c r="Q498" s="503">
        <v>20</v>
      </c>
      <c r="R498" s="475">
        <f t="shared" si="31"/>
        <v>20.5</v>
      </c>
    </row>
    <row r="499" spans="1:18" ht="15.75">
      <c r="A499" s="7">
        <v>497</v>
      </c>
      <c r="B499" s="7">
        <v>270258</v>
      </c>
      <c r="C499" s="37" t="s">
        <v>1454</v>
      </c>
      <c r="D499" s="38" t="s">
        <v>622</v>
      </c>
      <c r="E499" s="39">
        <v>1</v>
      </c>
      <c r="F499" s="40">
        <v>35</v>
      </c>
      <c r="G499" s="40">
        <v>55.13666666666667</v>
      </c>
      <c r="H499" s="40">
        <f t="shared" si="29"/>
        <v>45.068333333333335</v>
      </c>
      <c r="I499" s="99">
        <v>5.62E-2</v>
      </c>
      <c r="J499" s="175">
        <f t="shared" si="32"/>
        <v>47.601173666666668</v>
      </c>
      <c r="K499" s="172">
        <v>50</v>
      </c>
      <c r="L499" s="172">
        <v>5017</v>
      </c>
      <c r="M499" s="172">
        <v>50171700</v>
      </c>
      <c r="N499" s="173" t="s">
        <v>1451</v>
      </c>
      <c r="P499" s="479">
        <v>51</v>
      </c>
      <c r="Q499" s="503">
        <v>49</v>
      </c>
      <c r="R499" s="475">
        <f t="shared" si="31"/>
        <v>50</v>
      </c>
    </row>
    <row r="500" spans="1:18" ht="15.75">
      <c r="A500" s="7">
        <v>498</v>
      </c>
      <c r="B500" s="7">
        <v>254047</v>
      </c>
      <c r="C500" s="37" t="s">
        <v>1455</v>
      </c>
      <c r="D500" s="38" t="s">
        <v>622</v>
      </c>
      <c r="E500" s="39">
        <v>1</v>
      </c>
      <c r="F500" s="40">
        <v>36</v>
      </c>
      <c r="G500" s="40">
        <v>20.626666666666665</v>
      </c>
      <c r="H500" s="40">
        <f t="shared" si="29"/>
        <v>28.313333333333333</v>
      </c>
      <c r="I500" s="99">
        <v>5.62E-2</v>
      </c>
      <c r="J500" s="175">
        <f t="shared" si="32"/>
        <v>29.904542666666664</v>
      </c>
      <c r="K500" s="172">
        <v>50</v>
      </c>
      <c r="L500" s="172">
        <v>5017</v>
      </c>
      <c r="M500" s="172">
        <v>50171700</v>
      </c>
      <c r="N500" s="173" t="s">
        <v>1451</v>
      </c>
      <c r="P500" s="479">
        <v>66</v>
      </c>
      <c r="Q500" s="503">
        <v>63</v>
      </c>
      <c r="R500" s="475">
        <f t="shared" si="31"/>
        <v>64.5</v>
      </c>
    </row>
    <row r="501" spans="1:18" ht="15.75">
      <c r="A501" s="7">
        <v>499</v>
      </c>
      <c r="B501" s="7">
        <v>232401</v>
      </c>
      <c r="C501" s="37" t="s">
        <v>1456</v>
      </c>
      <c r="D501" s="38" t="s">
        <v>650</v>
      </c>
      <c r="E501" s="39">
        <v>1</v>
      </c>
      <c r="F501" s="40">
        <v>11</v>
      </c>
      <c r="G501" s="40">
        <v>30.94</v>
      </c>
      <c r="H501" s="40">
        <f t="shared" si="29"/>
        <v>20.97</v>
      </c>
      <c r="I501" s="99">
        <v>5.62E-2</v>
      </c>
      <c r="J501" s="175">
        <f t="shared" si="32"/>
        <v>22.148513999999999</v>
      </c>
      <c r="K501" s="172">
        <v>50</v>
      </c>
      <c r="L501" s="172">
        <v>5013</v>
      </c>
      <c r="M501" s="172">
        <v>501317000</v>
      </c>
      <c r="N501" s="173" t="s">
        <v>685</v>
      </c>
      <c r="P501" s="479">
        <v>36</v>
      </c>
      <c r="Q501" s="503">
        <v>35</v>
      </c>
      <c r="R501" s="475">
        <f t="shared" si="31"/>
        <v>35.5</v>
      </c>
    </row>
    <row r="502" spans="1:18" ht="15.75">
      <c r="A502" s="7">
        <v>500</v>
      </c>
      <c r="B502" s="7">
        <v>233966</v>
      </c>
      <c r="C502" s="37" t="s">
        <v>1457</v>
      </c>
      <c r="D502" s="38" t="s">
        <v>650</v>
      </c>
      <c r="E502" s="39">
        <v>1</v>
      </c>
      <c r="F502" s="40">
        <v>9</v>
      </c>
      <c r="G502" s="40">
        <v>30.94</v>
      </c>
      <c r="H502" s="40">
        <f t="shared" si="29"/>
        <v>19.97</v>
      </c>
      <c r="I502" s="99">
        <v>5.62E-2</v>
      </c>
      <c r="J502" s="175">
        <f t="shared" si="32"/>
        <v>21.092313999999998</v>
      </c>
      <c r="K502" s="172">
        <v>50</v>
      </c>
      <c r="L502" s="172">
        <v>5013</v>
      </c>
      <c r="M502" s="172">
        <v>501317000</v>
      </c>
      <c r="N502" s="173" t="s">
        <v>685</v>
      </c>
      <c r="P502" s="479">
        <v>36</v>
      </c>
      <c r="Q502" s="503">
        <v>35</v>
      </c>
      <c r="R502" s="475">
        <f t="shared" si="31"/>
        <v>35.5</v>
      </c>
    </row>
    <row r="503" spans="1:18" ht="15.75">
      <c r="A503" s="7">
        <v>501</v>
      </c>
      <c r="B503" s="7">
        <v>236803</v>
      </c>
      <c r="C503" s="37" t="s">
        <v>1458</v>
      </c>
      <c r="D503" s="38" t="s">
        <v>622</v>
      </c>
      <c r="E503" s="39">
        <v>1</v>
      </c>
      <c r="F503" s="40">
        <v>7</v>
      </c>
      <c r="G503" s="40">
        <v>24.196666666666665</v>
      </c>
      <c r="H503" s="40">
        <f t="shared" si="29"/>
        <v>15.598333333333333</v>
      </c>
      <c r="I503" s="99">
        <v>5.62E-2</v>
      </c>
      <c r="J503" s="175">
        <f t="shared" si="32"/>
        <v>16.474959666666667</v>
      </c>
      <c r="K503" s="172">
        <v>50</v>
      </c>
      <c r="L503" s="172">
        <v>5013</v>
      </c>
      <c r="M503" s="172">
        <v>501317000</v>
      </c>
      <c r="N503" s="173" t="s">
        <v>685</v>
      </c>
      <c r="P503" s="479">
        <v>29</v>
      </c>
      <c r="Q503" s="503">
        <v>27</v>
      </c>
      <c r="R503" s="475">
        <f t="shared" si="31"/>
        <v>28</v>
      </c>
    </row>
    <row r="504" spans="1:18" ht="15.75">
      <c r="A504" s="7">
        <v>502</v>
      </c>
      <c r="B504" s="7">
        <v>232291</v>
      </c>
      <c r="C504" s="37" t="s">
        <v>1459</v>
      </c>
      <c r="D504" s="38" t="s">
        <v>650</v>
      </c>
      <c r="E504" s="39">
        <v>1</v>
      </c>
      <c r="F504" s="40">
        <v>3</v>
      </c>
      <c r="G504" s="40">
        <v>6</v>
      </c>
      <c r="H504" s="40">
        <f t="shared" si="29"/>
        <v>4.5</v>
      </c>
      <c r="I504" s="99">
        <v>5.62E-2</v>
      </c>
      <c r="J504" s="175">
        <f t="shared" si="32"/>
        <v>4.7529000000000003</v>
      </c>
      <c r="K504" s="172">
        <v>70</v>
      </c>
      <c r="L504" s="172">
        <v>7014</v>
      </c>
      <c r="M504" s="172">
        <v>70141500</v>
      </c>
      <c r="N504" s="173" t="s">
        <v>1331</v>
      </c>
      <c r="P504" s="479">
        <v>7</v>
      </c>
      <c r="Q504" s="503">
        <v>7</v>
      </c>
      <c r="R504" s="475">
        <f t="shared" si="31"/>
        <v>7</v>
      </c>
    </row>
    <row r="505" spans="1:18" ht="15.75">
      <c r="A505" s="7">
        <v>503</v>
      </c>
      <c r="B505" s="7">
        <v>233661</v>
      </c>
      <c r="C505" s="37" t="s">
        <v>1460</v>
      </c>
      <c r="D505" s="38" t="s">
        <v>650</v>
      </c>
      <c r="E505" s="39">
        <v>1</v>
      </c>
      <c r="F505" s="40">
        <v>3</v>
      </c>
      <c r="G505" s="40">
        <v>6</v>
      </c>
      <c r="H505" s="40">
        <f t="shared" si="29"/>
        <v>4.5</v>
      </c>
      <c r="I505" s="99">
        <v>5.62E-2</v>
      </c>
      <c r="J505" s="175">
        <f t="shared" si="32"/>
        <v>4.7529000000000003</v>
      </c>
      <c r="K505" s="172">
        <v>70</v>
      </c>
      <c r="L505" s="172">
        <v>7014</v>
      </c>
      <c r="M505" s="172">
        <v>70141500</v>
      </c>
      <c r="N505" s="173" t="s">
        <v>1331</v>
      </c>
      <c r="P505" s="479">
        <v>7</v>
      </c>
      <c r="Q505" s="503">
        <v>7</v>
      </c>
      <c r="R505" s="475">
        <f t="shared" si="31"/>
        <v>7</v>
      </c>
    </row>
    <row r="506" spans="1:18" ht="15.75">
      <c r="A506" s="7">
        <v>504</v>
      </c>
      <c r="B506" s="7">
        <v>231680</v>
      </c>
      <c r="C506" s="37" t="s">
        <v>1461</v>
      </c>
      <c r="D506" s="38" t="s">
        <v>650</v>
      </c>
      <c r="E506" s="39">
        <v>1</v>
      </c>
      <c r="F506" s="40">
        <v>8</v>
      </c>
      <c r="G506" s="40">
        <v>8</v>
      </c>
      <c r="H506" s="40">
        <f t="shared" si="29"/>
        <v>8</v>
      </c>
      <c r="I506" s="99">
        <v>5.62E-2</v>
      </c>
      <c r="J506" s="175">
        <f t="shared" si="32"/>
        <v>8.4496000000000002</v>
      </c>
      <c r="K506" s="172">
        <v>50</v>
      </c>
      <c r="L506" s="172">
        <v>5040</v>
      </c>
      <c r="M506" s="172">
        <v>50406300</v>
      </c>
      <c r="N506" s="173" t="s">
        <v>1462</v>
      </c>
      <c r="P506" s="479">
        <v>9</v>
      </c>
      <c r="Q506" s="503">
        <v>9</v>
      </c>
      <c r="R506" s="475">
        <f t="shared" si="31"/>
        <v>9</v>
      </c>
    </row>
    <row r="507" spans="1:18" ht="15.75">
      <c r="A507" s="7">
        <v>505</v>
      </c>
      <c r="B507" s="7">
        <v>231680</v>
      </c>
      <c r="C507" s="37" t="s">
        <v>1463</v>
      </c>
      <c r="D507" s="38" t="s">
        <v>650</v>
      </c>
      <c r="E507" s="39">
        <v>1</v>
      </c>
      <c r="F507" s="40">
        <v>8</v>
      </c>
      <c r="G507" s="40">
        <v>9</v>
      </c>
      <c r="H507" s="40">
        <f t="shared" si="29"/>
        <v>8.5</v>
      </c>
      <c r="I507" s="99">
        <v>5.62E-2</v>
      </c>
      <c r="J507" s="175">
        <f t="shared" si="32"/>
        <v>8.9777000000000005</v>
      </c>
      <c r="K507" s="172">
        <v>50</v>
      </c>
      <c r="L507" s="172">
        <v>5040</v>
      </c>
      <c r="M507" s="172">
        <v>50406300</v>
      </c>
      <c r="N507" s="173" t="s">
        <v>1462</v>
      </c>
      <c r="P507" s="479">
        <v>12</v>
      </c>
      <c r="Q507" s="503">
        <v>11</v>
      </c>
      <c r="R507" s="475">
        <f t="shared" si="31"/>
        <v>11.5</v>
      </c>
    </row>
    <row r="508" spans="1:18" ht="15.75">
      <c r="A508" s="7">
        <v>506</v>
      </c>
      <c r="B508" s="7">
        <v>232622</v>
      </c>
      <c r="C508" s="37" t="s">
        <v>1464</v>
      </c>
      <c r="D508" s="38" t="s">
        <v>622</v>
      </c>
      <c r="E508" s="39">
        <v>1</v>
      </c>
      <c r="F508" s="40">
        <v>21</v>
      </c>
      <c r="G508" s="40">
        <v>19.333333333333332</v>
      </c>
      <c r="H508" s="40">
        <f t="shared" si="29"/>
        <v>20.166666666666664</v>
      </c>
      <c r="I508" s="99">
        <v>5.62E-2</v>
      </c>
      <c r="J508" s="175">
        <f t="shared" si="32"/>
        <v>21.300033333333332</v>
      </c>
      <c r="K508" s="172">
        <v>50</v>
      </c>
      <c r="L508" s="172">
        <v>5020</v>
      </c>
      <c r="M508" s="172">
        <v>50202400</v>
      </c>
      <c r="N508" s="173" t="s">
        <v>1465</v>
      </c>
      <c r="P508" s="479">
        <v>23</v>
      </c>
      <c r="Q508" s="503">
        <v>22</v>
      </c>
      <c r="R508" s="475">
        <f t="shared" si="31"/>
        <v>22.5</v>
      </c>
    </row>
    <row r="509" spans="1:18" ht="15.75">
      <c r="A509" s="7">
        <v>507</v>
      </c>
      <c r="B509" s="7">
        <v>281983</v>
      </c>
      <c r="C509" s="37" t="s">
        <v>1466</v>
      </c>
      <c r="D509" s="38" t="s">
        <v>622</v>
      </c>
      <c r="E509" s="39">
        <v>1</v>
      </c>
      <c r="F509" s="40">
        <v>15</v>
      </c>
      <c r="G509" s="40">
        <v>19.333333333333332</v>
      </c>
      <c r="H509" s="40">
        <f t="shared" si="29"/>
        <v>17.166666666666664</v>
      </c>
      <c r="I509" s="99">
        <v>5.62E-2</v>
      </c>
      <c r="J509" s="175">
        <f t="shared" si="32"/>
        <v>18.13143333333333</v>
      </c>
      <c r="K509" s="172">
        <v>50</v>
      </c>
      <c r="L509" s="172">
        <v>5020</v>
      </c>
      <c r="M509" s="172">
        <v>50202400</v>
      </c>
      <c r="N509" s="173" t="s">
        <v>1465</v>
      </c>
      <c r="P509" s="479">
        <v>23</v>
      </c>
      <c r="Q509" s="503">
        <v>22</v>
      </c>
      <c r="R509" s="475">
        <f t="shared" si="31"/>
        <v>22.5</v>
      </c>
    </row>
    <row r="510" spans="1:18" ht="15.75">
      <c r="A510" s="7">
        <v>508</v>
      </c>
      <c r="B510" s="7">
        <v>232622</v>
      </c>
      <c r="C510" s="37" t="s">
        <v>1467</v>
      </c>
      <c r="D510" s="38" t="s">
        <v>622</v>
      </c>
      <c r="E510" s="39">
        <v>1</v>
      </c>
      <c r="F510" s="40">
        <v>13</v>
      </c>
      <c r="G510" s="40">
        <v>13.333333333333334</v>
      </c>
      <c r="H510" s="40">
        <f t="shared" si="29"/>
        <v>13.166666666666668</v>
      </c>
      <c r="I510" s="99">
        <v>5.62E-2</v>
      </c>
      <c r="J510" s="175">
        <f t="shared" si="32"/>
        <v>13.906633333333335</v>
      </c>
      <c r="K510" s="172">
        <v>50</v>
      </c>
      <c r="L510" s="172">
        <v>5020</v>
      </c>
      <c r="M510" s="172">
        <v>50202400</v>
      </c>
      <c r="N510" s="173" t="s">
        <v>1465</v>
      </c>
      <c r="P510" s="479">
        <v>23</v>
      </c>
      <c r="Q510" s="503">
        <v>22</v>
      </c>
      <c r="R510" s="475">
        <f t="shared" si="31"/>
        <v>22.5</v>
      </c>
    </row>
    <row r="511" spans="1:18" ht="15.75">
      <c r="A511" s="7">
        <v>509</v>
      </c>
      <c r="B511" s="7">
        <v>283316</v>
      </c>
      <c r="C511" s="37" t="s">
        <v>1468</v>
      </c>
      <c r="D511" s="38" t="s">
        <v>208</v>
      </c>
      <c r="E511" s="39">
        <v>15</v>
      </c>
      <c r="F511" s="40">
        <v>10</v>
      </c>
      <c r="G511" s="40"/>
      <c r="H511" s="40">
        <f t="shared" si="29"/>
        <v>5</v>
      </c>
      <c r="I511" s="99">
        <v>5.62E-2</v>
      </c>
      <c r="J511" s="175">
        <f t="shared" si="32"/>
        <v>5.2809999999999997</v>
      </c>
      <c r="K511" s="172">
        <v>52</v>
      </c>
      <c r="L511" s="172">
        <v>5215</v>
      </c>
      <c r="M511" s="172">
        <v>521520</v>
      </c>
      <c r="N511" s="173" t="s">
        <v>1469</v>
      </c>
      <c r="P511" s="479">
        <v>18743</v>
      </c>
      <c r="Q511" s="505">
        <v>17850</v>
      </c>
      <c r="R511" s="475">
        <f t="shared" si="31"/>
        <v>18296.5</v>
      </c>
    </row>
    <row r="512" spans="1:18" ht="15.75">
      <c r="A512" s="7">
        <v>510</v>
      </c>
      <c r="B512" s="7">
        <v>273660</v>
      </c>
      <c r="C512" s="41" t="s">
        <v>1470</v>
      </c>
      <c r="D512" s="38" t="s">
        <v>208</v>
      </c>
      <c r="E512" s="39">
        <v>5</v>
      </c>
      <c r="F512" s="40"/>
      <c r="G512" s="40"/>
      <c r="H512" s="40">
        <f t="shared" si="29"/>
        <v>0</v>
      </c>
      <c r="I512" s="99">
        <v>5.62E-2</v>
      </c>
      <c r="J512" s="175">
        <v>10770</v>
      </c>
      <c r="K512" s="172">
        <v>52</v>
      </c>
      <c r="L512" s="172">
        <v>5015</v>
      </c>
      <c r="M512" s="172">
        <v>521520</v>
      </c>
      <c r="N512" s="173" t="s">
        <v>1471</v>
      </c>
      <c r="P512" s="479">
        <v>22491</v>
      </c>
      <c r="Q512" s="505">
        <v>21420</v>
      </c>
      <c r="R512" s="475">
        <f t="shared" si="31"/>
        <v>21955.5</v>
      </c>
    </row>
    <row r="513" spans="1:18" ht="15.75">
      <c r="A513" s="7">
        <v>511</v>
      </c>
      <c r="B513" s="140">
        <v>281461</v>
      </c>
      <c r="C513" s="142" t="s">
        <v>1472</v>
      </c>
      <c r="D513" s="144" t="s">
        <v>208</v>
      </c>
      <c r="E513" s="39">
        <v>4</v>
      </c>
      <c r="F513" s="146"/>
      <c r="G513" s="146"/>
      <c r="H513" s="40">
        <f t="shared" si="29"/>
        <v>0</v>
      </c>
      <c r="I513" s="99">
        <v>5.62E-2</v>
      </c>
      <c r="J513" s="175">
        <v>10300</v>
      </c>
      <c r="K513" s="172">
        <v>52</v>
      </c>
      <c r="L513" s="172">
        <v>5215</v>
      </c>
      <c r="M513" s="172">
        <v>521516</v>
      </c>
      <c r="N513" s="173" t="s">
        <v>1473</v>
      </c>
      <c r="P513" s="479">
        <v>14994</v>
      </c>
      <c r="Q513" s="505">
        <v>14280</v>
      </c>
      <c r="R513" s="475">
        <f t="shared" si="31"/>
        <v>14637</v>
      </c>
    </row>
    <row r="514" spans="1:18" ht="15.75">
      <c r="A514" s="7">
        <v>512</v>
      </c>
      <c r="B514" s="140" t="s">
        <v>584</v>
      </c>
      <c r="C514" s="142" t="s">
        <v>1474</v>
      </c>
      <c r="D514" s="144" t="s">
        <v>208</v>
      </c>
      <c r="E514" s="39">
        <v>1</v>
      </c>
      <c r="F514" s="146">
        <v>10</v>
      </c>
      <c r="G514" s="146"/>
      <c r="H514" s="40">
        <f t="shared" ref="H514:H522" si="33">(F514+G514)/2</f>
        <v>5</v>
      </c>
      <c r="I514" s="99">
        <v>5.62E-2</v>
      </c>
      <c r="J514" s="175">
        <f>(H514*I514)+H514</f>
        <v>5.2809999999999997</v>
      </c>
      <c r="K514" s="172">
        <v>48</v>
      </c>
      <c r="L514" s="172">
        <v>4810</v>
      </c>
      <c r="M514" s="172">
        <v>481016</v>
      </c>
      <c r="N514" s="173" t="s">
        <v>1475</v>
      </c>
      <c r="P514" s="479">
        <v>749700</v>
      </c>
      <c r="Q514" s="505">
        <v>714000</v>
      </c>
      <c r="R514" s="475">
        <f t="shared" si="31"/>
        <v>731850</v>
      </c>
    </row>
    <row r="515" spans="1:18" ht="15.75">
      <c r="A515" s="7">
        <v>513</v>
      </c>
      <c r="B515" s="140">
        <v>286532</v>
      </c>
      <c r="C515" s="142" t="s">
        <v>1476</v>
      </c>
      <c r="D515" s="144" t="s">
        <v>208</v>
      </c>
      <c r="E515" s="39">
        <v>3</v>
      </c>
      <c r="F515" s="146">
        <v>24</v>
      </c>
      <c r="G515" s="146"/>
      <c r="H515" s="40">
        <f t="shared" si="33"/>
        <v>12</v>
      </c>
      <c r="I515" s="99">
        <v>5.62E-2</v>
      </c>
      <c r="J515" s="175">
        <f>(H515*I515)+H515</f>
        <v>12.6744</v>
      </c>
      <c r="K515" s="172">
        <v>52</v>
      </c>
      <c r="L515" s="172">
        <v>5215</v>
      </c>
      <c r="M515" s="172">
        <v>521515</v>
      </c>
      <c r="N515" s="173" t="s">
        <v>1477</v>
      </c>
      <c r="P515" s="479">
        <v>8747</v>
      </c>
      <c r="Q515" s="505">
        <v>8330</v>
      </c>
      <c r="R515" s="475">
        <f t="shared" si="31"/>
        <v>8538.5</v>
      </c>
    </row>
    <row r="516" spans="1:18" ht="15.75">
      <c r="A516" s="7">
        <v>514</v>
      </c>
      <c r="B516" s="7">
        <v>279132</v>
      </c>
      <c r="C516" s="37" t="s">
        <v>1478</v>
      </c>
      <c r="D516" s="38" t="s">
        <v>208</v>
      </c>
      <c r="E516" s="39">
        <v>1</v>
      </c>
      <c r="F516" s="40"/>
      <c r="G516" s="40"/>
      <c r="H516" s="40">
        <f t="shared" si="33"/>
        <v>0</v>
      </c>
      <c r="I516" s="99">
        <v>5.62E-2</v>
      </c>
      <c r="J516" s="175">
        <v>45500</v>
      </c>
      <c r="K516" s="172">
        <v>52</v>
      </c>
      <c r="L516" s="172">
        <v>5215</v>
      </c>
      <c r="M516" s="172">
        <v>521516</v>
      </c>
      <c r="N516" s="173" t="s">
        <v>1477</v>
      </c>
      <c r="P516" s="479">
        <v>59976</v>
      </c>
      <c r="Q516" s="505">
        <v>57120</v>
      </c>
      <c r="R516" s="475">
        <f t="shared" ref="R516:R522" si="34">AVERAGE(P516,Q516)</f>
        <v>58548</v>
      </c>
    </row>
    <row r="517" spans="1:18" ht="15.75">
      <c r="A517" s="7">
        <v>515</v>
      </c>
      <c r="B517" s="7">
        <v>279132</v>
      </c>
      <c r="C517" s="37" t="s">
        <v>1479</v>
      </c>
      <c r="D517" s="38" t="s">
        <v>208</v>
      </c>
      <c r="E517" s="39">
        <v>1</v>
      </c>
      <c r="F517" s="40"/>
      <c r="G517" s="40"/>
      <c r="H517" s="40">
        <f t="shared" si="33"/>
        <v>0</v>
      </c>
      <c r="I517" s="99">
        <v>5.62E-2</v>
      </c>
      <c r="J517" s="175">
        <v>45500</v>
      </c>
      <c r="K517" s="172">
        <v>52</v>
      </c>
      <c r="L517" s="172">
        <v>5215</v>
      </c>
      <c r="M517" s="172">
        <v>521516</v>
      </c>
      <c r="N517" s="173" t="s">
        <v>1477</v>
      </c>
      <c r="P517" s="479">
        <v>59976</v>
      </c>
      <c r="Q517" s="505">
        <v>57120</v>
      </c>
      <c r="R517" s="475">
        <f t="shared" si="34"/>
        <v>58548</v>
      </c>
    </row>
    <row r="518" spans="1:18" ht="15.75">
      <c r="A518" s="7">
        <v>516</v>
      </c>
      <c r="B518" s="7">
        <v>279132</v>
      </c>
      <c r="C518" s="37" t="s">
        <v>1480</v>
      </c>
      <c r="D518" s="38" t="s">
        <v>208</v>
      </c>
      <c r="E518" s="39">
        <v>1</v>
      </c>
      <c r="F518" s="40"/>
      <c r="G518" s="40"/>
      <c r="H518" s="40">
        <f t="shared" si="33"/>
        <v>0</v>
      </c>
      <c r="I518" s="99">
        <v>5.62E-2</v>
      </c>
      <c r="J518" s="175">
        <v>45500</v>
      </c>
      <c r="K518" s="172">
        <v>52</v>
      </c>
      <c r="L518" s="172">
        <v>5215</v>
      </c>
      <c r="M518" s="172">
        <v>521516</v>
      </c>
      <c r="N518" s="173" t="s">
        <v>1477</v>
      </c>
      <c r="P518" s="479">
        <v>59976</v>
      </c>
      <c r="Q518" s="505">
        <v>57120</v>
      </c>
      <c r="R518" s="475">
        <f t="shared" si="34"/>
        <v>58548</v>
      </c>
    </row>
    <row r="519" spans="1:18" ht="15.75">
      <c r="A519" s="7">
        <v>517</v>
      </c>
      <c r="B519" s="7">
        <v>279132</v>
      </c>
      <c r="C519" s="37" t="s">
        <v>1481</v>
      </c>
      <c r="D519" s="38" t="s">
        <v>208</v>
      </c>
      <c r="E519" s="39">
        <v>1</v>
      </c>
      <c r="F519" s="40"/>
      <c r="G519" s="40"/>
      <c r="H519" s="40">
        <f t="shared" si="33"/>
        <v>0</v>
      </c>
      <c r="I519" s="99">
        <v>5.62E-2</v>
      </c>
      <c r="J519" s="175">
        <v>45500</v>
      </c>
      <c r="K519" s="172">
        <v>52</v>
      </c>
      <c r="L519" s="172">
        <v>5215</v>
      </c>
      <c r="M519" s="172">
        <v>521516</v>
      </c>
      <c r="N519" s="173" t="s">
        <v>1477</v>
      </c>
      <c r="P519" s="479">
        <v>59976</v>
      </c>
      <c r="Q519" s="505">
        <v>57120</v>
      </c>
      <c r="R519" s="475">
        <f t="shared" si="34"/>
        <v>58548</v>
      </c>
    </row>
    <row r="520" spans="1:18" ht="25.5">
      <c r="A520" s="7">
        <v>518</v>
      </c>
      <c r="B520" s="140">
        <v>232142</v>
      </c>
      <c r="C520" s="142" t="s">
        <v>1482</v>
      </c>
      <c r="D520" s="144" t="s">
        <v>1483</v>
      </c>
      <c r="E520" s="39">
        <v>1</v>
      </c>
      <c r="F520" s="146"/>
      <c r="G520" s="146"/>
      <c r="H520" s="40">
        <f t="shared" si="33"/>
        <v>0</v>
      </c>
      <c r="I520" s="99">
        <v>5.62E-2</v>
      </c>
      <c r="J520" s="175">
        <v>65000</v>
      </c>
      <c r="K520" s="172">
        <v>52</v>
      </c>
      <c r="L520" s="172">
        <v>5215</v>
      </c>
      <c r="M520" s="172">
        <v>521515</v>
      </c>
      <c r="N520" s="173" t="s">
        <v>1484</v>
      </c>
      <c r="P520" s="479">
        <v>14994</v>
      </c>
      <c r="Q520" s="505">
        <v>14280</v>
      </c>
      <c r="R520" s="475">
        <f t="shared" si="34"/>
        <v>14637</v>
      </c>
    </row>
    <row r="521" spans="1:18" ht="15.75">
      <c r="A521" s="7">
        <v>519</v>
      </c>
      <c r="B521" s="140">
        <v>282721</v>
      </c>
      <c r="C521" s="142" t="s">
        <v>1485</v>
      </c>
      <c r="D521" s="144" t="s">
        <v>208</v>
      </c>
      <c r="E521" s="39">
        <v>1</v>
      </c>
      <c r="F521" s="146">
        <v>21</v>
      </c>
      <c r="G521" s="146">
        <v>19.333333333333332</v>
      </c>
      <c r="H521" s="40">
        <f t="shared" si="33"/>
        <v>20.166666666666664</v>
      </c>
      <c r="I521" s="99">
        <v>5.62E-2</v>
      </c>
      <c r="J521" s="175">
        <f>(H521*I521)+H521</f>
        <v>21.300033333333332</v>
      </c>
      <c r="K521" s="172">
        <v>52</v>
      </c>
      <c r="L521" s="172">
        <v>5215</v>
      </c>
      <c r="M521" s="172">
        <v>521515</v>
      </c>
      <c r="N521" s="173" t="s">
        <v>1484</v>
      </c>
      <c r="P521" s="479">
        <v>37485</v>
      </c>
      <c r="Q521" s="505">
        <v>35700</v>
      </c>
      <c r="R521" s="475">
        <f t="shared" si="34"/>
        <v>36592.5</v>
      </c>
    </row>
    <row r="522" spans="1:18" ht="15.75">
      <c r="A522" s="7">
        <v>520</v>
      </c>
      <c r="B522" s="7">
        <v>245084</v>
      </c>
      <c r="C522" s="37" t="s">
        <v>1486</v>
      </c>
      <c r="D522" s="38" t="s">
        <v>208</v>
      </c>
      <c r="E522" s="39">
        <v>1</v>
      </c>
      <c r="F522" s="40"/>
      <c r="G522" s="40"/>
      <c r="H522" s="40">
        <f t="shared" si="33"/>
        <v>0</v>
      </c>
      <c r="I522" s="99">
        <v>5.62E-2</v>
      </c>
      <c r="J522" s="175">
        <v>142900</v>
      </c>
      <c r="K522" s="172">
        <v>52</v>
      </c>
      <c r="L522" s="172">
        <v>5215</v>
      </c>
      <c r="M522" s="172">
        <v>521516</v>
      </c>
      <c r="N522" s="173" t="s">
        <v>1487</v>
      </c>
      <c r="P522" s="479">
        <v>655988</v>
      </c>
      <c r="Q522" s="505">
        <v>624750</v>
      </c>
      <c r="R522" s="475">
        <f t="shared" si="34"/>
        <v>640369</v>
      </c>
    </row>
  </sheetData>
  <mergeCells count="2">
    <mergeCell ref="K1:N1"/>
    <mergeCell ref="A1:J1"/>
  </mergeCells>
  <conditionalFormatting sqref="C3">
    <cfRule type="duplicateValues" dxfId="57" priority="4" stopIfTrue="1"/>
  </conditionalFormatting>
  <conditionalFormatting sqref="C4:C40 C42:C179">
    <cfRule type="duplicateValues" dxfId="56" priority="3008" stopIfTrue="1"/>
  </conditionalFormatting>
  <conditionalFormatting sqref="C41">
    <cfRule type="duplicateValues" dxfId="55" priority="3" stopIfTrue="1"/>
  </conditionalFormatting>
  <conditionalFormatting sqref="C252">
    <cfRule type="duplicateValues" dxfId="54" priority="2" stopIfTrue="1"/>
  </conditionalFormatting>
  <conditionalFormatting sqref="C321">
    <cfRule type="duplicateValues" dxfId="53" priority="1" stopIfTrue="1"/>
  </conditionalFormatting>
  <conditionalFormatting sqref="C180:C251 C253:C320 C322:C522">
    <cfRule type="duplicateValues" dxfId="52" priority="3009" stopIfTrue="1"/>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AC364"/>
  <sheetViews>
    <sheetView topLeftCell="H1" zoomScale="70" zoomScaleNormal="70" workbookViewId="0">
      <selection activeCell="L6" sqref="L6"/>
    </sheetView>
  </sheetViews>
  <sheetFormatPr baseColWidth="10" defaultColWidth="11.42578125" defaultRowHeight="15"/>
  <cols>
    <col min="1" max="1" width="7.5703125" style="14" customWidth="1"/>
    <col min="2" max="2" width="15.5703125" style="14" customWidth="1"/>
    <col min="3" max="4" width="11.42578125" style="14" customWidth="1"/>
    <col min="5" max="5" width="12.42578125" style="128" customWidth="1"/>
    <col min="6" max="6" width="15.7109375" style="14" customWidth="1"/>
    <col min="7" max="7" width="8.5703125" style="82" customWidth="1"/>
    <col min="8" max="8" width="14.5703125" style="14" customWidth="1"/>
    <col min="9" max="9" width="14.28515625" style="15" customWidth="1"/>
    <col min="10" max="12" width="10.7109375" style="15" customWidth="1"/>
    <col min="13" max="13" width="1.42578125" style="14" customWidth="1"/>
    <col min="14" max="14" width="8.140625" style="14" customWidth="1"/>
    <col min="15" max="15" width="16.5703125" style="14" customWidth="1"/>
    <col min="16" max="16" width="15.7109375" style="14" customWidth="1"/>
    <col min="17" max="17" width="6.7109375" style="14" customWidth="1"/>
    <col min="18" max="18" width="11" style="14" customWidth="1"/>
    <col min="19" max="20" width="14.28515625" style="14" customWidth="1"/>
    <col min="21" max="21" width="3" style="14" customWidth="1"/>
    <col min="22" max="22" width="14.42578125" style="14" customWidth="1"/>
    <col min="23" max="23" width="11" style="14" customWidth="1"/>
    <col min="24" max="24" width="9.140625" style="14" customWidth="1"/>
    <col min="25" max="25" width="14.42578125" style="14" customWidth="1"/>
    <col min="26" max="26" width="11.42578125" style="14" customWidth="1"/>
    <col min="27" max="27" width="11.42578125" style="485" customWidth="1"/>
    <col min="28" max="28" width="11.42578125" style="14" customWidth="1"/>
    <col min="29" max="29" width="15.140625" bestFit="1" customWidth="1"/>
  </cols>
  <sheetData>
    <row r="1" spans="1:29" ht="28.5" customHeight="1" thickBot="1">
      <c r="A1" s="562" t="s">
        <v>3091</v>
      </c>
      <c r="B1" s="563"/>
      <c r="C1" s="563"/>
      <c r="D1" s="563"/>
      <c r="E1" s="563"/>
      <c r="F1" s="563"/>
      <c r="G1" s="563"/>
      <c r="H1" s="563"/>
      <c r="I1" s="563"/>
      <c r="J1" s="563"/>
      <c r="K1" s="563"/>
      <c r="L1" s="563"/>
      <c r="M1" s="563"/>
      <c r="N1" s="563"/>
      <c r="O1" s="563"/>
      <c r="P1" s="563"/>
      <c r="Q1" s="563"/>
      <c r="R1" s="563"/>
      <c r="S1" s="563"/>
      <c r="T1" s="564"/>
      <c r="U1" s="242"/>
      <c r="V1" s="559" t="s">
        <v>21</v>
      </c>
      <c r="W1" s="560"/>
      <c r="X1" s="560"/>
      <c r="Y1" s="561"/>
      <c r="Z1" s="1"/>
      <c r="AA1" s="484"/>
      <c r="AB1" s="1"/>
    </row>
    <row r="2" spans="1:29" ht="51">
      <c r="A2" s="3" t="s">
        <v>22</v>
      </c>
      <c r="B2" s="3" t="s">
        <v>23</v>
      </c>
      <c r="C2" s="3" t="s">
        <v>24</v>
      </c>
      <c r="D2" s="3" t="s">
        <v>25</v>
      </c>
      <c r="E2" s="3" t="s">
        <v>26</v>
      </c>
      <c r="F2" s="3" t="s">
        <v>1488</v>
      </c>
      <c r="G2" s="3" t="s">
        <v>1489</v>
      </c>
      <c r="H2" s="3" t="s">
        <v>1490</v>
      </c>
      <c r="I2" s="3" t="s">
        <v>1491</v>
      </c>
      <c r="J2" s="3" t="s">
        <v>1492</v>
      </c>
      <c r="K2" s="3" t="s">
        <v>1493</v>
      </c>
      <c r="L2" s="3" t="s">
        <v>1494</v>
      </c>
      <c r="M2" s="3"/>
      <c r="N2" s="3" t="s">
        <v>1495</v>
      </c>
      <c r="O2" s="3" t="s">
        <v>1496</v>
      </c>
      <c r="P2" s="3" t="s">
        <v>1497</v>
      </c>
      <c r="Q2" s="3" t="s">
        <v>1498</v>
      </c>
      <c r="R2" s="3" t="s">
        <v>1499</v>
      </c>
      <c r="S2" s="3" t="s">
        <v>28</v>
      </c>
      <c r="T2" s="241" t="s">
        <v>1500</v>
      </c>
      <c r="U2" s="3"/>
      <c r="V2" s="3" t="s">
        <v>30</v>
      </c>
      <c r="W2" s="3" t="s">
        <v>31</v>
      </c>
      <c r="X2" s="3" t="s">
        <v>32</v>
      </c>
      <c r="Y2" s="3" t="s">
        <v>33</v>
      </c>
      <c r="Z2" s="1"/>
      <c r="AA2" s="524" t="s">
        <v>34</v>
      </c>
      <c r="AB2" s="481" t="s">
        <v>35</v>
      </c>
      <c r="AC2" s="470" t="s">
        <v>36</v>
      </c>
    </row>
    <row r="3" spans="1:29" ht="38.25">
      <c r="A3" s="7">
        <v>1</v>
      </c>
      <c r="B3" s="19">
        <v>249337</v>
      </c>
      <c r="C3" s="117" t="s">
        <v>1501</v>
      </c>
      <c r="D3" s="118" t="s">
        <v>360</v>
      </c>
      <c r="E3" s="179">
        <v>1</v>
      </c>
      <c r="F3" s="232">
        <f t="shared" ref="F3:F66" si="0">L3</f>
        <v>2000</v>
      </c>
      <c r="G3" s="231">
        <v>0.19</v>
      </c>
      <c r="H3" s="230">
        <f t="shared" ref="H3:H66" si="1">(F3*G3)+F3</f>
        <v>2380</v>
      </c>
      <c r="I3" s="202">
        <v>2070</v>
      </c>
      <c r="J3" s="20">
        <v>2029</v>
      </c>
      <c r="K3" s="229">
        <v>1901</v>
      </c>
      <c r="L3" s="228">
        <f t="shared" ref="L3:L66" si="2">+AVERAGE(I3:K3)</f>
        <v>2000</v>
      </c>
      <c r="M3" s="5"/>
      <c r="N3" s="227">
        <v>0.19</v>
      </c>
      <c r="O3" s="8">
        <f t="shared" ref="O3:O66" si="3">+(I3*N3)+I3</f>
        <v>2463.3000000000002</v>
      </c>
      <c r="P3" s="226">
        <f t="shared" ref="P3:P66" si="4">+(J3*N3)+J3</f>
        <v>2414.5100000000002</v>
      </c>
      <c r="Q3" s="226">
        <f t="shared" ref="Q3:Q66" si="5">+(K3*N3)+K3</f>
        <v>2262.19</v>
      </c>
      <c r="R3" s="9">
        <f t="shared" ref="R3:R66" si="6">+AVERAGE(O3:Q3)</f>
        <v>2380</v>
      </c>
      <c r="S3" s="9">
        <f t="shared" ref="S3:S66" si="7">H3*5.62%</f>
        <v>133.756</v>
      </c>
      <c r="T3" s="195">
        <f t="shared" ref="T3:T66" si="8">H3+S3</f>
        <v>2513.7559999999999</v>
      </c>
      <c r="U3" s="6"/>
      <c r="V3" s="240">
        <v>40</v>
      </c>
      <c r="W3" s="240">
        <v>17</v>
      </c>
      <c r="X3" s="240">
        <v>38</v>
      </c>
      <c r="Y3" s="239" t="s">
        <v>45</v>
      </c>
      <c r="Z3" s="1"/>
      <c r="AA3" s="528" t="s">
        <v>1502</v>
      </c>
      <c r="AB3" s="525">
        <v>2999</v>
      </c>
      <c r="AC3" s="526">
        <f t="shared" ref="AC3:AC66" si="9">AVERAGE(AA3:AB3)</f>
        <v>2999</v>
      </c>
    </row>
    <row r="4" spans="1:29" ht="38.25">
      <c r="A4" s="7">
        <v>2</v>
      </c>
      <c r="B4" s="19">
        <v>283516</v>
      </c>
      <c r="C4" s="117" t="s">
        <v>1503</v>
      </c>
      <c r="D4" s="118" t="s">
        <v>1504</v>
      </c>
      <c r="E4" s="179">
        <v>1</v>
      </c>
      <c r="F4" s="232">
        <f t="shared" si="0"/>
        <v>30854</v>
      </c>
      <c r="G4" s="231">
        <v>0.19</v>
      </c>
      <c r="H4" s="230">
        <f t="shared" si="1"/>
        <v>36716.26</v>
      </c>
      <c r="I4" s="202">
        <v>31935</v>
      </c>
      <c r="J4" s="20">
        <v>31296</v>
      </c>
      <c r="K4" s="229">
        <v>29331</v>
      </c>
      <c r="L4" s="228">
        <f t="shared" si="2"/>
        <v>30854</v>
      </c>
      <c r="M4" s="5"/>
      <c r="N4" s="227">
        <v>0.19</v>
      </c>
      <c r="O4" s="8">
        <f t="shared" si="3"/>
        <v>38002.65</v>
      </c>
      <c r="P4" s="226">
        <f t="shared" si="4"/>
        <v>37242.239999999998</v>
      </c>
      <c r="Q4" s="226">
        <f t="shared" si="5"/>
        <v>34903.89</v>
      </c>
      <c r="R4" s="9">
        <f t="shared" si="6"/>
        <v>36716.26</v>
      </c>
      <c r="S4" s="9">
        <f t="shared" si="7"/>
        <v>2063.4538120000002</v>
      </c>
      <c r="T4" s="195">
        <f t="shared" si="8"/>
        <v>38779.713812000002</v>
      </c>
      <c r="U4" s="6"/>
      <c r="V4" s="186">
        <v>40</v>
      </c>
      <c r="W4" s="186">
        <v>17</v>
      </c>
      <c r="X4" s="186">
        <v>38</v>
      </c>
      <c r="Y4" s="207" t="s">
        <v>45</v>
      </c>
      <c r="Z4" s="1"/>
      <c r="AA4" s="528" t="s">
        <v>1505</v>
      </c>
      <c r="AB4" s="525">
        <v>46262</v>
      </c>
      <c r="AC4" s="526">
        <f t="shared" si="9"/>
        <v>46262</v>
      </c>
    </row>
    <row r="5" spans="1:29" ht="38.25">
      <c r="A5" s="7">
        <v>3</v>
      </c>
      <c r="B5" s="19">
        <v>283516</v>
      </c>
      <c r="C5" s="117" t="s">
        <v>1506</v>
      </c>
      <c r="D5" s="118" t="s">
        <v>1504</v>
      </c>
      <c r="E5" s="179">
        <v>1</v>
      </c>
      <c r="F5" s="232">
        <f t="shared" si="0"/>
        <v>14849.333333333334</v>
      </c>
      <c r="G5" s="231">
        <v>0.19</v>
      </c>
      <c r="H5" s="230">
        <f t="shared" si="1"/>
        <v>17670.706666666669</v>
      </c>
      <c r="I5" s="202">
        <v>15370</v>
      </c>
      <c r="J5" s="20">
        <v>15062</v>
      </c>
      <c r="K5" s="229">
        <v>14116</v>
      </c>
      <c r="L5" s="228">
        <f t="shared" si="2"/>
        <v>14849.333333333334</v>
      </c>
      <c r="M5" s="5"/>
      <c r="N5" s="227">
        <v>0.19</v>
      </c>
      <c r="O5" s="8">
        <f t="shared" si="3"/>
        <v>18290.3</v>
      </c>
      <c r="P5" s="226">
        <f t="shared" si="4"/>
        <v>17923.78</v>
      </c>
      <c r="Q5" s="226">
        <f t="shared" si="5"/>
        <v>16798.04</v>
      </c>
      <c r="R5" s="9">
        <f t="shared" si="6"/>
        <v>17670.706666666669</v>
      </c>
      <c r="S5" s="9">
        <f t="shared" si="7"/>
        <v>993.09371466666676</v>
      </c>
      <c r="T5" s="195">
        <f t="shared" si="8"/>
        <v>18663.800381333334</v>
      </c>
      <c r="U5" s="6"/>
      <c r="V5" s="186">
        <v>15</v>
      </c>
      <c r="W5" s="186">
        <v>12</v>
      </c>
      <c r="X5" s="186">
        <v>15</v>
      </c>
      <c r="Y5" s="207" t="s">
        <v>39</v>
      </c>
      <c r="Z5" s="1"/>
      <c r="AA5" s="528" t="s">
        <v>1507</v>
      </c>
      <c r="AB5" s="525">
        <v>22264</v>
      </c>
      <c r="AC5" s="526">
        <f t="shared" si="9"/>
        <v>22264</v>
      </c>
    </row>
    <row r="6" spans="1:29" ht="38.25">
      <c r="A6" s="7">
        <v>4</v>
      </c>
      <c r="B6" s="19">
        <v>283516</v>
      </c>
      <c r="C6" s="117" t="s">
        <v>1508</v>
      </c>
      <c r="D6" s="118" t="s">
        <v>1504</v>
      </c>
      <c r="E6" s="179">
        <v>1</v>
      </c>
      <c r="F6" s="232">
        <f t="shared" si="0"/>
        <v>19799.333333333332</v>
      </c>
      <c r="G6" s="231">
        <v>0.19</v>
      </c>
      <c r="H6" s="230">
        <f t="shared" si="1"/>
        <v>23561.206666666665</v>
      </c>
      <c r="I6" s="202">
        <v>20493</v>
      </c>
      <c r="J6" s="20">
        <v>20083</v>
      </c>
      <c r="K6" s="229">
        <v>18822</v>
      </c>
      <c r="L6" s="228">
        <f t="shared" si="2"/>
        <v>19799.333333333332</v>
      </c>
      <c r="M6" s="5"/>
      <c r="N6" s="227">
        <v>0.19</v>
      </c>
      <c r="O6" s="8">
        <f t="shared" si="3"/>
        <v>24386.67</v>
      </c>
      <c r="P6" s="226">
        <f t="shared" si="4"/>
        <v>23898.77</v>
      </c>
      <c r="Q6" s="226">
        <f t="shared" si="5"/>
        <v>22398.18</v>
      </c>
      <c r="R6" s="9">
        <f t="shared" si="6"/>
        <v>23561.206666666665</v>
      </c>
      <c r="S6" s="9">
        <f t="shared" si="7"/>
        <v>1324.1398146666666</v>
      </c>
      <c r="T6" s="195">
        <f t="shared" si="8"/>
        <v>24885.34648133333</v>
      </c>
      <c r="U6" s="6"/>
      <c r="V6" s="186">
        <v>12</v>
      </c>
      <c r="W6" s="186">
        <v>18</v>
      </c>
      <c r="X6" s="186">
        <v>16</v>
      </c>
      <c r="Y6" s="207" t="s">
        <v>59</v>
      </c>
      <c r="Z6" s="1"/>
      <c r="AA6" s="528" t="s">
        <v>1509</v>
      </c>
      <c r="AB6" s="525">
        <v>29687</v>
      </c>
      <c r="AC6" s="526">
        <f t="shared" si="9"/>
        <v>29687</v>
      </c>
    </row>
    <row r="7" spans="1:29" ht="38.25">
      <c r="A7" s="7">
        <v>5</v>
      </c>
      <c r="B7" s="19">
        <v>253016</v>
      </c>
      <c r="C7" s="117" t="s">
        <v>1510</v>
      </c>
      <c r="D7" s="118" t="s">
        <v>1511</v>
      </c>
      <c r="E7" s="179">
        <v>1</v>
      </c>
      <c r="F7" s="232">
        <f t="shared" si="0"/>
        <v>26399.333333333332</v>
      </c>
      <c r="G7" s="231">
        <v>0.19</v>
      </c>
      <c r="H7" s="230">
        <f t="shared" si="1"/>
        <v>31415.206666666665</v>
      </c>
      <c r="I7" s="202">
        <v>27324</v>
      </c>
      <c r="J7" s="20">
        <v>26778</v>
      </c>
      <c r="K7" s="229">
        <v>25096</v>
      </c>
      <c r="L7" s="228">
        <f t="shared" si="2"/>
        <v>26399.333333333332</v>
      </c>
      <c r="M7" s="5"/>
      <c r="N7" s="227">
        <v>0.19</v>
      </c>
      <c r="O7" s="8">
        <f t="shared" si="3"/>
        <v>32515.56</v>
      </c>
      <c r="P7" s="226">
        <f t="shared" si="4"/>
        <v>31865.82</v>
      </c>
      <c r="Q7" s="226">
        <f t="shared" si="5"/>
        <v>29864.239999999998</v>
      </c>
      <c r="R7" s="9">
        <f t="shared" si="6"/>
        <v>31415.206666666665</v>
      </c>
      <c r="S7" s="9">
        <f t="shared" si="7"/>
        <v>1765.5346146666666</v>
      </c>
      <c r="T7" s="195">
        <f t="shared" si="8"/>
        <v>33180.741281333329</v>
      </c>
      <c r="U7" s="6"/>
      <c r="V7" s="186">
        <v>12</v>
      </c>
      <c r="W7" s="186">
        <v>16</v>
      </c>
      <c r="X7" s="186">
        <v>20</v>
      </c>
      <c r="Y7" s="207" t="s">
        <v>93</v>
      </c>
      <c r="Z7" s="1"/>
      <c r="AA7" s="528" t="s">
        <v>1512</v>
      </c>
      <c r="AB7" s="525">
        <v>39583</v>
      </c>
      <c r="AC7" s="526">
        <f t="shared" si="9"/>
        <v>39583</v>
      </c>
    </row>
    <row r="8" spans="1:29" ht="38.25">
      <c r="A8" s="7">
        <v>6</v>
      </c>
      <c r="B8" s="19">
        <v>253016</v>
      </c>
      <c r="C8" s="117" t="s">
        <v>1513</v>
      </c>
      <c r="D8" s="118" t="s">
        <v>1511</v>
      </c>
      <c r="E8" s="179">
        <v>1</v>
      </c>
      <c r="F8" s="232">
        <f t="shared" si="0"/>
        <v>148495.33333333334</v>
      </c>
      <c r="G8" s="231">
        <v>0.19</v>
      </c>
      <c r="H8" s="230">
        <f t="shared" si="1"/>
        <v>176709.44666666668</v>
      </c>
      <c r="I8" s="202">
        <v>153698</v>
      </c>
      <c r="J8" s="20">
        <v>150624</v>
      </c>
      <c r="K8" s="229">
        <v>141164</v>
      </c>
      <c r="L8" s="228">
        <f t="shared" si="2"/>
        <v>148495.33333333334</v>
      </c>
      <c r="M8" s="5"/>
      <c r="N8" s="227">
        <v>0.19</v>
      </c>
      <c r="O8" s="8">
        <f t="shared" si="3"/>
        <v>182900.62</v>
      </c>
      <c r="P8" s="226">
        <f t="shared" si="4"/>
        <v>179242.56</v>
      </c>
      <c r="Q8" s="226">
        <f t="shared" si="5"/>
        <v>167985.16</v>
      </c>
      <c r="R8" s="9">
        <f t="shared" si="6"/>
        <v>176709.44666666666</v>
      </c>
      <c r="S8" s="9">
        <f t="shared" si="7"/>
        <v>9931.0709026666682</v>
      </c>
      <c r="T8" s="195">
        <f t="shared" si="8"/>
        <v>186640.51756933334</v>
      </c>
      <c r="U8" s="6"/>
      <c r="V8" s="186">
        <v>15</v>
      </c>
      <c r="W8" s="186">
        <v>12</v>
      </c>
      <c r="X8" s="186">
        <v>15</v>
      </c>
      <c r="Y8" s="207" t="s">
        <v>93</v>
      </c>
      <c r="Z8" s="1"/>
      <c r="AA8" s="528" t="s">
        <v>1514</v>
      </c>
      <c r="AB8" s="525">
        <v>222653</v>
      </c>
      <c r="AC8" s="526">
        <f t="shared" si="9"/>
        <v>222653</v>
      </c>
    </row>
    <row r="9" spans="1:29" ht="38.25">
      <c r="A9" s="7">
        <v>7</v>
      </c>
      <c r="B9" s="19">
        <v>253016</v>
      </c>
      <c r="C9" s="117" t="s">
        <v>1515</v>
      </c>
      <c r="D9" s="118" t="s">
        <v>1511</v>
      </c>
      <c r="E9" s="179">
        <v>1</v>
      </c>
      <c r="F9" s="232">
        <f t="shared" si="0"/>
        <v>74247.666666666672</v>
      </c>
      <c r="G9" s="231">
        <v>0.19</v>
      </c>
      <c r="H9" s="230">
        <f t="shared" si="1"/>
        <v>88354.723333333342</v>
      </c>
      <c r="I9" s="202">
        <v>76849</v>
      </c>
      <c r="J9" s="20">
        <v>75312</v>
      </c>
      <c r="K9" s="229">
        <v>70582</v>
      </c>
      <c r="L9" s="228">
        <f t="shared" si="2"/>
        <v>74247.666666666672</v>
      </c>
      <c r="M9" s="5"/>
      <c r="N9" s="227">
        <v>0.19</v>
      </c>
      <c r="O9" s="8">
        <f t="shared" si="3"/>
        <v>91450.31</v>
      </c>
      <c r="P9" s="226">
        <f t="shared" si="4"/>
        <v>89621.28</v>
      </c>
      <c r="Q9" s="226">
        <f t="shared" si="5"/>
        <v>83992.58</v>
      </c>
      <c r="R9" s="9">
        <f t="shared" si="6"/>
        <v>88354.723333333328</v>
      </c>
      <c r="S9" s="9">
        <f t="shared" si="7"/>
        <v>4965.5354513333341</v>
      </c>
      <c r="T9" s="195">
        <f t="shared" si="8"/>
        <v>93320.258784666672</v>
      </c>
      <c r="U9" s="6"/>
      <c r="V9" s="186">
        <v>47</v>
      </c>
      <c r="W9" s="186">
        <v>13</v>
      </c>
      <c r="X9" s="186">
        <v>18</v>
      </c>
      <c r="Y9" s="207" t="s">
        <v>1516</v>
      </c>
      <c r="Z9" s="1"/>
      <c r="AA9" s="528" t="s">
        <v>1517</v>
      </c>
      <c r="AB9" s="525">
        <v>111326</v>
      </c>
      <c r="AC9" s="526">
        <f t="shared" si="9"/>
        <v>111326</v>
      </c>
    </row>
    <row r="10" spans="1:29" ht="38.25">
      <c r="A10" s="7">
        <v>8</v>
      </c>
      <c r="B10" s="19">
        <v>253016</v>
      </c>
      <c r="C10" s="117" t="s">
        <v>1518</v>
      </c>
      <c r="D10" s="118" t="s">
        <v>1511</v>
      </c>
      <c r="E10" s="179">
        <v>1</v>
      </c>
      <c r="F10" s="232">
        <f t="shared" si="0"/>
        <v>93222.333333333328</v>
      </c>
      <c r="G10" s="231">
        <v>0.19</v>
      </c>
      <c r="H10" s="230">
        <f t="shared" si="1"/>
        <v>110934.57666666666</v>
      </c>
      <c r="I10" s="202">
        <v>96488</v>
      </c>
      <c r="J10" s="20">
        <v>94559</v>
      </c>
      <c r="K10" s="229">
        <v>88620</v>
      </c>
      <c r="L10" s="228">
        <f t="shared" si="2"/>
        <v>93222.333333333328</v>
      </c>
      <c r="M10" s="5"/>
      <c r="N10" s="227">
        <v>0.19</v>
      </c>
      <c r="O10" s="8">
        <f t="shared" si="3"/>
        <v>114820.72</v>
      </c>
      <c r="P10" s="226">
        <f t="shared" si="4"/>
        <v>112525.20999999999</v>
      </c>
      <c r="Q10" s="226">
        <f t="shared" si="5"/>
        <v>105457.8</v>
      </c>
      <c r="R10" s="9">
        <f t="shared" si="6"/>
        <v>110934.57666666666</v>
      </c>
      <c r="S10" s="9">
        <f t="shared" si="7"/>
        <v>6234.5232086666665</v>
      </c>
      <c r="T10" s="195">
        <f t="shared" si="8"/>
        <v>117169.09987533333</v>
      </c>
      <c r="U10" s="6"/>
      <c r="V10" s="186">
        <v>15</v>
      </c>
      <c r="W10" s="186">
        <v>10</v>
      </c>
      <c r="X10" s="186">
        <v>15</v>
      </c>
      <c r="Y10" s="207" t="s">
        <v>50</v>
      </c>
      <c r="Z10" s="1"/>
      <c r="AA10" s="528" t="s">
        <v>1519</v>
      </c>
      <c r="AB10" s="525">
        <v>139777</v>
      </c>
      <c r="AC10" s="526">
        <f t="shared" si="9"/>
        <v>139777</v>
      </c>
    </row>
    <row r="11" spans="1:29" ht="38.25">
      <c r="A11" s="7">
        <v>9</v>
      </c>
      <c r="B11" s="19">
        <v>253016</v>
      </c>
      <c r="C11" s="117" t="s">
        <v>1520</v>
      </c>
      <c r="D11" s="118" t="s">
        <v>1511</v>
      </c>
      <c r="E11" s="179">
        <v>1</v>
      </c>
      <c r="F11" s="232">
        <f t="shared" si="0"/>
        <v>115496.33333333333</v>
      </c>
      <c r="G11" s="231">
        <v>0.19</v>
      </c>
      <c r="H11" s="230">
        <f t="shared" si="1"/>
        <v>137440.63666666666</v>
      </c>
      <c r="I11" s="202">
        <v>119543</v>
      </c>
      <c r="J11" s="20">
        <v>117152</v>
      </c>
      <c r="K11" s="229">
        <v>109794</v>
      </c>
      <c r="L11" s="228">
        <f t="shared" si="2"/>
        <v>115496.33333333333</v>
      </c>
      <c r="M11" s="5"/>
      <c r="N11" s="227">
        <v>0.19</v>
      </c>
      <c r="O11" s="8">
        <f t="shared" si="3"/>
        <v>142256.17000000001</v>
      </c>
      <c r="P11" s="226">
        <f t="shared" si="4"/>
        <v>139410.88</v>
      </c>
      <c r="Q11" s="226">
        <f t="shared" si="5"/>
        <v>130654.86</v>
      </c>
      <c r="R11" s="9">
        <f t="shared" si="6"/>
        <v>137440.63666666669</v>
      </c>
      <c r="S11" s="9">
        <f t="shared" si="7"/>
        <v>7724.1637806666658</v>
      </c>
      <c r="T11" s="195">
        <f t="shared" si="8"/>
        <v>145164.80044733331</v>
      </c>
      <c r="U11" s="6"/>
      <c r="V11" s="186">
        <v>40</v>
      </c>
      <c r="W11" s="186">
        <v>17</v>
      </c>
      <c r="X11" s="186">
        <v>25</v>
      </c>
      <c r="Y11" s="207" t="s">
        <v>45</v>
      </c>
      <c r="Z11" s="1"/>
      <c r="AA11" s="528" t="s">
        <v>1521</v>
      </c>
      <c r="AB11" s="525">
        <v>173174</v>
      </c>
      <c r="AC11" s="526">
        <f t="shared" si="9"/>
        <v>173174</v>
      </c>
    </row>
    <row r="12" spans="1:29" ht="38.25">
      <c r="A12" s="7">
        <v>10</v>
      </c>
      <c r="B12" s="19">
        <v>236057</v>
      </c>
      <c r="C12" s="117" t="s">
        <v>1522</v>
      </c>
      <c r="D12" s="118" t="s">
        <v>360</v>
      </c>
      <c r="E12" s="179">
        <v>1</v>
      </c>
      <c r="F12" s="232">
        <f t="shared" si="0"/>
        <v>16499.666666666668</v>
      </c>
      <c r="G12" s="231">
        <v>0.19</v>
      </c>
      <c r="H12" s="230">
        <f t="shared" si="1"/>
        <v>19634.603333333336</v>
      </c>
      <c r="I12" s="202">
        <v>17078</v>
      </c>
      <c r="J12" s="20">
        <v>16736</v>
      </c>
      <c r="K12" s="229">
        <v>15685</v>
      </c>
      <c r="L12" s="228">
        <f t="shared" si="2"/>
        <v>16499.666666666668</v>
      </c>
      <c r="M12" s="5"/>
      <c r="N12" s="227">
        <v>0.19</v>
      </c>
      <c r="O12" s="8">
        <f t="shared" si="3"/>
        <v>20322.82</v>
      </c>
      <c r="P12" s="226">
        <f t="shared" si="4"/>
        <v>19915.84</v>
      </c>
      <c r="Q12" s="226">
        <f t="shared" si="5"/>
        <v>18665.150000000001</v>
      </c>
      <c r="R12" s="9">
        <f t="shared" si="6"/>
        <v>19634.603333333336</v>
      </c>
      <c r="S12" s="9">
        <f t="shared" si="7"/>
        <v>1103.4647073333335</v>
      </c>
      <c r="T12" s="195">
        <f t="shared" si="8"/>
        <v>20738.068040666669</v>
      </c>
      <c r="U12" s="6"/>
      <c r="V12" s="186">
        <v>40</v>
      </c>
      <c r="W12" s="186">
        <v>17</v>
      </c>
      <c r="X12" s="186">
        <v>25</v>
      </c>
      <c r="Y12" s="207" t="s">
        <v>45</v>
      </c>
      <c r="Z12" s="1"/>
      <c r="AA12" s="528" t="s">
        <v>1523</v>
      </c>
      <c r="AB12" s="525">
        <v>24739</v>
      </c>
      <c r="AC12" s="526">
        <f t="shared" si="9"/>
        <v>24739</v>
      </c>
    </row>
    <row r="13" spans="1:29" ht="51">
      <c r="A13" s="7">
        <v>11</v>
      </c>
      <c r="B13" s="19">
        <v>259141</v>
      </c>
      <c r="C13" s="117" t="s">
        <v>1524</v>
      </c>
      <c r="D13" s="118" t="s">
        <v>360</v>
      </c>
      <c r="E13" s="179">
        <v>1</v>
      </c>
      <c r="F13" s="232">
        <f t="shared" si="0"/>
        <v>140245.66666666666</v>
      </c>
      <c r="G13" s="231">
        <v>0.19</v>
      </c>
      <c r="H13" s="230">
        <f t="shared" si="1"/>
        <v>166892.34333333332</v>
      </c>
      <c r="I13" s="202">
        <v>145159</v>
      </c>
      <c r="J13" s="20">
        <v>142256</v>
      </c>
      <c r="K13" s="229">
        <v>133322</v>
      </c>
      <c r="L13" s="228">
        <f t="shared" si="2"/>
        <v>140245.66666666666</v>
      </c>
      <c r="M13" s="5"/>
      <c r="N13" s="227">
        <v>0.19</v>
      </c>
      <c r="O13" s="8">
        <f t="shared" si="3"/>
        <v>172739.21</v>
      </c>
      <c r="P13" s="226">
        <f t="shared" si="4"/>
        <v>169284.64</v>
      </c>
      <c r="Q13" s="226">
        <f t="shared" si="5"/>
        <v>158653.18</v>
      </c>
      <c r="R13" s="9">
        <f t="shared" si="6"/>
        <v>166892.34333333332</v>
      </c>
      <c r="S13" s="9">
        <f t="shared" si="7"/>
        <v>9379.3496953333324</v>
      </c>
      <c r="T13" s="195">
        <f t="shared" si="8"/>
        <v>176271.69302866666</v>
      </c>
      <c r="U13" s="6"/>
      <c r="V13" s="186">
        <v>40</v>
      </c>
      <c r="W13" s="186">
        <v>17</v>
      </c>
      <c r="X13" s="186">
        <v>25</v>
      </c>
      <c r="Y13" s="207" t="s">
        <v>45</v>
      </c>
      <c r="Z13" s="1"/>
      <c r="AA13" s="528" t="s">
        <v>1525</v>
      </c>
      <c r="AB13" s="525">
        <v>210284</v>
      </c>
      <c r="AC13" s="526">
        <f t="shared" si="9"/>
        <v>210284</v>
      </c>
    </row>
    <row r="14" spans="1:29" ht="38.25">
      <c r="A14" s="7">
        <v>12</v>
      </c>
      <c r="B14" s="19">
        <v>232872</v>
      </c>
      <c r="C14" s="117" t="s">
        <v>1526</v>
      </c>
      <c r="D14" s="118" t="s">
        <v>360</v>
      </c>
      <c r="E14" s="179">
        <v>1</v>
      </c>
      <c r="F14" s="232">
        <f t="shared" si="0"/>
        <v>27389</v>
      </c>
      <c r="G14" s="231">
        <v>0.19</v>
      </c>
      <c r="H14" s="230">
        <f t="shared" si="1"/>
        <v>32592.91</v>
      </c>
      <c r="I14" s="202">
        <v>28349</v>
      </c>
      <c r="J14" s="20">
        <v>27781</v>
      </c>
      <c r="K14" s="229">
        <v>26037</v>
      </c>
      <c r="L14" s="228">
        <f t="shared" si="2"/>
        <v>27389</v>
      </c>
      <c r="M14" s="5"/>
      <c r="N14" s="227">
        <v>0.19</v>
      </c>
      <c r="O14" s="8">
        <f t="shared" si="3"/>
        <v>33735.31</v>
      </c>
      <c r="P14" s="226">
        <f t="shared" si="4"/>
        <v>33059.39</v>
      </c>
      <c r="Q14" s="226">
        <f t="shared" si="5"/>
        <v>30984.03</v>
      </c>
      <c r="R14" s="9">
        <f t="shared" si="6"/>
        <v>32592.91</v>
      </c>
      <c r="S14" s="9">
        <f t="shared" si="7"/>
        <v>1831.721542</v>
      </c>
      <c r="T14" s="195">
        <f t="shared" si="8"/>
        <v>34424.631542000003</v>
      </c>
      <c r="U14" s="6"/>
      <c r="V14" s="186">
        <v>40</v>
      </c>
      <c r="W14" s="186">
        <v>17</v>
      </c>
      <c r="X14" s="186">
        <v>25</v>
      </c>
      <c r="Y14" s="207" t="s">
        <v>45</v>
      </c>
      <c r="Z14" s="1"/>
      <c r="AA14" s="528" t="s">
        <v>1527</v>
      </c>
      <c r="AB14" s="525">
        <v>41066</v>
      </c>
      <c r="AC14" s="526">
        <f t="shared" si="9"/>
        <v>41066</v>
      </c>
    </row>
    <row r="15" spans="1:29" ht="38.25">
      <c r="A15" s="7">
        <v>13</v>
      </c>
      <c r="B15" s="19">
        <v>232874</v>
      </c>
      <c r="C15" s="117" t="s">
        <v>1528</v>
      </c>
      <c r="D15" s="118" t="s">
        <v>360</v>
      </c>
      <c r="E15" s="179">
        <v>1</v>
      </c>
      <c r="F15" s="232">
        <f t="shared" si="0"/>
        <v>46198.666666666664</v>
      </c>
      <c r="G15" s="231">
        <v>0.19</v>
      </c>
      <c r="H15" s="230">
        <f t="shared" si="1"/>
        <v>54976.41333333333</v>
      </c>
      <c r="I15" s="202">
        <v>47817</v>
      </c>
      <c r="J15" s="20">
        <v>46861</v>
      </c>
      <c r="K15" s="229">
        <v>43918</v>
      </c>
      <c r="L15" s="228">
        <f t="shared" si="2"/>
        <v>46198.666666666664</v>
      </c>
      <c r="M15" s="5"/>
      <c r="N15" s="227">
        <v>0.19</v>
      </c>
      <c r="O15" s="8">
        <f t="shared" si="3"/>
        <v>56902.229999999996</v>
      </c>
      <c r="P15" s="226">
        <f t="shared" si="4"/>
        <v>55764.59</v>
      </c>
      <c r="Q15" s="226">
        <f t="shared" si="5"/>
        <v>52262.42</v>
      </c>
      <c r="R15" s="9">
        <f t="shared" si="6"/>
        <v>54976.41333333333</v>
      </c>
      <c r="S15" s="9">
        <f t="shared" si="7"/>
        <v>3089.6744293333331</v>
      </c>
      <c r="T15" s="195">
        <f t="shared" si="8"/>
        <v>58066.087762666662</v>
      </c>
      <c r="U15" s="6"/>
      <c r="V15" s="186">
        <v>40</v>
      </c>
      <c r="W15" s="186">
        <v>17</v>
      </c>
      <c r="X15" s="186">
        <v>25</v>
      </c>
      <c r="Y15" s="207" t="s">
        <v>45</v>
      </c>
      <c r="Z15" s="1"/>
      <c r="AA15" s="528" t="s">
        <v>1529</v>
      </c>
      <c r="AB15" s="525">
        <v>69270</v>
      </c>
      <c r="AC15" s="526">
        <f t="shared" si="9"/>
        <v>69270</v>
      </c>
    </row>
    <row r="16" spans="1:29" ht="51">
      <c r="A16" s="7">
        <v>14</v>
      </c>
      <c r="B16" s="19">
        <v>232870</v>
      </c>
      <c r="C16" s="117" t="s">
        <v>1530</v>
      </c>
      <c r="D16" s="118" t="s">
        <v>360</v>
      </c>
      <c r="E16" s="179">
        <v>1</v>
      </c>
      <c r="F16" s="232">
        <f t="shared" si="0"/>
        <v>13199.666666666666</v>
      </c>
      <c r="G16" s="231">
        <v>0.19</v>
      </c>
      <c r="H16" s="230">
        <f t="shared" si="1"/>
        <v>15707.603333333333</v>
      </c>
      <c r="I16" s="202">
        <v>13662</v>
      </c>
      <c r="J16" s="20">
        <v>13389</v>
      </c>
      <c r="K16" s="229">
        <v>12548</v>
      </c>
      <c r="L16" s="228">
        <f t="shared" si="2"/>
        <v>13199.666666666666</v>
      </c>
      <c r="M16" s="5"/>
      <c r="N16" s="227">
        <v>0.19</v>
      </c>
      <c r="O16" s="8">
        <f t="shared" si="3"/>
        <v>16257.78</v>
      </c>
      <c r="P16" s="226">
        <f t="shared" si="4"/>
        <v>15932.91</v>
      </c>
      <c r="Q16" s="226">
        <f t="shared" si="5"/>
        <v>14932.119999999999</v>
      </c>
      <c r="R16" s="9">
        <f t="shared" si="6"/>
        <v>15707.603333333333</v>
      </c>
      <c r="S16" s="9">
        <f t="shared" si="7"/>
        <v>882.76730733333329</v>
      </c>
      <c r="T16" s="195">
        <f t="shared" si="8"/>
        <v>16590.370640666664</v>
      </c>
      <c r="U16" s="6"/>
      <c r="V16" s="186">
        <v>40</v>
      </c>
      <c r="W16" s="186">
        <v>17</v>
      </c>
      <c r="X16" s="186">
        <v>25</v>
      </c>
      <c r="Y16" s="207" t="s">
        <v>45</v>
      </c>
      <c r="Z16" s="1"/>
      <c r="AA16" s="528" t="s">
        <v>1531</v>
      </c>
      <c r="AB16" s="525">
        <v>19791</v>
      </c>
      <c r="AC16" s="526">
        <f t="shared" si="9"/>
        <v>19791</v>
      </c>
    </row>
    <row r="17" spans="1:29" ht="38.25">
      <c r="A17" s="7">
        <v>15</v>
      </c>
      <c r="B17" s="19">
        <v>232868</v>
      </c>
      <c r="C17" s="117" t="s">
        <v>1532</v>
      </c>
      <c r="D17" s="118" t="s">
        <v>360</v>
      </c>
      <c r="E17" s="179">
        <v>1</v>
      </c>
      <c r="F17" s="232">
        <f t="shared" si="0"/>
        <v>34648.666666666664</v>
      </c>
      <c r="G17" s="231">
        <v>0.19</v>
      </c>
      <c r="H17" s="230">
        <f t="shared" si="1"/>
        <v>41231.91333333333</v>
      </c>
      <c r="I17" s="202">
        <v>35863</v>
      </c>
      <c r="J17" s="20">
        <v>35145</v>
      </c>
      <c r="K17" s="229">
        <v>32938</v>
      </c>
      <c r="L17" s="228">
        <f t="shared" si="2"/>
        <v>34648.666666666664</v>
      </c>
      <c r="M17" s="5"/>
      <c r="N17" s="227">
        <v>0.19</v>
      </c>
      <c r="O17" s="8">
        <f t="shared" si="3"/>
        <v>42676.97</v>
      </c>
      <c r="P17" s="226">
        <f t="shared" si="4"/>
        <v>41822.550000000003</v>
      </c>
      <c r="Q17" s="226">
        <f t="shared" si="5"/>
        <v>39196.22</v>
      </c>
      <c r="R17" s="9">
        <f t="shared" si="6"/>
        <v>41231.913333333338</v>
      </c>
      <c r="S17" s="9">
        <f t="shared" si="7"/>
        <v>2317.2335293333331</v>
      </c>
      <c r="T17" s="195">
        <f t="shared" si="8"/>
        <v>43549.146862666661</v>
      </c>
      <c r="U17" s="6"/>
      <c r="V17" s="186">
        <v>31</v>
      </c>
      <c r="W17" s="186">
        <v>20</v>
      </c>
      <c r="X17" s="186">
        <v>16</v>
      </c>
      <c r="Y17" s="207" t="s">
        <v>39</v>
      </c>
      <c r="Z17" s="1"/>
      <c r="AA17" s="528" t="s">
        <v>1533</v>
      </c>
      <c r="AB17" s="525">
        <v>51951</v>
      </c>
      <c r="AC17" s="526">
        <f t="shared" si="9"/>
        <v>51951</v>
      </c>
    </row>
    <row r="18" spans="1:29" ht="51">
      <c r="A18" s="7">
        <v>16</v>
      </c>
      <c r="B18" s="19">
        <v>284268</v>
      </c>
      <c r="C18" s="117" t="s">
        <v>1534</v>
      </c>
      <c r="D18" s="118" t="s">
        <v>360</v>
      </c>
      <c r="E18" s="179">
        <v>1</v>
      </c>
      <c r="F18" s="232">
        <f t="shared" si="0"/>
        <v>24733</v>
      </c>
      <c r="G18" s="231">
        <v>0.19</v>
      </c>
      <c r="H18" s="230">
        <f t="shared" si="1"/>
        <v>29432.27</v>
      </c>
      <c r="I18" s="202">
        <v>25600</v>
      </c>
      <c r="J18" s="20">
        <v>25087</v>
      </c>
      <c r="K18" s="229">
        <v>23512</v>
      </c>
      <c r="L18" s="228">
        <f t="shared" si="2"/>
        <v>24733</v>
      </c>
      <c r="M18" s="5"/>
      <c r="N18" s="227">
        <v>0.19</v>
      </c>
      <c r="O18" s="8">
        <f t="shared" si="3"/>
        <v>30464</v>
      </c>
      <c r="P18" s="226">
        <f t="shared" si="4"/>
        <v>29853.53</v>
      </c>
      <c r="Q18" s="226">
        <f t="shared" si="5"/>
        <v>27979.279999999999</v>
      </c>
      <c r="R18" s="9">
        <f t="shared" si="6"/>
        <v>29432.27</v>
      </c>
      <c r="S18" s="9">
        <f t="shared" si="7"/>
        <v>1654.093574</v>
      </c>
      <c r="T18" s="195">
        <f t="shared" si="8"/>
        <v>31086.363573999999</v>
      </c>
      <c r="U18" s="6"/>
      <c r="V18" s="186">
        <v>30</v>
      </c>
      <c r="W18" s="186">
        <v>17</v>
      </c>
      <c r="X18" s="186">
        <v>17</v>
      </c>
      <c r="Y18" s="207" t="s">
        <v>39</v>
      </c>
      <c r="Z18" s="1"/>
      <c r="AA18" s="528" t="s">
        <v>1535</v>
      </c>
      <c r="AB18" s="525">
        <v>37084</v>
      </c>
      <c r="AC18" s="526">
        <f t="shared" si="9"/>
        <v>37084</v>
      </c>
    </row>
    <row r="19" spans="1:29" ht="38.25">
      <c r="A19" s="7">
        <v>17</v>
      </c>
      <c r="B19" s="19">
        <v>279933</v>
      </c>
      <c r="C19" s="117" t="s">
        <v>1536</v>
      </c>
      <c r="D19" s="118" t="s">
        <v>360</v>
      </c>
      <c r="E19" s="179">
        <v>1</v>
      </c>
      <c r="F19" s="232">
        <f t="shared" si="0"/>
        <v>39598.666666666664</v>
      </c>
      <c r="G19" s="231">
        <v>0.19</v>
      </c>
      <c r="H19" s="230">
        <f t="shared" si="1"/>
        <v>47122.41333333333</v>
      </c>
      <c r="I19" s="202">
        <v>40986</v>
      </c>
      <c r="J19" s="20">
        <v>40166</v>
      </c>
      <c r="K19" s="229">
        <v>37644</v>
      </c>
      <c r="L19" s="228">
        <f t="shared" si="2"/>
        <v>39598.666666666664</v>
      </c>
      <c r="M19" s="5"/>
      <c r="N19" s="227">
        <v>0.19</v>
      </c>
      <c r="O19" s="8">
        <f t="shared" si="3"/>
        <v>48773.34</v>
      </c>
      <c r="P19" s="226">
        <f t="shared" si="4"/>
        <v>47797.54</v>
      </c>
      <c r="Q19" s="226">
        <f t="shared" si="5"/>
        <v>44796.36</v>
      </c>
      <c r="R19" s="9">
        <f t="shared" si="6"/>
        <v>47122.41333333333</v>
      </c>
      <c r="S19" s="9">
        <f t="shared" si="7"/>
        <v>2648.2796293333331</v>
      </c>
      <c r="T19" s="195">
        <f t="shared" si="8"/>
        <v>49770.692962666661</v>
      </c>
      <c r="U19" s="6"/>
      <c r="V19" s="186">
        <v>26</v>
      </c>
      <c r="W19" s="186">
        <v>12</v>
      </c>
      <c r="X19" s="186">
        <v>15</v>
      </c>
      <c r="Y19" s="207" t="s">
        <v>45</v>
      </c>
      <c r="Z19" s="1"/>
      <c r="AA19" s="528" t="s">
        <v>1537</v>
      </c>
      <c r="AB19" s="525">
        <v>59374</v>
      </c>
      <c r="AC19" s="526">
        <f t="shared" si="9"/>
        <v>59374</v>
      </c>
    </row>
    <row r="20" spans="1:29" ht="76.5">
      <c r="A20" s="7">
        <v>18</v>
      </c>
      <c r="B20" s="19">
        <v>278031</v>
      </c>
      <c r="C20" s="117" t="s">
        <v>1538</v>
      </c>
      <c r="D20" s="118" t="s">
        <v>61</v>
      </c>
      <c r="E20" s="179">
        <v>1</v>
      </c>
      <c r="F20" s="232">
        <f t="shared" si="0"/>
        <v>1320</v>
      </c>
      <c r="G20" s="231">
        <v>0.19</v>
      </c>
      <c r="H20" s="230">
        <f t="shared" si="1"/>
        <v>1570.8</v>
      </c>
      <c r="I20" s="202">
        <v>1366</v>
      </c>
      <c r="J20" s="20">
        <v>1339</v>
      </c>
      <c r="K20" s="229">
        <v>1255</v>
      </c>
      <c r="L20" s="228">
        <f t="shared" si="2"/>
        <v>1320</v>
      </c>
      <c r="M20" s="5"/>
      <c r="N20" s="227">
        <v>0.19</v>
      </c>
      <c r="O20" s="8">
        <f t="shared" si="3"/>
        <v>1625.54</v>
      </c>
      <c r="P20" s="226">
        <f t="shared" si="4"/>
        <v>1593.41</v>
      </c>
      <c r="Q20" s="226">
        <f t="shared" si="5"/>
        <v>1493.45</v>
      </c>
      <c r="R20" s="9">
        <f t="shared" si="6"/>
        <v>1570.8</v>
      </c>
      <c r="S20" s="9">
        <f t="shared" si="7"/>
        <v>88.278959999999998</v>
      </c>
      <c r="T20" s="195">
        <f t="shared" si="8"/>
        <v>1659.0789600000001</v>
      </c>
      <c r="U20" s="6"/>
      <c r="V20" s="186">
        <v>26</v>
      </c>
      <c r="W20" s="186">
        <v>12</v>
      </c>
      <c r="X20" s="186">
        <v>15</v>
      </c>
      <c r="Y20" s="207" t="s">
        <v>45</v>
      </c>
      <c r="Z20" s="1"/>
      <c r="AA20" s="528" t="s">
        <v>1539</v>
      </c>
      <c r="AB20" s="525">
        <v>1978</v>
      </c>
      <c r="AC20" s="526">
        <f t="shared" si="9"/>
        <v>1978</v>
      </c>
    </row>
    <row r="21" spans="1:29" ht="76.5">
      <c r="A21" s="7">
        <v>19</v>
      </c>
      <c r="B21" s="19">
        <v>278031</v>
      </c>
      <c r="C21" s="117" t="s">
        <v>1540</v>
      </c>
      <c r="D21" s="118" t="s">
        <v>61</v>
      </c>
      <c r="E21" s="179">
        <v>1</v>
      </c>
      <c r="F21" s="232">
        <f t="shared" si="0"/>
        <v>396</v>
      </c>
      <c r="G21" s="231">
        <v>0.19</v>
      </c>
      <c r="H21" s="230">
        <f t="shared" si="1"/>
        <v>471.24</v>
      </c>
      <c r="I21" s="116">
        <v>410</v>
      </c>
      <c r="J21" s="21">
        <v>402</v>
      </c>
      <c r="K21" s="233">
        <v>376</v>
      </c>
      <c r="L21" s="228">
        <f t="shared" si="2"/>
        <v>396</v>
      </c>
      <c r="M21" s="5"/>
      <c r="N21" s="227">
        <v>0.19</v>
      </c>
      <c r="O21" s="8">
        <f t="shared" si="3"/>
        <v>487.9</v>
      </c>
      <c r="P21" s="226">
        <f t="shared" si="4"/>
        <v>478.38</v>
      </c>
      <c r="Q21" s="226">
        <f t="shared" si="5"/>
        <v>447.44</v>
      </c>
      <c r="R21" s="9">
        <f t="shared" si="6"/>
        <v>471.24</v>
      </c>
      <c r="S21" s="9">
        <f t="shared" si="7"/>
        <v>26.483688000000001</v>
      </c>
      <c r="T21" s="195">
        <f t="shared" si="8"/>
        <v>497.72368800000004</v>
      </c>
      <c r="U21" s="6"/>
      <c r="V21" s="186">
        <v>26</v>
      </c>
      <c r="W21" s="186">
        <v>12</v>
      </c>
      <c r="X21" s="186">
        <v>15</v>
      </c>
      <c r="Y21" s="207" t="s">
        <v>45</v>
      </c>
      <c r="Z21" s="1"/>
      <c r="AA21" s="528" t="s">
        <v>1541</v>
      </c>
      <c r="AB21" s="527">
        <v>593</v>
      </c>
      <c r="AC21" s="526">
        <f t="shared" si="9"/>
        <v>593</v>
      </c>
    </row>
    <row r="22" spans="1:29" ht="76.5">
      <c r="A22" s="7">
        <v>20</v>
      </c>
      <c r="B22" s="19">
        <v>278031</v>
      </c>
      <c r="C22" s="117" t="s">
        <v>1542</v>
      </c>
      <c r="D22" s="118" t="s">
        <v>61</v>
      </c>
      <c r="E22" s="179">
        <v>1</v>
      </c>
      <c r="F22" s="232">
        <f t="shared" si="0"/>
        <v>742.66666666666663</v>
      </c>
      <c r="G22" s="231">
        <v>0.19</v>
      </c>
      <c r="H22" s="230">
        <f t="shared" si="1"/>
        <v>883.77333333333331</v>
      </c>
      <c r="I22" s="116">
        <v>769</v>
      </c>
      <c r="J22" s="21">
        <v>753</v>
      </c>
      <c r="K22" s="233">
        <v>706</v>
      </c>
      <c r="L22" s="228">
        <f t="shared" si="2"/>
        <v>742.66666666666663</v>
      </c>
      <c r="M22" s="5"/>
      <c r="N22" s="227">
        <v>0.19</v>
      </c>
      <c r="O22" s="8">
        <f t="shared" si="3"/>
        <v>915.11</v>
      </c>
      <c r="P22" s="226">
        <f t="shared" si="4"/>
        <v>896.06999999999994</v>
      </c>
      <c r="Q22" s="226">
        <f t="shared" si="5"/>
        <v>840.14</v>
      </c>
      <c r="R22" s="9">
        <f t="shared" si="6"/>
        <v>883.7733333333332</v>
      </c>
      <c r="S22" s="9">
        <f t="shared" si="7"/>
        <v>49.668061333333334</v>
      </c>
      <c r="T22" s="195">
        <f t="shared" si="8"/>
        <v>933.44139466666661</v>
      </c>
      <c r="U22" s="6"/>
      <c r="V22" s="186">
        <v>26</v>
      </c>
      <c r="W22" s="186">
        <v>12</v>
      </c>
      <c r="X22" s="186">
        <v>15</v>
      </c>
      <c r="Y22" s="207" t="s">
        <v>45</v>
      </c>
      <c r="Z22" s="1"/>
      <c r="AA22" s="528" t="s">
        <v>1543</v>
      </c>
      <c r="AB22" s="525">
        <v>1113</v>
      </c>
      <c r="AC22" s="526">
        <f t="shared" si="9"/>
        <v>1113</v>
      </c>
    </row>
    <row r="23" spans="1:29" ht="89.25">
      <c r="A23" s="7">
        <v>21</v>
      </c>
      <c r="B23" s="19">
        <v>271362</v>
      </c>
      <c r="C23" s="119" t="s">
        <v>1544</v>
      </c>
      <c r="D23" s="118" t="s">
        <v>61</v>
      </c>
      <c r="E23" s="179">
        <v>1</v>
      </c>
      <c r="F23" s="232">
        <f t="shared" si="0"/>
        <v>54283</v>
      </c>
      <c r="G23" s="231">
        <v>0.19</v>
      </c>
      <c r="H23" s="230">
        <f t="shared" si="1"/>
        <v>64596.770000000004</v>
      </c>
      <c r="I23" s="202">
        <v>56185</v>
      </c>
      <c r="J23" s="20">
        <v>55061</v>
      </c>
      <c r="K23" s="229">
        <v>51603</v>
      </c>
      <c r="L23" s="228">
        <f t="shared" si="2"/>
        <v>54283</v>
      </c>
      <c r="M23" s="5"/>
      <c r="N23" s="227">
        <v>0.19</v>
      </c>
      <c r="O23" s="8">
        <f t="shared" si="3"/>
        <v>66860.149999999994</v>
      </c>
      <c r="P23" s="226">
        <f t="shared" si="4"/>
        <v>65522.59</v>
      </c>
      <c r="Q23" s="226">
        <f t="shared" si="5"/>
        <v>61407.57</v>
      </c>
      <c r="R23" s="9">
        <f t="shared" si="6"/>
        <v>64596.77</v>
      </c>
      <c r="S23" s="9">
        <f t="shared" si="7"/>
        <v>3630.3384740000001</v>
      </c>
      <c r="T23" s="195">
        <f t="shared" si="8"/>
        <v>68227.108474000008</v>
      </c>
      <c r="U23" s="6"/>
      <c r="V23" s="186">
        <v>26</v>
      </c>
      <c r="W23" s="186">
        <v>12</v>
      </c>
      <c r="X23" s="186">
        <v>15</v>
      </c>
      <c r="Y23" s="207" t="s">
        <v>45</v>
      </c>
      <c r="Z23" s="1"/>
      <c r="AA23" s="528" t="s">
        <v>1545</v>
      </c>
      <c r="AB23" s="525">
        <v>81391</v>
      </c>
      <c r="AC23" s="526">
        <f t="shared" si="9"/>
        <v>81391</v>
      </c>
    </row>
    <row r="24" spans="1:29" ht="114.75">
      <c r="A24" s="7">
        <v>22</v>
      </c>
      <c r="B24" s="19">
        <v>234098</v>
      </c>
      <c r="C24" s="119" t="s">
        <v>1546</v>
      </c>
      <c r="D24" s="118" t="s">
        <v>61</v>
      </c>
      <c r="E24" s="179">
        <v>1</v>
      </c>
      <c r="F24" s="232">
        <f t="shared" si="0"/>
        <v>56480.666666666664</v>
      </c>
      <c r="G24" s="231">
        <v>0.19</v>
      </c>
      <c r="H24" s="230">
        <f t="shared" si="1"/>
        <v>67211.993333333332</v>
      </c>
      <c r="I24" s="202">
        <v>58460</v>
      </c>
      <c r="J24" s="20">
        <v>57290</v>
      </c>
      <c r="K24" s="229">
        <v>53692</v>
      </c>
      <c r="L24" s="228">
        <f t="shared" si="2"/>
        <v>56480.666666666664</v>
      </c>
      <c r="M24" s="5"/>
      <c r="N24" s="227">
        <v>0.19</v>
      </c>
      <c r="O24" s="8">
        <f t="shared" si="3"/>
        <v>69567.399999999994</v>
      </c>
      <c r="P24" s="226">
        <f t="shared" si="4"/>
        <v>68175.100000000006</v>
      </c>
      <c r="Q24" s="226">
        <f t="shared" si="5"/>
        <v>63893.479999999996</v>
      </c>
      <c r="R24" s="9">
        <f t="shared" si="6"/>
        <v>67211.993333333332</v>
      </c>
      <c r="S24" s="9">
        <f t="shared" si="7"/>
        <v>3777.3140253333331</v>
      </c>
      <c r="T24" s="195">
        <f t="shared" si="8"/>
        <v>70989.307358666672</v>
      </c>
      <c r="U24" s="6"/>
      <c r="V24" s="186">
        <v>26</v>
      </c>
      <c r="W24" s="186">
        <v>12</v>
      </c>
      <c r="X24" s="186">
        <v>15</v>
      </c>
      <c r="Y24" s="207" t="s">
        <v>45</v>
      </c>
      <c r="Z24" s="1"/>
      <c r="AA24" s="528" t="s">
        <v>1547</v>
      </c>
      <c r="AB24" s="525">
        <v>84686</v>
      </c>
      <c r="AC24" s="526">
        <f t="shared" si="9"/>
        <v>84686</v>
      </c>
    </row>
    <row r="25" spans="1:29" ht="26.25">
      <c r="A25" s="7">
        <v>23</v>
      </c>
      <c r="B25" s="19">
        <v>234098</v>
      </c>
      <c r="C25" s="238" t="s">
        <v>1548</v>
      </c>
      <c r="D25" s="118" t="s">
        <v>61</v>
      </c>
      <c r="E25" s="179">
        <v>1</v>
      </c>
      <c r="F25" s="232">
        <f t="shared" si="0"/>
        <v>56480.666666666664</v>
      </c>
      <c r="G25" s="231">
        <v>0.19</v>
      </c>
      <c r="H25" s="230">
        <f t="shared" si="1"/>
        <v>67211.993333333332</v>
      </c>
      <c r="I25" s="202">
        <v>58460</v>
      </c>
      <c r="J25" s="20">
        <v>57290</v>
      </c>
      <c r="K25" s="229">
        <v>53692</v>
      </c>
      <c r="L25" s="228">
        <f t="shared" si="2"/>
        <v>56480.666666666664</v>
      </c>
      <c r="M25" s="5"/>
      <c r="N25" s="227">
        <v>0.19</v>
      </c>
      <c r="O25" s="8">
        <f t="shared" si="3"/>
        <v>69567.399999999994</v>
      </c>
      <c r="P25" s="226">
        <f t="shared" si="4"/>
        <v>68175.100000000006</v>
      </c>
      <c r="Q25" s="226">
        <f t="shared" si="5"/>
        <v>63893.479999999996</v>
      </c>
      <c r="R25" s="9">
        <f t="shared" si="6"/>
        <v>67211.993333333332</v>
      </c>
      <c r="S25" s="9">
        <f t="shared" si="7"/>
        <v>3777.3140253333331</v>
      </c>
      <c r="T25" s="195">
        <f t="shared" si="8"/>
        <v>70989.307358666672</v>
      </c>
      <c r="U25" s="6"/>
      <c r="V25" s="186">
        <v>26</v>
      </c>
      <c r="W25" s="186">
        <v>12</v>
      </c>
      <c r="X25" s="186">
        <v>15</v>
      </c>
      <c r="Y25" s="207" t="s">
        <v>45</v>
      </c>
      <c r="Z25" s="1"/>
      <c r="AA25" s="528" t="s">
        <v>1547</v>
      </c>
      <c r="AB25" s="525">
        <v>84686</v>
      </c>
      <c r="AC25" s="526">
        <f t="shared" si="9"/>
        <v>84686</v>
      </c>
    </row>
    <row r="26" spans="1:29" ht="127.5">
      <c r="A26" s="7">
        <v>24</v>
      </c>
      <c r="B26" s="19">
        <v>234098</v>
      </c>
      <c r="C26" s="119" t="s">
        <v>1549</v>
      </c>
      <c r="D26" s="118" t="s">
        <v>61</v>
      </c>
      <c r="E26" s="179">
        <v>1</v>
      </c>
      <c r="F26" s="232">
        <f t="shared" si="0"/>
        <v>14374.666666666666</v>
      </c>
      <c r="G26" s="231">
        <v>0.19</v>
      </c>
      <c r="H26" s="230">
        <f t="shared" si="1"/>
        <v>17105.853333333333</v>
      </c>
      <c r="I26" s="202">
        <v>14878</v>
      </c>
      <c r="J26" s="20">
        <v>14581</v>
      </c>
      <c r="K26" s="229">
        <v>13665</v>
      </c>
      <c r="L26" s="228">
        <f t="shared" si="2"/>
        <v>14374.666666666666</v>
      </c>
      <c r="M26" s="5"/>
      <c r="N26" s="227">
        <v>0.19</v>
      </c>
      <c r="O26" s="8">
        <f t="shared" si="3"/>
        <v>17704.82</v>
      </c>
      <c r="P26" s="226">
        <f t="shared" si="4"/>
        <v>17351.39</v>
      </c>
      <c r="Q26" s="226">
        <f t="shared" si="5"/>
        <v>16261.35</v>
      </c>
      <c r="R26" s="9">
        <f t="shared" si="6"/>
        <v>17105.853333333333</v>
      </c>
      <c r="S26" s="9">
        <f t="shared" si="7"/>
        <v>961.34895733333326</v>
      </c>
      <c r="T26" s="195">
        <f t="shared" si="8"/>
        <v>18067.202290666664</v>
      </c>
      <c r="U26" s="6"/>
      <c r="V26" s="186">
        <v>26</v>
      </c>
      <c r="W26" s="186">
        <v>12</v>
      </c>
      <c r="X26" s="186">
        <v>15</v>
      </c>
      <c r="Y26" s="207" t="s">
        <v>45</v>
      </c>
      <c r="Z26" s="1"/>
      <c r="AA26" s="528" t="s">
        <v>1550</v>
      </c>
      <c r="AB26" s="525">
        <v>21552</v>
      </c>
      <c r="AC26" s="526">
        <f t="shared" si="9"/>
        <v>21552</v>
      </c>
    </row>
    <row r="27" spans="1:29" ht="127.5">
      <c r="A27" s="7">
        <v>25</v>
      </c>
      <c r="B27" s="19">
        <v>234098</v>
      </c>
      <c r="C27" s="119" t="s">
        <v>1551</v>
      </c>
      <c r="D27" s="118" t="s">
        <v>61</v>
      </c>
      <c r="E27" s="179">
        <v>1</v>
      </c>
      <c r="F27" s="232">
        <f t="shared" si="0"/>
        <v>14374.666666666666</v>
      </c>
      <c r="G27" s="231">
        <v>0.19</v>
      </c>
      <c r="H27" s="230">
        <f t="shared" si="1"/>
        <v>17105.853333333333</v>
      </c>
      <c r="I27" s="202">
        <v>14878</v>
      </c>
      <c r="J27" s="20">
        <v>14581</v>
      </c>
      <c r="K27" s="229">
        <v>13665</v>
      </c>
      <c r="L27" s="228">
        <f t="shared" si="2"/>
        <v>14374.666666666666</v>
      </c>
      <c r="M27" s="5"/>
      <c r="N27" s="227">
        <v>0.19</v>
      </c>
      <c r="O27" s="8">
        <f t="shared" si="3"/>
        <v>17704.82</v>
      </c>
      <c r="P27" s="226">
        <f t="shared" si="4"/>
        <v>17351.39</v>
      </c>
      <c r="Q27" s="226">
        <f t="shared" si="5"/>
        <v>16261.35</v>
      </c>
      <c r="R27" s="9">
        <f t="shared" si="6"/>
        <v>17105.853333333333</v>
      </c>
      <c r="S27" s="9">
        <f t="shared" si="7"/>
        <v>961.34895733333326</v>
      </c>
      <c r="T27" s="195">
        <f t="shared" si="8"/>
        <v>18067.202290666664</v>
      </c>
      <c r="U27" s="6"/>
      <c r="V27" s="186">
        <v>26</v>
      </c>
      <c r="W27" s="186">
        <v>12</v>
      </c>
      <c r="X27" s="186">
        <v>15</v>
      </c>
      <c r="Y27" s="207" t="s">
        <v>45</v>
      </c>
      <c r="Z27" s="1"/>
      <c r="AA27" s="528" t="s">
        <v>1550</v>
      </c>
      <c r="AB27" s="525">
        <v>21552</v>
      </c>
      <c r="AC27" s="526">
        <f t="shared" si="9"/>
        <v>21552</v>
      </c>
    </row>
    <row r="28" spans="1:29" ht="127.5">
      <c r="A28" s="7">
        <v>26</v>
      </c>
      <c r="B28" s="19">
        <v>234098</v>
      </c>
      <c r="C28" s="119" t="s">
        <v>1552</v>
      </c>
      <c r="D28" s="118" t="s">
        <v>61</v>
      </c>
      <c r="E28" s="179">
        <v>1</v>
      </c>
      <c r="F28" s="232">
        <f t="shared" si="0"/>
        <v>14374.666666666666</v>
      </c>
      <c r="G28" s="231">
        <v>0.19</v>
      </c>
      <c r="H28" s="230">
        <f t="shared" si="1"/>
        <v>17105.853333333333</v>
      </c>
      <c r="I28" s="202">
        <v>14878</v>
      </c>
      <c r="J28" s="20">
        <v>14581</v>
      </c>
      <c r="K28" s="229">
        <v>13665</v>
      </c>
      <c r="L28" s="228">
        <f t="shared" si="2"/>
        <v>14374.666666666666</v>
      </c>
      <c r="M28" s="5"/>
      <c r="N28" s="227">
        <v>0.19</v>
      </c>
      <c r="O28" s="8">
        <f t="shared" si="3"/>
        <v>17704.82</v>
      </c>
      <c r="P28" s="226">
        <f t="shared" si="4"/>
        <v>17351.39</v>
      </c>
      <c r="Q28" s="226">
        <f t="shared" si="5"/>
        <v>16261.35</v>
      </c>
      <c r="R28" s="9">
        <f t="shared" si="6"/>
        <v>17105.853333333333</v>
      </c>
      <c r="S28" s="9">
        <f t="shared" si="7"/>
        <v>961.34895733333326</v>
      </c>
      <c r="T28" s="195">
        <f t="shared" si="8"/>
        <v>18067.202290666664</v>
      </c>
      <c r="U28" s="6"/>
      <c r="V28" s="186">
        <v>26</v>
      </c>
      <c r="W28" s="186">
        <v>12</v>
      </c>
      <c r="X28" s="186">
        <v>15</v>
      </c>
      <c r="Y28" s="207" t="s">
        <v>45</v>
      </c>
      <c r="Z28" s="1"/>
      <c r="AA28" s="528" t="s">
        <v>1550</v>
      </c>
      <c r="AB28" s="525">
        <v>21552</v>
      </c>
      <c r="AC28" s="526">
        <f t="shared" si="9"/>
        <v>21552</v>
      </c>
    </row>
    <row r="29" spans="1:29" ht="127.5">
      <c r="A29" s="7">
        <v>27</v>
      </c>
      <c r="B29" s="19">
        <v>234098</v>
      </c>
      <c r="C29" s="119" t="s">
        <v>1553</v>
      </c>
      <c r="D29" s="118" t="s">
        <v>61</v>
      </c>
      <c r="E29" s="179">
        <v>1</v>
      </c>
      <c r="F29" s="232">
        <f t="shared" si="0"/>
        <v>14374.666666666666</v>
      </c>
      <c r="G29" s="231">
        <v>0.19</v>
      </c>
      <c r="H29" s="230">
        <f t="shared" si="1"/>
        <v>17105.853333333333</v>
      </c>
      <c r="I29" s="202">
        <v>14878</v>
      </c>
      <c r="J29" s="20">
        <v>14581</v>
      </c>
      <c r="K29" s="229">
        <v>13665</v>
      </c>
      <c r="L29" s="228">
        <f t="shared" si="2"/>
        <v>14374.666666666666</v>
      </c>
      <c r="M29" s="5"/>
      <c r="N29" s="227">
        <v>0.19</v>
      </c>
      <c r="O29" s="8">
        <f t="shared" si="3"/>
        <v>17704.82</v>
      </c>
      <c r="P29" s="226">
        <f t="shared" si="4"/>
        <v>17351.39</v>
      </c>
      <c r="Q29" s="226">
        <f t="shared" si="5"/>
        <v>16261.35</v>
      </c>
      <c r="R29" s="9">
        <f t="shared" si="6"/>
        <v>17105.853333333333</v>
      </c>
      <c r="S29" s="9">
        <f t="shared" si="7"/>
        <v>961.34895733333326</v>
      </c>
      <c r="T29" s="195">
        <f t="shared" si="8"/>
        <v>18067.202290666664</v>
      </c>
      <c r="U29" s="6"/>
      <c r="V29" s="186">
        <v>26</v>
      </c>
      <c r="W29" s="186">
        <v>12</v>
      </c>
      <c r="X29" s="186">
        <v>15</v>
      </c>
      <c r="Y29" s="207" t="s">
        <v>45</v>
      </c>
      <c r="Z29" s="1"/>
      <c r="AA29" s="528" t="s">
        <v>1550</v>
      </c>
      <c r="AB29" s="525">
        <v>21552</v>
      </c>
      <c r="AC29" s="526">
        <f t="shared" si="9"/>
        <v>21552</v>
      </c>
    </row>
    <row r="30" spans="1:29" ht="127.5">
      <c r="A30" s="7">
        <v>28</v>
      </c>
      <c r="B30" s="19">
        <v>234098</v>
      </c>
      <c r="C30" s="119" t="s">
        <v>1554</v>
      </c>
      <c r="D30" s="118" t="s">
        <v>61</v>
      </c>
      <c r="E30" s="179">
        <v>1</v>
      </c>
      <c r="F30" s="232">
        <f t="shared" si="0"/>
        <v>14374.666666666666</v>
      </c>
      <c r="G30" s="231">
        <v>0.19</v>
      </c>
      <c r="H30" s="230">
        <f t="shared" si="1"/>
        <v>17105.853333333333</v>
      </c>
      <c r="I30" s="202">
        <v>14878</v>
      </c>
      <c r="J30" s="20">
        <v>14581</v>
      </c>
      <c r="K30" s="229">
        <v>13665</v>
      </c>
      <c r="L30" s="228">
        <f t="shared" si="2"/>
        <v>14374.666666666666</v>
      </c>
      <c r="M30" s="5"/>
      <c r="N30" s="227">
        <v>0.19</v>
      </c>
      <c r="O30" s="8">
        <f t="shared" si="3"/>
        <v>17704.82</v>
      </c>
      <c r="P30" s="226">
        <f t="shared" si="4"/>
        <v>17351.39</v>
      </c>
      <c r="Q30" s="226">
        <f t="shared" si="5"/>
        <v>16261.35</v>
      </c>
      <c r="R30" s="9">
        <f t="shared" si="6"/>
        <v>17105.853333333333</v>
      </c>
      <c r="S30" s="9">
        <f t="shared" si="7"/>
        <v>961.34895733333326</v>
      </c>
      <c r="T30" s="195">
        <f t="shared" si="8"/>
        <v>18067.202290666664</v>
      </c>
      <c r="U30" s="6"/>
      <c r="V30" s="186">
        <v>26</v>
      </c>
      <c r="W30" s="186">
        <v>12</v>
      </c>
      <c r="X30" s="186">
        <v>15</v>
      </c>
      <c r="Y30" s="207" t="s">
        <v>45</v>
      </c>
      <c r="Z30" s="1"/>
      <c r="AA30" s="528" t="s">
        <v>1550</v>
      </c>
      <c r="AB30" s="525">
        <v>21552</v>
      </c>
      <c r="AC30" s="526">
        <f t="shared" si="9"/>
        <v>21552</v>
      </c>
    </row>
    <row r="31" spans="1:29" ht="127.5">
      <c r="A31" s="7">
        <v>29</v>
      </c>
      <c r="B31" s="19">
        <v>234098</v>
      </c>
      <c r="C31" s="119" t="s">
        <v>1555</v>
      </c>
      <c r="D31" s="118" t="s">
        <v>61</v>
      </c>
      <c r="E31" s="179">
        <v>1</v>
      </c>
      <c r="F31" s="232">
        <f t="shared" si="0"/>
        <v>14374.666666666666</v>
      </c>
      <c r="G31" s="231">
        <v>0.19</v>
      </c>
      <c r="H31" s="230">
        <f t="shared" si="1"/>
        <v>17105.853333333333</v>
      </c>
      <c r="I31" s="202">
        <v>14878</v>
      </c>
      <c r="J31" s="20">
        <v>14581</v>
      </c>
      <c r="K31" s="229">
        <v>13665</v>
      </c>
      <c r="L31" s="228">
        <f t="shared" si="2"/>
        <v>14374.666666666666</v>
      </c>
      <c r="M31" s="5"/>
      <c r="N31" s="227">
        <v>0.19</v>
      </c>
      <c r="O31" s="8">
        <f t="shared" si="3"/>
        <v>17704.82</v>
      </c>
      <c r="P31" s="226">
        <f t="shared" si="4"/>
        <v>17351.39</v>
      </c>
      <c r="Q31" s="226">
        <f t="shared" si="5"/>
        <v>16261.35</v>
      </c>
      <c r="R31" s="9">
        <f t="shared" si="6"/>
        <v>17105.853333333333</v>
      </c>
      <c r="S31" s="9">
        <f t="shared" si="7"/>
        <v>961.34895733333326</v>
      </c>
      <c r="T31" s="195">
        <f t="shared" si="8"/>
        <v>18067.202290666664</v>
      </c>
      <c r="U31" s="6"/>
      <c r="V31" s="186">
        <v>26</v>
      </c>
      <c r="W31" s="186">
        <v>12</v>
      </c>
      <c r="X31" s="186">
        <v>15</v>
      </c>
      <c r="Y31" s="207" t="s">
        <v>45</v>
      </c>
      <c r="Z31" s="1"/>
      <c r="AA31" s="528" t="s">
        <v>1550</v>
      </c>
      <c r="AB31" s="525">
        <v>21552</v>
      </c>
      <c r="AC31" s="526">
        <f t="shared" si="9"/>
        <v>21552</v>
      </c>
    </row>
    <row r="32" spans="1:29" ht="51">
      <c r="A32" s="7">
        <v>30</v>
      </c>
      <c r="B32" s="19">
        <v>280677</v>
      </c>
      <c r="C32" s="117" t="s">
        <v>1556</v>
      </c>
      <c r="D32" s="118" t="s">
        <v>61</v>
      </c>
      <c r="E32" s="179">
        <v>1</v>
      </c>
      <c r="F32" s="232">
        <f t="shared" si="0"/>
        <v>26234</v>
      </c>
      <c r="G32" s="231">
        <v>0.19</v>
      </c>
      <c r="H32" s="230">
        <f t="shared" si="1"/>
        <v>31218.46</v>
      </c>
      <c r="I32" s="202">
        <v>27153</v>
      </c>
      <c r="J32" s="20">
        <v>26610</v>
      </c>
      <c r="K32" s="229">
        <v>24939</v>
      </c>
      <c r="L32" s="228">
        <f t="shared" si="2"/>
        <v>26234</v>
      </c>
      <c r="M32" s="5"/>
      <c r="N32" s="227">
        <v>0.19</v>
      </c>
      <c r="O32" s="8">
        <f t="shared" si="3"/>
        <v>32312.07</v>
      </c>
      <c r="P32" s="226">
        <f t="shared" si="4"/>
        <v>31665.9</v>
      </c>
      <c r="Q32" s="226">
        <f t="shared" si="5"/>
        <v>29677.41</v>
      </c>
      <c r="R32" s="9">
        <f t="shared" si="6"/>
        <v>31218.460000000003</v>
      </c>
      <c r="S32" s="9">
        <f t="shared" si="7"/>
        <v>1754.4774519999999</v>
      </c>
      <c r="T32" s="195">
        <f t="shared" si="8"/>
        <v>32972.937451999998</v>
      </c>
      <c r="U32" s="6"/>
      <c r="V32" s="186">
        <v>26</v>
      </c>
      <c r="W32" s="186">
        <v>12</v>
      </c>
      <c r="X32" s="186">
        <v>15</v>
      </c>
      <c r="Y32" s="207" t="s">
        <v>45</v>
      </c>
      <c r="Z32" s="1"/>
      <c r="AA32" s="528" t="s">
        <v>1557</v>
      </c>
      <c r="AB32" s="525">
        <v>39335</v>
      </c>
      <c r="AC32" s="526">
        <f t="shared" si="9"/>
        <v>39335</v>
      </c>
    </row>
    <row r="33" spans="1:29" ht="51">
      <c r="A33" s="7">
        <v>31</v>
      </c>
      <c r="B33" s="19">
        <v>280677</v>
      </c>
      <c r="C33" s="117" t="s">
        <v>1558</v>
      </c>
      <c r="D33" s="118" t="s">
        <v>61</v>
      </c>
      <c r="E33" s="179">
        <v>1</v>
      </c>
      <c r="F33" s="232">
        <f t="shared" si="0"/>
        <v>9239.3333333333339</v>
      </c>
      <c r="G33" s="231">
        <v>0.19</v>
      </c>
      <c r="H33" s="230">
        <f t="shared" si="1"/>
        <v>10994.806666666667</v>
      </c>
      <c r="I33" s="202">
        <v>9563</v>
      </c>
      <c r="J33" s="20">
        <v>9372</v>
      </c>
      <c r="K33" s="229">
        <v>8783</v>
      </c>
      <c r="L33" s="228">
        <f t="shared" si="2"/>
        <v>9239.3333333333339</v>
      </c>
      <c r="M33" s="5"/>
      <c r="N33" s="227">
        <v>0.19</v>
      </c>
      <c r="O33" s="8">
        <f t="shared" si="3"/>
        <v>11379.97</v>
      </c>
      <c r="P33" s="226">
        <f t="shared" si="4"/>
        <v>11152.68</v>
      </c>
      <c r="Q33" s="226">
        <f t="shared" si="5"/>
        <v>10451.77</v>
      </c>
      <c r="R33" s="9">
        <f t="shared" si="6"/>
        <v>10994.806666666665</v>
      </c>
      <c r="S33" s="9">
        <f t="shared" si="7"/>
        <v>617.90813466666668</v>
      </c>
      <c r="T33" s="195">
        <f t="shared" si="8"/>
        <v>11612.714801333334</v>
      </c>
      <c r="U33" s="6"/>
      <c r="V33" s="186">
        <v>26</v>
      </c>
      <c r="W33" s="186">
        <v>12</v>
      </c>
      <c r="X33" s="186">
        <v>15</v>
      </c>
      <c r="Y33" s="207" t="s">
        <v>45</v>
      </c>
      <c r="Z33" s="1"/>
      <c r="AA33" s="528" t="s">
        <v>1559</v>
      </c>
      <c r="AB33" s="525">
        <v>13852</v>
      </c>
      <c r="AC33" s="526">
        <f t="shared" si="9"/>
        <v>13852</v>
      </c>
    </row>
    <row r="34" spans="1:29" ht="51">
      <c r="A34" s="7">
        <v>32</v>
      </c>
      <c r="B34" s="19">
        <v>280677</v>
      </c>
      <c r="C34" s="117" t="s">
        <v>1560</v>
      </c>
      <c r="D34" s="118" t="s">
        <v>61</v>
      </c>
      <c r="E34" s="179">
        <v>1</v>
      </c>
      <c r="F34" s="232">
        <f t="shared" si="0"/>
        <v>26234</v>
      </c>
      <c r="G34" s="231">
        <v>0.19</v>
      </c>
      <c r="H34" s="230">
        <f t="shared" si="1"/>
        <v>31218.46</v>
      </c>
      <c r="I34" s="202">
        <v>27153</v>
      </c>
      <c r="J34" s="20">
        <v>26610</v>
      </c>
      <c r="K34" s="229">
        <v>24939</v>
      </c>
      <c r="L34" s="228">
        <f t="shared" si="2"/>
        <v>26234</v>
      </c>
      <c r="M34" s="5"/>
      <c r="N34" s="227">
        <v>0.19</v>
      </c>
      <c r="O34" s="8">
        <f t="shared" si="3"/>
        <v>32312.07</v>
      </c>
      <c r="P34" s="226">
        <f t="shared" si="4"/>
        <v>31665.9</v>
      </c>
      <c r="Q34" s="226">
        <f t="shared" si="5"/>
        <v>29677.41</v>
      </c>
      <c r="R34" s="9">
        <f t="shared" si="6"/>
        <v>31218.460000000003</v>
      </c>
      <c r="S34" s="9">
        <f t="shared" si="7"/>
        <v>1754.4774519999999</v>
      </c>
      <c r="T34" s="195">
        <f t="shared" si="8"/>
        <v>32972.937451999998</v>
      </c>
      <c r="U34" s="6"/>
      <c r="V34" s="186">
        <v>26</v>
      </c>
      <c r="W34" s="186">
        <v>12</v>
      </c>
      <c r="X34" s="186">
        <v>15</v>
      </c>
      <c r="Y34" s="207" t="s">
        <v>45</v>
      </c>
      <c r="Z34" s="1"/>
      <c r="AA34" s="528" t="s">
        <v>1557</v>
      </c>
      <c r="AB34" s="525">
        <v>39335</v>
      </c>
      <c r="AC34" s="526">
        <f t="shared" si="9"/>
        <v>39335</v>
      </c>
    </row>
    <row r="35" spans="1:29" ht="51">
      <c r="A35" s="7">
        <v>33</v>
      </c>
      <c r="B35" s="19">
        <v>280677</v>
      </c>
      <c r="C35" s="117" t="s">
        <v>1561</v>
      </c>
      <c r="D35" s="118" t="s">
        <v>61</v>
      </c>
      <c r="E35" s="179">
        <v>1</v>
      </c>
      <c r="F35" s="232">
        <f t="shared" si="0"/>
        <v>18562.666666666668</v>
      </c>
      <c r="G35" s="231">
        <v>0.19</v>
      </c>
      <c r="H35" s="230">
        <f t="shared" si="1"/>
        <v>22089.573333333334</v>
      </c>
      <c r="I35" s="202">
        <v>19213</v>
      </c>
      <c r="J35" s="20">
        <v>18829</v>
      </c>
      <c r="K35" s="229">
        <v>17646</v>
      </c>
      <c r="L35" s="228">
        <f t="shared" si="2"/>
        <v>18562.666666666668</v>
      </c>
      <c r="M35" s="5"/>
      <c r="N35" s="227">
        <v>0.19</v>
      </c>
      <c r="O35" s="8">
        <f t="shared" si="3"/>
        <v>22863.47</v>
      </c>
      <c r="P35" s="226">
        <f t="shared" si="4"/>
        <v>22406.510000000002</v>
      </c>
      <c r="Q35" s="226">
        <f t="shared" si="5"/>
        <v>20998.74</v>
      </c>
      <c r="R35" s="9">
        <f t="shared" si="6"/>
        <v>22089.573333333334</v>
      </c>
      <c r="S35" s="9">
        <f t="shared" si="7"/>
        <v>1241.4340213333332</v>
      </c>
      <c r="T35" s="195">
        <f t="shared" si="8"/>
        <v>23331.007354666668</v>
      </c>
      <c r="U35" s="6"/>
      <c r="V35" s="186">
        <v>26</v>
      </c>
      <c r="W35" s="186">
        <v>12</v>
      </c>
      <c r="X35" s="186">
        <v>15</v>
      </c>
      <c r="Y35" s="207" t="s">
        <v>45</v>
      </c>
      <c r="Z35" s="1"/>
      <c r="AA35" s="528" t="s">
        <v>1562</v>
      </c>
      <c r="AB35" s="525">
        <v>27832</v>
      </c>
      <c r="AC35" s="526">
        <f t="shared" si="9"/>
        <v>27832</v>
      </c>
    </row>
    <row r="36" spans="1:29" ht="51">
      <c r="A36" s="7">
        <v>34</v>
      </c>
      <c r="B36" s="19">
        <v>280677</v>
      </c>
      <c r="C36" s="117" t="s">
        <v>1563</v>
      </c>
      <c r="D36" s="118" t="s">
        <v>61</v>
      </c>
      <c r="E36" s="179">
        <v>1</v>
      </c>
      <c r="F36" s="232">
        <f t="shared" si="0"/>
        <v>34483.666666666664</v>
      </c>
      <c r="G36" s="231">
        <v>0.19</v>
      </c>
      <c r="H36" s="230">
        <f t="shared" si="1"/>
        <v>41035.563333333332</v>
      </c>
      <c r="I36" s="202">
        <v>35692</v>
      </c>
      <c r="J36" s="20">
        <v>34978</v>
      </c>
      <c r="K36" s="229">
        <v>32781</v>
      </c>
      <c r="L36" s="228">
        <f t="shared" si="2"/>
        <v>34483.666666666664</v>
      </c>
      <c r="M36" s="5"/>
      <c r="N36" s="227">
        <v>0.19</v>
      </c>
      <c r="O36" s="8">
        <f t="shared" si="3"/>
        <v>42473.48</v>
      </c>
      <c r="P36" s="226">
        <f t="shared" si="4"/>
        <v>41623.82</v>
      </c>
      <c r="Q36" s="226">
        <f t="shared" si="5"/>
        <v>39009.39</v>
      </c>
      <c r="R36" s="9">
        <f t="shared" si="6"/>
        <v>41035.563333333332</v>
      </c>
      <c r="S36" s="9">
        <f t="shared" si="7"/>
        <v>2306.1986593333331</v>
      </c>
      <c r="T36" s="195">
        <f t="shared" si="8"/>
        <v>43341.761992666667</v>
      </c>
      <c r="U36" s="6"/>
      <c r="V36" s="186">
        <v>31</v>
      </c>
      <c r="W36" s="186">
        <v>16</v>
      </c>
      <c r="X36" s="186">
        <v>21</v>
      </c>
      <c r="Y36" s="207" t="s">
        <v>45</v>
      </c>
      <c r="Z36" s="1"/>
      <c r="AA36" s="528" t="s">
        <v>1564</v>
      </c>
      <c r="AB36" s="525">
        <v>51704</v>
      </c>
      <c r="AC36" s="526">
        <f t="shared" si="9"/>
        <v>51704</v>
      </c>
    </row>
    <row r="37" spans="1:29" ht="102">
      <c r="A37" s="7">
        <v>35</v>
      </c>
      <c r="B37" s="19">
        <v>234814</v>
      </c>
      <c r="C37" s="119" t="s">
        <v>1565</v>
      </c>
      <c r="D37" s="118" t="s">
        <v>61</v>
      </c>
      <c r="E37" s="179">
        <v>1</v>
      </c>
      <c r="F37" s="232">
        <f t="shared" si="0"/>
        <v>22934.333333333332</v>
      </c>
      <c r="G37" s="231">
        <v>0.19</v>
      </c>
      <c r="H37" s="230">
        <f t="shared" si="1"/>
        <v>27291.856666666667</v>
      </c>
      <c r="I37" s="202">
        <v>23738</v>
      </c>
      <c r="J37" s="20">
        <v>23263</v>
      </c>
      <c r="K37" s="229">
        <v>21802</v>
      </c>
      <c r="L37" s="228">
        <f t="shared" si="2"/>
        <v>22934.333333333332</v>
      </c>
      <c r="M37" s="5"/>
      <c r="N37" s="227">
        <v>0.19</v>
      </c>
      <c r="O37" s="8">
        <f t="shared" si="3"/>
        <v>28248.22</v>
      </c>
      <c r="P37" s="226">
        <f t="shared" si="4"/>
        <v>27682.97</v>
      </c>
      <c r="Q37" s="226">
        <f t="shared" si="5"/>
        <v>25944.38</v>
      </c>
      <c r="R37" s="9">
        <f t="shared" si="6"/>
        <v>27291.85666666667</v>
      </c>
      <c r="S37" s="9">
        <f t="shared" si="7"/>
        <v>1533.8023446666666</v>
      </c>
      <c r="T37" s="195">
        <f t="shared" si="8"/>
        <v>28825.659011333333</v>
      </c>
      <c r="U37" s="6"/>
      <c r="V37" s="186">
        <v>30</v>
      </c>
      <c r="W37" s="186">
        <v>10</v>
      </c>
      <c r="X37" s="186">
        <v>15</v>
      </c>
      <c r="Y37" s="207" t="s">
        <v>93</v>
      </c>
      <c r="Z37" s="1"/>
      <c r="AA37" s="528" t="s">
        <v>1566</v>
      </c>
      <c r="AB37" s="525">
        <v>34387</v>
      </c>
      <c r="AC37" s="526">
        <f t="shared" si="9"/>
        <v>34387</v>
      </c>
    </row>
    <row r="38" spans="1:29" ht="76.5">
      <c r="A38" s="7">
        <v>36</v>
      </c>
      <c r="B38" s="19">
        <v>234814</v>
      </c>
      <c r="C38" s="117" t="s">
        <v>1567</v>
      </c>
      <c r="D38" s="118" t="s">
        <v>61</v>
      </c>
      <c r="E38" s="179">
        <v>1</v>
      </c>
      <c r="F38" s="232">
        <f t="shared" si="0"/>
        <v>2475.3333333333335</v>
      </c>
      <c r="G38" s="231">
        <v>0.19</v>
      </c>
      <c r="H38" s="230">
        <f t="shared" si="1"/>
        <v>2945.646666666667</v>
      </c>
      <c r="I38" s="202">
        <v>2562</v>
      </c>
      <c r="J38" s="20">
        <v>2511</v>
      </c>
      <c r="K38" s="229">
        <v>2353</v>
      </c>
      <c r="L38" s="228">
        <f t="shared" si="2"/>
        <v>2475.3333333333335</v>
      </c>
      <c r="M38" s="5"/>
      <c r="N38" s="227">
        <v>0.19</v>
      </c>
      <c r="O38" s="8">
        <f t="shared" si="3"/>
        <v>3048.78</v>
      </c>
      <c r="P38" s="226">
        <f t="shared" si="4"/>
        <v>2988.09</v>
      </c>
      <c r="Q38" s="226">
        <f t="shared" si="5"/>
        <v>2800.07</v>
      </c>
      <c r="R38" s="9">
        <f t="shared" si="6"/>
        <v>2945.646666666667</v>
      </c>
      <c r="S38" s="9">
        <f t="shared" si="7"/>
        <v>165.5453426666667</v>
      </c>
      <c r="T38" s="195">
        <f t="shared" si="8"/>
        <v>3111.1920093333338</v>
      </c>
      <c r="U38" s="6"/>
      <c r="V38" s="186">
        <v>30</v>
      </c>
      <c r="W38" s="186">
        <v>10</v>
      </c>
      <c r="X38" s="186">
        <v>15</v>
      </c>
      <c r="Y38" s="207" t="s">
        <v>93</v>
      </c>
      <c r="Z38" s="1"/>
      <c r="AA38" s="528" t="s">
        <v>1568</v>
      </c>
      <c r="AB38" s="525">
        <v>3711</v>
      </c>
      <c r="AC38" s="526">
        <f t="shared" si="9"/>
        <v>3711</v>
      </c>
    </row>
    <row r="39" spans="1:29" ht="76.5">
      <c r="A39" s="7">
        <v>37</v>
      </c>
      <c r="B39" s="19">
        <v>234814</v>
      </c>
      <c r="C39" s="117" t="s">
        <v>1569</v>
      </c>
      <c r="D39" s="118" t="s">
        <v>61</v>
      </c>
      <c r="E39" s="179">
        <v>1</v>
      </c>
      <c r="F39" s="232">
        <f t="shared" si="0"/>
        <v>1320</v>
      </c>
      <c r="G39" s="231">
        <v>0.19</v>
      </c>
      <c r="H39" s="230">
        <f t="shared" si="1"/>
        <v>1570.8</v>
      </c>
      <c r="I39" s="202">
        <v>1366</v>
      </c>
      <c r="J39" s="20">
        <v>1339</v>
      </c>
      <c r="K39" s="229">
        <v>1255</v>
      </c>
      <c r="L39" s="228">
        <f t="shared" si="2"/>
        <v>1320</v>
      </c>
      <c r="M39" s="5"/>
      <c r="N39" s="227">
        <v>0.19</v>
      </c>
      <c r="O39" s="8">
        <f t="shared" si="3"/>
        <v>1625.54</v>
      </c>
      <c r="P39" s="226">
        <f t="shared" si="4"/>
        <v>1593.41</v>
      </c>
      <c r="Q39" s="226">
        <f t="shared" si="5"/>
        <v>1493.45</v>
      </c>
      <c r="R39" s="9">
        <f t="shared" si="6"/>
        <v>1570.8</v>
      </c>
      <c r="S39" s="9">
        <f t="shared" si="7"/>
        <v>88.278959999999998</v>
      </c>
      <c r="T39" s="195">
        <f t="shared" si="8"/>
        <v>1659.0789600000001</v>
      </c>
      <c r="U39" s="6"/>
      <c r="V39" s="186">
        <v>30</v>
      </c>
      <c r="W39" s="186">
        <v>10</v>
      </c>
      <c r="X39" s="186">
        <v>15</v>
      </c>
      <c r="Y39" s="207" t="s">
        <v>93</v>
      </c>
      <c r="Z39" s="1"/>
      <c r="AA39" s="528" t="s">
        <v>1539</v>
      </c>
      <c r="AB39" s="525">
        <v>1978</v>
      </c>
      <c r="AC39" s="526">
        <f t="shared" si="9"/>
        <v>1978</v>
      </c>
    </row>
    <row r="40" spans="1:29" ht="76.5">
      <c r="A40" s="7">
        <v>38</v>
      </c>
      <c r="B40" s="19">
        <v>234814</v>
      </c>
      <c r="C40" s="117" t="s">
        <v>1570</v>
      </c>
      <c r="D40" s="118" t="s">
        <v>61</v>
      </c>
      <c r="E40" s="179">
        <v>1</v>
      </c>
      <c r="F40" s="232">
        <f t="shared" si="0"/>
        <v>1568.3333333333333</v>
      </c>
      <c r="G40" s="231">
        <v>0.19</v>
      </c>
      <c r="H40" s="230">
        <f t="shared" si="1"/>
        <v>1866.3166666666666</v>
      </c>
      <c r="I40" s="202">
        <v>1623</v>
      </c>
      <c r="J40" s="20">
        <v>1591</v>
      </c>
      <c r="K40" s="229">
        <v>1491</v>
      </c>
      <c r="L40" s="228">
        <f t="shared" si="2"/>
        <v>1568.3333333333333</v>
      </c>
      <c r="M40" s="5"/>
      <c r="N40" s="227">
        <v>0.19</v>
      </c>
      <c r="O40" s="8">
        <f t="shared" si="3"/>
        <v>1931.37</v>
      </c>
      <c r="P40" s="226">
        <f t="shared" si="4"/>
        <v>1893.29</v>
      </c>
      <c r="Q40" s="226">
        <f t="shared" si="5"/>
        <v>1774.29</v>
      </c>
      <c r="R40" s="9">
        <f t="shared" si="6"/>
        <v>1866.3166666666666</v>
      </c>
      <c r="S40" s="9">
        <f t="shared" si="7"/>
        <v>104.88699666666666</v>
      </c>
      <c r="T40" s="195">
        <f t="shared" si="8"/>
        <v>1971.2036633333332</v>
      </c>
      <c r="U40" s="6"/>
      <c r="V40" s="186">
        <v>30</v>
      </c>
      <c r="W40" s="186">
        <v>10</v>
      </c>
      <c r="X40" s="186">
        <v>15</v>
      </c>
      <c r="Y40" s="207" t="s">
        <v>93</v>
      </c>
      <c r="Z40" s="1"/>
      <c r="AA40" s="528" t="s">
        <v>1571</v>
      </c>
      <c r="AB40" s="525">
        <v>2351</v>
      </c>
      <c r="AC40" s="526">
        <f t="shared" si="9"/>
        <v>2351</v>
      </c>
    </row>
    <row r="41" spans="1:29" ht="76.5">
      <c r="A41" s="7">
        <v>39</v>
      </c>
      <c r="B41" s="19">
        <v>234814</v>
      </c>
      <c r="C41" s="117" t="s">
        <v>1572</v>
      </c>
      <c r="D41" s="118" t="s">
        <v>61</v>
      </c>
      <c r="E41" s="179">
        <v>1</v>
      </c>
      <c r="F41" s="232">
        <f t="shared" si="0"/>
        <v>1155</v>
      </c>
      <c r="G41" s="231">
        <v>0.19</v>
      </c>
      <c r="H41" s="230">
        <f t="shared" si="1"/>
        <v>1374.45</v>
      </c>
      <c r="I41" s="202">
        <v>1195</v>
      </c>
      <c r="J41" s="20">
        <v>1172</v>
      </c>
      <c r="K41" s="229">
        <v>1098</v>
      </c>
      <c r="L41" s="228">
        <f t="shared" si="2"/>
        <v>1155</v>
      </c>
      <c r="M41" s="5"/>
      <c r="N41" s="227">
        <v>0.19</v>
      </c>
      <c r="O41" s="8">
        <f t="shared" si="3"/>
        <v>1422.05</v>
      </c>
      <c r="P41" s="226">
        <f t="shared" si="4"/>
        <v>1394.68</v>
      </c>
      <c r="Q41" s="226">
        <f t="shared" si="5"/>
        <v>1306.6199999999999</v>
      </c>
      <c r="R41" s="9">
        <f t="shared" si="6"/>
        <v>1374.45</v>
      </c>
      <c r="S41" s="9">
        <f t="shared" si="7"/>
        <v>77.24409</v>
      </c>
      <c r="T41" s="195">
        <f t="shared" si="8"/>
        <v>1451.69409</v>
      </c>
      <c r="U41" s="6"/>
      <c r="V41" s="186">
        <v>31</v>
      </c>
      <c r="W41" s="186">
        <v>16</v>
      </c>
      <c r="X41" s="186">
        <v>18</v>
      </c>
      <c r="Y41" s="207" t="s">
        <v>45</v>
      </c>
      <c r="Z41" s="1"/>
      <c r="AA41" s="528" t="s">
        <v>1573</v>
      </c>
      <c r="AB41" s="525">
        <v>1731</v>
      </c>
      <c r="AC41" s="526">
        <f t="shared" si="9"/>
        <v>1731</v>
      </c>
    </row>
    <row r="42" spans="1:29" ht="51">
      <c r="A42" s="7">
        <v>40</v>
      </c>
      <c r="B42" s="19">
        <v>277299</v>
      </c>
      <c r="C42" s="117" t="s">
        <v>1574</v>
      </c>
      <c r="D42" s="118" t="s">
        <v>61</v>
      </c>
      <c r="E42" s="179">
        <v>1</v>
      </c>
      <c r="F42" s="232">
        <f t="shared" si="0"/>
        <v>51148</v>
      </c>
      <c r="G42" s="231">
        <v>0.19</v>
      </c>
      <c r="H42" s="230">
        <f t="shared" si="1"/>
        <v>60866.12</v>
      </c>
      <c r="I42" s="202">
        <v>52940</v>
      </c>
      <c r="J42" s="20">
        <v>51881</v>
      </c>
      <c r="K42" s="229">
        <v>48623</v>
      </c>
      <c r="L42" s="228">
        <f t="shared" si="2"/>
        <v>51148</v>
      </c>
      <c r="M42" s="5"/>
      <c r="N42" s="227">
        <v>0.19</v>
      </c>
      <c r="O42" s="8">
        <f t="shared" si="3"/>
        <v>62998.6</v>
      </c>
      <c r="P42" s="226">
        <f t="shared" si="4"/>
        <v>61738.39</v>
      </c>
      <c r="Q42" s="226">
        <f t="shared" si="5"/>
        <v>57861.37</v>
      </c>
      <c r="R42" s="9">
        <f t="shared" si="6"/>
        <v>60866.119999999995</v>
      </c>
      <c r="S42" s="9">
        <f t="shared" si="7"/>
        <v>3420.6759440000001</v>
      </c>
      <c r="T42" s="195">
        <f t="shared" si="8"/>
        <v>64286.795944000005</v>
      </c>
      <c r="U42" s="6"/>
      <c r="V42" s="186">
        <v>11</v>
      </c>
      <c r="W42" s="186">
        <v>11</v>
      </c>
      <c r="X42" s="186">
        <v>17</v>
      </c>
      <c r="Y42" s="207" t="s">
        <v>45</v>
      </c>
      <c r="Z42" s="1"/>
      <c r="AA42" s="528" t="s">
        <v>1575</v>
      </c>
      <c r="AB42" s="525">
        <v>76691</v>
      </c>
      <c r="AC42" s="526">
        <f t="shared" si="9"/>
        <v>76691</v>
      </c>
    </row>
    <row r="43" spans="1:29" ht="38.25">
      <c r="A43" s="7">
        <v>41</v>
      </c>
      <c r="B43" s="19">
        <v>277299</v>
      </c>
      <c r="C43" s="117" t="s">
        <v>1576</v>
      </c>
      <c r="D43" s="118" t="s">
        <v>61</v>
      </c>
      <c r="E43" s="179">
        <v>1</v>
      </c>
      <c r="F43" s="232">
        <f t="shared" si="0"/>
        <v>40136.666666666664</v>
      </c>
      <c r="G43" s="231">
        <v>0.19</v>
      </c>
      <c r="H43" s="230">
        <f t="shared" si="1"/>
        <v>47762.633333333331</v>
      </c>
      <c r="I43" s="202">
        <v>41543</v>
      </c>
      <c r="J43" s="20">
        <v>40712</v>
      </c>
      <c r="K43" s="229">
        <v>38155</v>
      </c>
      <c r="L43" s="228">
        <f t="shared" si="2"/>
        <v>40136.666666666664</v>
      </c>
      <c r="M43" s="5"/>
      <c r="N43" s="227">
        <v>0.19</v>
      </c>
      <c r="O43" s="8">
        <f t="shared" si="3"/>
        <v>49436.17</v>
      </c>
      <c r="P43" s="226">
        <f t="shared" si="4"/>
        <v>48447.28</v>
      </c>
      <c r="Q43" s="226">
        <f t="shared" si="5"/>
        <v>45404.45</v>
      </c>
      <c r="R43" s="9">
        <f t="shared" si="6"/>
        <v>47762.633333333331</v>
      </c>
      <c r="S43" s="9">
        <f t="shared" si="7"/>
        <v>2684.2599933333331</v>
      </c>
      <c r="T43" s="195">
        <f t="shared" si="8"/>
        <v>50446.893326666665</v>
      </c>
      <c r="U43" s="6"/>
      <c r="V43" s="186">
        <v>11</v>
      </c>
      <c r="W43" s="186">
        <v>11</v>
      </c>
      <c r="X43" s="186">
        <v>17</v>
      </c>
      <c r="Y43" s="207" t="s">
        <v>45</v>
      </c>
      <c r="Z43" s="1"/>
      <c r="AA43" s="528" t="s">
        <v>1577</v>
      </c>
      <c r="AB43" s="525">
        <v>60180</v>
      </c>
      <c r="AC43" s="526">
        <f t="shared" si="9"/>
        <v>60180</v>
      </c>
    </row>
    <row r="44" spans="1:29" ht="76.5">
      <c r="A44" s="7">
        <v>42</v>
      </c>
      <c r="B44" s="19">
        <v>283532</v>
      </c>
      <c r="C44" s="117" t="s">
        <v>1578</v>
      </c>
      <c r="D44" s="118" t="s">
        <v>61</v>
      </c>
      <c r="E44" s="179">
        <v>1</v>
      </c>
      <c r="F44" s="232">
        <f t="shared" si="0"/>
        <v>7260</v>
      </c>
      <c r="G44" s="231">
        <v>0.19</v>
      </c>
      <c r="H44" s="230">
        <f t="shared" si="1"/>
        <v>8639.4</v>
      </c>
      <c r="I44" s="202">
        <v>7514</v>
      </c>
      <c r="J44" s="20">
        <v>7364</v>
      </c>
      <c r="K44" s="229">
        <v>6902</v>
      </c>
      <c r="L44" s="228">
        <f t="shared" si="2"/>
        <v>7260</v>
      </c>
      <c r="M44" s="5"/>
      <c r="N44" s="227">
        <v>0.19</v>
      </c>
      <c r="O44" s="8">
        <f t="shared" si="3"/>
        <v>8941.66</v>
      </c>
      <c r="P44" s="226">
        <f t="shared" si="4"/>
        <v>8763.16</v>
      </c>
      <c r="Q44" s="226">
        <f t="shared" si="5"/>
        <v>8213.380000000001</v>
      </c>
      <c r="R44" s="9">
        <f t="shared" si="6"/>
        <v>8639.4</v>
      </c>
      <c r="S44" s="9">
        <f t="shared" si="7"/>
        <v>485.53427999999997</v>
      </c>
      <c r="T44" s="195">
        <f t="shared" si="8"/>
        <v>9124.9342799999995</v>
      </c>
      <c r="U44" s="6"/>
      <c r="V44" s="186">
        <v>11</v>
      </c>
      <c r="W44" s="186">
        <v>11</v>
      </c>
      <c r="X44" s="186">
        <v>17</v>
      </c>
      <c r="Y44" s="207" t="s">
        <v>45</v>
      </c>
      <c r="Z44" s="1"/>
      <c r="AA44" s="528" t="s">
        <v>1579</v>
      </c>
      <c r="AB44" s="525">
        <v>10885</v>
      </c>
      <c r="AC44" s="526">
        <f t="shared" si="9"/>
        <v>10885</v>
      </c>
    </row>
    <row r="45" spans="1:29" ht="51">
      <c r="A45" s="7">
        <v>43</v>
      </c>
      <c r="B45" s="19">
        <v>283061</v>
      </c>
      <c r="C45" s="117" t="s">
        <v>1580</v>
      </c>
      <c r="D45" s="118" t="s">
        <v>61</v>
      </c>
      <c r="E45" s="179">
        <v>1</v>
      </c>
      <c r="F45" s="232">
        <f t="shared" si="0"/>
        <v>27883.666666666668</v>
      </c>
      <c r="G45" s="231">
        <v>0.19</v>
      </c>
      <c r="H45" s="230">
        <f t="shared" si="1"/>
        <v>33181.563333333332</v>
      </c>
      <c r="I45" s="202">
        <v>28861</v>
      </c>
      <c r="J45" s="20">
        <v>28283</v>
      </c>
      <c r="K45" s="229">
        <v>26507</v>
      </c>
      <c r="L45" s="228">
        <f t="shared" si="2"/>
        <v>27883.666666666668</v>
      </c>
      <c r="M45" s="5"/>
      <c r="N45" s="227">
        <v>0.19</v>
      </c>
      <c r="O45" s="8">
        <f t="shared" si="3"/>
        <v>34344.589999999997</v>
      </c>
      <c r="P45" s="226">
        <f t="shared" si="4"/>
        <v>33656.770000000004</v>
      </c>
      <c r="Q45" s="226">
        <f t="shared" si="5"/>
        <v>31543.33</v>
      </c>
      <c r="R45" s="9">
        <f t="shared" si="6"/>
        <v>33181.563333333332</v>
      </c>
      <c r="S45" s="9">
        <f t="shared" si="7"/>
        <v>1864.8038593333333</v>
      </c>
      <c r="T45" s="195">
        <f t="shared" si="8"/>
        <v>35046.367192666665</v>
      </c>
      <c r="U45" s="6"/>
      <c r="V45" s="186">
        <v>47</v>
      </c>
      <c r="W45" s="186">
        <v>12</v>
      </c>
      <c r="X45" s="186">
        <v>18</v>
      </c>
      <c r="Y45" s="207" t="s">
        <v>45</v>
      </c>
      <c r="Z45" s="1"/>
      <c r="AA45" s="528" t="s">
        <v>1581</v>
      </c>
      <c r="AB45" s="525">
        <v>41808</v>
      </c>
      <c r="AC45" s="526">
        <f t="shared" si="9"/>
        <v>41808</v>
      </c>
    </row>
    <row r="46" spans="1:29" ht="63.75">
      <c r="A46" s="7">
        <v>44</v>
      </c>
      <c r="B46" s="19">
        <v>283061</v>
      </c>
      <c r="C46" s="117" t="s">
        <v>1582</v>
      </c>
      <c r="D46" s="118" t="s">
        <v>61</v>
      </c>
      <c r="E46" s="179">
        <v>1</v>
      </c>
      <c r="F46" s="232">
        <f t="shared" si="0"/>
        <v>27883.666666666668</v>
      </c>
      <c r="G46" s="231">
        <v>0.19</v>
      </c>
      <c r="H46" s="230">
        <f t="shared" si="1"/>
        <v>33181.563333333332</v>
      </c>
      <c r="I46" s="202">
        <v>28861</v>
      </c>
      <c r="J46" s="20">
        <v>28283</v>
      </c>
      <c r="K46" s="229">
        <v>26507</v>
      </c>
      <c r="L46" s="228">
        <f t="shared" si="2"/>
        <v>27883.666666666668</v>
      </c>
      <c r="M46" s="5"/>
      <c r="N46" s="227">
        <v>0.19</v>
      </c>
      <c r="O46" s="8">
        <f t="shared" si="3"/>
        <v>34344.589999999997</v>
      </c>
      <c r="P46" s="226">
        <f t="shared" si="4"/>
        <v>33656.770000000004</v>
      </c>
      <c r="Q46" s="226">
        <f t="shared" si="5"/>
        <v>31543.33</v>
      </c>
      <c r="R46" s="9">
        <f t="shared" si="6"/>
        <v>33181.563333333332</v>
      </c>
      <c r="S46" s="9">
        <f t="shared" si="7"/>
        <v>1864.8038593333333</v>
      </c>
      <c r="T46" s="195">
        <f t="shared" si="8"/>
        <v>35046.367192666665</v>
      </c>
      <c r="U46" s="6"/>
      <c r="V46" s="186">
        <v>30</v>
      </c>
      <c r="W46" s="186">
        <v>16</v>
      </c>
      <c r="X46" s="186">
        <v>17</v>
      </c>
      <c r="Y46" s="207" t="s">
        <v>76</v>
      </c>
      <c r="Z46" s="1"/>
      <c r="AA46" s="528" t="s">
        <v>1581</v>
      </c>
      <c r="AB46" s="525">
        <v>41808</v>
      </c>
      <c r="AC46" s="526">
        <f t="shared" si="9"/>
        <v>41808</v>
      </c>
    </row>
    <row r="47" spans="1:29" ht="76.5">
      <c r="A47" s="7">
        <v>45</v>
      </c>
      <c r="B47" s="19">
        <v>283570</v>
      </c>
      <c r="C47" s="117" t="s">
        <v>1583</v>
      </c>
      <c r="D47" s="118" t="s">
        <v>61</v>
      </c>
      <c r="E47" s="179">
        <v>1</v>
      </c>
      <c r="F47" s="232">
        <f t="shared" si="0"/>
        <v>7754.666666666667</v>
      </c>
      <c r="G47" s="231">
        <v>0.19</v>
      </c>
      <c r="H47" s="230">
        <f t="shared" si="1"/>
        <v>9228.0533333333333</v>
      </c>
      <c r="I47" s="202">
        <v>8026</v>
      </c>
      <c r="J47" s="20">
        <v>7866</v>
      </c>
      <c r="K47" s="229">
        <v>7372</v>
      </c>
      <c r="L47" s="228">
        <f t="shared" si="2"/>
        <v>7754.666666666667</v>
      </c>
      <c r="M47" s="5"/>
      <c r="N47" s="227">
        <v>0.19</v>
      </c>
      <c r="O47" s="8">
        <f t="shared" si="3"/>
        <v>9550.94</v>
      </c>
      <c r="P47" s="226">
        <f t="shared" si="4"/>
        <v>9360.5400000000009</v>
      </c>
      <c r="Q47" s="226">
        <f t="shared" si="5"/>
        <v>8772.68</v>
      </c>
      <c r="R47" s="9">
        <f t="shared" si="6"/>
        <v>9228.0533333333351</v>
      </c>
      <c r="S47" s="9">
        <f t="shared" si="7"/>
        <v>518.61659733333329</v>
      </c>
      <c r="T47" s="195">
        <f t="shared" si="8"/>
        <v>9746.6699306666669</v>
      </c>
      <c r="U47" s="6"/>
      <c r="V47" s="186">
        <v>27</v>
      </c>
      <c r="W47" s="186">
        <v>11</v>
      </c>
      <c r="X47" s="186">
        <v>20</v>
      </c>
      <c r="Y47" s="207" t="s">
        <v>1584</v>
      </c>
      <c r="Z47" s="1"/>
      <c r="AA47" s="528" t="s">
        <v>1585</v>
      </c>
      <c r="AB47" s="525">
        <v>11627</v>
      </c>
      <c r="AC47" s="526">
        <f t="shared" si="9"/>
        <v>11627</v>
      </c>
    </row>
    <row r="48" spans="1:29" ht="76.5">
      <c r="A48" s="7">
        <v>46</v>
      </c>
      <c r="B48" s="19">
        <v>272623</v>
      </c>
      <c r="C48" s="117" t="s">
        <v>1586</v>
      </c>
      <c r="D48" s="118" t="s">
        <v>61</v>
      </c>
      <c r="E48" s="179">
        <v>1</v>
      </c>
      <c r="F48" s="232">
        <f t="shared" si="0"/>
        <v>4949.666666666667</v>
      </c>
      <c r="G48" s="231">
        <v>0.19</v>
      </c>
      <c r="H48" s="230">
        <f t="shared" si="1"/>
        <v>5890.1033333333335</v>
      </c>
      <c r="I48" s="202">
        <v>5123</v>
      </c>
      <c r="J48" s="20">
        <v>5021</v>
      </c>
      <c r="K48" s="229">
        <v>4705</v>
      </c>
      <c r="L48" s="228">
        <f t="shared" si="2"/>
        <v>4949.666666666667</v>
      </c>
      <c r="M48" s="5"/>
      <c r="N48" s="227">
        <v>0.19</v>
      </c>
      <c r="O48" s="8">
        <f t="shared" si="3"/>
        <v>6096.37</v>
      </c>
      <c r="P48" s="226">
        <f t="shared" si="4"/>
        <v>5974.99</v>
      </c>
      <c r="Q48" s="226">
        <f t="shared" si="5"/>
        <v>5598.95</v>
      </c>
      <c r="R48" s="9">
        <f t="shared" si="6"/>
        <v>5890.1033333333335</v>
      </c>
      <c r="S48" s="9">
        <f t="shared" si="7"/>
        <v>331.02380733333337</v>
      </c>
      <c r="T48" s="195">
        <f t="shared" si="8"/>
        <v>6221.1271406666665</v>
      </c>
      <c r="U48" s="6"/>
      <c r="V48" s="186">
        <v>27</v>
      </c>
      <c r="W48" s="186">
        <v>11</v>
      </c>
      <c r="X48" s="186">
        <v>20</v>
      </c>
      <c r="Y48" s="207" t="s">
        <v>1584</v>
      </c>
      <c r="Z48" s="1"/>
      <c r="AA48" s="528" t="s">
        <v>1587</v>
      </c>
      <c r="AB48" s="525">
        <v>7421</v>
      </c>
      <c r="AC48" s="526">
        <f t="shared" si="9"/>
        <v>7421</v>
      </c>
    </row>
    <row r="49" spans="1:29" ht="76.5">
      <c r="A49" s="7">
        <v>47</v>
      </c>
      <c r="B49" s="19">
        <v>272623</v>
      </c>
      <c r="C49" s="117" t="s">
        <v>1588</v>
      </c>
      <c r="D49" s="118" t="s">
        <v>61</v>
      </c>
      <c r="E49" s="179">
        <v>1</v>
      </c>
      <c r="F49" s="232">
        <f t="shared" si="0"/>
        <v>2227.6666666666665</v>
      </c>
      <c r="G49" s="231">
        <v>0.19</v>
      </c>
      <c r="H49" s="230">
        <f t="shared" si="1"/>
        <v>2650.9233333333332</v>
      </c>
      <c r="I49" s="202">
        <v>2306</v>
      </c>
      <c r="J49" s="20">
        <v>2259</v>
      </c>
      <c r="K49" s="229">
        <v>2118</v>
      </c>
      <c r="L49" s="228">
        <f t="shared" si="2"/>
        <v>2227.6666666666665</v>
      </c>
      <c r="M49" s="5"/>
      <c r="N49" s="227">
        <v>0.19</v>
      </c>
      <c r="O49" s="8">
        <f t="shared" si="3"/>
        <v>2744.14</v>
      </c>
      <c r="P49" s="226">
        <f t="shared" si="4"/>
        <v>2688.21</v>
      </c>
      <c r="Q49" s="226">
        <f t="shared" si="5"/>
        <v>2520.42</v>
      </c>
      <c r="R49" s="9">
        <f t="shared" si="6"/>
        <v>2650.9233333333336</v>
      </c>
      <c r="S49" s="9">
        <f t="shared" si="7"/>
        <v>148.98189133333332</v>
      </c>
      <c r="T49" s="195">
        <f t="shared" si="8"/>
        <v>2799.9052246666665</v>
      </c>
      <c r="U49" s="6"/>
      <c r="V49" s="186">
        <v>27</v>
      </c>
      <c r="W49" s="186">
        <v>11</v>
      </c>
      <c r="X49" s="186">
        <v>20</v>
      </c>
      <c r="Y49" s="207" t="s">
        <v>1584</v>
      </c>
      <c r="Z49" s="1"/>
      <c r="AA49" s="528" t="s">
        <v>1589</v>
      </c>
      <c r="AB49" s="525">
        <v>3339</v>
      </c>
      <c r="AC49" s="526">
        <f t="shared" si="9"/>
        <v>3339</v>
      </c>
    </row>
    <row r="50" spans="1:29" ht="76.5">
      <c r="A50" s="7">
        <v>48</v>
      </c>
      <c r="B50" s="19">
        <v>272623</v>
      </c>
      <c r="C50" s="117" t="s">
        <v>1590</v>
      </c>
      <c r="D50" s="118" t="s">
        <v>61</v>
      </c>
      <c r="E50" s="179">
        <v>1</v>
      </c>
      <c r="F50" s="232">
        <f t="shared" si="0"/>
        <v>3218</v>
      </c>
      <c r="G50" s="231">
        <v>0.19</v>
      </c>
      <c r="H50" s="230">
        <f t="shared" si="1"/>
        <v>3829.42</v>
      </c>
      <c r="I50" s="202">
        <v>3331</v>
      </c>
      <c r="J50" s="20">
        <v>3264</v>
      </c>
      <c r="K50" s="229">
        <v>3059</v>
      </c>
      <c r="L50" s="228">
        <f t="shared" si="2"/>
        <v>3218</v>
      </c>
      <c r="M50" s="5"/>
      <c r="N50" s="227">
        <v>0.19</v>
      </c>
      <c r="O50" s="8">
        <f t="shared" si="3"/>
        <v>3963.89</v>
      </c>
      <c r="P50" s="226">
        <f t="shared" si="4"/>
        <v>3884.16</v>
      </c>
      <c r="Q50" s="226">
        <f t="shared" si="5"/>
        <v>3640.21</v>
      </c>
      <c r="R50" s="9">
        <f t="shared" si="6"/>
        <v>3829.4199999999996</v>
      </c>
      <c r="S50" s="9">
        <f t="shared" si="7"/>
        <v>215.213404</v>
      </c>
      <c r="T50" s="195">
        <f t="shared" si="8"/>
        <v>4044.6334040000002</v>
      </c>
      <c r="U50" s="6"/>
      <c r="V50" s="186">
        <v>27</v>
      </c>
      <c r="W50" s="186">
        <v>11</v>
      </c>
      <c r="X50" s="186">
        <v>20</v>
      </c>
      <c r="Y50" s="207" t="s">
        <v>1584</v>
      </c>
      <c r="Z50" s="1"/>
      <c r="AA50" s="528" t="s">
        <v>1591</v>
      </c>
      <c r="AB50" s="525">
        <v>4825</v>
      </c>
      <c r="AC50" s="526">
        <f t="shared" si="9"/>
        <v>4825</v>
      </c>
    </row>
    <row r="51" spans="1:29" ht="89.25">
      <c r="A51" s="7">
        <v>49</v>
      </c>
      <c r="B51" s="19">
        <v>235711</v>
      </c>
      <c r="C51" s="117" t="s">
        <v>1592</v>
      </c>
      <c r="D51" s="118" t="s">
        <v>61</v>
      </c>
      <c r="E51" s="179">
        <v>1</v>
      </c>
      <c r="F51" s="232">
        <f t="shared" si="0"/>
        <v>9900</v>
      </c>
      <c r="G51" s="231">
        <v>0.19</v>
      </c>
      <c r="H51" s="230">
        <f t="shared" si="1"/>
        <v>11781</v>
      </c>
      <c r="I51" s="202">
        <v>10247</v>
      </c>
      <c r="J51" s="20">
        <v>10042</v>
      </c>
      <c r="K51" s="229">
        <v>9411</v>
      </c>
      <c r="L51" s="228">
        <f t="shared" si="2"/>
        <v>9900</v>
      </c>
      <c r="M51" s="5"/>
      <c r="N51" s="227">
        <v>0.19</v>
      </c>
      <c r="O51" s="8">
        <f t="shared" si="3"/>
        <v>12193.93</v>
      </c>
      <c r="P51" s="226">
        <f t="shared" si="4"/>
        <v>11949.98</v>
      </c>
      <c r="Q51" s="226">
        <f t="shared" si="5"/>
        <v>11199.09</v>
      </c>
      <c r="R51" s="9">
        <f t="shared" si="6"/>
        <v>11781</v>
      </c>
      <c r="S51" s="9">
        <f t="shared" si="7"/>
        <v>662.09220000000005</v>
      </c>
      <c r="T51" s="195">
        <f t="shared" si="8"/>
        <v>12443.092199999999</v>
      </c>
      <c r="U51" s="6"/>
      <c r="V51" s="186">
        <v>27</v>
      </c>
      <c r="W51" s="186">
        <v>11</v>
      </c>
      <c r="X51" s="186">
        <v>20</v>
      </c>
      <c r="Y51" s="207" t="s">
        <v>1584</v>
      </c>
      <c r="Z51" s="1"/>
      <c r="AA51" s="528" t="s">
        <v>1593</v>
      </c>
      <c r="AB51" s="525">
        <v>14844</v>
      </c>
      <c r="AC51" s="526">
        <f t="shared" si="9"/>
        <v>14844</v>
      </c>
    </row>
    <row r="52" spans="1:29" ht="127.5">
      <c r="A52" s="7">
        <v>50</v>
      </c>
      <c r="B52" s="19">
        <v>272532</v>
      </c>
      <c r="C52" s="117" t="s">
        <v>1594</v>
      </c>
      <c r="D52" s="118" t="s">
        <v>61</v>
      </c>
      <c r="E52" s="179">
        <v>1</v>
      </c>
      <c r="F52" s="232">
        <f t="shared" si="0"/>
        <v>6434.666666666667</v>
      </c>
      <c r="G52" s="231">
        <v>0.19</v>
      </c>
      <c r="H52" s="230">
        <f t="shared" si="1"/>
        <v>7657.253333333334</v>
      </c>
      <c r="I52" s="202">
        <v>6660</v>
      </c>
      <c r="J52" s="20">
        <v>6527</v>
      </c>
      <c r="K52" s="229">
        <v>6117</v>
      </c>
      <c r="L52" s="228">
        <f t="shared" si="2"/>
        <v>6434.666666666667</v>
      </c>
      <c r="M52" s="5"/>
      <c r="N52" s="227">
        <v>0.19</v>
      </c>
      <c r="O52" s="8">
        <f t="shared" si="3"/>
        <v>7925.4</v>
      </c>
      <c r="P52" s="226">
        <f t="shared" si="4"/>
        <v>7767.13</v>
      </c>
      <c r="Q52" s="226">
        <f t="shared" si="5"/>
        <v>7279.23</v>
      </c>
      <c r="R52" s="9">
        <f t="shared" si="6"/>
        <v>7657.2533333333331</v>
      </c>
      <c r="S52" s="9">
        <f t="shared" si="7"/>
        <v>430.33763733333336</v>
      </c>
      <c r="T52" s="195">
        <f t="shared" si="8"/>
        <v>8087.5909706666671</v>
      </c>
      <c r="U52" s="6"/>
      <c r="V52" s="186">
        <v>27</v>
      </c>
      <c r="W52" s="186">
        <v>11</v>
      </c>
      <c r="X52" s="186">
        <v>20</v>
      </c>
      <c r="Y52" s="207" t="s">
        <v>1584</v>
      </c>
      <c r="Z52" s="1"/>
      <c r="AA52" s="528" t="s">
        <v>1595</v>
      </c>
      <c r="AB52" s="525">
        <v>9648</v>
      </c>
      <c r="AC52" s="526">
        <f t="shared" si="9"/>
        <v>9648</v>
      </c>
    </row>
    <row r="53" spans="1:29" ht="63.75">
      <c r="A53" s="7">
        <v>51</v>
      </c>
      <c r="B53" s="19">
        <v>239114</v>
      </c>
      <c r="C53" s="117" t="s">
        <v>1596</v>
      </c>
      <c r="D53" s="118" t="s">
        <v>61</v>
      </c>
      <c r="E53" s="179">
        <v>1</v>
      </c>
      <c r="F53" s="237">
        <f t="shared" si="0"/>
        <v>44383</v>
      </c>
      <c r="G53" s="231">
        <v>0.19</v>
      </c>
      <c r="H53" s="236">
        <f t="shared" si="1"/>
        <v>52815.770000000004</v>
      </c>
      <c r="I53" s="202">
        <v>45938</v>
      </c>
      <c r="J53" s="20">
        <v>45019</v>
      </c>
      <c r="K53" s="235">
        <v>42192</v>
      </c>
      <c r="L53" s="234">
        <f t="shared" si="2"/>
        <v>44383</v>
      </c>
      <c r="M53" s="5"/>
      <c r="N53" s="227">
        <v>0.19</v>
      </c>
      <c r="O53" s="8">
        <f t="shared" si="3"/>
        <v>54666.22</v>
      </c>
      <c r="P53" s="226">
        <f t="shared" si="4"/>
        <v>53572.61</v>
      </c>
      <c r="Q53" s="226">
        <f t="shared" si="5"/>
        <v>50208.480000000003</v>
      </c>
      <c r="R53" s="226">
        <f t="shared" si="6"/>
        <v>52815.77</v>
      </c>
      <c r="S53" s="9">
        <f t="shared" si="7"/>
        <v>2968.2462740000001</v>
      </c>
      <c r="T53" s="195">
        <f t="shared" si="8"/>
        <v>55784.016274000001</v>
      </c>
      <c r="U53" s="6"/>
      <c r="V53" s="186">
        <v>27</v>
      </c>
      <c r="W53" s="186">
        <v>11</v>
      </c>
      <c r="X53" s="186">
        <v>20</v>
      </c>
      <c r="Y53" s="207" t="s">
        <v>1584</v>
      </c>
      <c r="Z53" s="1"/>
      <c r="AA53" s="528" t="s">
        <v>1597</v>
      </c>
      <c r="AB53" s="525">
        <v>66547</v>
      </c>
      <c r="AC53" s="526">
        <f t="shared" si="9"/>
        <v>66547</v>
      </c>
    </row>
    <row r="54" spans="1:29" ht="76.5">
      <c r="A54" s="7">
        <v>52</v>
      </c>
      <c r="B54" s="19">
        <v>277314</v>
      </c>
      <c r="C54" s="117" t="s">
        <v>1598</v>
      </c>
      <c r="D54" s="118" t="s">
        <v>61</v>
      </c>
      <c r="E54" s="179">
        <v>1</v>
      </c>
      <c r="F54" s="232">
        <f t="shared" si="0"/>
        <v>47683.333333333336</v>
      </c>
      <c r="G54" s="231">
        <v>0.19</v>
      </c>
      <c r="H54" s="230">
        <f t="shared" si="1"/>
        <v>56743.166666666672</v>
      </c>
      <c r="I54" s="202">
        <v>49354</v>
      </c>
      <c r="J54" s="20">
        <v>48367</v>
      </c>
      <c r="K54" s="229">
        <v>45329</v>
      </c>
      <c r="L54" s="228">
        <f t="shared" si="2"/>
        <v>47683.333333333336</v>
      </c>
      <c r="M54" s="5"/>
      <c r="N54" s="227">
        <v>0.19</v>
      </c>
      <c r="O54" s="8">
        <f t="shared" si="3"/>
        <v>58731.26</v>
      </c>
      <c r="P54" s="226">
        <f t="shared" si="4"/>
        <v>57556.729999999996</v>
      </c>
      <c r="Q54" s="226">
        <f t="shared" si="5"/>
        <v>53941.51</v>
      </c>
      <c r="R54" s="9">
        <f t="shared" si="6"/>
        <v>56743.166666666664</v>
      </c>
      <c r="S54" s="9">
        <f t="shared" si="7"/>
        <v>3188.9659666666671</v>
      </c>
      <c r="T54" s="195">
        <f t="shared" si="8"/>
        <v>59932.132633333342</v>
      </c>
      <c r="U54" s="6"/>
      <c r="V54" s="186">
        <v>26</v>
      </c>
      <c r="W54" s="186">
        <v>12</v>
      </c>
      <c r="X54" s="186">
        <v>16</v>
      </c>
      <c r="Y54" s="207" t="s">
        <v>45</v>
      </c>
      <c r="Z54" s="1"/>
      <c r="AA54" s="528" t="s">
        <v>1599</v>
      </c>
      <c r="AB54" s="525">
        <v>71496</v>
      </c>
      <c r="AC54" s="526">
        <f t="shared" si="9"/>
        <v>71496</v>
      </c>
    </row>
    <row r="55" spans="1:29" ht="24.75" customHeight="1">
      <c r="A55" s="7">
        <v>53</v>
      </c>
      <c r="B55" s="19">
        <v>258955</v>
      </c>
      <c r="C55" s="117" t="s">
        <v>1600</v>
      </c>
      <c r="D55" s="118" t="s">
        <v>61</v>
      </c>
      <c r="E55" s="179">
        <v>1</v>
      </c>
      <c r="F55" s="232">
        <f t="shared" si="0"/>
        <v>12374.666666666666</v>
      </c>
      <c r="G55" s="231">
        <v>0.19</v>
      </c>
      <c r="H55" s="230">
        <f t="shared" si="1"/>
        <v>14725.853333333333</v>
      </c>
      <c r="I55" s="202">
        <v>12808</v>
      </c>
      <c r="J55" s="20">
        <v>12552</v>
      </c>
      <c r="K55" s="229">
        <v>11764</v>
      </c>
      <c r="L55" s="228">
        <f t="shared" si="2"/>
        <v>12374.666666666666</v>
      </c>
      <c r="M55" s="5"/>
      <c r="N55" s="227">
        <v>0.19</v>
      </c>
      <c r="O55" s="8">
        <f t="shared" si="3"/>
        <v>15241.52</v>
      </c>
      <c r="P55" s="226">
        <f t="shared" si="4"/>
        <v>14936.880000000001</v>
      </c>
      <c r="Q55" s="226">
        <f t="shared" si="5"/>
        <v>13999.16</v>
      </c>
      <c r="R55" s="9">
        <f t="shared" si="6"/>
        <v>14725.853333333333</v>
      </c>
      <c r="S55" s="9">
        <f t="shared" si="7"/>
        <v>827.59295733333329</v>
      </c>
      <c r="T55" s="195">
        <f t="shared" si="8"/>
        <v>15553.446290666667</v>
      </c>
      <c r="U55" s="6"/>
      <c r="V55" s="186">
        <v>26</v>
      </c>
      <c r="W55" s="186">
        <v>12</v>
      </c>
      <c r="X55" s="186">
        <v>16</v>
      </c>
      <c r="Y55" s="207" t="s">
        <v>45</v>
      </c>
      <c r="Z55" s="1"/>
      <c r="AA55" s="528" t="s">
        <v>1601</v>
      </c>
      <c r="AB55" s="525">
        <v>18554</v>
      </c>
      <c r="AC55" s="526">
        <f t="shared" si="9"/>
        <v>18554</v>
      </c>
    </row>
    <row r="56" spans="1:29" ht="51">
      <c r="A56" s="7">
        <v>54</v>
      </c>
      <c r="B56" s="19">
        <v>282504</v>
      </c>
      <c r="C56" s="117" t="s">
        <v>1602</v>
      </c>
      <c r="D56" s="118" t="s">
        <v>61</v>
      </c>
      <c r="E56" s="179">
        <v>1</v>
      </c>
      <c r="F56" s="232">
        <f t="shared" si="0"/>
        <v>17984</v>
      </c>
      <c r="G56" s="231">
        <v>0.19</v>
      </c>
      <c r="H56" s="230">
        <f t="shared" si="1"/>
        <v>21400.959999999999</v>
      </c>
      <c r="I56" s="202">
        <v>18614</v>
      </c>
      <c r="J56" s="20">
        <v>18242</v>
      </c>
      <c r="K56" s="229">
        <v>17096</v>
      </c>
      <c r="L56" s="228">
        <f t="shared" si="2"/>
        <v>17984</v>
      </c>
      <c r="M56" s="5"/>
      <c r="N56" s="227">
        <v>0.19</v>
      </c>
      <c r="O56" s="8">
        <f t="shared" si="3"/>
        <v>22150.66</v>
      </c>
      <c r="P56" s="226">
        <f t="shared" si="4"/>
        <v>21707.98</v>
      </c>
      <c r="Q56" s="226">
        <f t="shared" si="5"/>
        <v>20344.240000000002</v>
      </c>
      <c r="R56" s="9">
        <f t="shared" si="6"/>
        <v>21400.960000000003</v>
      </c>
      <c r="S56" s="9">
        <f t="shared" si="7"/>
        <v>1202.733952</v>
      </c>
      <c r="T56" s="195">
        <f t="shared" si="8"/>
        <v>22603.693951999998</v>
      </c>
      <c r="U56" s="6"/>
      <c r="V56" s="186">
        <v>30</v>
      </c>
      <c r="W56" s="186">
        <v>13</v>
      </c>
      <c r="X56" s="186">
        <v>15</v>
      </c>
      <c r="Y56" s="207" t="s">
        <v>54</v>
      </c>
      <c r="Z56" s="1"/>
      <c r="AA56" s="528" t="s">
        <v>1603</v>
      </c>
      <c r="AB56" s="525">
        <v>26964</v>
      </c>
      <c r="AC56" s="526">
        <f t="shared" si="9"/>
        <v>26964</v>
      </c>
    </row>
    <row r="57" spans="1:29" ht="38.25">
      <c r="A57" s="7">
        <v>55</v>
      </c>
      <c r="B57" s="19">
        <v>281428</v>
      </c>
      <c r="C57" s="117" t="s">
        <v>1604</v>
      </c>
      <c r="D57" s="118" t="s">
        <v>61</v>
      </c>
      <c r="E57" s="179">
        <v>1</v>
      </c>
      <c r="F57" s="232">
        <f t="shared" si="0"/>
        <v>2970.3333333333335</v>
      </c>
      <c r="G57" s="231">
        <v>0.19</v>
      </c>
      <c r="H57" s="230">
        <f t="shared" si="1"/>
        <v>3534.6966666666667</v>
      </c>
      <c r="I57" s="202">
        <v>3074</v>
      </c>
      <c r="J57" s="20">
        <v>3013</v>
      </c>
      <c r="K57" s="229">
        <v>2824</v>
      </c>
      <c r="L57" s="228">
        <f t="shared" si="2"/>
        <v>2970.3333333333335</v>
      </c>
      <c r="M57" s="5"/>
      <c r="N57" s="227">
        <v>0.19</v>
      </c>
      <c r="O57" s="8">
        <f t="shared" si="3"/>
        <v>3658.06</v>
      </c>
      <c r="P57" s="226">
        <f t="shared" si="4"/>
        <v>3585.4700000000003</v>
      </c>
      <c r="Q57" s="226">
        <f t="shared" si="5"/>
        <v>3360.56</v>
      </c>
      <c r="R57" s="9">
        <f t="shared" si="6"/>
        <v>3534.6966666666667</v>
      </c>
      <c r="S57" s="9">
        <f t="shared" si="7"/>
        <v>198.64995266666668</v>
      </c>
      <c r="T57" s="195">
        <f t="shared" si="8"/>
        <v>3733.3466193333334</v>
      </c>
      <c r="U57" s="6"/>
      <c r="V57" s="186">
        <v>30</v>
      </c>
      <c r="W57" s="186">
        <v>13</v>
      </c>
      <c r="X57" s="186">
        <v>15</v>
      </c>
      <c r="Y57" s="207" t="s">
        <v>59</v>
      </c>
      <c r="Z57" s="1"/>
      <c r="AA57" s="528" t="s">
        <v>1605</v>
      </c>
      <c r="AB57" s="525">
        <v>4453</v>
      </c>
      <c r="AC57" s="526">
        <f t="shared" si="9"/>
        <v>4453</v>
      </c>
    </row>
    <row r="58" spans="1:29" ht="127.5">
      <c r="A58" s="7">
        <v>56</v>
      </c>
      <c r="B58" s="19">
        <v>239051</v>
      </c>
      <c r="C58" s="119" t="s">
        <v>1606</v>
      </c>
      <c r="D58" s="118" t="s">
        <v>61</v>
      </c>
      <c r="E58" s="179">
        <v>1</v>
      </c>
      <c r="F58" s="232">
        <f t="shared" si="0"/>
        <v>13034.333333333334</v>
      </c>
      <c r="G58" s="231">
        <v>0.19</v>
      </c>
      <c r="H58" s="230">
        <f t="shared" si="1"/>
        <v>15510.856666666667</v>
      </c>
      <c r="I58" s="202">
        <v>13491</v>
      </c>
      <c r="J58" s="20">
        <v>13221</v>
      </c>
      <c r="K58" s="229">
        <v>12391</v>
      </c>
      <c r="L58" s="228">
        <f t="shared" si="2"/>
        <v>13034.333333333334</v>
      </c>
      <c r="M58" s="5"/>
      <c r="N58" s="227">
        <v>0.19</v>
      </c>
      <c r="O58" s="8">
        <f t="shared" si="3"/>
        <v>16054.29</v>
      </c>
      <c r="P58" s="226">
        <f t="shared" si="4"/>
        <v>15732.99</v>
      </c>
      <c r="Q58" s="226">
        <f t="shared" si="5"/>
        <v>14745.29</v>
      </c>
      <c r="R58" s="9">
        <f t="shared" si="6"/>
        <v>15510.856666666667</v>
      </c>
      <c r="S58" s="9">
        <f t="shared" si="7"/>
        <v>871.71014466666668</v>
      </c>
      <c r="T58" s="195">
        <f t="shared" si="8"/>
        <v>16382.566811333334</v>
      </c>
      <c r="U58" s="6"/>
      <c r="V58" s="186">
        <v>39</v>
      </c>
      <c r="W58" s="186">
        <v>10</v>
      </c>
      <c r="X58" s="186">
        <v>16</v>
      </c>
      <c r="Y58" s="207" t="s">
        <v>45</v>
      </c>
      <c r="Z58" s="1"/>
      <c r="AA58" s="528" t="s">
        <v>1607</v>
      </c>
      <c r="AB58" s="525">
        <v>19543</v>
      </c>
      <c r="AC58" s="526">
        <f t="shared" si="9"/>
        <v>19543</v>
      </c>
    </row>
    <row r="59" spans="1:29" ht="102">
      <c r="A59" s="7">
        <v>57</v>
      </c>
      <c r="B59" s="19">
        <v>239051</v>
      </c>
      <c r="C59" s="119" t="s">
        <v>1608</v>
      </c>
      <c r="D59" s="118" t="s">
        <v>61</v>
      </c>
      <c r="E59" s="179">
        <v>1</v>
      </c>
      <c r="F59" s="232">
        <f t="shared" si="0"/>
        <v>39998.666666666664</v>
      </c>
      <c r="G59" s="231">
        <v>0.19</v>
      </c>
      <c r="H59" s="230">
        <f t="shared" si="1"/>
        <v>47598.41333333333</v>
      </c>
      <c r="I59" s="202">
        <v>41400</v>
      </c>
      <c r="J59" s="20">
        <v>40572</v>
      </c>
      <c r="K59" s="229">
        <v>38024</v>
      </c>
      <c r="L59" s="228">
        <f t="shared" si="2"/>
        <v>39998.666666666664</v>
      </c>
      <c r="M59" s="5"/>
      <c r="N59" s="227">
        <v>0.19</v>
      </c>
      <c r="O59" s="8">
        <f t="shared" si="3"/>
        <v>49266</v>
      </c>
      <c r="P59" s="226">
        <f t="shared" si="4"/>
        <v>48280.68</v>
      </c>
      <c r="Q59" s="226">
        <f t="shared" si="5"/>
        <v>45248.56</v>
      </c>
      <c r="R59" s="9">
        <f t="shared" si="6"/>
        <v>47598.41333333333</v>
      </c>
      <c r="S59" s="9">
        <f t="shared" si="7"/>
        <v>2675.0308293333333</v>
      </c>
      <c r="T59" s="195">
        <f t="shared" si="8"/>
        <v>50273.444162666667</v>
      </c>
      <c r="U59" s="6"/>
      <c r="V59" s="186">
        <v>39</v>
      </c>
      <c r="W59" s="186">
        <v>10</v>
      </c>
      <c r="X59" s="186">
        <v>16</v>
      </c>
      <c r="Y59" s="207" t="s">
        <v>45</v>
      </c>
      <c r="Z59" s="1"/>
      <c r="AA59" s="528" t="s">
        <v>1609</v>
      </c>
      <c r="AB59" s="525">
        <v>59973</v>
      </c>
      <c r="AC59" s="526">
        <f t="shared" si="9"/>
        <v>59973</v>
      </c>
    </row>
    <row r="60" spans="1:29" ht="27.75" customHeight="1">
      <c r="A60" s="7">
        <v>58</v>
      </c>
      <c r="B60" s="19">
        <v>279754</v>
      </c>
      <c r="C60" s="117" t="s">
        <v>1610</v>
      </c>
      <c r="D60" s="118" t="s">
        <v>61</v>
      </c>
      <c r="E60" s="179">
        <v>1</v>
      </c>
      <c r="F60" s="232">
        <f t="shared" si="0"/>
        <v>69132.333333333328</v>
      </c>
      <c r="G60" s="231">
        <v>0.19</v>
      </c>
      <c r="H60" s="230">
        <f t="shared" si="1"/>
        <v>82267.476666666655</v>
      </c>
      <c r="I60" s="202">
        <v>71555</v>
      </c>
      <c r="J60" s="20">
        <v>70123</v>
      </c>
      <c r="K60" s="229">
        <v>65719</v>
      </c>
      <c r="L60" s="228">
        <f t="shared" si="2"/>
        <v>69132.333333333328</v>
      </c>
      <c r="M60" s="5"/>
      <c r="N60" s="227">
        <v>0.19</v>
      </c>
      <c r="O60" s="8">
        <f t="shared" si="3"/>
        <v>85150.45</v>
      </c>
      <c r="P60" s="226">
        <f t="shared" si="4"/>
        <v>83446.37</v>
      </c>
      <c r="Q60" s="226">
        <f t="shared" si="5"/>
        <v>78205.61</v>
      </c>
      <c r="R60" s="9">
        <f t="shared" si="6"/>
        <v>82267.476666666669</v>
      </c>
      <c r="S60" s="9">
        <f t="shared" si="7"/>
        <v>4623.4321886666658</v>
      </c>
      <c r="T60" s="195">
        <f t="shared" si="8"/>
        <v>86890.908855333313</v>
      </c>
      <c r="U60" s="6"/>
      <c r="V60" s="186">
        <v>39</v>
      </c>
      <c r="W60" s="186">
        <v>12</v>
      </c>
      <c r="X60" s="186">
        <v>16</v>
      </c>
      <c r="Y60" s="207" t="s">
        <v>1611</v>
      </c>
      <c r="Z60" s="1"/>
      <c r="AA60" s="528" t="s">
        <v>1612</v>
      </c>
      <c r="AB60" s="525">
        <v>103656</v>
      </c>
      <c r="AC60" s="526">
        <f t="shared" si="9"/>
        <v>103656</v>
      </c>
    </row>
    <row r="61" spans="1:29" ht="63.75">
      <c r="A61" s="7">
        <v>59</v>
      </c>
      <c r="B61" s="19">
        <v>234218</v>
      </c>
      <c r="C61" s="117" t="s">
        <v>1613</v>
      </c>
      <c r="D61" s="118" t="s">
        <v>61</v>
      </c>
      <c r="E61" s="179">
        <v>1</v>
      </c>
      <c r="F61" s="232">
        <f t="shared" si="0"/>
        <v>16004.333333333334</v>
      </c>
      <c r="G61" s="231">
        <v>0.19</v>
      </c>
      <c r="H61" s="230">
        <f t="shared" si="1"/>
        <v>19045.156666666666</v>
      </c>
      <c r="I61" s="202">
        <v>16565</v>
      </c>
      <c r="J61" s="20">
        <v>16234</v>
      </c>
      <c r="K61" s="229">
        <v>15214</v>
      </c>
      <c r="L61" s="228">
        <f t="shared" si="2"/>
        <v>16004.333333333334</v>
      </c>
      <c r="M61" s="5"/>
      <c r="N61" s="227">
        <v>0.19</v>
      </c>
      <c r="O61" s="8">
        <f t="shared" si="3"/>
        <v>19712.349999999999</v>
      </c>
      <c r="P61" s="226">
        <f t="shared" si="4"/>
        <v>19318.46</v>
      </c>
      <c r="Q61" s="226">
        <f t="shared" si="5"/>
        <v>18104.66</v>
      </c>
      <c r="R61" s="9">
        <f t="shared" si="6"/>
        <v>19045.156666666666</v>
      </c>
      <c r="S61" s="9">
        <f t="shared" si="7"/>
        <v>1070.3378046666667</v>
      </c>
      <c r="T61" s="195">
        <f t="shared" si="8"/>
        <v>20115.494471333332</v>
      </c>
      <c r="U61" s="6"/>
      <c r="V61" s="186">
        <v>39</v>
      </c>
      <c r="W61" s="186">
        <v>12</v>
      </c>
      <c r="X61" s="186">
        <v>16</v>
      </c>
      <c r="Y61" s="207" t="s">
        <v>1611</v>
      </c>
      <c r="Z61" s="1"/>
      <c r="AA61" s="528" t="s">
        <v>1614</v>
      </c>
      <c r="AB61" s="525">
        <v>23997</v>
      </c>
      <c r="AC61" s="526">
        <f t="shared" si="9"/>
        <v>23997</v>
      </c>
    </row>
    <row r="62" spans="1:29" ht="63.75">
      <c r="A62" s="7">
        <v>60</v>
      </c>
      <c r="B62" s="19">
        <v>234112</v>
      </c>
      <c r="C62" s="119" t="s">
        <v>1615</v>
      </c>
      <c r="D62" s="118" t="s">
        <v>61</v>
      </c>
      <c r="E62" s="179">
        <v>1</v>
      </c>
      <c r="F62" s="232">
        <f t="shared" si="0"/>
        <v>32999</v>
      </c>
      <c r="G62" s="231">
        <v>0.19</v>
      </c>
      <c r="H62" s="230">
        <f t="shared" si="1"/>
        <v>39268.81</v>
      </c>
      <c r="I62" s="202">
        <v>34155</v>
      </c>
      <c r="J62" s="20">
        <v>33472</v>
      </c>
      <c r="K62" s="229">
        <v>31370</v>
      </c>
      <c r="L62" s="228">
        <f t="shared" si="2"/>
        <v>32999</v>
      </c>
      <c r="M62" s="5"/>
      <c r="N62" s="227">
        <v>0.19</v>
      </c>
      <c r="O62" s="8">
        <f t="shared" si="3"/>
        <v>40644.449999999997</v>
      </c>
      <c r="P62" s="226">
        <f t="shared" si="4"/>
        <v>39831.68</v>
      </c>
      <c r="Q62" s="226">
        <f t="shared" si="5"/>
        <v>37330.300000000003</v>
      </c>
      <c r="R62" s="9">
        <f t="shared" si="6"/>
        <v>39268.810000000005</v>
      </c>
      <c r="S62" s="9">
        <f t="shared" si="7"/>
        <v>2206.9071220000001</v>
      </c>
      <c r="T62" s="195">
        <f t="shared" si="8"/>
        <v>41475.717121999995</v>
      </c>
      <c r="U62" s="6"/>
      <c r="V62" s="186">
        <v>30</v>
      </c>
      <c r="W62" s="186">
        <v>12</v>
      </c>
      <c r="X62" s="186">
        <v>16</v>
      </c>
      <c r="Y62" s="207" t="s">
        <v>59</v>
      </c>
      <c r="Z62" s="1"/>
      <c r="AA62" s="528" t="s">
        <v>1616</v>
      </c>
      <c r="AB62" s="525">
        <v>49478</v>
      </c>
      <c r="AC62" s="526">
        <f t="shared" si="9"/>
        <v>49478</v>
      </c>
    </row>
    <row r="63" spans="1:29" ht="63.75">
      <c r="A63" s="7">
        <v>61</v>
      </c>
      <c r="B63" s="19">
        <v>235475</v>
      </c>
      <c r="C63" s="117" t="s">
        <v>1617</v>
      </c>
      <c r="D63" s="118" t="s">
        <v>61</v>
      </c>
      <c r="E63" s="179">
        <v>1</v>
      </c>
      <c r="F63" s="232">
        <f t="shared" si="0"/>
        <v>62698.333333333336</v>
      </c>
      <c r="G63" s="231">
        <v>0.19</v>
      </c>
      <c r="H63" s="230">
        <f t="shared" si="1"/>
        <v>74611.016666666663</v>
      </c>
      <c r="I63" s="202">
        <v>64895</v>
      </c>
      <c r="J63" s="20">
        <v>63597</v>
      </c>
      <c r="K63" s="229">
        <v>59603</v>
      </c>
      <c r="L63" s="228">
        <f t="shared" si="2"/>
        <v>62698.333333333336</v>
      </c>
      <c r="M63" s="5"/>
      <c r="N63" s="227">
        <v>0.19</v>
      </c>
      <c r="O63" s="8">
        <f t="shared" si="3"/>
        <v>77225.05</v>
      </c>
      <c r="P63" s="226">
        <f t="shared" si="4"/>
        <v>75680.429999999993</v>
      </c>
      <c r="Q63" s="226">
        <f t="shared" si="5"/>
        <v>70927.570000000007</v>
      </c>
      <c r="R63" s="9">
        <f t="shared" si="6"/>
        <v>74611.016666666663</v>
      </c>
      <c r="S63" s="9">
        <f t="shared" si="7"/>
        <v>4193.1391366666667</v>
      </c>
      <c r="T63" s="195">
        <f t="shared" si="8"/>
        <v>78804.155803333328</v>
      </c>
      <c r="U63" s="6"/>
      <c r="V63" s="186">
        <v>39</v>
      </c>
      <c r="W63" s="186">
        <v>12</v>
      </c>
      <c r="X63" s="186">
        <v>16</v>
      </c>
      <c r="Y63" s="207" t="s">
        <v>39</v>
      </c>
      <c r="Z63" s="1"/>
      <c r="AA63" s="528" t="s">
        <v>1618</v>
      </c>
      <c r="AB63" s="525">
        <v>94010</v>
      </c>
      <c r="AC63" s="526">
        <f t="shared" si="9"/>
        <v>94010</v>
      </c>
    </row>
    <row r="64" spans="1:29" ht="63.75">
      <c r="A64" s="7">
        <v>62</v>
      </c>
      <c r="B64" s="19">
        <v>235475</v>
      </c>
      <c r="C64" s="117" t="s">
        <v>1619</v>
      </c>
      <c r="D64" s="118" t="s">
        <v>61</v>
      </c>
      <c r="E64" s="179">
        <v>1</v>
      </c>
      <c r="F64" s="232">
        <f t="shared" si="0"/>
        <v>62698.333333333336</v>
      </c>
      <c r="G64" s="231">
        <v>0.19</v>
      </c>
      <c r="H64" s="230">
        <f t="shared" si="1"/>
        <v>74611.016666666663</v>
      </c>
      <c r="I64" s="202">
        <v>64895</v>
      </c>
      <c r="J64" s="20">
        <v>63597</v>
      </c>
      <c r="K64" s="229">
        <v>59603</v>
      </c>
      <c r="L64" s="228">
        <f t="shared" si="2"/>
        <v>62698.333333333336</v>
      </c>
      <c r="M64" s="5"/>
      <c r="N64" s="227">
        <v>0.19</v>
      </c>
      <c r="O64" s="8">
        <f t="shared" si="3"/>
        <v>77225.05</v>
      </c>
      <c r="P64" s="226">
        <f t="shared" si="4"/>
        <v>75680.429999999993</v>
      </c>
      <c r="Q64" s="226">
        <f t="shared" si="5"/>
        <v>70927.570000000007</v>
      </c>
      <c r="R64" s="9">
        <f t="shared" si="6"/>
        <v>74611.016666666663</v>
      </c>
      <c r="S64" s="9">
        <f t="shared" si="7"/>
        <v>4193.1391366666667</v>
      </c>
      <c r="T64" s="195">
        <f t="shared" si="8"/>
        <v>78804.155803333328</v>
      </c>
      <c r="U64" s="6"/>
      <c r="V64" s="186">
        <v>39</v>
      </c>
      <c r="W64" s="186">
        <v>12</v>
      </c>
      <c r="X64" s="186">
        <v>16</v>
      </c>
      <c r="Y64" s="207" t="s">
        <v>39</v>
      </c>
      <c r="Z64" s="1"/>
      <c r="AA64" s="528" t="s">
        <v>1618</v>
      </c>
      <c r="AB64" s="525">
        <v>94010</v>
      </c>
      <c r="AC64" s="526">
        <f t="shared" si="9"/>
        <v>94010</v>
      </c>
    </row>
    <row r="65" spans="1:29" ht="63.75">
      <c r="A65" s="7">
        <v>63</v>
      </c>
      <c r="B65" s="19">
        <v>258945</v>
      </c>
      <c r="C65" s="117" t="s">
        <v>1620</v>
      </c>
      <c r="D65" s="118" t="s">
        <v>61</v>
      </c>
      <c r="E65" s="179">
        <v>1</v>
      </c>
      <c r="F65" s="232">
        <f t="shared" si="0"/>
        <v>6270</v>
      </c>
      <c r="G65" s="231">
        <v>0.19</v>
      </c>
      <c r="H65" s="230">
        <f t="shared" si="1"/>
        <v>7461.3</v>
      </c>
      <c r="I65" s="202">
        <v>6489</v>
      </c>
      <c r="J65" s="20">
        <v>6360</v>
      </c>
      <c r="K65" s="229">
        <v>5961</v>
      </c>
      <c r="L65" s="228">
        <f t="shared" si="2"/>
        <v>6270</v>
      </c>
      <c r="M65" s="5"/>
      <c r="N65" s="227">
        <v>0.19</v>
      </c>
      <c r="O65" s="8">
        <f t="shared" si="3"/>
        <v>7721.91</v>
      </c>
      <c r="P65" s="226">
        <f t="shared" si="4"/>
        <v>7568.4</v>
      </c>
      <c r="Q65" s="226">
        <f t="shared" si="5"/>
        <v>7093.59</v>
      </c>
      <c r="R65" s="9">
        <f t="shared" si="6"/>
        <v>7461.3</v>
      </c>
      <c r="S65" s="9">
        <f t="shared" si="7"/>
        <v>419.32506000000001</v>
      </c>
      <c r="T65" s="195">
        <f t="shared" si="8"/>
        <v>7880.6250600000003</v>
      </c>
      <c r="U65" s="6"/>
      <c r="V65" s="186">
        <v>39</v>
      </c>
      <c r="W65" s="186">
        <v>12</v>
      </c>
      <c r="X65" s="186">
        <v>16</v>
      </c>
      <c r="Y65" s="207" t="s">
        <v>39</v>
      </c>
      <c r="Z65" s="1"/>
      <c r="AA65" s="528" t="s">
        <v>1621</v>
      </c>
      <c r="AB65" s="525">
        <v>9401</v>
      </c>
      <c r="AC65" s="526">
        <f t="shared" si="9"/>
        <v>9401</v>
      </c>
    </row>
    <row r="66" spans="1:29" ht="63.75">
      <c r="A66" s="7">
        <v>64</v>
      </c>
      <c r="B66" s="19">
        <v>254481</v>
      </c>
      <c r="C66" s="117" t="s">
        <v>1622</v>
      </c>
      <c r="D66" s="118" t="s">
        <v>61</v>
      </c>
      <c r="E66" s="179">
        <v>1</v>
      </c>
      <c r="F66" s="232">
        <f t="shared" si="0"/>
        <v>16499.666666666668</v>
      </c>
      <c r="G66" s="231">
        <v>0.19</v>
      </c>
      <c r="H66" s="230">
        <f t="shared" si="1"/>
        <v>19634.603333333336</v>
      </c>
      <c r="I66" s="202">
        <v>17078</v>
      </c>
      <c r="J66" s="20">
        <v>16736</v>
      </c>
      <c r="K66" s="229">
        <v>15685</v>
      </c>
      <c r="L66" s="228">
        <f t="shared" si="2"/>
        <v>16499.666666666668</v>
      </c>
      <c r="M66" s="5"/>
      <c r="N66" s="227">
        <v>0.19</v>
      </c>
      <c r="O66" s="8">
        <f t="shared" si="3"/>
        <v>20322.82</v>
      </c>
      <c r="P66" s="226">
        <f t="shared" si="4"/>
        <v>19915.84</v>
      </c>
      <c r="Q66" s="226">
        <f t="shared" si="5"/>
        <v>18665.150000000001</v>
      </c>
      <c r="R66" s="9">
        <f t="shared" si="6"/>
        <v>19634.603333333336</v>
      </c>
      <c r="S66" s="9">
        <f t="shared" si="7"/>
        <v>1103.4647073333335</v>
      </c>
      <c r="T66" s="195">
        <f t="shared" si="8"/>
        <v>20738.068040666669</v>
      </c>
      <c r="U66" s="6"/>
      <c r="V66" s="186">
        <v>39</v>
      </c>
      <c r="W66" s="186">
        <v>12</v>
      </c>
      <c r="X66" s="186">
        <v>16</v>
      </c>
      <c r="Y66" s="207" t="s">
        <v>39</v>
      </c>
      <c r="Z66" s="1"/>
      <c r="AA66" s="528" t="s">
        <v>1523</v>
      </c>
      <c r="AB66" s="525">
        <v>24739</v>
      </c>
      <c r="AC66" s="526">
        <f t="shared" si="9"/>
        <v>24739</v>
      </c>
    </row>
    <row r="67" spans="1:29" ht="51">
      <c r="A67" s="7">
        <v>65</v>
      </c>
      <c r="B67" s="19">
        <v>251005</v>
      </c>
      <c r="C67" s="117" t="s">
        <v>1623</v>
      </c>
      <c r="D67" s="118" t="s">
        <v>61</v>
      </c>
      <c r="E67" s="179">
        <v>1</v>
      </c>
      <c r="F67" s="232">
        <f t="shared" ref="F67:F130" si="10">L67</f>
        <v>9075</v>
      </c>
      <c r="G67" s="231">
        <v>0.19</v>
      </c>
      <c r="H67" s="230">
        <f t="shared" ref="H67:H130" si="11">(F67*G67)+F67</f>
        <v>10799.25</v>
      </c>
      <c r="I67" s="202">
        <v>9393</v>
      </c>
      <c r="J67" s="20">
        <v>9205</v>
      </c>
      <c r="K67" s="229">
        <v>8627</v>
      </c>
      <c r="L67" s="228">
        <f t="shared" ref="L67:L130" si="12">+AVERAGE(I67:K67)</f>
        <v>9075</v>
      </c>
      <c r="M67" s="5"/>
      <c r="N67" s="227">
        <v>0.19</v>
      </c>
      <c r="O67" s="8">
        <f t="shared" ref="O67:O130" si="13">+(I67*N67)+I67</f>
        <v>11177.67</v>
      </c>
      <c r="P67" s="226">
        <f t="shared" ref="P67:P130" si="14">+(J67*N67)+J67</f>
        <v>10953.95</v>
      </c>
      <c r="Q67" s="226">
        <f t="shared" ref="Q67:Q130" si="15">+(K67*N67)+K67</f>
        <v>10266.130000000001</v>
      </c>
      <c r="R67" s="9">
        <f t="shared" ref="R67:R130" si="16">+AVERAGE(O67:Q67)</f>
        <v>10799.250000000002</v>
      </c>
      <c r="S67" s="9">
        <f t="shared" ref="S67:S130" si="17">H67*5.62%</f>
        <v>606.91785000000004</v>
      </c>
      <c r="T67" s="195">
        <f t="shared" ref="T67:T130" si="18">H67+S67</f>
        <v>11406.16785</v>
      </c>
      <c r="U67" s="6"/>
      <c r="V67" s="186">
        <v>39</v>
      </c>
      <c r="W67" s="186">
        <v>12</v>
      </c>
      <c r="X67" s="186">
        <v>16</v>
      </c>
      <c r="Y67" s="207" t="s">
        <v>39</v>
      </c>
      <c r="Z67" s="1"/>
      <c r="AA67" s="528" t="s">
        <v>1624</v>
      </c>
      <c r="AB67" s="525">
        <v>13607</v>
      </c>
      <c r="AC67" s="526">
        <f t="shared" ref="AC67:AC130" si="19">AVERAGE(AA67:AB67)</f>
        <v>13607</v>
      </c>
    </row>
    <row r="68" spans="1:29" ht="33" customHeight="1">
      <c r="A68" s="7">
        <v>66</v>
      </c>
      <c r="B68" s="19">
        <v>293962</v>
      </c>
      <c r="C68" s="119" t="s">
        <v>1625</v>
      </c>
      <c r="D68" s="118" t="s">
        <v>61</v>
      </c>
      <c r="E68" s="179">
        <v>1</v>
      </c>
      <c r="F68" s="232">
        <f t="shared" si="10"/>
        <v>2475.3333333333335</v>
      </c>
      <c r="G68" s="231">
        <v>0.19</v>
      </c>
      <c r="H68" s="230">
        <f t="shared" si="11"/>
        <v>2945.646666666667</v>
      </c>
      <c r="I68" s="202">
        <v>2562</v>
      </c>
      <c r="J68" s="20">
        <v>2511</v>
      </c>
      <c r="K68" s="229">
        <v>2353</v>
      </c>
      <c r="L68" s="228">
        <f t="shared" si="12"/>
        <v>2475.3333333333335</v>
      </c>
      <c r="M68" s="5"/>
      <c r="N68" s="227">
        <v>0.19</v>
      </c>
      <c r="O68" s="8">
        <f t="shared" si="13"/>
        <v>3048.78</v>
      </c>
      <c r="P68" s="226">
        <f t="shared" si="14"/>
        <v>2988.09</v>
      </c>
      <c r="Q68" s="226">
        <f t="shared" si="15"/>
        <v>2800.07</v>
      </c>
      <c r="R68" s="9">
        <f t="shared" si="16"/>
        <v>2945.646666666667</v>
      </c>
      <c r="S68" s="9">
        <f t="shared" si="17"/>
        <v>165.5453426666667</v>
      </c>
      <c r="T68" s="195">
        <f t="shared" si="18"/>
        <v>3111.1920093333338</v>
      </c>
      <c r="U68" s="6"/>
      <c r="V68" s="186">
        <v>39</v>
      </c>
      <c r="W68" s="186">
        <v>12</v>
      </c>
      <c r="X68" s="186">
        <v>16</v>
      </c>
      <c r="Y68" s="207" t="s">
        <v>39</v>
      </c>
      <c r="Z68" s="1"/>
      <c r="AA68" s="528" t="s">
        <v>1568</v>
      </c>
      <c r="AB68" s="525">
        <v>3711</v>
      </c>
      <c r="AC68" s="526">
        <f t="shared" si="19"/>
        <v>3711</v>
      </c>
    </row>
    <row r="69" spans="1:29" ht="30" customHeight="1">
      <c r="A69" s="7">
        <v>67</v>
      </c>
      <c r="B69" s="19">
        <v>277314</v>
      </c>
      <c r="C69" s="119" t="s">
        <v>1626</v>
      </c>
      <c r="D69" s="118" t="s">
        <v>61</v>
      </c>
      <c r="E69" s="179">
        <v>1</v>
      </c>
      <c r="F69" s="232">
        <f t="shared" si="10"/>
        <v>32999</v>
      </c>
      <c r="G69" s="231">
        <v>0.19</v>
      </c>
      <c r="H69" s="230">
        <f t="shared" si="11"/>
        <v>39268.81</v>
      </c>
      <c r="I69" s="202">
        <v>34155</v>
      </c>
      <c r="J69" s="20">
        <v>33472</v>
      </c>
      <c r="K69" s="229">
        <v>31370</v>
      </c>
      <c r="L69" s="228">
        <f t="shared" si="12"/>
        <v>32999</v>
      </c>
      <c r="M69" s="5"/>
      <c r="N69" s="227">
        <v>0.19</v>
      </c>
      <c r="O69" s="8">
        <f t="shared" si="13"/>
        <v>40644.449999999997</v>
      </c>
      <c r="P69" s="226">
        <f t="shared" si="14"/>
        <v>39831.68</v>
      </c>
      <c r="Q69" s="226">
        <f t="shared" si="15"/>
        <v>37330.300000000003</v>
      </c>
      <c r="R69" s="9">
        <f t="shared" si="16"/>
        <v>39268.810000000005</v>
      </c>
      <c r="S69" s="9">
        <f t="shared" si="17"/>
        <v>2206.9071220000001</v>
      </c>
      <c r="T69" s="195">
        <f t="shared" si="18"/>
        <v>41475.717121999995</v>
      </c>
      <c r="U69" s="6"/>
      <c r="V69" s="186">
        <v>20</v>
      </c>
      <c r="W69" s="186">
        <v>10</v>
      </c>
      <c r="X69" s="186">
        <v>17</v>
      </c>
      <c r="Y69" s="207" t="s">
        <v>45</v>
      </c>
      <c r="Z69" s="1"/>
      <c r="AA69" s="528" t="s">
        <v>1616</v>
      </c>
      <c r="AB69" s="525">
        <v>49478</v>
      </c>
      <c r="AC69" s="526">
        <f t="shared" si="19"/>
        <v>49478</v>
      </c>
    </row>
    <row r="70" spans="1:29" ht="76.5">
      <c r="A70" s="7">
        <v>68</v>
      </c>
      <c r="B70" s="19">
        <v>235475</v>
      </c>
      <c r="C70" s="117" t="s">
        <v>1627</v>
      </c>
      <c r="D70" s="118" t="s">
        <v>61</v>
      </c>
      <c r="E70" s="179">
        <v>1</v>
      </c>
      <c r="F70" s="232">
        <f t="shared" si="10"/>
        <v>30936.666666666668</v>
      </c>
      <c r="G70" s="231">
        <v>0.19</v>
      </c>
      <c r="H70" s="230">
        <f t="shared" si="11"/>
        <v>36814.633333333331</v>
      </c>
      <c r="I70" s="202">
        <v>32021</v>
      </c>
      <c r="J70" s="20">
        <v>31380</v>
      </c>
      <c r="K70" s="229">
        <v>29409</v>
      </c>
      <c r="L70" s="228">
        <f t="shared" si="12"/>
        <v>30936.666666666668</v>
      </c>
      <c r="M70" s="5"/>
      <c r="N70" s="227">
        <v>0.19</v>
      </c>
      <c r="O70" s="8">
        <f t="shared" si="13"/>
        <v>38104.99</v>
      </c>
      <c r="P70" s="226">
        <f t="shared" si="14"/>
        <v>37342.199999999997</v>
      </c>
      <c r="Q70" s="226">
        <f t="shared" si="15"/>
        <v>34996.71</v>
      </c>
      <c r="R70" s="9">
        <f t="shared" si="16"/>
        <v>36814.633333333331</v>
      </c>
      <c r="S70" s="9">
        <f t="shared" si="17"/>
        <v>2068.9823933333332</v>
      </c>
      <c r="T70" s="195">
        <f t="shared" si="18"/>
        <v>38883.615726666663</v>
      </c>
      <c r="U70" s="6"/>
      <c r="V70" s="186">
        <v>20</v>
      </c>
      <c r="W70" s="186">
        <v>10</v>
      </c>
      <c r="X70" s="186">
        <v>17</v>
      </c>
      <c r="Y70" s="207" t="s">
        <v>45</v>
      </c>
      <c r="Z70" s="1"/>
      <c r="AA70" s="528" t="s">
        <v>1628</v>
      </c>
      <c r="AB70" s="525">
        <v>46386</v>
      </c>
      <c r="AC70" s="526">
        <f t="shared" si="19"/>
        <v>46386</v>
      </c>
    </row>
    <row r="71" spans="1:29" ht="76.5">
      <c r="A71" s="7">
        <v>69</v>
      </c>
      <c r="B71" s="19">
        <v>236991</v>
      </c>
      <c r="C71" s="119" t="s">
        <v>1629</v>
      </c>
      <c r="D71" s="118" t="s">
        <v>61</v>
      </c>
      <c r="E71" s="179">
        <v>1</v>
      </c>
      <c r="F71" s="232">
        <f t="shared" si="10"/>
        <v>36108</v>
      </c>
      <c r="G71" s="231">
        <v>0.19</v>
      </c>
      <c r="H71" s="230">
        <f t="shared" si="11"/>
        <v>42968.520000000004</v>
      </c>
      <c r="I71" s="202">
        <v>37373</v>
      </c>
      <c r="J71" s="20">
        <v>36626</v>
      </c>
      <c r="K71" s="229">
        <v>34325</v>
      </c>
      <c r="L71" s="228">
        <f t="shared" si="12"/>
        <v>36108</v>
      </c>
      <c r="M71" s="5"/>
      <c r="N71" s="227">
        <v>0.19</v>
      </c>
      <c r="O71" s="8">
        <f t="shared" si="13"/>
        <v>44473.87</v>
      </c>
      <c r="P71" s="226">
        <f t="shared" si="14"/>
        <v>43584.94</v>
      </c>
      <c r="Q71" s="226">
        <f t="shared" si="15"/>
        <v>40846.75</v>
      </c>
      <c r="R71" s="9">
        <f t="shared" si="16"/>
        <v>42968.52</v>
      </c>
      <c r="S71" s="9">
        <f t="shared" si="17"/>
        <v>2414.8308240000001</v>
      </c>
      <c r="T71" s="195">
        <f t="shared" si="18"/>
        <v>45383.350824000001</v>
      </c>
      <c r="U71" s="6"/>
      <c r="V71" s="186">
        <v>20</v>
      </c>
      <c r="W71" s="186">
        <v>10</v>
      </c>
      <c r="X71" s="186">
        <v>17</v>
      </c>
      <c r="Y71" s="207" t="s">
        <v>45</v>
      </c>
      <c r="Z71" s="1"/>
      <c r="AA71" s="528" t="s">
        <v>1630</v>
      </c>
      <c r="AB71" s="525">
        <v>54140</v>
      </c>
      <c r="AC71" s="526">
        <f t="shared" si="19"/>
        <v>54140</v>
      </c>
    </row>
    <row r="72" spans="1:29" ht="63.75">
      <c r="A72" s="7">
        <v>70</v>
      </c>
      <c r="B72" s="19">
        <v>236991</v>
      </c>
      <c r="C72" s="117" t="s">
        <v>1631</v>
      </c>
      <c r="D72" s="118" t="s">
        <v>61</v>
      </c>
      <c r="E72" s="179">
        <v>1</v>
      </c>
      <c r="F72" s="232">
        <f t="shared" si="10"/>
        <v>26729</v>
      </c>
      <c r="G72" s="231">
        <v>0.19</v>
      </c>
      <c r="H72" s="230">
        <f t="shared" si="11"/>
        <v>31807.510000000002</v>
      </c>
      <c r="I72" s="202">
        <v>27666</v>
      </c>
      <c r="J72" s="20">
        <v>27112</v>
      </c>
      <c r="K72" s="229">
        <v>25409</v>
      </c>
      <c r="L72" s="228">
        <f t="shared" si="12"/>
        <v>26729</v>
      </c>
      <c r="M72" s="5"/>
      <c r="N72" s="227">
        <v>0.19</v>
      </c>
      <c r="O72" s="8">
        <f t="shared" si="13"/>
        <v>32922.54</v>
      </c>
      <c r="P72" s="226">
        <f t="shared" si="14"/>
        <v>32263.279999999999</v>
      </c>
      <c r="Q72" s="226">
        <f t="shared" si="15"/>
        <v>30236.71</v>
      </c>
      <c r="R72" s="9">
        <f t="shared" si="16"/>
        <v>31807.51</v>
      </c>
      <c r="S72" s="9">
        <f t="shared" si="17"/>
        <v>1787.5820620000002</v>
      </c>
      <c r="T72" s="195">
        <f t="shared" si="18"/>
        <v>33595.092062000003</v>
      </c>
      <c r="U72" s="6"/>
      <c r="V72" s="186">
        <v>20</v>
      </c>
      <c r="W72" s="186">
        <v>10</v>
      </c>
      <c r="X72" s="186">
        <v>17</v>
      </c>
      <c r="Y72" s="207" t="s">
        <v>45</v>
      </c>
      <c r="Z72" s="1"/>
      <c r="AA72" s="528" t="s">
        <v>1632</v>
      </c>
      <c r="AB72" s="525">
        <v>40077</v>
      </c>
      <c r="AC72" s="526">
        <f t="shared" si="19"/>
        <v>40077</v>
      </c>
    </row>
    <row r="73" spans="1:29" ht="63.75">
      <c r="A73" s="7">
        <v>71</v>
      </c>
      <c r="B73" s="19">
        <v>273131</v>
      </c>
      <c r="C73" s="119" t="s">
        <v>1633</v>
      </c>
      <c r="D73" s="118" t="s">
        <v>61</v>
      </c>
      <c r="E73" s="179">
        <v>1</v>
      </c>
      <c r="F73" s="232">
        <f t="shared" si="10"/>
        <v>49998.333333333336</v>
      </c>
      <c r="G73" s="231">
        <v>0.19</v>
      </c>
      <c r="H73" s="230">
        <f t="shared" si="11"/>
        <v>59498.01666666667</v>
      </c>
      <c r="I73" s="202">
        <v>51750</v>
      </c>
      <c r="J73" s="20">
        <v>50715</v>
      </c>
      <c r="K73" s="229">
        <v>47530</v>
      </c>
      <c r="L73" s="228">
        <f t="shared" si="12"/>
        <v>49998.333333333336</v>
      </c>
      <c r="M73" s="5"/>
      <c r="N73" s="227">
        <v>0.19</v>
      </c>
      <c r="O73" s="8">
        <f t="shared" si="13"/>
        <v>61582.5</v>
      </c>
      <c r="P73" s="226">
        <f t="shared" si="14"/>
        <v>60350.85</v>
      </c>
      <c r="Q73" s="226">
        <f t="shared" si="15"/>
        <v>56560.7</v>
      </c>
      <c r="R73" s="9">
        <f t="shared" si="16"/>
        <v>59498.016666666663</v>
      </c>
      <c r="S73" s="9">
        <f t="shared" si="17"/>
        <v>3343.7885366666669</v>
      </c>
      <c r="T73" s="195">
        <f t="shared" si="18"/>
        <v>62841.805203333337</v>
      </c>
      <c r="U73" s="6"/>
      <c r="V73" s="186">
        <v>20</v>
      </c>
      <c r="W73" s="186">
        <v>10</v>
      </c>
      <c r="X73" s="186">
        <v>17</v>
      </c>
      <c r="Y73" s="207" t="s">
        <v>45</v>
      </c>
      <c r="Z73" s="1"/>
      <c r="AA73" s="528" t="s">
        <v>1634</v>
      </c>
      <c r="AB73" s="525">
        <v>74967</v>
      </c>
      <c r="AC73" s="526">
        <f t="shared" si="19"/>
        <v>74967</v>
      </c>
    </row>
    <row r="74" spans="1:29" ht="76.5">
      <c r="A74" s="7">
        <v>72</v>
      </c>
      <c r="B74" s="19">
        <v>273131</v>
      </c>
      <c r="C74" s="117" t="s">
        <v>1635</v>
      </c>
      <c r="D74" s="118" t="s">
        <v>61</v>
      </c>
      <c r="E74" s="179">
        <v>1</v>
      </c>
      <c r="F74" s="232">
        <f t="shared" si="10"/>
        <v>119996</v>
      </c>
      <c r="G74" s="231">
        <v>0.19</v>
      </c>
      <c r="H74" s="230">
        <f t="shared" si="11"/>
        <v>142795.24</v>
      </c>
      <c r="I74" s="202">
        <v>124200</v>
      </c>
      <c r="J74" s="20">
        <v>121716</v>
      </c>
      <c r="K74" s="229">
        <v>114072</v>
      </c>
      <c r="L74" s="228">
        <f t="shared" si="12"/>
        <v>119996</v>
      </c>
      <c r="M74" s="5"/>
      <c r="N74" s="227">
        <v>0.19</v>
      </c>
      <c r="O74" s="8">
        <f t="shared" si="13"/>
        <v>147798</v>
      </c>
      <c r="P74" s="226">
        <f t="shared" si="14"/>
        <v>144842.04</v>
      </c>
      <c r="Q74" s="226">
        <f t="shared" si="15"/>
        <v>135745.68</v>
      </c>
      <c r="R74" s="9">
        <f t="shared" si="16"/>
        <v>142795.24000000002</v>
      </c>
      <c r="S74" s="9">
        <f t="shared" si="17"/>
        <v>8025.0924879999993</v>
      </c>
      <c r="T74" s="195">
        <f t="shared" si="18"/>
        <v>150820.33248799999</v>
      </c>
      <c r="U74" s="6"/>
      <c r="V74" s="186">
        <v>20</v>
      </c>
      <c r="W74" s="186">
        <v>10</v>
      </c>
      <c r="X74" s="186">
        <v>17</v>
      </c>
      <c r="Y74" s="207" t="s">
        <v>45</v>
      </c>
      <c r="Z74" s="1"/>
      <c r="AA74" s="528" t="s">
        <v>1636</v>
      </c>
      <c r="AB74" s="525">
        <v>179922</v>
      </c>
      <c r="AC74" s="526">
        <f t="shared" si="19"/>
        <v>179922</v>
      </c>
    </row>
    <row r="75" spans="1:29" ht="76.5">
      <c r="A75" s="7">
        <v>73</v>
      </c>
      <c r="B75" s="19">
        <v>272619</v>
      </c>
      <c r="C75" s="117" t="s">
        <v>1637</v>
      </c>
      <c r="D75" s="118" t="s">
        <v>61</v>
      </c>
      <c r="E75" s="179">
        <v>1</v>
      </c>
      <c r="F75" s="232">
        <f t="shared" si="10"/>
        <v>4784.333333333333</v>
      </c>
      <c r="G75" s="231">
        <v>0.19</v>
      </c>
      <c r="H75" s="230">
        <f t="shared" si="11"/>
        <v>5693.3566666666666</v>
      </c>
      <c r="I75" s="202">
        <v>4952</v>
      </c>
      <c r="J75" s="20">
        <v>4853</v>
      </c>
      <c r="K75" s="229">
        <v>4548</v>
      </c>
      <c r="L75" s="228">
        <f t="shared" si="12"/>
        <v>4784.333333333333</v>
      </c>
      <c r="M75" s="5"/>
      <c r="N75" s="227">
        <v>0.19</v>
      </c>
      <c r="O75" s="8">
        <f t="shared" si="13"/>
        <v>5892.88</v>
      </c>
      <c r="P75" s="226">
        <f t="shared" si="14"/>
        <v>5775.07</v>
      </c>
      <c r="Q75" s="226">
        <f t="shared" si="15"/>
        <v>5412.12</v>
      </c>
      <c r="R75" s="9">
        <f t="shared" si="16"/>
        <v>5693.3566666666666</v>
      </c>
      <c r="S75" s="9">
        <f t="shared" si="17"/>
        <v>319.96664466666664</v>
      </c>
      <c r="T75" s="195">
        <f t="shared" si="18"/>
        <v>6013.3233113333335</v>
      </c>
      <c r="U75" s="6"/>
      <c r="V75" s="186">
        <v>20</v>
      </c>
      <c r="W75" s="186">
        <v>10</v>
      </c>
      <c r="X75" s="186">
        <v>17</v>
      </c>
      <c r="Y75" s="207" t="s">
        <v>45</v>
      </c>
      <c r="Z75" s="1"/>
      <c r="AA75" s="528" t="s">
        <v>1638</v>
      </c>
      <c r="AB75" s="525">
        <v>7173</v>
      </c>
      <c r="AC75" s="526">
        <f t="shared" si="19"/>
        <v>7173</v>
      </c>
    </row>
    <row r="76" spans="1:29" ht="29.25" customHeight="1">
      <c r="A76" s="7">
        <v>74</v>
      </c>
      <c r="B76" s="19">
        <v>276335</v>
      </c>
      <c r="C76" s="117" t="s">
        <v>1639</v>
      </c>
      <c r="D76" s="118" t="s">
        <v>61</v>
      </c>
      <c r="E76" s="179">
        <v>1</v>
      </c>
      <c r="F76" s="232">
        <f t="shared" si="10"/>
        <v>6599.666666666667</v>
      </c>
      <c r="G76" s="231">
        <v>0.19</v>
      </c>
      <c r="H76" s="230">
        <f t="shared" si="11"/>
        <v>7853.6033333333335</v>
      </c>
      <c r="I76" s="202">
        <v>6831</v>
      </c>
      <c r="J76" s="20">
        <v>6694</v>
      </c>
      <c r="K76" s="229">
        <v>6274</v>
      </c>
      <c r="L76" s="228">
        <f t="shared" si="12"/>
        <v>6599.666666666667</v>
      </c>
      <c r="M76" s="5"/>
      <c r="N76" s="227">
        <v>0.19</v>
      </c>
      <c r="O76" s="8">
        <f t="shared" si="13"/>
        <v>8128.89</v>
      </c>
      <c r="P76" s="226">
        <f t="shared" si="14"/>
        <v>7965.8600000000006</v>
      </c>
      <c r="Q76" s="226">
        <f t="shared" si="15"/>
        <v>7466.0599999999995</v>
      </c>
      <c r="R76" s="9">
        <f t="shared" si="16"/>
        <v>7853.6033333333326</v>
      </c>
      <c r="S76" s="9">
        <f t="shared" si="17"/>
        <v>441.37250733333332</v>
      </c>
      <c r="T76" s="195">
        <f t="shared" si="18"/>
        <v>8294.975840666666</v>
      </c>
      <c r="U76" s="6"/>
      <c r="V76" s="186">
        <v>20</v>
      </c>
      <c r="W76" s="186">
        <v>10</v>
      </c>
      <c r="X76" s="186">
        <v>17</v>
      </c>
      <c r="Y76" s="207" t="s">
        <v>45</v>
      </c>
      <c r="Z76" s="1"/>
      <c r="AA76" s="528" t="s">
        <v>1640</v>
      </c>
      <c r="AB76" s="525">
        <v>9895</v>
      </c>
      <c r="AC76" s="526">
        <f t="shared" si="19"/>
        <v>9895</v>
      </c>
    </row>
    <row r="77" spans="1:29" ht="32.25" customHeight="1">
      <c r="A77" s="7">
        <v>75</v>
      </c>
      <c r="B77" s="19">
        <v>241167</v>
      </c>
      <c r="C77" s="117" t="s">
        <v>1641</v>
      </c>
      <c r="D77" s="118" t="s">
        <v>61</v>
      </c>
      <c r="E77" s="179">
        <v>1</v>
      </c>
      <c r="F77" s="232">
        <f t="shared" si="10"/>
        <v>9999.6666666666661</v>
      </c>
      <c r="G77" s="231">
        <v>0.19</v>
      </c>
      <c r="H77" s="230">
        <f t="shared" si="11"/>
        <v>11899.603333333333</v>
      </c>
      <c r="I77" s="202">
        <v>10350</v>
      </c>
      <c r="J77" s="20">
        <v>10143</v>
      </c>
      <c r="K77" s="229">
        <v>9506</v>
      </c>
      <c r="L77" s="228">
        <f t="shared" si="12"/>
        <v>9999.6666666666661</v>
      </c>
      <c r="M77" s="5"/>
      <c r="N77" s="227">
        <v>0.19</v>
      </c>
      <c r="O77" s="8">
        <f t="shared" si="13"/>
        <v>12316.5</v>
      </c>
      <c r="P77" s="226">
        <f t="shared" si="14"/>
        <v>12070.17</v>
      </c>
      <c r="Q77" s="226">
        <f t="shared" si="15"/>
        <v>11312.14</v>
      </c>
      <c r="R77" s="9">
        <f t="shared" si="16"/>
        <v>11899.603333333333</v>
      </c>
      <c r="S77" s="9">
        <f t="shared" si="17"/>
        <v>668.75770733333331</v>
      </c>
      <c r="T77" s="195">
        <f t="shared" si="18"/>
        <v>12568.361040666667</v>
      </c>
      <c r="U77" s="6"/>
      <c r="V77" s="186">
        <v>20</v>
      </c>
      <c r="W77" s="186">
        <v>10</v>
      </c>
      <c r="X77" s="186">
        <v>17</v>
      </c>
      <c r="Y77" s="207" t="s">
        <v>45</v>
      </c>
      <c r="Z77" s="1"/>
      <c r="AA77" s="528" t="s">
        <v>1642</v>
      </c>
      <c r="AB77" s="525">
        <v>14993</v>
      </c>
      <c r="AC77" s="526">
        <f t="shared" si="19"/>
        <v>14993</v>
      </c>
    </row>
    <row r="78" spans="1:29" ht="24.75" customHeight="1">
      <c r="A78" s="7">
        <v>76</v>
      </c>
      <c r="B78" s="19">
        <v>241167</v>
      </c>
      <c r="C78" s="117" t="s">
        <v>1643</v>
      </c>
      <c r="D78" s="118" t="s">
        <v>61</v>
      </c>
      <c r="E78" s="179">
        <v>1</v>
      </c>
      <c r="F78" s="232">
        <f t="shared" si="10"/>
        <v>6000</v>
      </c>
      <c r="G78" s="231">
        <v>0.19</v>
      </c>
      <c r="H78" s="230">
        <f t="shared" si="11"/>
        <v>7140</v>
      </c>
      <c r="I78" s="202">
        <v>6210</v>
      </c>
      <c r="J78" s="20">
        <v>6086</v>
      </c>
      <c r="K78" s="229">
        <v>5704</v>
      </c>
      <c r="L78" s="228">
        <f t="shared" si="12"/>
        <v>6000</v>
      </c>
      <c r="M78" s="5"/>
      <c r="N78" s="227">
        <v>0.19</v>
      </c>
      <c r="O78" s="8">
        <f t="shared" si="13"/>
        <v>7389.9</v>
      </c>
      <c r="P78" s="226">
        <f t="shared" si="14"/>
        <v>7242.34</v>
      </c>
      <c r="Q78" s="226">
        <f t="shared" si="15"/>
        <v>6787.76</v>
      </c>
      <c r="R78" s="9">
        <f t="shared" si="16"/>
        <v>7140</v>
      </c>
      <c r="S78" s="9">
        <f t="shared" si="17"/>
        <v>401.26799999999997</v>
      </c>
      <c r="T78" s="195">
        <f t="shared" si="18"/>
        <v>7541.268</v>
      </c>
      <c r="U78" s="6"/>
      <c r="V78" s="186">
        <v>20</v>
      </c>
      <c r="W78" s="186">
        <v>10</v>
      </c>
      <c r="X78" s="186">
        <v>17</v>
      </c>
      <c r="Y78" s="207" t="s">
        <v>45</v>
      </c>
      <c r="Z78" s="1"/>
      <c r="AA78" s="528" t="s">
        <v>1644</v>
      </c>
      <c r="AB78" s="525">
        <v>8996</v>
      </c>
      <c r="AC78" s="526">
        <f t="shared" si="19"/>
        <v>8996</v>
      </c>
    </row>
    <row r="79" spans="1:29" ht="140.25">
      <c r="A79" s="7">
        <v>77</v>
      </c>
      <c r="B79" s="19">
        <v>273798</v>
      </c>
      <c r="C79" s="119" t="s">
        <v>1645</v>
      </c>
      <c r="D79" s="118" t="s">
        <v>61</v>
      </c>
      <c r="E79" s="179">
        <v>1</v>
      </c>
      <c r="F79" s="232">
        <f t="shared" si="10"/>
        <v>27883.666666666668</v>
      </c>
      <c r="G79" s="231">
        <v>0.19</v>
      </c>
      <c r="H79" s="230">
        <f t="shared" si="11"/>
        <v>33181.563333333332</v>
      </c>
      <c r="I79" s="202">
        <v>28861</v>
      </c>
      <c r="J79" s="20">
        <v>28283</v>
      </c>
      <c r="K79" s="229">
        <v>26507</v>
      </c>
      <c r="L79" s="228">
        <f t="shared" si="12"/>
        <v>27883.666666666668</v>
      </c>
      <c r="M79" s="5"/>
      <c r="N79" s="227">
        <v>0.19</v>
      </c>
      <c r="O79" s="8">
        <f t="shared" si="13"/>
        <v>34344.589999999997</v>
      </c>
      <c r="P79" s="226">
        <f t="shared" si="14"/>
        <v>33656.770000000004</v>
      </c>
      <c r="Q79" s="226">
        <f t="shared" si="15"/>
        <v>31543.33</v>
      </c>
      <c r="R79" s="9">
        <f t="shared" si="16"/>
        <v>33181.563333333332</v>
      </c>
      <c r="S79" s="9">
        <f t="shared" si="17"/>
        <v>1864.8038593333333</v>
      </c>
      <c r="T79" s="195">
        <f t="shared" si="18"/>
        <v>35046.367192666665</v>
      </c>
      <c r="U79" s="6"/>
      <c r="V79" s="186">
        <v>20</v>
      </c>
      <c r="W79" s="186">
        <v>10</v>
      </c>
      <c r="X79" s="186">
        <v>17</v>
      </c>
      <c r="Y79" s="207" t="s">
        <v>45</v>
      </c>
      <c r="Z79" s="1"/>
      <c r="AA79" s="528" t="s">
        <v>1581</v>
      </c>
      <c r="AB79" s="525">
        <v>41808</v>
      </c>
      <c r="AC79" s="526">
        <f t="shared" si="19"/>
        <v>41808</v>
      </c>
    </row>
    <row r="80" spans="1:29" ht="114.75">
      <c r="A80" s="7">
        <v>78</v>
      </c>
      <c r="B80" s="19">
        <v>276712</v>
      </c>
      <c r="C80" s="119" t="s">
        <v>1646</v>
      </c>
      <c r="D80" s="118" t="s">
        <v>61</v>
      </c>
      <c r="E80" s="179">
        <v>1</v>
      </c>
      <c r="F80" s="232">
        <f t="shared" si="10"/>
        <v>72432.333333333328</v>
      </c>
      <c r="G80" s="231">
        <v>0.19</v>
      </c>
      <c r="H80" s="230">
        <f t="shared" si="11"/>
        <v>86194.476666666655</v>
      </c>
      <c r="I80" s="202">
        <v>74970</v>
      </c>
      <c r="J80" s="20">
        <v>73471</v>
      </c>
      <c r="K80" s="229">
        <v>68856</v>
      </c>
      <c r="L80" s="228">
        <f t="shared" si="12"/>
        <v>72432.333333333328</v>
      </c>
      <c r="M80" s="5"/>
      <c r="N80" s="227">
        <v>0.19</v>
      </c>
      <c r="O80" s="8">
        <f t="shared" si="13"/>
        <v>89214.3</v>
      </c>
      <c r="P80" s="226">
        <f t="shared" si="14"/>
        <v>87430.49</v>
      </c>
      <c r="Q80" s="226">
        <f t="shared" si="15"/>
        <v>81938.64</v>
      </c>
      <c r="R80" s="9">
        <f t="shared" si="16"/>
        <v>86194.476666666669</v>
      </c>
      <c r="S80" s="9">
        <f t="shared" si="17"/>
        <v>4844.1295886666658</v>
      </c>
      <c r="T80" s="195">
        <f t="shared" si="18"/>
        <v>91038.606255333318</v>
      </c>
      <c r="U80" s="6"/>
      <c r="V80" s="186">
        <v>20</v>
      </c>
      <c r="W80" s="186">
        <v>10</v>
      </c>
      <c r="X80" s="186">
        <v>17</v>
      </c>
      <c r="Y80" s="207" t="s">
        <v>45</v>
      </c>
      <c r="Z80" s="1"/>
      <c r="AA80" s="528" t="s">
        <v>1647</v>
      </c>
      <c r="AB80" s="525">
        <v>108604</v>
      </c>
      <c r="AC80" s="526">
        <f t="shared" si="19"/>
        <v>108604</v>
      </c>
    </row>
    <row r="81" spans="1:29" ht="102">
      <c r="A81" s="7">
        <v>79</v>
      </c>
      <c r="B81" s="19">
        <v>236991</v>
      </c>
      <c r="C81" s="119" t="s">
        <v>1648</v>
      </c>
      <c r="D81" s="118" t="s">
        <v>61</v>
      </c>
      <c r="E81" s="179">
        <v>1</v>
      </c>
      <c r="F81" s="232">
        <f t="shared" si="10"/>
        <v>70997.666666666672</v>
      </c>
      <c r="G81" s="231">
        <v>0.19</v>
      </c>
      <c r="H81" s="230">
        <f t="shared" si="11"/>
        <v>84487.223333333342</v>
      </c>
      <c r="I81" s="202">
        <v>73485</v>
      </c>
      <c r="J81" s="20">
        <v>72015</v>
      </c>
      <c r="K81" s="229">
        <v>67493</v>
      </c>
      <c r="L81" s="228">
        <f t="shared" si="12"/>
        <v>70997.666666666672</v>
      </c>
      <c r="M81" s="5"/>
      <c r="N81" s="227">
        <v>0.19</v>
      </c>
      <c r="O81" s="8">
        <f t="shared" si="13"/>
        <v>87447.15</v>
      </c>
      <c r="P81" s="226">
        <f t="shared" si="14"/>
        <v>85697.85</v>
      </c>
      <c r="Q81" s="226">
        <f t="shared" si="15"/>
        <v>80316.67</v>
      </c>
      <c r="R81" s="9">
        <f t="shared" si="16"/>
        <v>84487.223333333328</v>
      </c>
      <c r="S81" s="9">
        <f t="shared" si="17"/>
        <v>4748.1819513333339</v>
      </c>
      <c r="T81" s="195">
        <f t="shared" si="18"/>
        <v>89235.405284666675</v>
      </c>
      <c r="U81" s="6"/>
      <c r="V81" s="186">
        <v>20</v>
      </c>
      <c r="W81" s="186">
        <v>10</v>
      </c>
      <c r="X81" s="186">
        <v>17</v>
      </c>
      <c r="Y81" s="207" t="s">
        <v>45</v>
      </c>
      <c r="Z81" s="1"/>
      <c r="AA81" s="528" t="s">
        <v>1649</v>
      </c>
      <c r="AB81" s="525">
        <v>106454</v>
      </c>
      <c r="AC81" s="526">
        <f t="shared" si="19"/>
        <v>106454</v>
      </c>
    </row>
    <row r="82" spans="1:29" ht="51">
      <c r="A82" s="7">
        <v>80</v>
      </c>
      <c r="B82" s="19">
        <v>273798</v>
      </c>
      <c r="C82" s="117" t="s">
        <v>1650</v>
      </c>
      <c r="D82" s="118" t="s">
        <v>61</v>
      </c>
      <c r="E82" s="179">
        <v>1</v>
      </c>
      <c r="F82" s="232">
        <f t="shared" si="10"/>
        <v>117996</v>
      </c>
      <c r="G82" s="231">
        <v>0.19</v>
      </c>
      <c r="H82" s="230">
        <f t="shared" si="11"/>
        <v>140415.24</v>
      </c>
      <c r="I82" s="202">
        <v>122130</v>
      </c>
      <c r="J82" s="20">
        <v>119687</v>
      </c>
      <c r="K82" s="229">
        <v>112171</v>
      </c>
      <c r="L82" s="228">
        <f t="shared" si="12"/>
        <v>117996</v>
      </c>
      <c r="M82" s="5"/>
      <c r="N82" s="227">
        <v>0.19</v>
      </c>
      <c r="O82" s="8">
        <f t="shared" si="13"/>
        <v>145334.70000000001</v>
      </c>
      <c r="P82" s="226">
        <f t="shared" si="14"/>
        <v>142427.53</v>
      </c>
      <c r="Q82" s="226">
        <f t="shared" si="15"/>
        <v>133483.49</v>
      </c>
      <c r="R82" s="9">
        <f t="shared" si="16"/>
        <v>140415.24</v>
      </c>
      <c r="S82" s="9">
        <f t="shared" si="17"/>
        <v>7891.3364879999999</v>
      </c>
      <c r="T82" s="195">
        <f t="shared" si="18"/>
        <v>148306.57648799999</v>
      </c>
      <c r="U82" s="6"/>
      <c r="V82" s="186">
        <v>20</v>
      </c>
      <c r="W82" s="186">
        <v>10</v>
      </c>
      <c r="X82" s="186">
        <v>17</v>
      </c>
      <c r="Y82" s="207" t="s">
        <v>45</v>
      </c>
      <c r="Z82" s="1"/>
      <c r="AA82" s="528" t="s">
        <v>1651</v>
      </c>
      <c r="AB82" s="525">
        <v>176923</v>
      </c>
      <c r="AC82" s="526">
        <f t="shared" si="19"/>
        <v>176923</v>
      </c>
    </row>
    <row r="83" spans="1:29" ht="102">
      <c r="A83" s="7">
        <v>81</v>
      </c>
      <c r="B83" s="19">
        <v>258955</v>
      </c>
      <c r="C83" s="119" t="s">
        <v>1652</v>
      </c>
      <c r="D83" s="118" t="s">
        <v>61</v>
      </c>
      <c r="E83" s="179">
        <v>1</v>
      </c>
      <c r="F83" s="232">
        <f t="shared" si="10"/>
        <v>28049</v>
      </c>
      <c r="G83" s="231">
        <v>0.19</v>
      </c>
      <c r="H83" s="230">
        <f t="shared" si="11"/>
        <v>33378.31</v>
      </c>
      <c r="I83" s="202">
        <v>29032</v>
      </c>
      <c r="J83" s="20">
        <v>28451</v>
      </c>
      <c r="K83" s="229">
        <v>26664</v>
      </c>
      <c r="L83" s="228">
        <f t="shared" si="12"/>
        <v>28049</v>
      </c>
      <c r="M83" s="5"/>
      <c r="N83" s="227">
        <v>0.19</v>
      </c>
      <c r="O83" s="8">
        <f t="shared" si="13"/>
        <v>34548.080000000002</v>
      </c>
      <c r="P83" s="226">
        <f t="shared" si="14"/>
        <v>33856.69</v>
      </c>
      <c r="Q83" s="226">
        <f t="shared" si="15"/>
        <v>31730.16</v>
      </c>
      <c r="R83" s="9">
        <f t="shared" si="16"/>
        <v>33378.310000000005</v>
      </c>
      <c r="S83" s="9">
        <f t="shared" si="17"/>
        <v>1875.8610219999998</v>
      </c>
      <c r="T83" s="195">
        <f t="shared" si="18"/>
        <v>35254.171021999995</v>
      </c>
      <c r="U83" s="6"/>
      <c r="V83" s="186">
        <v>20</v>
      </c>
      <c r="W83" s="186">
        <v>10</v>
      </c>
      <c r="X83" s="186">
        <v>17</v>
      </c>
      <c r="Y83" s="207" t="s">
        <v>45</v>
      </c>
      <c r="Z83" s="1"/>
      <c r="AA83" s="528" t="s">
        <v>1653</v>
      </c>
      <c r="AB83" s="525">
        <v>42056</v>
      </c>
      <c r="AC83" s="526">
        <f t="shared" si="19"/>
        <v>42056</v>
      </c>
    </row>
    <row r="84" spans="1:29" ht="51">
      <c r="A84" s="7">
        <v>82</v>
      </c>
      <c r="B84" s="19">
        <v>236017</v>
      </c>
      <c r="C84" s="117" t="s">
        <v>1654</v>
      </c>
      <c r="D84" s="118" t="s">
        <v>61</v>
      </c>
      <c r="E84" s="179">
        <v>1</v>
      </c>
      <c r="F84" s="232">
        <f t="shared" si="10"/>
        <v>1435.6666666666667</v>
      </c>
      <c r="G84" s="231">
        <v>0.19</v>
      </c>
      <c r="H84" s="230">
        <f t="shared" si="11"/>
        <v>1708.4433333333334</v>
      </c>
      <c r="I84" s="202">
        <v>1486</v>
      </c>
      <c r="J84" s="20">
        <v>1456</v>
      </c>
      <c r="K84" s="229">
        <v>1365</v>
      </c>
      <c r="L84" s="228">
        <f t="shared" si="12"/>
        <v>1435.6666666666667</v>
      </c>
      <c r="M84" s="5"/>
      <c r="N84" s="227">
        <v>0.19</v>
      </c>
      <c r="O84" s="8">
        <f t="shared" si="13"/>
        <v>1768.34</v>
      </c>
      <c r="P84" s="226">
        <f t="shared" si="14"/>
        <v>1732.6399999999999</v>
      </c>
      <c r="Q84" s="226">
        <f t="shared" si="15"/>
        <v>1624.35</v>
      </c>
      <c r="R84" s="9">
        <f t="shared" si="16"/>
        <v>1708.4433333333334</v>
      </c>
      <c r="S84" s="9">
        <f t="shared" si="17"/>
        <v>96.014515333333335</v>
      </c>
      <c r="T84" s="195">
        <f t="shared" si="18"/>
        <v>1804.4578486666667</v>
      </c>
      <c r="U84" s="6"/>
      <c r="V84" s="186">
        <v>31</v>
      </c>
      <c r="W84" s="186">
        <v>21</v>
      </c>
      <c r="X84" s="186">
        <v>19</v>
      </c>
      <c r="Y84" s="207" t="s">
        <v>54</v>
      </c>
      <c r="Z84" s="1"/>
      <c r="AA84" s="528" t="s">
        <v>1655</v>
      </c>
      <c r="AB84" s="525">
        <v>2152</v>
      </c>
      <c r="AC84" s="526">
        <f t="shared" si="19"/>
        <v>2152</v>
      </c>
    </row>
    <row r="85" spans="1:29" ht="63.75">
      <c r="A85" s="7">
        <v>83</v>
      </c>
      <c r="B85" s="19">
        <v>243063</v>
      </c>
      <c r="C85" s="117" t="s">
        <v>1656</v>
      </c>
      <c r="D85" s="118" t="s">
        <v>61</v>
      </c>
      <c r="E85" s="179">
        <v>1</v>
      </c>
      <c r="F85" s="232">
        <f t="shared" si="10"/>
        <v>69997.666666666672</v>
      </c>
      <c r="G85" s="231">
        <v>0.19</v>
      </c>
      <c r="H85" s="230">
        <f t="shared" si="11"/>
        <v>83297.223333333342</v>
      </c>
      <c r="I85" s="202">
        <v>72450</v>
      </c>
      <c r="J85" s="20">
        <v>71001</v>
      </c>
      <c r="K85" s="229">
        <v>66542</v>
      </c>
      <c r="L85" s="228">
        <f t="shared" si="12"/>
        <v>69997.666666666672</v>
      </c>
      <c r="M85" s="5"/>
      <c r="N85" s="227">
        <v>0.19</v>
      </c>
      <c r="O85" s="8">
        <f t="shared" si="13"/>
        <v>86215.5</v>
      </c>
      <c r="P85" s="226">
        <f t="shared" si="14"/>
        <v>84491.19</v>
      </c>
      <c r="Q85" s="226">
        <f t="shared" si="15"/>
        <v>79184.98</v>
      </c>
      <c r="R85" s="9">
        <f t="shared" si="16"/>
        <v>83297.223333333328</v>
      </c>
      <c r="S85" s="9">
        <f t="shared" si="17"/>
        <v>4681.3039513333342</v>
      </c>
      <c r="T85" s="195">
        <f t="shared" si="18"/>
        <v>87978.527284666678</v>
      </c>
      <c r="U85" s="6"/>
      <c r="V85" s="186">
        <v>31</v>
      </c>
      <c r="W85" s="186">
        <v>21</v>
      </c>
      <c r="X85" s="186">
        <v>19</v>
      </c>
      <c r="Y85" s="207" t="s">
        <v>54</v>
      </c>
      <c r="Z85" s="1"/>
      <c r="AA85" s="528" t="s">
        <v>1657</v>
      </c>
      <c r="AB85" s="525">
        <v>104954</v>
      </c>
      <c r="AC85" s="526">
        <f t="shared" si="19"/>
        <v>104954</v>
      </c>
    </row>
    <row r="86" spans="1:29" ht="63.75">
      <c r="A86" s="7">
        <v>84</v>
      </c>
      <c r="B86" s="19">
        <v>243063</v>
      </c>
      <c r="C86" s="117" t="s">
        <v>1658</v>
      </c>
      <c r="D86" s="118" t="s">
        <v>61</v>
      </c>
      <c r="E86" s="179">
        <v>1</v>
      </c>
      <c r="F86" s="232">
        <f t="shared" si="10"/>
        <v>59998</v>
      </c>
      <c r="G86" s="231">
        <v>0.19</v>
      </c>
      <c r="H86" s="230">
        <f t="shared" si="11"/>
        <v>71397.62</v>
      </c>
      <c r="I86" s="202">
        <v>62100</v>
      </c>
      <c r="J86" s="20">
        <v>60858</v>
      </c>
      <c r="K86" s="229">
        <v>57036</v>
      </c>
      <c r="L86" s="228">
        <f t="shared" si="12"/>
        <v>59998</v>
      </c>
      <c r="M86" s="5"/>
      <c r="N86" s="227">
        <v>0.19</v>
      </c>
      <c r="O86" s="8">
        <f t="shared" si="13"/>
        <v>73899</v>
      </c>
      <c r="P86" s="226">
        <f t="shared" si="14"/>
        <v>72421.02</v>
      </c>
      <c r="Q86" s="226">
        <f t="shared" si="15"/>
        <v>67872.84</v>
      </c>
      <c r="R86" s="9">
        <f t="shared" si="16"/>
        <v>71397.62000000001</v>
      </c>
      <c r="S86" s="9">
        <f t="shared" si="17"/>
        <v>4012.5462439999997</v>
      </c>
      <c r="T86" s="195">
        <f t="shared" si="18"/>
        <v>75410.166243999993</v>
      </c>
      <c r="U86" s="6"/>
      <c r="V86" s="186">
        <v>31</v>
      </c>
      <c r="W86" s="186">
        <v>21</v>
      </c>
      <c r="X86" s="186">
        <v>19</v>
      </c>
      <c r="Y86" s="207" t="s">
        <v>54</v>
      </c>
      <c r="Z86" s="1"/>
      <c r="AA86" s="528" t="s">
        <v>1659</v>
      </c>
      <c r="AB86" s="525">
        <v>89960</v>
      </c>
      <c r="AC86" s="526">
        <f t="shared" si="19"/>
        <v>89960</v>
      </c>
    </row>
    <row r="87" spans="1:29" ht="63.75">
      <c r="A87" s="7">
        <v>85</v>
      </c>
      <c r="B87" s="19">
        <v>243063</v>
      </c>
      <c r="C87" s="117" t="s">
        <v>1660</v>
      </c>
      <c r="D87" s="118" t="s">
        <v>61</v>
      </c>
      <c r="E87" s="179">
        <v>1</v>
      </c>
      <c r="F87" s="232">
        <f t="shared" si="10"/>
        <v>89997</v>
      </c>
      <c r="G87" s="231">
        <v>0.19</v>
      </c>
      <c r="H87" s="230">
        <f t="shared" si="11"/>
        <v>107096.43</v>
      </c>
      <c r="I87" s="202">
        <v>93150</v>
      </c>
      <c r="J87" s="20">
        <v>91287</v>
      </c>
      <c r="K87" s="229">
        <v>85554</v>
      </c>
      <c r="L87" s="228">
        <f t="shared" si="12"/>
        <v>89997</v>
      </c>
      <c r="M87" s="5"/>
      <c r="N87" s="227">
        <v>0.19</v>
      </c>
      <c r="O87" s="8">
        <f t="shared" si="13"/>
        <v>110848.5</v>
      </c>
      <c r="P87" s="226">
        <f t="shared" si="14"/>
        <v>108631.53</v>
      </c>
      <c r="Q87" s="226">
        <f t="shared" si="15"/>
        <v>101809.26</v>
      </c>
      <c r="R87" s="9">
        <f t="shared" si="16"/>
        <v>107096.43</v>
      </c>
      <c r="S87" s="9">
        <f t="shared" si="17"/>
        <v>6018.8193659999997</v>
      </c>
      <c r="T87" s="195">
        <f t="shared" si="18"/>
        <v>113115.24936599999</v>
      </c>
      <c r="U87" s="6"/>
      <c r="V87" s="186">
        <v>31</v>
      </c>
      <c r="W87" s="186">
        <v>21</v>
      </c>
      <c r="X87" s="186">
        <v>19</v>
      </c>
      <c r="Y87" s="207" t="s">
        <v>54</v>
      </c>
      <c r="Z87" s="1"/>
      <c r="AA87" s="528" t="s">
        <v>1661</v>
      </c>
      <c r="AB87" s="525">
        <v>134941</v>
      </c>
      <c r="AC87" s="526">
        <f t="shared" si="19"/>
        <v>134941</v>
      </c>
    </row>
    <row r="88" spans="1:29" ht="63.75">
      <c r="A88" s="7">
        <v>86</v>
      </c>
      <c r="B88" s="19">
        <v>243063</v>
      </c>
      <c r="C88" s="117" t="s">
        <v>1662</v>
      </c>
      <c r="D88" s="118" t="s">
        <v>61</v>
      </c>
      <c r="E88" s="179">
        <v>1</v>
      </c>
      <c r="F88" s="232">
        <f t="shared" si="10"/>
        <v>65998</v>
      </c>
      <c r="G88" s="231">
        <v>0.19</v>
      </c>
      <c r="H88" s="230">
        <f t="shared" si="11"/>
        <v>78537.62</v>
      </c>
      <c r="I88" s="202">
        <v>68310</v>
      </c>
      <c r="J88" s="20">
        <v>66944</v>
      </c>
      <c r="K88" s="229">
        <v>62740</v>
      </c>
      <c r="L88" s="228">
        <f t="shared" si="12"/>
        <v>65998</v>
      </c>
      <c r="M88" s="5"/>
      <c r="N88" s="227">
        <v>0.19</v>
      </c>
      <c r="O88" s="8">
        <f t="shared" si="13"/>
        <v>81288.899999999994</v>
      </c>
      <c r="P88" s="226">
        <f t="shared" si="14"/>
        <v>79663.360000000001</v>
      </c>
      <c r="Q88" s="226">
        <f t="shared" si="15"/>
        <v>74660.600000000006</v>
      </c>
      <c r="R88" s="9">
        <f t="shared" si="16"/>
        <v>78537.62000000001</v>
      </c>
      <c r="S88" s="9">
        <f t="shared" si="17"/>
        <v>4413.8142440000001</v>
      </c>
      <c r="T88" s="195">
        <f t="shared" si="18"/>
        <v>82951.434243999989</v>
      </c>
      <c r="U88" s="6"/>
      <c r="V88" s="186">
        <v>23</v>
      </c>
      <c r="W88" s="186">
        <v>15</v>
      </c>
      <c r="X88" s="186">
        <v>30</v>
      </c>
      <c r="Y88" s="207" t="s">
        <v>1663</v>
      </c>
      <c r="Z88" s="1"/>
      <c r="AA88" s="528" t="s">
        <v>1664</v>
      </c>
      <c r="AB88" s="525">
        <v>98957</v>
      </c>
      <c r="AC88" s="526">
        <f t="shared" si="19"/>
        <v>98957</v>
      </c>
    </row>
    <row r="89" spans="1:29" ht="76.5">
      <c r="A89" s="7">
        <v>87</v>
      </c>
      <c r="B89" s="19">
        <v>241363</v>
      </c>
      <c r="C89" s="119" t="s">
        <v>1665</v>
      </c>
      <c r="D89" s="118" t="s">
        <v>61</v>
      </c>
      <c r="E89" s="179">
        <v>1</v>
      </c>
      <c r="F89" s="232">
        <f t="shared" si="10"/>
        <v>16035.333333333334</v>
      </c>
      <c r="G89" s="231">
        <v>0.19</v>
      </c>
      <c r="H89" s="230">
        <f t="shared" si="11"/>
        <v>19082.046666666669</v>
      </c>
      <c r="I89" s="202">
        <v>16597</v>
      </c>
      <c r="J89" s="20">
        <v>16265</v>
      </c>
      <c r="K89" s="229">
        <v>15244</v>
      </c>
      <c r="L89" s="228">
        <f t="shared" si="12"/>
        <v>16035.333333333334</v>
      </c>
      <c r="M89" s="5"/>
      <c r="N89" s="227">
        <v>0.19</v>
      </c>
      <c r="O89" s="8">
        <f t="shared" si="13"/>
        <v>19750.43</v>
      </c>
      <c r="P89" s="226">
        <f t="shared" si="14"/>
        <v>19355.349999999999</v>
      </c>
      <c r="Q89" s="226">
        <f t="shared" si="15"/>
        <v>18140.36</v>
      </c>
      <c r="R89" s="9">
        <f t="shared" si="16"/>
        <v>19082.046666666665</v>
      </c>
      <c r="S89" s="9">
        <f t="shared" si="17"/>
        <v>1072.4110226666669</v>
      </c>
      <c r="T89" s="195">
        <f t="shared" si="18"/>
        <v>20154.457689333336</v>
      </c>
      <c r="U89" s="6"/>
      <c r="V89" s="186">
        <v>23</v>
      </c>
      <c r="W89" s="186">
        <v>15</v>
      </c>
      <c r="X89" s="186">
        <v>30</v>
      </c>
      <c r="Y89" s="207" t="s">
        <v>1663</v>
      </c>
      <c r="Z89" s="1"/>
      <c r="AA89" s="528" t="s">
        <v>1666</v>
      </c>
      <c r="AB89" s="525">
        <v>24043</v>
      </c>
      <c r="AC89" s="526">
        <f t="shared" si="19"/>
        <v>24043</v>
      </c>
    </row>
    <row r="90" spans="1:29" ht="89.25">
      <c r="A90" s="7">
        <v>88</v>
      </c>
      <c r="B90" s="19">
        <v>267660</v>
      </c>
      <c r="C90" s="117" t="s">
        <v>1667</v>
      </c>
      <c r="D90" s="118" t="s">
        <v>61</v>
      </c>
      <c r="E90" s="179">
        <v>1</v>
      </c>
      <c r="F90" s="232">
        <f t="shared" si="10"/>
        <v>8233.3333333333339</v>
      </c>
      <c r="G90" s="231">
        <v>0.19</v>
      </c>
      <c r="H90" s="230">
        <f t="shared" si="11"/>
        <v>9797.6666666666679</v>
      </c>
      <c r="I90" s="202">
        <v>8522</v>
      </c>
      <c r="J90" s="20">
        <v>8351</v>
      </c>
      <c r="K90" s="229">
        <v>7827</v>
      </c>
      <c r="L90" s="228">
        <f t="shared" si="12"/>
        <v>8233.3333333333339</v>
      </c>
      <c r="M90" s="5"/>
      <c r="N90" s="227">
        <v>0.19</v>
      </c>
      <c r="O90" s="8">
        <f t="shared" si="13"/>
        <v>10141.18</v>
      </c>
      <c r="P90" s="226">
        <f t="shared" si="14"/>
        <v>9937.69</v>
      </c>
      <c r="Q90" s="226">
        <f t="shared" si="15"/>
        <v>9314.130000000001</v>
      </c>
      <c r="R90" s="9">
        <f t="shared" si="16"/>
        <v>9797.6666666666679</v>
      </c>
      <c r="S90" s="9">
        <f t="shared" si="17"/>
        <v>550.62886666666668</v>
      </c>
      <c r="T90" s="195">
        <f t="shared" si="18"/>
        <v>10348.295533333334</v>
      </c>
      <c r="U90" s="6"/>
      <c r="V90" s="186">
        <v>26</v>
      </c>
      <c r="W90" s="186">
        <v>12</v>
      </c>
      <c r="X90" s="186">
        <v>15</v>
      </c>
      <c r="Y90" s="207" t="s">
        <v>45</v>
      </c>
      <c r="Z90" s="1"/>
      <c r="AA90" s="528" t="s">
        <v>1668</v>
      </c>
      <c r="AB90" s="525">
        <v>12344</v>
      </c>
      <c r="AC90" s="526">
        <f t="shared" si="19"/>
        <v>12344</v>
      </c>
    </row>
    <row r="91" spans="1:29" ht="76.5">
      <c r="A91" s="7">
        <v>89</v>
      </c>
      <c r="B91" s="19">
        <v>243063</v>
      </c>
      <c r="C91" s="117" t="s">
        <v>1669</v>
      </c>
      <c r="D91" s="118" t="s">
        <v>61</v>
      </c>
      <c r="E91" s="179">
        <v>1</v>
      </c>
      <c r="F91" s="232">
        <f t="shared" si="10"/>
        <v>65998</v>
      </c>
      <c r="G91" s="231">
        <v>0.19</v>
      </c>
      <c r="H91" s="230">
        <f t="shared" si="11"/>
        <v>78537.62</v>
      </c>
      <c r="I91" s="202">
        <v>68310</v>
      </c>
      <c r="J91" s="20">
        <v>66944</v>
      </c>
      <c r="K91" s="229">
        <v>62740</v>
      </c>
      <c r="L91" s="228">
        <f t="shared" si="12"/>
        <v>65998</v>
      </c>
      <c r="M91" s="5"/>
      <c r="N91" s="227">
        <v>0.19</v>
      </c>
      <c r="O91" s="8">
        <f t="shared" si="13"/>
        <v>81288.899999999994</v>
      </c>
      <c r="P91" s="226">
        <f t="shared" si="14"/>
        <v>79663.360000000001</v>
      </c>
      <c r="Q91" s="226">
        <f t="shared" si="15"/>
        <v>74660.600000000006</v>
      </c>
      <c r="R91" s="9">
        <f t="shared" si="16"/>
        <v>78537.62000000001</v>
      </c>
      <c r="S91" s="9">
        <f t="shared" si="17"/>
        <v>4413.8142440000001</v>
      </c>
      <c r="T91" s="195">
        <f t="shared" si="18"/>
        <v>82951.434243999989</v>
      </c>
      <c r="U91" s="6"/>
      <c r="V91" s="186">
        <v>26</v>
      </c>
      <c r="W91" s="186">
        <v>12</v>
      </c>
      <c r="X91" s="186">
        <v>15</v>
      </c>
      <c r="Y91" s="207" t="s">
        <v>45</v>
      </c>
      <c r="Z91" s="1"/>
      <c r="AA91" s="528" t="s">
        <v>1664</v>
      </c>
      <c r="AB91" s="525">
        <v>98957</v>
      </c>
      <c r="AC91" s="526">
        <f t="shared" si="19"/>
        <v>98957</v>
      </c>
    </row>
    <row r="92" spans="1:29" ht="51">
      <c r="A92" s="7">
        <v>90</v>
      </c>
      <c r="B92" s="19">
        <v>283541</v>
      </c>
      <c r="C92" s="117" t="s">
        <v>1670</v>
      </c>
      <c r="D92" s="118" t="s">
        <v>61</v>
      </c>
      <c r="E92" s="179">
        <v>1</v>
      </c>
      <c r="F92" s="232">
        <f t="shared" si="10"/>
        <v>19139</v>
      </c>
      <c r="G92" s="231">
        <v>0.19</v>
      </c>
      <c r="H92" s="230">
        <f t="shared" si="11"/>
        <v>22775.41</v>
      </c>
      <c r="I92" s="202">
        <v>19810</v>
      </c>
      <c r="J92" s="20">
        <v>19413</v>
      </c>
      <c r="K92" s="229">
        <v>18194</v>
      </c>
      <c r="L92" s="228">
        <f t="shared" si="12"/>
        <v>19139</v>
      </c>
      <c r="M92" s="5"/>
      <c r="N92" s="227">
        <v>0.19</v>
      </c>
      <c r="O92" s="8">
        <f t="shared" si="13"/>
        <v>23573.9</v>
      </c>
      <c r="P92" s="226">
        <f t="shared" si="14"/>
        <v>23101.47</v>
      </c>
      <c r="Q92" s="226">
        <f t="shared" si="15"/>
        <v>21650.86</v>
      </c>
      <c r="R92" s="9">
        <f t="shared" si="16"/>
        <v>22775.410000000003</v>
      </c>
      <c r="S92" s="9">
        <f t="shared" si="17"/>
        <v>1279.978042</v>
      </c>
      <c r="T92" s="195">
        <f t="shared" si="18"/>
        <v>24055.388041999999</v>
      </c>
      <c r="U92" s="6"/>
      <c r="V92" s="186">
        <v>26</v>
      </c>
      <c r="W92" s="186">
        <v>12</v>
      </c>
      <c r="X92" s="186">
        <v>15</v>
      </c>
      <c r="Y92" s="207" t="s">
        <v>45</v>
      </c>
      <c r="Z92" s="1"/>
      <c r="AA92" s="528" t="s">
        <v>1671</v>
      </c>
      <c r="AB92" s="525">
        <v>28697</v>
      </c>
      <c r="AC92" s="526">
        <f t="shared" si="19"/>
        <v>28697</v>
      </c>
    </row>
    <row r="93" spans="1:29" ht="38.25">
      <c r="A93" s="7">
        <v>91</v>
      </c>
      <c r="B93" s="19">
        <v>247560</v>
      </c>
      <c r="C93" s="117" t="s">
        <v>1672</v>
      </c>
      <c r="D93" s="118" t="s">
        <v>61</v>
      </c>
      <c r="E93" s="179">
        <v>1</v>
      </c>
      <c r="F93" s="232">
        <f t="shared" si="10"/>
        <v>46033.333333333336</v>
      </c>
      <c r="G93" s="231">
        <v>0.19</v>
      </c>
      <c r="H93" s="230">
        <f t="shared" si="11"/>
        <v>54779.666666666672</v>
      </c>
      <c r="I93" s="202">
        <v>47646</v>
      </c>
      <c r="J93" s="20">
        <v>46693</v>
      </c>
      <c r="K93" s="229">
        <v>43761</v>
      </c>
      <c r="L93" s="228">
        <f t="shared" si="12"/>
        <v>46033.333333333336</v>
      </c>
      <c r="M93" s="5"/>
      <c r="N93" s="227">
        <v>0.19</v>
      </c>
      <c r="O93" s="8">
        <f t="shared" si="13"/>
        <v>56698.74</v>
      </c>
      <c r="P93" s="226">
        <f t="shared" si="14"/>
        <v>55564.67</v>
      </c>
      <c r="Q93" s="226">
        <f t="shared" si="15"/>
        <v>52075.59</v>
      </c>
      <c r="R93" s="9">
        <f t="shared" si="16"/>
        <v>54779.666666666664</v>
      </c>
      <c r="S93" s="9">
        <f t="shared" si="17"/>
        <v>3078.6172666666671</v>
      </c>
      <c r="T93" s="195">
        <f t="shared" si="18"/>
        <v>57858.28393333334</v>
      </c>
      <c r="U93" s="6"/>
      <c r="V93" s="186">
        <v>26</v>
      </c>
      <c r="W93" s="186">
        <v>12</v>
      </c>
      <c r="X93" s="186">
        <v>15</v>
      </c>
      <c r="Y93" s="207" t="s">
        <v>45</v>
      </c>
      <c r="Z93" s="1"/>
      <c r="AA93" s="528" t="s">
        <v>1673</v>
      </c>
      <c r="AB93" s="525">
        <v>69022</v>
      </c>
      <c r="AC93" s="526">
        <f t="shared" si="19"/>
        <v>69022</v>
      </c>
    </row>
    <row r="94" spans="1:29" ht="51">
      <c r="A94" s="7">
        <v>92</v>
      </c>
      <c r="B94" s="19">
        <v>249015</v>
      </c>
      <c r="C94" s="117" t="s">
        <v>1674</v>
      </c>
      <c r="D94" s="118" t="s">
        <v>61</v>
      </c>
      <c r="E94" s="179">
        <v>1</v>
      </c>
      <c r="F94" s="232">
        <f t="shared" si="10"/>
        <v>6434.666666666667</v>
      </c>
      <c r="G94" s="231">
        <v>0.19</v>
      </c>
      <c r="H94" s="230">
        <f t="shared" si="11"/>
        <v>7657.253333333334</v>
      </c>
      <c r="I94" s="202">
        <v>6660</v>
      </c>
      <c r="J94" s="20">
        <v>6527</v>
      </c>
      <c r="K94" s="229">
        <v>6117</v>
      </c>
      <c r="L94" s="228">
        <f t="shared" si="12"/>
        <v>6434.666666666667</v>
      </c>
      <c r="M94" s="5"/>
      <c r="N94" s="227">
        <v>0.19</v>
      </c>
      <c r="O94" s="8">
        <f t="shared" si="13"/>
        <v>7925.4</v>
      </c>
      <c r="P94" s="226">
        <f t="shared" si="14"/>
        <v>7767.13</v>
      </c>
      <c r="Q94" s="226">
        <f t="shared" si="15"/>
        <v>7279.23</v>
      </c>
      <c r="R94" s="9">
        <f t="shared" si="16"/>
        <v>7657.2533333333331</v>
      </c>
      <c r="S94" s="9">
        <f t="shared" si="17"/>
        <v>430.33763733333336</v>
      </c>
      <c r="T94" s="195">
        <f t="shared" si="18"/>
        <v>8087.5909706666671</v>
      </c>
      <c r="U94" s="6"/>
      <c r="V94" s="186">
        <v>26</v>
      </c>
      <c r="W94" s="186">
        <v>12</v>
      </c>
      <c r="X94" s="186">
        <v>15</v>
      </c>
      <c r="Y94" s="207" t="s">
        <v>45</v>
      </c>
      <c r="Z94" s="1"/>
      <c r="AA94" s="528" t="s">
        <v>1595</v>
      </c>
      <c r="AB94" s="525">
        <v>9648</v>
      </c>
      <c r="AC94" s="526">
        <f t="shared" si="19"/>
        <v>9648</v>
      </c>
    </row>
    <row r="95" spans="1:29" ht="63.75">
      <c r="A95" s="7">
        <v>93</v>
      </c>
      <c r="B95" s="19">
        <v>258951</v>
      </c>
      <c r="C95" s="117" t="s">
        <v>1675</v>
      </c>
      <c r="D95" s="118" t="s">
        <v>61</v>
      </c>
      <c r="E95" s="179">
        <v>1</v>
      </c>
      <c r="F95" s="232">
        <f t="shared" si="10"/>
        <v>12209.666666666666</v>
      </c>
      <c r="G95" s="231">
        <v>0.19</v>
      </c>
      <c r="H95" s="230">
        <f t="shared" si="11"/>
        <v>14529.503333333332</v>
      </c>
      <c r="I95" s="202">
        <v>12637</v>
      </c>
      <c r="J95" s="20">
        <v>12385</v>
      </c>
      <c r="K95" s="229">
        <v>11607</v>
      </c>
      <c r="L95" s="228">
        <f t="shared" si="12"/>
        <v>12209.666666666666</v>
      </c>
      <c r="M95" s="5"/>
      <c r="N95" s="227">
        <v>0.19</v>
      </c>
      <c r="O95" s="8">
        <f t="shared" si="13"/>
        <v>15038.03</v>
      </c>
      <c r="P95" s="226">
        <f t="shared" si="14"/>
        <v>14738.15</v>
      </c>
      <c r="Q95" s="226">
        <f t="shared" si="15"/>
        <v>13812.33</v>
      </c>
      <c r="R95" s="9">
        <f t="shared" si="16"/>
        <v>14529.503333333334</v>
      </c>
      <c r="S95" s="9">
        <f t="shared" si="17"/>
        <v>816.55808733333322</v>
      </c>
      <c r="T95" s="195">
        <f t="shared" si="18"/>
        <v>15346.061420666665</v>
      </c>
      <c r="U95" s="6"/>
      <c r="V95" s="186">
        <v>26</v>
      </c>
      <c r="W95" s="186">
        <v>12</v>
      </c>
      <c r="X95" s="186">
        <v>15</v>
      </c>
      <c r="Y95" s="207" t="s">
        <v>45</v>
      </c>
      <c r="Z95" s="1"/>
      <c r="AA95" s="528" t="s">
        <v>1676</v>
      </c>
      <c r="AB95" s="525">
        <v>18307</v>
      </c>
      <c r="AC95" s="526">
        <f t="shared" si="19"/>
        <v>18307</v>
      </c>
    </row>
    <row r="96" spans="1:29" ht="76.5">
      <c r="A96" s="7">
        <v>94</v>
      </c>
      <c r="B96" s="19">
        <v>239202</v>
      </c>
      <c r="C96" s="119" t="s">
        <v>1677</v>
      </c>
      <c r="D96" s="118" t="s">
        <v>61</v>
      </c>
      <c r="E96" s="179">
        <v>1</v>
      </c>
      <c r="F96" s="232">
        <f t="shared" si="10"/>
        <v>50983</v>
      </c>
      <c r="G96" s="231">
        <v>0.19</v>
      </c>
      <c r="H96" s="230">
        <f t="shared" si="11"/>
        <v>60669.770000000004</v>
      </c>
      <c r="I96" s="202">
        <v>52769</v>
      </c>
      <c r="J96" s="20">
        <v>51714</v>
      </c>
      <c r="K96" s="229">
        <v>48466</v>
      </c>
      <c r="L96" s="228">
        <f t="shared" si="12"/>
        <v>50983</v>
      </c>
      <c r="M96" s="5"/>
      <c r="N96" s="227">
        <v>0.19</v>
      </c>
      <c r="O96" s="8">
        <f t="shared" si="13"/>
        <v>62795.11</v>
      </c>
      <c r="P96" s="226">
        <f t="shared" si="14"/>
        <v>61539.66</v>
      </c>
      <c r="Q96" s="226">
        <f t="shared" si="15"/>
        <v>57674.54</v>
      </c>
      <c r="R96" s="9">
        <f t="shared" si="16"/>
        <v>60669.77</v>
      </c>
      <c r="S96" s="9">
        <f t="shared" si="17"/>
        <v>3409.6410740000001</v>
      </c>
      <c r="T96" s="195">
        <f t="shared" si="18"/>
        <v>64079.411074000003</v>
      </c>
      <c r="U96" s="6"/>
      <c r="V96" s="186">
        <v>26</v>
      </c>
      <c r="W96" s="186">
        <v>12</v>
      </c>
      <c r="X96" s="186">
        <v>15</v>
      </c>
      <c r="Y96" s="207" t="s">
        <v>45</v>
      </c>
      <c r="Z96" s="1"/>
      <c r="AA96" s="528" t="s">
        <v>1678</v>
      </c>
      <c r="AB96" s="525">
        <v>76443</v>
      </c>
      <c r="AC96" s="526">
        <f t="shared" si="19"/>
        <v>76443</v>
      </c>
    </row>
    <row r="97" spans="1:29" ht="89.25">
      <c r="A97" s="7">
        <v>95</v>
      </c>
      <c r="B97" s="19">
        <v>242430</v>
      </c>
      <c r="C97" s="119" t="s">
        <v>1679</v>
      </c>
      <c r="D97" s="118" t="s">
        <v>61</v>
      </c>
      <c r="E97" s="179">
        <v>1</v>
      </c>
      <c r="F97" s="232">
        <f t="shared" si="10"/>
        <v>82332</v>
      </c>
      <c r="G97" s="231">
        <v>0.19</v>
      </c>
      <c r="H97" s="230">
        <f t="shared" si="11"/>
        <v>97975.08</v>
      </c>
      <c r="I97" s="202">
        <v>85217</v>
      </c>
      <c r="J97" s="20">
        <v>83512</v>
      </c>
      <c r="K97" s="229">
        <v>78267</v>
      </c>
      <c r="L97" s="228">
        <f t="shared" si="12"/>
        <v>82332</v>
      </c>
      <c r="M97" s="5"/>
      <c r="N97" s="227">
        <v>0.19</v>
      </c>
      <c r="O97" s="8">
        <f t="shared" si="13"/>
        <v>101408.23</v>
      </c>
      <c r="P97" s="226">
        <f t="shared" si="14"/>
        <v>99379.28</v>
      </c>
      <c r="Q97" s="226">
        <f t="shared" si="15"/>
        <v>93137.73</v>
      </c>
      <c r="R97" s="9">
        <f t="shared" si="16"/>
        <v>97975.08</v>
      </c>
      <c r="S97" s="9">
        <f t="shared" si="17"/>
        <v>5506.1994960000002</v>
      </c>
      <c r="T97" s="195">
        <f t="shared" si="18"/>
        <v>103481.279496</v>
      </c>
      <c r="U97" s="6"/>
      <c r="V97" s="186">
        <v>26</v>
      </c>
      <c r="W97" s="186">
        <v>12</v>
      </c>
      <c r="X97" s="186">
        <v>15</v>
      </c>
      <c r="Y97" s="207" t="s">
        <v>45</v>
      </c>
      <c r="Z97" s="1"/>
      <c r="AA97" s="528" t="s">
        <v>1680</v>
      </c>
      <c r="AB97" s="525">
        <v>123449</v>
      </c>
      <c r="AC97" s="526">
        <f t="shared" si="19"/>
        <v>123449</v>
      </c>
    </row>
    <row r="98" spans="1:29" ht="102">
      <c r="A98" s="7">
        <v>96</v>
      </c>
      <c r="B98" s="19">
        <v>297569</v>
      </c>
      <c r="C98" s="119" t="s">
        <v>1681</v>
      </c>
      <c r="D98" s="118" t="s">
        <v>61</v>
      </c>
      <c r="E98" s="179">
        <v>1</v>
      </c>
      <c r="F98" s="232">
        <f t="shared" si="10"/>
        <v>107081.33333333333</v>
      </c>
      <c r="G98" s="231">
        <v>0.19</v>
      </c>
      <c r="H98" s="230">
        <f t="shared" si="11"/>
        <v>127426.78666666665</v>
      </c>
      <c r="I98" s="202">
        <v>110833</v>
      </c>
      <c r="J98" s="20">
        <v>108616</v>
      </c>
      <c r="K98" s="229">
        <v>101795</v>
      </c>
      <c r="L98" s="228">
        <f t="shared" si="12"/>
        <v>107081.33333333333</v>
      </c>
      <c r="M98" s="5"/>
      <c r="N98" s="227">
        <v>0.19</v>
      </c>
      <c r="O98" s="8">
        <f t="shared" si="13"/>
        <v>131891.26999999999</v>
      </c>
      <c r="P98" s="226">
        <f t="shared" si="14"/>
        <v>129253.04000000001</v>
      </c>
      <c r="Q98" s="226">
        <f t="shared" si="15"/>
        <v>121136.05</v>
      </c>
      <c r="R98" s="9">
        <f t="shared" si="16"/>
        <v>127426.78666666667</v>
      </c>
      <c r="S98" s="9">
        <f t="shared" si="17"/>
        <v>7161.3854106666658</v>
      </c>
      <c r="T98" s="195">
        <f t="shared" si="18"/>
        <v>134588.17207733332</v>
      </c>
      <c r="U98" s="6"/>
      <c r="V98" s="186">
        <v>26</v>
      </c>
      <c r="W98" s="186">
        <v>12</v>
      </c>
      <c r="X98" s="186">
        <v>15</v>
      </c>
      <c r="Y98" s="207" t="s">
        <v>45</v>
      </c>
      <c r="Z98" s="1"/>
      <c r="AA98" s="528" t="s">
        <v>1682</v>
      </c>
      <c r="AB98" s="525">
        <v>160557</v>
      </c>
      <c r="AC98" s="526">
        <f t="shared" si="19"/>
        <v>160557</v>
      </c>
    </row>
    <row r="99" spans="1:29" ht="63.75">
      <c r="A99" s="7">
        <v>97</v>
      </c>
      <c r="B99" s="19">
        <v>282504</v>
      </c>
      <c r="C99" s="117" t="s">
        <v>1683</v>
      </c>
      <c r="D99" s="118" t="s">
        <v>61</v>
      </c>
      <c r="E99" s="179">
        <v>1</v>
      </c>
      <c r="F99" s="232">
        <f t="shared" si="10"/>
        <v>15344.333333333334</v>
      </c>
      <c r="G99" s="231">
        <v>0.19</v>
      </c>
      <c r="H99" s="230">
        <f t="shared" si="11"/>
        <v>18259.756666666668</v>
      </c>
      <c r="I99" s="202">
        <v>15882</v>
      </c>
      <c r="J99" s="20">
        <v>15564</v>
      </c>
      <c r="K99" s="229">
        <v>14587</v>
      </c>
      <c r="L99" s="228">
        <f t="shared" si="12"/>
        <v>15344.333333333334</v>
      </c>
      <c r="M99" s="5"/>
      <c r="N99" s="227">
        <v>0.19</v>
      </c>
      <c r="O99" s="8">
        <f t="shared" si="13"/>
        <v>18899.580000000002</v>
      </c>
      <c r="P99" s="226">
        <f t="shared" si="14"/>
        <v>18521.16</v>
      </c>
      <c r="Q99" s="226">
        <f t="shared" si="15"/>
        <v>17358.53</v>
      </c>
      <c r="R99" s="9">
        <f t="shared" si="16"/>
        <v>18259.756666666668</v>
      </c>
      <c r="S99" s="9">
        <f t="shared" si="17"/>
        <v>1026.1983246666668</v>
      </c>
      <c r="T99" s="195">
        <f t="shared" si="18"/>
        <v>19285.954991333336</v>
      </c>
      <c r="U99" s="6"/>
      <c r="V99" s="186">
        <v>26</v>
      </c>
      <c r="W99" s="186">
        <v>12</v>
      </c>
      <c r="X99" s="186">
        <v>15</v>
      </c>
      <c r="Y99" s="207" t="s">
        <v>45</v>
      </c>
      <c r="Z99" s="1"/>
      <c r="AA99" s="528" t="s">
        <v>1684</v>
      </c>
      <c r="AB99" s="525">
        <v>23006</v>
      </c>
      <c r="AC99" s="526">
        <f t="shared" si="19"/>
        <v>23006</v>
      </c>
    </row>
    <row r="100" spans="1:29" ht="89.25">
      <c r="A100" s="7">
        <v>98</v>
      </c>
      <c r="B100" s="19">
        <v>282501</v>
      </c>
      <c r="C100" s="117" t="s">
        <v>1685</v>
      </c>
      <c r="D100" s="118" t="s">
        <v>61</v>
      </c>
      <c r="E100" s="179">
        <v>1</v>
      </c>
      <c r="F100" s="232">
        <f t="shared" si="10"/>
        <v>26234</v>
      </c>
      <c r="G100" s="231">
        <v>0.19</v>
      </c>
      <c r="H100" s="230">
        <f t="shared" si="11"/>
        <v>31218.46</v>
      </c>
      <c r="I100" s="202">
        <v>27153</v>
      </c>
      <c r="J100" s="20">
        <v>26610</v>
      </c>
      <c r="K100" s="229">
        <v>24939</v>
      </c>
      <c r="L100" s="228">
        <f t="shared" si="12"/>
        <v>26234</v>
      </c>
      <c r="M100" s="5"/>
      <c r="N100" s="227">
        <v>0.19</v>
      </c>
      <c r="O100" s="8">
        <f t="shared" si="13"/>
        <v>32312.07</v>
      </c>
      <c r="P100" s="226">
        <f t="shared" si="14"/>
        <v>31665.9</v>
      </c>
      <c r="Q100" s="226">
        <f t="shared" si="15"/>
        <v>29677.41</v>
      </c>
      <c r="R100" s="9">
        <f t="shared" si="16"/>
        <v>31218.460000000003</v>
      </c>
      <c r="S100" s="9">
        <f t="shared" si="17"/>
        <v>1754.4774519999999</v>
      </c>
      <c r="T100" s="195">
        <f t="shared" si="18"/>
        <v>32972.937451999998</v>
      </c>
      <c r="U100" s="6"/>
      <c r="V100" s="186">
        <v>26</v>
      </c>
      <c r="W100" s="186">
        <v>12</v>
      </c>
      <c r="X100" s="186">
        <v>15</v>
      </c>
      <c r="Y100" s="207" t="s">
        <v>45</v>
      </c>
      <c r="Z100" s="1"/>
      <c r="AA100" s="528" t="s">
        <v>1557</v>
      </c>
      <c r="AB100" s="525">
        <v>39335</v>
      </c>
      <c r="AC100" s="526">
        <f t="shared" si="19"/>
        <v>39335</v>
      </c>
    </row>
    <row r="101" spans="1:29" ht="76.5">
      <c r="A101" s="7">
        <v>99</v>
      </c>
      <c r="B101" s="19">
        <v>282501</v>
      </c>
      <c r="C101" s="117" t="s">
        <v>1686</v>
      </c>
      <c r="D101" s="118" t="s">
        <v>61</v>
      </c>
      <c r="E101" s="179">
        <v>1</v>
      </c>
      <c r="F101" s="232">
        <f t="shared" si="10"/>
        <v>64182.666666666664</v>
      </c>
      <c r="G101" s="231">
        <v>0.19</v>
      </c>
      <c r="H101" s="230">
        <f t="shared" si="11"/>
        <v>76377.373333333337</v>
      </c>
      <c r="I101" s="202">
        <v>66431</v>
      </c>
      <c r="J101" s="20">
        <v>65103</v>
      </c>
      <c r="K101" s="229">
        <v>61014</v>
      </c>
      <c r="L101" s="228">
        <f t="shared" si="12"/>
        <v>64182.666666666664</v>
      </c>
      <c r="M101" s="5"/>
      <c r="N101" s="227">
        <v>0.19</v>
      </c>
      <c r="O101" s="8">
        <f t="shared" si="13"/>
        <v>79052.89</v>
      </c>
      <c r="P101" s="226">
        <f t="shared" si="14"/>
        <v>77472.570000000007</v>
      </c>
      <c r="Q101" s="226">
        <f t="shared" si="15"/>
        <v>72606.66</v>
      </c>
      <c r="R101" s="9">
        <f t="shared" si="16"/>
        <v>76377.373333333337</v>
      </c>
      <c r="S101" s="9">
        <f t="shared" si="17"/>
        <v>4292.4083813333336</v>
      </c>
      <c r="T101" s="195">
        <f t="shared" si="18"/>
        <v>80669.781714666664</v>
      </c>
      <c r="U101" s="6"/>
      <c r="V101" s="186">
        <v>26</v>
      </c>
      <c r="W101" s="186">
        <v>12</v>
      </c>
      <c r="X101" s="186">
        <v>15</v>
      </c>
      <c r="Y101" s="207" t="s">
        <v>45</v>
      </c>
      <c r="Z101" s="1"/>
      <c r="AA101" s="528" t="s">
        <v>1687</v>
      </c>
      <c r="AB101" s="525">
        <v>96235</v>
      </c>
      <c r="AC101" s="526">
        <f t="shared" si="19"/>
        <v>96235</v>
      </c>
    </row>
    <row r="102" spans="1:29" ht="76.5">
      <c r="A102" s="7">
        <v>100</v>
      </c>
      <c r="B102" s="19">
        <v>282501</v>
      </c>
      <c r="C102" s="117" t="s">
        <v>1688</v>
      </c>
      <c r="D102" s="118" t="s">
        <v>61</v>
      </c>
      <c r="E102" s="179">
        <v>1</v>
      </c>
      <c r="F102" s="232">
        <f t="shared" si="10"/>
        <v>102131.33333333333</v>
      </c>
      <c r="G102" s="231">
        <v>0.19</v>
      </c>
      <c r="H102" s="230">
        <f t="shared" si="11"/>
        <v>121536.28666666665</v>
      </c>
      <c r="I102" s="202">
        <v>105710</v>
      </c>
      <c r="J102" s="20">
        <v>103595</v>
      </c>
      <c r="K102" s="229">
        <v>97089</v>
      </c>
      <c r="L102" s="228">
        <f t="shared" si="12"/>
        <v>102131.33333333333</v>
      </c>
      <c r="M102" s="5"/>
      <c r="N102" s="227">
        <v>0.19</v>
      </c>
      <c r="O102" s="8">
        <f t="shared" si="13"/>
        <v>125794.9</v>
      </c>
      <c r="P102" s="226">
        <f t="shared" si="14"/>
        <v>123278.05</v>
      </c>
      <c r="Q102" s="226">
        <f t="shared" si="15"/>
        <v>115535.91</v>
      </c>
      <c r="R102" s="9">
        <f t="shared" si="16"/>
        <v>121536.28666666667</v>
      </c>
      <c r="S102" s="9">
        <f t="shared" si="17"/>
        <v>6830.3393106666663</v>
      </c>
      <c r="T102" s="195">
        <f t="shared" si="18"/>
        <v>128366.62597733331</v>
      </c>
      <c r="U102" s="6"/>
      <c r="V102" s="186">
        <v>26</v>
      </c>
      <c r="W102" s="186">
        <v>12</v>
      </c>
      <c r="X102" s="186">
        <v>15</v>
      </c>
      <c r="Y102" s="207" t="s">
        <v>45</v>
      </c>
      <c r="Z102" s="1"/>
      <c r="AA102" s="528" t="s">
        <v>1689</v>
      </c>
      <c r="AB102" s="525">
        <v>153135</v>
      </c>
      <c r="AC102" s="526">
        <f t="shared" si="19"/>
        <v>153135</v>
      </c>
    </row>
    <row r="103" spans="1:29" ht="63.75">
      <c r="A103" s="7">
        <v>101</v>
      </c>
      <c r="B103" s="19">
        <v>296419</v>
      </c>
      <c r="C103" s="117" t="s">
        <v>1690</v>
      </c>
      <c r="D103" s="118" t="s">
        <v>61</v>
      </c>
      <c r="E103" s="179">
        <v>1</v>
      </c>
      <c r="F103" s="232">
        <f t="shared" si="10"/>
        <v>62532.666666666664</v>
      </c>
      <c r="G103" s="231">
        <v>0.19</v>
      </c>
      <c r="H103" s="230">
        <f t="shared" si="11"/>
        <v>74413.873333333337</v>
      </c>
      <c r="I103" s="202">
        <v>64724</v>
      </c>
      <c r="J103" s="20">
        <v>63429</v>
      </c>
      <c r="K103" s="229">
        <v>59445</v>
      </c>
      <c r="L103" s="228">
        <f t="shared" si="12"/>
        <v>62532.666666666664</v>
      </c>
      <c r="M103" s="5"/>
      <c r="N103" s="227">
        <v>0.19</v>
      </c>
      <c r="O103" s="8">
        <f t="shared" si="13"/>
        <v>77021.56</v>
      </c>
      <c r="P103" s="226">
        <f t="shared" si="14"/>
        <v>75480.509999999995</v>
      </c>
      <c r="Q103" s="226">
        <f t="shared" si="15"/>
        <v>70739.55</v>
      </c>
      <c r="R103" s="9">
        <f t="shared" si="16"/>
        <v>74413.873333333337</v>
      </c>
      <c r="S103" s="9">
        <f t="shared" si="17"/>
        <v>4182.0596813333332</v>
      </c>
      <c r="T103" s="195">
        <f t="shared" si="18"/>
        <v>78595.933014666676</v>
      </c>
      <c r="U103" s="6"/>
      <c r="V103" s="186">
        <v>26</v>
      </c>
      <c r="W103" s="186">
        <v>12</v>
      </c>
      <c r="X103" s="186">
        <v>15</v>
      </c>
      <c r="Y103" s="207" t="s">
        <v>45</v>
      </c>
      <c r="Z103" s="1"/>
      <c r="AA103" s="528" t="s">
        <v>1691</v>
      </c>
      <c r="AB103" s="525">
        <v>93760</v>
      </c>
      <c r="AC103" s="526">
        <f t="shared" si="19"/>
        <v>93760</v>
      </c>
    </row>
    <row r="104" spans="1:29" ht="63.75">
      <c r="A104" s="7">
        <v>102</v>
      </c>
      <c r="B104" s="19">
        <v>247575</v>
      </c>
      <c r="C104" s="117" t="s">
        <v>1692</v>
      </c>
      <c r="D104" s="118" t="s">
        <v>61</v>
      </c>
      <c r="E104" s="179">
        <v>1</v>
      </c>
      <c r="F104" s="232">
        <f t="shared" si="10"/>
        <v>49333.333333333336</v>
      </c>
      <c r="G104" s="231">
        <v>0.19</v>
      </c>
      <c r="H104" s="230">
        <f t="shared" si="11"/>
        <v>58706.666666666672</v>
      </c>
      <c r="I104" s="202">
        <v>51062</v>
      </c>
      <c r="J104" s="20">
        <v>50040</v>
      </c>
      <c r="K104" s="229">
        <v>46898</v>
      </c>
      <c r="L104" s="228">
        <f t="shared" si="12"/>
        <v>49333.333333333336</v>
      </c>
      <c r="M104" s="5"/>
      <c r="N104" s="227">
        <v>0.19</v>
      </c>
      <c r="O104" s="8">
        <f t="shared" si="13"/>
        <v>60763.78</v>
      </c>
      <c r="P104" s="226">
        <f t="shared" si="14"/>
        <v>59547.6</v>
      </c>
      <c r="Q104" s="226">
        <f t="shared" si="15"/>
        <v>55808.62</v>
      </c>
      <c r="R104" s="9">
        <f t="shared" si="16"/>
        <v>58706.666666666664</v>
      </c>
      <c r="S104" s="9">
        <f t="shared" si="17"/>
        <v>3299.3146666666671</v>
      </c>
      <c r="T104" s="195">
        <f t="shared" si="18"/>
        <v>62005.981333333337</v>
      </c>
      <c r="U104" s="6"/>
      <c r="V104" s="186">
        <v>31</v>
      </c>
      <c r="W104" s="186">
        <v>15</v>
      </c>
      <c r="X104" s="186">
        <v>18</v>
      </c>
      <c r="Y104" s="207" t="s">
        <v>118</v>
      </c>
      <c r="Z104" s="1"/>
      <c r="AA104" s="528" t="s">
        <v>1693</v>
      </c>
      <c r="AB104" s="525">
        <v>73970</v>
      </c>
      <c r="AC104" s="526">
        <f t="shared" si="19"/>
        <v>73970</v>
      </c>
    </row>
    <row r="105" spans="1:29" ht="63.75">
      <c r="A105" s="7">
        <v>103</v>
      </c>
      <c r="B105" s="19">
        <v>280622</v>
      </c>
      <c r="C105" s="117" t="s">
        <v>1694</v>
      </c>
      <c r="D105" s="118" t="s">
        <v>61</v>
      </c>
      <c r="E105" s="179">
        <v>1</v>
      </c>
      <c r="F105" s="232">
        <f t="shared" si="10"/>
        <v>46033.333333333336</v>
      </c>
      <c r="G105" s="231">
        <v>0.19</v>
      </c>
      <c r="H105" s="230">
        <f t="shared" si="11"/>
        <v>54779.666666666672</v>
      </c>
      <c r="I105" s="202">
        <v>47646</v>
      </c>
      <c r="J105" s="20">
        <v>46693</v>
      </c>
      <c r="K105" s="229">
        <v>43761</v>
      </c>
      <c r="L105" s="228">
        <f t="shared" si="12"/>
        <v>46033.333333333336</v>
      </c>
      <c r="M105" s="5"/>
      <c r="N105" s="227">
        <v>0.19</v>
      </c>
      <c r="O105" s="8">
        <f t="shared" si="13"/>
        <v>56698.74</v>
      </c>
      <c r="P105" s="226">
        <f t="shared" si="14"/>
        <v>55564.67</v>
      </c>
      <c r="Q105" s="226">
        <f t="shared" si="15"/>
        <v>52075.59</v>
      </c>
      <c r="R105" s="9">
        <f t="shared" si="16"/>
        <v>54779.666666666664</v>
      </c>
      <c r="S105" s="9">
        <f t="shared" si="17"/>
        <v>3078.6172666666671</v>
      </c>
      <c r="T105" s="195">
        <f t="shared" si="18"/>
        <v>57858.28393333334</v>
      </c>
      <c r="U105" s="6"/>
      <c r="V105" s="186">
        <v>20</v>
      </c>
      <c r="W105" s="186">
        <v>10</v>
      </c>
      <c r="X105" s="186">
        <v>15</v>
      </c>
      <c r="Y105" s="207" t="s">
        <v>45</v>
      </c>
      <c r="Z105" s="1"/>
      <c r="AA105" s="528" t="s">
        <v>1673</v>
      </c>
      <c r="AB105" s="525">
        <v>69022</v>
      </c>
      <c r="AC105" s="526">
        <f t="shared" si="19"/>
        <v>69022</v>
      </c>
    </row>
    <row r="106" spans="1:29" ht="63.75">
      <c r="A106" s="7">
        <v>104</v>
      </c>
      <c r="B106" s="19">
        <v>282504</v>
      </c>
      <c r="C106" s="117" t="s">
        <v>1695</v>
      </c>
      <c r="D106" s="118" t="s">
        <v>61</v>
      </c>
      <c r="E106" s="179">
        <v>1</v>
      </c>
      <c r="F106" s="232">
        <f t="shared" si="10"/>
        <v>9570</v>
      </c>
      <c r="G106" s="231">
        <v>0.19</v>
      </c>
      <c r="H106" s="230">
        <f t="shared" si="11"/>
        <v>11388.3</v>
      </c>
      <c r="I106" s="202">
        <v>9905</v>
      </c>
      <c r="J106" s="20">
        <v>9707</v>
      </c>
      <c r="K106" s="229">
        <v>9098</v>
      </c>
      <c r="L106" s="228">
        <f t="shared" si="12"/>
        <v>9570</v>
      </c>
      <c r="M106" s="5"/>
      <c r="N106" s="227">
        <v>0.19</v>
      </c>
      <c r="O106" s="8">
        <f t="shared" si="13"/>
        <v>11786.95</v>
      </c>
      <c r="P106" s="226">
        <f t="shared" si="14"/>
        <v>11551.33</v>
      </c>
      <c r="Q106" s="226">
        <f t="shared" si="15"/>
        <v>10826.62</v>
      </c>
      <c r="R106" s="9">
        <f t="shared" si="16"/>
        <v>11388.300000000001</v>
      </c>
      <c r="S106" s="9">
        <f t="shared" si="17"/>
        <v>640.02245999999991</v>
      </c>
      <c r="T106" s="195">
        <f t="shared" si="18"/>
        <v>12028.322459999999</v>
      </c>
      <c r="U106" s="6"/>
      <c r="V106" s="186">
        <v>20</v>
      </c>
      <c r="W106" s="186">
        <v>10</v>
      </c>
      <c r="X106" s="186">
        <v>15</v>
      </c>
      <c r="Y106" s="207" t="s">
        <v>45</v>
      </c>
      <c r="Z106" s="1"/>
      <c r="AA106" s="528" t="s">
        <v>1696</v>
      </c>
      <c r="AB106" s="525">
        <v>14349</v>
      </c>
      <c r="AC106" s="526">
        <f t="shared" si="19"/>
        <v>14349</v>
      </c>
    </row>
    <row r="107" spans="1:29" ht="63.75">
      <c r="A107" s="7">
        <v>105</v>
      </c>
      <c r="B107" s="19">
        <v>274184</v>
      </c>
      <c r="C107" s="117" t="s">
        <v>1697</v>
      </c>
      <c r="D107" s="118" t="s">
        <v>61</v>
      </c>
      <c r="E107" s="179">
        <v>1</v>
      </c>
      <c r="F107" s="232">
        <f t="shared" si="10"/>
        <v>8744.6666666666661</v>
      </c>
      <c r="G107" s="231">
        <v>0.19</v>
      </c>
      <c r="H107" s="230">
        <f t="shared" si="11"/>
        <v>10406.153333333332</v>
      </c>
      <c r="I107" s="202">
        <v>9051</v>
      </c>
      <c r="J107" s="20">
        <v>8870</v>
      </c>
      <c r="K107" s="229">
        <v>8313</v>
      </c>
      <c r="L107" s="228">
        <f t="shared" si="12"/>
        <v>8744.6666666666661</v>
      </c>
      <c r="M107" s="5"/>
      <c r="N107" s="227">
        <v>0.19</v>
      </c>
      <c r="O107" s="8">
        <f t="shared" si="13"/>
        <v>10770.69</v>
      </c>
      <c r="P107" s="226">
        <f t="shared" si="14"/>
        <v>10555.3</v>
      </c>
      <c r="Q107" s="226">
        <f t="shared" si="15"/>
        <v>9892.4699999999993</v>
      </c>
      <c r="R107" s="9">
        <f t="shared" si="16"/>
        <v>10406.153333333334</v>
      </c>
      <c r="S107" s="9">
        <f t="shared" si="17"/>
        <v>584.82581733333325</v>
      </c>
      <c r="T107" s="195">
        <f t="shared" si="18"/>
        <v>10990.979150666664</v>
      </c>
      <c r="U107" s="6"/>
      <c r="V107" s="186">
        <v>31</v>
      </c>
      <c r="W107" s="186">
        <v>16</v>
      </c>
      <c r="X107" s="186" t="s">
        <v>45</v>
      </c>
      <c r="Y107" s="207" t="s">
        <v>45</v>
      </c>
      <c r="Z107" s="1"/>
      <c r="AA107" s="528" t="s">
        <v>1698</v>
      </c>
      <c r="AB107" s="525">
        <v>13112</v>
      </c>
      <c r="AC107" s="526">
        <f t="shared" si="19"/>
        <v>13112</v>
      </c>
    </row>
    <row r="108" spans="1:29" ht="51">
      <c r="A108" s="7">
        <v>106</v>
      </c>
      <c r="B108" s="19">
        <v>239259</v>
      </c>
      <c r="C108" s="117" t="s">
        <v>1699</v>
      </c>
      <c r="D108" s="118" t="s">
        <v>61</v>
      </c>
      <c r="E108" s="179">
        <v>1</v>
      </c>
      <c r="F108" s="232">
        <f t="shared" si="10"/>
        <v>10394.666666666666</v>
      </c>
      <c r="G108" s="231">
        <v>0.19</v>
      </c>
      <c r="H108" s="230">
        <f t="shared" si="11"/>
        <v>12369.653333333332</v>
      </c>
      <c r="I108" s="202">
        <v>10759</v>
      </c>
      <c r="J108" s="20">
        <v>10544</v>
      </c>
      <c r="K108" s="229">
        <v>9881</v>
      </c>
      <c r="L108" s="228">
        <f t="shared" si="12"/>
        <v>10394.666666666666</v>
      </c>
      <c r="M108" s="5"/>
      <c r="N108" s="227">
        <v>0.19</v>
      </c>
      <c r="O108" s="8">
        <f t="shared" si="13"/>
        <v>12803.21</v>
      </c>
      <c r="P108" s="226">
        <f t="shared" si="14"/>
        <v>12547.36</v>
      </c>
      <c r="Q108" s="226">
        <f t="shared" si="15"/>
        <v>11758.39</v>
      </c>
      <c r="R108" s="9">
        <f t="shared" si="16"/>
        <v>12369.653333333334</v>
      </c>
      <c r="S108" s="9">
        <f t="shared" si="17"/>
        <v>695.17451733333326</v>
      </c>
      <c r="T108" s="195">
        <f t="shared" si="18"/>
        <v>13064.827850666665</v>
      </c>
      <c r="U108" s="6"/>
      <c r="V108" s="186">
        <v>24</v>
      </c>
      <c r="W108" s="186">
        <v>11</v>
      </c>
      <c r="X108" s="186">
        <v>24</v>
      </c>
      <c r="Y108" s="207" t="s">
        <v>39</v>
      </c>
      <c r="Z108" s="1"/>
      <c r="AA108" s="528" t="s">
        <v>1700</v>
      </c>
      <c r="AB108" s="525">
        <v>15585</v>
      </c>
      <c r="AC108" s="526">
        <f t="shared" si="19"/>
        <v>15585</v>
      </c>
    </row>
    <row r="109" spans="1:29" ht="76.5">
      <c r="A109" s="7">
        <v>107</v>
      </c>
      <c r="B109" s="19">
        <v>235459</v>
      </c>
      <c r="C109" s="117" t="s">
        <v>1701</v>
      </c>
      <c r="D109" s="118" t="s">
        <v>61</v>
      </c>
      <c r="E109" s="179">
        <v>1</v>
      </c>
      <c r="F109" s="232">
        <f t="shared" si="10"/>
        <v>5115</v>
      </c>
      <c r="G109" s="231">
        <v>0.19</v>
      </c>
      <c r="H109" s="230">
        <f t="shared" si="11"/>
        <v>6086.85</v>
      </c>
      <c r="I109" s="202">
        <v>5294</v>
      </c>
      <c r="J109" s="20">
        <v>5188</v>
      </c>
      <c r="K109" s="229">
        <v>4863</v>
      </c>
      <c r="L109" s="228">
        <f t="shared" si="12"/>
        <v>5115</v>
      </c>
      <c r="M109" s="5"/>
      <c r="N109" s="227">
        <v>0.19</v>
      </c>
      <c r="O109" s="8">
        <f t="shared" si="13"/>
        <v>6299.86</v>
      </c>
      <c r="P109" s="226">
        <f t="shared" si="14"/>
        <v>6173.72</v>
      </c>
      <c r="Q109" s="226">
        <f t="shared" si="15"/>
        <v>5786.97</v>
      </c>
      <c r="R109" s="9">
        <f t="shared" si="16"/>
        <v>6086.8499999999995</v>
      </c>
      <c r="S109" s="9">
        <f t="shared" si="17"/>
        <v>342.08097000000004</v>
      </c>
      <c r="T109" s="195">
        <f t="shared" si="18"/>
        <v>6428.9309700000003</v>
      </c>
      <c r="U109" s="6"/>
      <c r="V109" s="186">
        <v>24</v>
      </c>
      <c r="W109" s="186">
        <v>11</v>
      </c>
      <c r="X109" s="186">
        <v>24</v>
      </c>
      <c r="Y109" s="207" t="s">
        <v>39</v>
      </c>
      <c r="Z109" s="1"/>
      <c r="AA109" s="528" t="s">
        <v>1702</v>
      </c>
      <c r="AB109" s="525">
        <v>7668</v>
      </c>
      <c r="AC109" s="526">
        <f t="shared" si="19"/>
        <v>7668</v>
      </c>
    </row>
    <row r="110" spans="1:29" ht="76.5">
      <c r="A110" s="7">
        <v>108</v>
      </c>
      <c r="B110" s="19">
        <v>288214</v>
      </c>
      <c r="C110" s="117" t="s">
        <v>1703</v>
      </c>
      <c r="D110" s="118" t="s">
        <v>61</v>
      </c>
      <c r="E110" s="179">
        <v>1</v>
      </c>
      <c r="F110" s="232">
        <f t="shared" si="10"/>
        <v>11054.666666666666</v>
      </c>
      <c r="G110" s="231">
        <v>0.19</v>
      </c>
      <c r="H110" s="230">
        <f t="shared" si="11"/>
        <v>13155.053333333333</v>
      </c>
      <c r="I110" s="202">
        <v>11442</v>
      </c>
      <c r="J110" s="20">
        <v>11213</v>
      </c>
      <c r="K110" s="229">
        <v>10509</v>
      </c>
      <c r="L110" s="228">
        <f t="shared" si="12"/>
        <v>11054.666666666666</v>
      </c>
      <c r="M110" s="5"/>
      <c r="N110" s="227">
        <v>0.19</v>
      </c>
      <c r="O110" s="8">
        <f t="shared" si="13"/>
        <v>13615.98</v>
      </c>
      <c r="P110" s="226">
        <f t="shared" si="14"/>
        <v>13343.47</v>
      </c>
      <c r="Q110" s="226">
        <f t="shared" si="15"/>
        <v>12505.71</v>
      </c>
      <c r="R110" s="9">
        <f t="shared" si="16"/>
        <v>13155.053333333331</v>
      </c>
      <c r="S110" s="9">
        <f t="shared" si="17"/>
        <v>739.3139973333333</v>
      </c>
      <c r="T110" s="195">
        <f t="shared" si="18"/>
        <v>13894.367330666666</v>
      </c>
      <c r="U110" s="6"/>
      <c r="V110" s="186">
        <v>24</v>
      </c>
      <c r="W110" s="186">
        <v>11</v>
      </c>
      <c r="X110" s="186">
        <v>24</v>
      </c>
      <c r="Y110" s="207" t="s">
        <v>39</v>
      </c>
      <c r="Z110" s="1"/>
      <c r="AA110" s="528" t="s">
        <v>1704</v>
      </c>
      <c r="AB110" s="525">
        <v>16575</v>
      </c>
      <c r="AC110" s="526">
        <f t="shared" si="19"/>
        <v>16575</v>
      </c>
    </row>
    <row r="111" spans="1:29" ht="76.5">
      <c r="A111" s="7">
        <v>109</v>
      </c>
      <c r="B111" s="19">
        <v>284923</v>
      </c>
      <c r="C111" s="117" t="s">
        <v>1705</v>
      </c>
      <c r="D111" s="118" t="s">
        <v>61</v>
      </c>
      <c r="E111" s="179">
        <v>1</v>
      </c>
      <c r="F111" s="232">
        <f t="shared" si="10"/>
        <v>29534</v>
      </c>
      <c r="G111" s="231">
        <v>0.19</v>
      </c>
      <c r="H111" s="230">
        <f t="shared" si="11"/>
        <v>35145.46</v>
      </c>
      <c r="I111" s="202">
        <v>30569</v>
      </c>
      <c r="J111" s="20">
        <v>29957</v>
      </c>
      <c r="K111" s="229">
        <v>28076</v>
      </c>
      <c r="L111" s="228">
        <f t="shared" si="12"/>
        <v>29534</v>
      </c>
      <c r="M111" s="5"/>
      <c r="N111" s="227">
        <v>0.19</v>
      </c>
      <c r="O111" s="8">
        <f t="shared" si="13"/>
        <v>36377.11</v>
      </c>
      <c r="P111" s="226">
        <f t="shared" si="14"/>
        <v>35648.83</v>
      </c>
      <c r="Q111" s="226">
        <f t="shared" si="15"/>
        <v>33410.44</v>
      </c>
      <c r="R111" s="9">
        <f t="shared" si="16"/>
        <v>35145.46</v>
      </c>
      <c r="S111" s="9">
        <f t="shared" si="17"/>
        <v>1975.1748519999999</v>
      </c>
      <c r="T111" s="195">
        <f t="shared" si="18"/>
        <v>37120.634851999996</v>
      </c>
      <c r="U111" s="6"/>
      <c r="V111" s="186">
        <v>39</v>
      </c>
      <c r="W111" s="186">
        <v>12</v>
      </c>
      <c r="X111" s="186">
        <v>16</v>
      </c>
      <c r="Y111" s="207" t="s">
        <v>1611</v>
      </c>
      <c r="Z111" s="1"/>
      <c r="AA111" s="528" t="s">
        <v>1706</v>
      </c>
      <c r="AB111" s="525">
        <v>44283</v>
      </c>
      <c r="AC111" s="526">
        <f t="shared" si="19"/>
        <v>44283</v>
      </c>
    </row>
    <row r="112" spans="1:29" ht="63.75">
      <c r="A112" s="7">
        <v>110</v>
      </c>
      <c r="B112" s="19">
        <v>287749</v>
      </c>
      <c r="C112" s="117" t="s">
        <v>1707</v>
      </c>
      <c r="D112" s="118" t="s">
        <v>61</v>
      </c>
      <c r="E112" s="179">
        <v>1</v>
      </c>
      <c r="F112" s="232">
        <f t="shared" si="10"/>
        <v>10889.666666666666</v>
      </c>
      <c r="G112" s="231">
        <v>0.19</v>
      </c>
      <c r="H112" s="230">
        <f t="shared" si="11"/>
        <v>12958.703333333333</v>
      </c>
      <c r="I112" s="202">
        <v>11271</v>
      </c>
      <c r="J112" s="20">
        <v>11046</v>
      </c>
      <c r="K112" s="229">
        <v>10352</v>
      </c>
      <c r="L112" s="228">
        <f t="shared" si="12"/>
        <v>10889.666666666666</v>
      </c>
      <c r="M112" s="5"/>
      <c r="N112" s="227">
        <v>0.19</v>
      </c>
      <c r="O112" s="8">
        <f t="shared" si="13"/>
        <v>13412.49</v>
      </c>
      <c r="P112" s="226">
        <f t="shared" si="14"/>
        <v>13144.74</v>
      </c>
      <c r="Q112" s="226">
        <f t="shared" si="15"/>
        <v>12318.880000000001</v>
      </c>
      <c r="R112" s="9">
        <f t="shared" si="16"/>
        <v>12958.703333333333</v>
      </c>
      <c r="S112" s="9">
        <f t="shared" si="17"/>
        <v>728.27912733333335</v>
      </c>
      <c r="T112" s="195">
        <f t="shared" si="18"/>
        <v>13686.982460666666</v>
      </c>
      <c r="U112" s="6"/>
      <c r="V112" s="186">
        <v>39</v>
      </c>
      <c r="W112" s="186">
        <v>12</v>
      </c>
      <c r="X112" s="186">
        <v>13</v>
      </c>
      <c r="Y112" s="207" t="s">
        <v>93</v>
      </c>
      <c r="Z112" s="1"/>
      <c r="AA112" s="528" t="s">
        <v>1708</v>
      </c>
      <c r="AB112" s="525">
        <v>16327</v>
      </c>
      <c r="AC112" s="526">
        <f t="shared" si="19"/>
        <v>16327</v>
      </c>
    </row>
    <row r="113" spans="1:29" ht="63.75">
      <c r="A113" s="7">
        <v>111</v>
      </c>
      <c r="B113" s="19">
        <v>287749</v>
      </c>
      <c r="C113" s="117" t="s">
        <v>1709</v>
      </c>
      <c r="D113" s="118" t="s">
        <v>61</v>
      </c>
      <c r="E113" s="179">
        <v>1</v>
      </c>
      <c r="F113" s="232">
        <f t="shared" si="10"/>
        <v>10889.666666666666</v>
      </c>
      <c r="G113" s="231">
        <v>0.19</v>
      </c>
      <c r="H113" s="230">
        <f t="shared" si="11"/>
        <v>12958.703333333333</v>
      </c>
      <c r="I113" s="202">
        <v>11271</v>
      </c>
      <c r="J113" s="20">
        <v>11046</v>
      </c>
      <c r="K113" s="229">
        <v>10352</v>
      </c>
      <c r="L113" s="228">
        <f t="shared" si="12"/>
        <v>10889.666666666666</v>
      </c>
      <c r="M113" s="5"/>
      <c r="N113" s="227">
        <v>0.19</v>
      </c>
      <c r="O113" s="8">
        <f t="shared" si="13"/>
        <v>13412.49</v>
      </c>
      <c r="P113" s="226">
        <f t="shared" si="14"/>
        <v>13144.74</v>
      </c>
      <c r="Q113" s="226">
        <f t="shared" si="15"/>
        <v>12318.880000000001</v>
      </c>
      <c r="R113" s="9">
        <f t="shared" si="16"/>
        <v>12958.703333333333</v>
      </c>
      <c r="S113" s="9">
        <f t="shared" si="17"/>
        <v>728.27912733333335</v>
      </c>
      <c r="T113" s="195">
        <f t="shared" si="18"/>
        <v>13686.982460666666</v>
      </c>
      <c r="U113" s="6"/>
      <c r="V113" s="186">
        <v>39</v>
      </c>
      <c r="W113" s="186">
        <v>12</v>
      </c>
      <c r="X113" s="186">
        <v>13</v>
      </c>
      <c r="Y113" s="207" t="s">
        <v>93</v>
      </c>
      <c r="Z113" s="1"/>
      <c r="AA113" s="528" t="s">
        <v>1708</v>
      </c>
      <c r="AB113" s="525">
        <v>16327</v>
      </c>
      <c r="AC113" s="526">
        <f t="shared" si="19"/>
        <v>16327</v>
      </c>
    </row>
    <row r="114" spans="1:29" ht="51">
      <c r="A114" s="7">
        <v>112</v>
      </c>
      <c r="B114" s="19">
        <v>295862</v>
      </c>
      <c r="C114" s="117" t="s">
        <v>1710</v>
      </c>
      <c r="D114" s="118" t="s">
        <v>61</v>
      </c>
      <c r="E114" s="179">
        <v>1</v>
      </c>
      <c r="F114" s="232">
        <f t="shared" si="10"/>
        <v>6929.666666666667</v>
      </c>
      <c r="G114" s="231">
        <v>0.19</v>
      </c>
      <c r="H114" s="230">
        <f t="shared" si="11"/>
        <v>8246.3033333333333</v>
      </c>
      <c r="I114" s="202">
        <v>7173</v>
      </c>
      <c r="J114" s="20">
        <v>7029</v>
      </c>
      <c r="K114" s="229">
        <v>6587</v>
      </c>
      <c r="L114" s="228">
        <f t="shared" si="12"/>
        <v>6929.666666666667</v>
      </c>
      <c r="M114" s="5"/>
      <c r="N114" s="227">
        <v>0.19</v>
      </c>
      <c r="O114" s="8">
        <f t="shared" si="13"/>
        <v>8535.8700000000008</v>
      </c>
      <c r="P114" s="226">
        <f t="shared" si="14"/>
        <v>8364.51</v>
      </c>
      <c r="Q114" s="226">
        <f t="shared" si="15"/>
        <v>7838.53</v>
      </c>
      <c r="R114" s="9">
        <f t="shared" si="16"/>
        <v>8246.3033333333333</v>
      </c>
      <c r="S114" s="9">
        <f t="shared" si="17"/>
        <v>463.44224733333334</v>
      </c>
      <c r="T114" s="195">
        <f t="shared" si="18"/>
        <v>8709.7455806666658</v>
      </c>
      <c r="U114" s="6"/>
      <c r="V114" s="186">
        <v>39</v>
      </c>
      <c r="W114" s="186">
        <v>13</v>
      </c>
      <c r="X114" s="186">
        <v>17</v>
      </c>
      <c r="Y114" s="207" t="s">
        <v>150</v>
      </c>
      <c r="Z114" s="1"/>
      <c r="AA114" s="528" t="s">
        <v>1711</v>
      </c>
      <c r="AB114" s="525">
        <v>10390</v>
      </c>
      <c r="AC114" s="526">
        <f t="shared" si="19"/>
        <v>10390</v>
      </c>
    </row>
    <row r="115" spans="1:29" ht="76.5">
      <c r="A115" s="7">
        <v>113</v>
      </c>
      <c r="B115" s="19">
        <v>284923</v>
      </c>
      <c r="C115" s="117" t="s">
        <v>1712</v>
      </c>
      <c r="D115" s="118" t="s">
        <v>61</v>
      </c>
      <c r="E115" s="179">
        <v>1</v>
      </c>
      <c r="F115" s="232">
        <f t="shared" si="10"/>
        <v>30028.666666666668</v>
      </c>
      <c r="G115" s="231">
        <v>0.19</v>
      </c>
      <c r="H115" s="230">
        <f t="shared" si="11"/>
        <v>35734.113333333335</v>
      </c>
      <c r="I115" s="202">
        <v>31081</v>
      </c>
      <c r="J115" s="20">
        <v>30459</v>
      </c>
      <c r="K115" s="229">
        <v>28546</v>
      </c>
      <c r="L115" s="228">
        <f t="shared" si="12"/>
        <v>30028.666666666668</v>
      </c>
      <c r="M115" s="5"/>
      <c r="N115" s="227">
        <v>0.19</v>
      </c>
      <c r="O115" s="8">
        <f t="shared" si="13"/>
        <v>36986.39</v>
      </c>
      <c r="P115" s="226">
        <f t="shared" si="14"/>
        <v>36246.21</v>
      </c>
      <c r="Q115" s="226">
        <f t="shared" si="15"/>
        <v>33969.74</v>
      </c>
      <c r="R115" s="9">
        <f t="shared" si="16"/>
        <v>35734.113333333335</v>
      </c>
      <c r="S115" s="9">
        <f t="shared" si="17"/>
        <v>2008.2571693333334</v>
      </c>
      <c r="T115" s="195">
        <f t="shared" si="18"/>
        <v>37742.370502666665</v>
      </c>
      <c r="U115" s="6"/>
      <c r="V115" s="186">
        <v>39</v>
      </c>
      <c r="W115" s="186">
        <v>10</v>
      </c>
      <c r="X115" s="186">
        <v>18</v>
      </c>
      <c r="Y115" s="207" t="s">
        <v>45</v>
      </c>
      <c r="Z115" s="1"/>
      <c r="AA115" s="528" t="s">
        <v>1713</v>
      </c>
      <c r="AB115" s="525">
        <v>45025</v>
      </c>
      <c r="AC115" s="526">
        <f t="shared" si="19"/>
        <v>45025</v>
      </c>
    </row>
    <row r="116" spans="1:29" ht="63.75">
      <c r="A116" s="7">
        <v>114</v>
      </c>
      <c r="B116" s="19">
        <v>287749</v>
      </c>
      <c r="C116" s="117" t="s">
        <v>1714</v>
      </c>
      <c r="D116" s="118" t="s">
        <v>61</v>
      </c>
      <c r="E116" s="179">
        <v>1</v>
      </c>
      <c r="F116" s="232">
        <f t="shared" si="10"/>
        <v>6929.666666666667</v>
      </c>
      <c r="G116" s="231">
        <v>0.19</v>
      </c>
      <c r="H116" s="230">
        <f t="shared" si="11"/>
        <v>8246.3033333333333</v>
      </c>
      <c r="I116" s="202">
        <v>7173</v>
      </c>
      <c r="J116" s="20">
        <v>7029</v>
      </c>
      <c r="K116" s="229">
        <v>6587</v>
      </c>
      <c r="L116" s="228">
        <f t="shared" si="12"/>
        <v>6929.666666666667</v>
      </c>
      <c r="M116" s="5"/>
      <c r="N116" s="227">
        <v>0.19</v>
      </c>
      <c r="O116" s="8">
        <f t="shared" si="13"/>
        <v>8535.8700000000008</v>
      </c>
      <c r="P116" s="226">
        <f t="shared" si="14"/>
        <v>8364.51</v>
      </c>
      <c r="Q116" s="226">
        <f t="shared" si="15"/>
        <v>7838.53</v>
      </c>
      <c r="R116" s="9">
        <f t="shared" si="16"/>
        <v>8246.3033333333333</v>
      </c>
      <c r="S116" s="9">
        <f t="shared" si="17"/>
        <v>463.44224733333334</v>
      </c>
      <c r="T116" s="195">
        <f t="shared" si="18"/>
        <v>8709.7455806666658</v>
      </c>
      <c r="U116" s="6"/>
      <c r="V116" s="186">
        <v>11</v>
      </c>
      <c r="W116" s="186">
        <v>12</v>
      </c>
      <c r="X116" s="186">
        <v>18</v>
      </c>
      <c r="Y116" s="207" t="s">
        <v>39</v>
      </c>
      <c r="Z116" s="1"/>
      <c r="AA116" s="528" t="s">
        <v>1711</v>
      </c>
      <c r="AB116" s="525">
        <v>10390</v>
      </c>
      <c r="AC116" s="526">
        <f t="shared" si="19"/>
        <v>10390</v>
      </c>
    </row>
    <row r="117" spans="1:29" ht="63.75">
      <c r="A117" s="7">
        <v>115</v>
      </c>
      <c r="B117" s="19">
        <v>284923</v>
      </c>
      <c r="C117" s="117" t="s">
        <v>1715</v>
      </c>
      <c r="D117" s="118" t="s">
        <v>61</v>
      </c>
      <c r="E117" s="179">
        <v>1</v>
      </c>
      <c r="F117" s="232">
        <f t="shared" si="10"/>
        <v>22274.666666666668</v>
      </c>
      <c r="G117" s="231">
        <v>0.19</v>
      </c>
      <c r="H117" s="230">
        <f t="shared" si="11"/>
        <v>26506.853333333333</v>
      </c>
      <c r="I117" s="202">
        <v>23055</v>
      </c>
      <c r="J117" s="20">
        <v>22594</v>
      </c>
      <c r="K117" s="229">
        <v>21175</v>
      </c>
      <c r="L117" s="228">
        <f t="shared" si="12"/>
        <v>22274.666666666668</v>
      </c>
      <c r="M117" s="5"/>
      <c r="N117" s="227">
        <v>0.19</v>
      </c>
      <c r="O117" s="8">
        <f t="shared" si="13"/>
        <v>27435.45</v>
      </c>
      <c r="P117" s="226">
        <f t="shared" si="14"/>
        <v>26886.86</v>
      </c>
      <c r="Q117" s="226">
        <f t="shared" si="15"/>
        <v>25198.25</v>
      </c>
      <c r="R117" s="9">
        <f t="shared" si="16"/>
        <v>26506.853333333333</v>
      </c>
      <c r="S117" s="9">
        <f t="shared" si="17"/>
        <v>1489.6851573333333</v>
      </c>
      <c r="T117" s="195">
        <f t="shared" si="18"/>
        <v>27996.538490666666</v>
      </c>
      <c r="U117" s="6"/>
      <c r="V117" s="186">
        <v>20</v>
      </c>
      <c r="W117" s="186">
        <v>12</v>
      </c>
      <c r="X117" s="186">
        <v>13</v>
      </c>
      <c r="Y117" s="207" t="s">
        <v>76</v>
      </c>
      <c r="Z117" s="1"/>
      <c r="AA117" s="528" t="s">
        <v>1716</v>
      </c>
      <c r="AB117" s="525">
        <v>33398</v>
      </c>
      <c r="AC117" s="526">
        <f t="shared" si="19"/>
        <v>33398</v>
      </c>
    </row>
    <row r="118" spans="1:29" ht="51">
      <c r="A118" s="7">
        <v>116</v>
      </c>
      <c r="B118" s="19">
        <v>295989</v>
      </c>
      <c r="C118" s="117" t="s">
        <v>1717</v>
      </c>
      <c r="D118" s="118" t="s">
        <v>61</v>
      </c>
      <c r="E118" s="179">
        <v>1</v>
      </c>
      <c r="F118" s="232">
        <f t="shared" si="10"/>
        <v>10394.666666666666</v>
      </c>
      <c r="G118" s="231">
        <v>0.19</v>
      </c>
      <c r="H118" s="230">
        <f t="shared" si="11"/>
        <v>12369.653333333332</v>
      </c>
      <c r="I118" s="202">
        <v>10759</v>
      </c>
      <c r="J118" s="20">
        <v>10544</v>
      </c>
      <c r="K118" s="229">
        <v>9881</v>
      </c>
      <c r="L118" s="228">
        <f t="shared" si="12"/>
        <v>10394.666666666666</v>
      </c>
      <c r="M118" s="5"/>
      <c r="N118" s="227">
        <v>0.19</v>
      </c>
      <c r="O118" s="8">
        <f t="shared" si="13"/>
        <v>12803.21</v>
      </c>
      <c r="P118" s="226">
        <f t="shared" si="14"/>
        <v>12547.36</v>
      </c>
      <c r="Q118" s="226">
        <f t="shared" si="15"/>
        <v>11758.39</v>
      </c>
      <c r="R118" s="9">
        <f t="shared" si="16"/>
        <v>12369.653333333334</v>
      </c>
      <c r="S118" s="9">
        <f t="shared" si="17"/>
        <v>695.17451733333326</v>
      </c>
      <c r="T118" s="195">
        <f t="shared" si="18"/>
        <v>13064.827850666665</v>
      </c>
      <c r="U118" s="6"/>
      <c r="V118" s="186">
        <v>30</v>
      </c>
      <c r="W118" s="186">
        <v>11</v>
      </c>
      <c r="X118" s="186">
        <v>16</v>
      </c>
      <c r="Y118" s="207" t="s">
        <v>45</v>
      </c>
      <c r="Z118" s="1"/>
      <c r="AA118" s="528" t="s">
        <v>1700</v>
      </c>
      <c r="AB118" s="525">
        <v>15585</v>
      </c>
      <c r="AC118" s="526">
        <f t="shared" si="19"/>
        <v>15585</v>
      </c>
    </row>
    <row r="119" spans="1:29" ht="38.25">
      <c r="A119" s="7">
        <v>117</v>
      </c>
      <c r="B119" s="19">
        <v>284923</v>
      </c>
      <c r="C119" s="117" t="s">
        <v>1718</v>
      </c>
      <c r="D119" s="118" t="s">
        <v>61</v>
      </c>
      <c r="E119" s="179">
        <v>1</v>
      </c>
      <c r="F119" s="232">
        <f t="shared" si="10"/>
        <v>9570</v>
      </c>
      <c r="G119" s="231">
        <v>0.19</v>
      </c>
      <c r="H119" s="230">
        <f t="shared" si="11"/>
        <v>11388.3</v>
      </c>
      <c r="I119" s="202">
        <v>9905</v>
      </c>
      <c r="J119" s="20">
        <v>9707</v>
      </c>
      <c r="K119" s="229">
        <v>9098</v>
      </c>
      <c r="L119" s="228">
        <f t="shared" si="12"/>
        <v>9570</v>
      </c>
      <c r="M119" s="5"/>
      <c r="N119" s="227">
        <v>0.19</v>
      </c>
      <c r="O119" s="8">
        <f t="shared" si="13"/>
        <v>11786.95</v>
      </c>
      <c r="P119" s="226">
        <f t="shared" si="14"/>
        <v>11551.33</v>
      </c>
      <c r="Q119" s="226">
        <f t="shared" si="15"/>
        <v>10826.62</v>
      </c>
      <c r="R119" s="9">
        <f t="shared" si="16"/>
        <v>11388.300000000001</v>
      </c>
      <c r="S119" s="9">
        <f t="shared" si="17"/>
        <v>640.02245999999991</v>
      </c>
      <c r="T119" s="195">
        <f t="shared" si="18"/>
        <v>12028.322459999999</v>
      </c>
      <c r="U119" s="6"/>
      <c r="V119" s="186">
        <v>27</v>
      </c>
      <c r="W119" s="186">
        <v>10</v>
      </c>
      <c r="X119" s="186">
        <v>17</v>
      </c>
      <c r="Y119" s="207" t="s">
        <v>169</v>
      </c>
      <c r="Z119" s="1"/>
      <c r="AA119" s="528" t="s">
        <v>1696</v>
      </c>
      <c r="AB119" s="525">
        <v>14349</v>
      </c>
      <c r="AC119" s="526">
        <f t="shared" si="19"/>
        <v>14349</v>
      </c>
    </row>
    <row r="120" spans="1:29" ht="76.5">
      <c r="A120" s="7">
        <v>118</v>
      </c>
      <c r="B120" s="19">
        <v>274496</v>
      </c>
      <c r="C120" s="117" t="s">
        <v>1719</v>
      </c>
      <c r="D120" s="118" t="s">
        <v>61</v>
      </c>
      <c r="E120" s="179">
        <v>1</v>
      </c>
      <c r="F120" s="232">
        <f t="shared" si="10"/>
        <v>41909</v>
      </c>
      <c r="G120" s="231">
        <v>0.19</v>
      </c>
      <c r="H120" s="230">
        <f t="shared" si="11"/>
        <v>49871.71</v>
      </c>
      <c r="I120" s="202">
        <v>43377</v>
      </c>
      <c r="J120" s="20">
        <v>42510</v>
      </c>
      <c r="K120" s="229">
        <v>39840</v>
      </c>
      <c r="L120" s="228">
        <f t="shared" si="12"/>
        <v>41909</v>
      </c>
      <c r="M120" s="5"/>
      <c r="N120" s="227">
        <v>0.19</v>
      </c>
      <c r="O120" s="8">
        <f t="shared" si="13"/>
        <v>51618.63</v>
      </c>
      <c r="P120" s="226">
        <f t="shared" si="14"/>
        <v>50586.9</v>
      </c>
      <c r="Q120" s="226">
        <f t="shared" si="15"/>
        <v>47409.599999999999</v>
      </c>
      <c r="R120" s="9">
        <f t="shared" si="16"/>
        <v>49871.71</v>
      </c>
      <c r="S120" s="9">
        <f t="shared" si="17"/>
        <v>2802.7901019999999</v>
      </c>
      <c r="T120" s="195">
        <f t="shared" si="18"/>
        <v>52674.500101999998</v>
      </c>
      <c r="U120" s="6"/>
      <c r="V120" s="186">
        <v>12</v>
      </c>
      <c r="W120" s="186">
        <v>18</v>
      </c>
      <c r="X120" s="186">
        <v>15</v>
      </c>
      <c r="Y120" s="207" t="s">
        <v>59</v>
      </c>
      <c r="Z120" s="1"/>
      <c r="AA120" s="528" t="s">
        <v>1720</v>
      </c>
      <c r="AB120" s="525">
        <v>62837</v>
      </c>
      <c r="AC120" s="526">
        <f t="shared" si="19"/>
        <v>62837</v>
      </c>
    </row>
    <row r="121" spans="1:29" ht="63.75">
      <c r="A121" s="7">
        <v>119</v>
      </c>
      <c r="B121" s="19">
        <v>245263</v>
      </c>
      <c r="C121" s="117" t="s">
        <v>1721</v>
      </c>
      <c r="D121" s="118" t="s">
        <v>61</v>
      </c>
      <c r="E121" s="179">
        <v>1</v>
      </c>
      <c r="F121" s="232">
        <f t="shared" si="10"/>
        <v>6419</v>
      </c>
      <c r="G121" s="231">
        <v>0.19</v>
      </c>
      <c r="H121" s="230">
        <f t="shared" si="11"/>
        <v>7638.6100000000006</v>
      </c>
      <c r="I121" s="202">
        <v>6644</v>
      </c>
      <c r="J121" s="20">
        <v>6511</v>
      </c>
      <c r="K121" s="229">
        <v>6102</v>
      </c>
      <c r="L121" s="228">
        <f t="shared" si="12"/>
        <v>6419</v>
      </c>
      <c r="M121" s="5"/>
      <c r="N121" s="227">
        <v>0.19</v>
      </c>
      <c r="O121" s="8">
        <f t="shared" si="13"/>
        <v>7906.3600000000006</v>
      </c>
      <c r="P121" s="226">
        <f t="shared" si="14"/>
        <v>7748.09</v>
      </c>
      <c r="Q121" s="226">
        <f t="shared" si="15"/>
        <v>7261.38</v>
      </c>
      <c r="R121" s="9">
        <f t="shared" si="16"/>
        <v>7638.6100000000006</v>
      </c>
      <c r="S121" s="9">
        <f t="shared" si="17"/>
        <v>429.28988200000003</v>
      </c>
      <c r="T121" s="195">
        <f t="shared" si="18"/>
        <v>8067.8998820000006</v>
      </c>
      <c r="U121" s="6"/>
      <c r="V121" s="186">
        <v>12</v>
      </c>
      <c r="W121" s="186">
        <v>18</v>
      </c>
      <c r="X121" s="186">
        <v>15</v>
      </c>
      <c r="Y121" s="207" t="s">
        <v>39</v>
      </c>
      <c r="Z121" s="1"/>
      <c r="AA121" s="528" t="s">
        <v>1722</v>
      </c>
      <c r="AB121" s="525">
        <v>9624</v>
      </c>
      <c r="AC121" s="526">
        <f t="shared" si="19"/>
        <v>9624</v>
      </c>
    </row>
    <row r="122" spans="1:29" ht="89.25">
      <c r="A122" s="7">
        <v>120</v>
      </c>
      <c r="B122" s="19">
        <v>251921</v>
      </c>
      <c r="C122" s="117" t="s">
        <v>1723</v>
      </c>
      <c r="D122" s="118" t="s">
        <v>61</v>
      </c>
      <c r="E122" s="179">
        <v>1</v>
      </c>
      <c r="F122" s="232">
        <f t="shared" si="10"/>
        <v>3135</v>
      </c>
      <c r="G122" s="231">
        <v>0.19</v>
      </c>
      <c r="H122" s="230">
        <f t="shared" si="11"/>
        <v>3730.65</v>
      </c>
      <c r="I122" s="202">
        <v>3245</v>
      </c>
      <c r="J122" s="20">
        <v>3180</v>
      </c>
      <c r="K122" s="229">
        <v>2980</v>
      </c>
      <c r="L122" s="228">
        <f t="shared" si="12"/>
        <v>3135</v>
      </c>
      <c r="M122" s="5"/>
      <c r="N122" s="227">
        <v>0.19</v>
      </c>
      <c r="O122" s="8">
        <f t="shared" si="13"/>
        <v>3861.55</v>
      </c>
      <c r="P122" s="226">
        <f t="shared" si="14"/>
        <v>3784.2</v>
      </c>
      <c r="Q122" s="226">
        <f t="shared" si="15"/>
        <v>3546.2</v>
      </c>
      <c r="R122" s="9">
        <f t="shared" si="16"/>
        <v>3730.65</v>
      </c>
      <c r="S122" s="9">
        <f t="shared" si="17"/>
        <v>209.66253</v>
      </c>
      <c r="T122" s="195">
        <f t="shared" si="18"/>
        <v>3940.3125300000002</v>
      </c>
      <c r="U122" s="6"/>
      <c r="V122" s="186">
        <v>31</v>
      </c>
      <c r="W122" s="186">
        <v>16</v>
      </c>
      <c r="X122" s="186">
        <v>28</v>
      </c>
      <c r="Y122" s="207" t="s">
        <v>45</v>
      </c>
      <c r="Z122" s="1"/>
      <c r="AA122" s="528" t="s">
        <v>1724</v>
      </c>
      <c r="AB122" s="525">
        <v>4700</v>
      </c>
      <c r="AC122" s="526">
        <f t="shared" si="19"/>
        <v>4700</v>
      </c>
    </row>
    <row r="123" spans="1:29" ht="38.25">
      <c r="A123" s="7">
        <v>121</v>
      </c>
      <c r="B123" s="19">
        <v>267660</v>
      </c>
      <c r="C123" s="117" t="s">
        <v>1725</v>
      </c>
      <c r="D123" s="118" t="s">
        <v>61</v>
      </c>
      <c r="E123" s="179">
        <v>1</v>
      </c>
      <c r="F123" s="232">
        <f t="shared" si="10"/>
        <v>10229.333333333334</v>
      </c>
      <c r="G123" s="231">
        <v>0.19</v>
      </c>
      <c r="H123" s="230">
        <f t="shared" si="11"/>
        <v>12172.906666666668</v>
      </c>
      <c r="I123" s="202">
        <v>10588</v>
      </c>
      <c r="J123" s="20">
        <v>10376</v>
      </c>
      <c r="K123" s="229">
        <v>9724</v>
      </c>
      <c r="L123" s="228">
        <f t="shared" si="12"/>
        <v>10229.333333333334</v>
      </c>
      <c r="M123" s="5"/>
      <c r="N123" s="227">
        <v>0.19</v>
      </c>
      <c r="O123" s="8">
        <f t="shared" si="13"/>
        <v>12599.72</v>
      </c>
      <c r="P123" s="226">
        <f t="shared" si="14"/>
        <v>12347.44</v>
      </c>
      <c r="Q123" s="226">
        <f t="shared" si="15"/>
        <v>11571.56</v>
      </c>
      <c r="R123" s="9">
        <f t="shared" si="16"/>
        <v>12172.906666666668</v>
      </c>
      <c r="S123" s="9">
        <f t="shared" si="17"/>
        <v>684.11735466666676</v>
      </c>
      <c r="T123" s="195">
        <f t="shared" si="18"/>
        <v>12857.024021333335</v>
      </c>
      <c r="U123" s="6"/>
      <c r="V123" s="186">
        <v>31</v>
      </c>
      <c r="W123" s="186">
        <v>16</v>
      </c>
      <c r="X123" s="186">
        <v>28</v>
      </c>
      <c r="Y123" s="207" t="s">
        <v>45</v>
      </c>
      <c r="Z123" s="1"/>
      <c r="AA123" s="528" t="s">
        <v>1726</v>
      </c>
      <c r="AB123" s="525">
        <v>15337</v>
      </c>
      <c r="AC123" s="526">
        <f t="shared" si="19"/>
        <v>15337</v>
      </c>
    </row>
    <row r="124" spans="1:29" ht="63.75">
      <c r="A124" s="7">
        <v>122</v>
      </c>
      <c r="B124" s="19">
        <v>287038</v>
      </c>
      <c r="C124" s="117" t="s">
        <v>1727</v>
      </c>
      <c r="D124" s="118" t="s">
        <v>61</v>
      </c>
      <c r="E124" s="179">
        <v>1</v>
      </c>
      <c r="F124" s="232">
        <f t="shared" si="10"/>
        <v>105101.66666666667</v>
      </c>
      <c r="G124" s="231">
        <v>0.19</v>
      </c>
      <c r="H124" s="230">
        <f t="shared" si="11"/>
        <v>125070.98333333334</v>
      </c>
      <c r="I124" s="202">
        <v>108784</v>
      </c>
      <c r="J124" s="20">
        <v>106608</v>
      </c>
      <c r="K124" s="229">
        <v>99913</v>
      </c>
      <c r="L124" s="228">
        <f t="shared" si="12"/>
        <v>105101.66666666667</v>
      </c>
      <c r="M124" s="5"/>
      <c r="N124" s="227">
        <v>0.19</v>
      </c>
      <c r="O124" s="8">
        <f t="shared" si="13"/>
        <v>129452.95999999999</v>
      </c>
      <c r="P124" s="226">
        <f t="shared" si="14"/>
        <v>126863.52</v>
      </c>
      <c r="Q124" s="226">
        <f t="shared" si="15"/>
        <v>118896.47</v>
      </c>
      <c r="R124" s="9">
        <f t="shared" si="16"/>
        <v>125070.98333333332</v>
      </c>
      <c r="S124" s="9">
        <f t="shared" si="17"/>
        <v>7028.9892633333338</v>
      </c>
      <c r="T124" s="195">
        <f t="shared" si="18"/>
        <v>132099.97259666666</v>
      </c>
      <c r="U124" s="6"/>
      <c r="V124" s="186">
        <v>31</v>
      </c>
      <c r="W124" s="186">
        <v>16</v>
      </c>
      <c r="X124" s="186">
        <v>28</v>
      </c>
      <c r="Y124" s="207" t="s">
        <v>45</v>
      </c>
      <c r="Z124" s="1"/>
      <c r="AA124" s="528" t="s">
        <v>1728</v>
      </c>
      <c r="AB124" s="525">
        <v>157588</v>
      </c>
      <c r="AC124" s="526">
        <f t="shared" si="19"/>
        <v>157588</v>
      </c>
    </row>
    <row r="125" spans="1:29" ht="26.25">
      <c r="A125" s="7">
        <v>123</v>
      </c>
      <c r="B125" s="19">
        <v>274496</v>
      </c>
      <c r="C125" s="117" t="s">
        <v>1729</v>
      </c>
      <c r="D125" s="118" t="s">
        <v>61</v>
      </c>
      <c r="E125" s="179">
        <v>1</v>
      </c>
      <c r="F125" s="232">
        <f t="shared" si="10"/>
        <v>825.33333333333337</v>
      </c>
      <c r="G125" s="231">
        <v>0.19</v>
      </c>
      <c r="H125" s="230">
        <f t="shared" si="11"/>
        <v>982.14666666666676</v>
      </c>
      <c r="I125" s="116">
        <v>854</v>
      </c>
      <c r="J125" s="21">
        <v>837</v>
      </c>
      <c r="K125" s="233">
        <v>785</v>
      </c>
      <c r="L125" s="228">
        <f t="shared" si="12"/>
        <v>825.33333333333337</v>
      </c>
      <c r="M125" s="5"/>
      <c r="N125" s="227">
        <v>0.19</v>
      </c>
      <c r="O125" s="8">
        <f t="shared" si="13"/>
        <v>1016.26</v>
      </c>
      <c r="P125" s="226">
        <f t="shared" si="14"/>
        <v>996.03</v>
      </c>
      <c r="Q125" s="226">
        <f t="shared" si="15"/>
        <v>934.15</v>
      </c>
      <c r="R125" s="9">
        <f t="shared" si="16"/>
        <v>982.14666666666665</v>
      </c>
      <c r="S125" s="9">
        <f t="shared" si="17"/>
        <v>55.196642666666669</v>
      </c>
      <c r="T125" s="195">
        <f t="shared" si="18"/>
        <v>1037.3433093333335</v>
      </c>
      <c r="U125" s="6"/>
      <c r="V125" s="186">
        <v>31</v>
      </c>
      <c r="W125" s="186">
        <v>16</v>
      </c>
      <c r="X125" s="186">
        <v>28</v>
      </c>
      <c r="Y125" s="207" t="s">
        <v>45</v>
      </c>
      <c r="Z125" s="1"/>
      <c r="AA125" s="528" t="s">
        <v>1730</v>
      </c>
      <c r="AB125" s="525">
        <v>1237</v>
      </c>
      <c r="AC125" s="526">
        <f t="shared" si="19"/>
        <v>1237</v>
      </c>
    </row>
    <row r="126" spans="1:29" ht="38.25">
      <c r="A126" s="7">
        <v>124</v>
      </c>
      <c r="B126" s="19">
        <v>274496</v>
      </c>
      <c r="C126" s="117" t="s">
        <v>1731</v>
      </c>
      <c r="D126" s="118" t="s">
        <v>61</v>
      </c>
      <c r="E126" s="179">
        <v>1</v>
      </c>
      <c r="F126" s="232">
        <f t="shared" si="10"/>
        <v>13199.666666666666</v>
      </c>
      <c r="G126" s="231">
        <v>0.19</v>
      </c>
      <c r="H126" s="230">
        <f t="shared" si="11"/>
        <v>15707.603333333333</v>
      </c>
      <c r="I126" s="202">
        <v>13662</v>
      </c>
      <c r="J126" s="20">
        <v>13389</v>
      </c>
      <c r="K126" s="229">
        <v>12548</v>
      </c>
      <c r="L126" s="228">
        <f t="shared" si="12"/>
        <v>13199.666666666666</v>
      </c>
      <c r="M126" s="5"/>
      <c r="N126" s="227">
        <v>0.19</v>
      </c>
      <c r="O126" s="8">
        <f t="shared" si="13"/>
        <v>16257.78</v>
      </c>
      <c r="P126" s="226">
        <f t="shared" si="14"/>
        <v>15932.91</v>
      </c>
      <c r="Q126" s="226">
        <f t="shared" si="15"/>
        <v>14932.119999999999</v>
      </c>
      <c r="R126" s="9">
        <f t="shared" si="16"/>
        <v>15707.603333333333</v>
      </c>
      <c r="S126" s="9">
        <f t="shared" si="17"/>
        <v>882.76730733333329</v>
      </c>
      <c r="T126" s="195">
        <f t="shared" si="18"/>
        <v>16590.370640666664</v>
      </c>
      <c r="U126" s="6"/>
      <c r="V126" s="186">
        <v>31</v>
      </c>
      <c r="W126" s="186">
        <v>20</v>
      </c>
      <c r="X126" s="186">
        <v>15</v>
      </c>
      <c r="Y126" s="207" t="s">
        <v>59</v>
      </c>
      <c r="Z126" s="1"/>
      <c r="AA126" s="528" t="s">
        <v>1531</v>
      </c>
      <c r="AB126" s="525">
        <v>19791</v>
      </c>
      <c r="AC126" s="526">
        <f t="shared" si="19"/>
        <v>19791</v>
      </c>
    </row>
    <row r="127" spans="1:29" ht="26.25">
      <c r="A127" s="7">
        <v>125</v>
      </c>
      <c r="B127" s="19">
        <v>274496</v>
      </c>
      <c r="C127" s="117" t="s">
        <v>1732</v>
      </c>
      <c r="D127" s="118" t="s">
        <v>61</v>
      </c>
      <c r="E127" s="179">
        <v>1</v>
      </c>
      <c r="F127" s="232">
        <f t="shared" si="10"/>
        <v>9075</v>
      </c>
      <c r="G127" s="231">
        <v>0.19</v>
      </c>
      <c r="H127" s="230">
        <f t="shared" si="11"/>
        <v>10799.25</v>
      </c>
      <c r="I127" s="202">
        <v>9393</v>
      </c>
      <c r="J127" s="20">
        <v>9205</v>
      </c>
      <c r="K127" s="229">
        <v>8627</v>
      </c>
      <c r="L127" s="228">
        <f t="shared" si="12"/>
        <v>9075</v>
      </c>
      <c r="M127" s="5"/>
      <c r="N127" s="227">
        <v>0.19</v>
      </c>
      <c r="O127" s="8">
        <f t="shared" si="13"/>
        <v>11177.67</v>
      </c>
      <c r="P127" s="226">
        <f t="shared" si="14"/>
        <v>10953.95</v>
      </c>
      <c r="Q127" s="226">
        <f t="shared" si="15"/>
        <v>10266.130000000001</v>
      </c>
      <c r="R127" s="9">
        <f t="shared" si="16"/>
        <v>10799.250000000002</v>
      </c>
      <c r="S127" s="9">
        <f t="shared" si="17"/>
        <v>606.91785000000004</v>
      </c>
      <c r="T127" s="195">
        <f t="shared" si="18"/>
        <v>11406.16785</v>
      </c>
      <c r="U127" s="6"/>
      <c r="V127" s="186">
        <v>31</v>
      </c>
      <c r="W127" s="186">
        <v>16</v>
      </c>
      <c r="X127" s="186">
        <v>20</v>
      </c>
      <c r="Y127" s="207" t="s">
        <v>59</v>
      </c>
      <c r="Z127" s="1"/>
      <c r="AA127" s="528" t="s">
        <v>1624</v>
      </c>
      <c r="AB127" s="525">
        <v>13607</v>
      </c>
      <c r="AC127" s="526">
        <f t="shared" si="19"/>
        <v>13607</v>
      </c>
    </row>
    <row r="128" spans="1:29" ht="26.25">
      <c r="A128" s="7">
        <v>126</v>
      </c>
      <c r="B128" s="19">
        <v>274496</v>
      </c>
      <c r="C128" s="117" t="s">
        <v>1733</v>
      </c>
      <c r="D128" s="118" t="s">
        <v>61</v>
      </c>
      <c r="E128" s="179">
        <v>1</v>
      </c>
      <c r="F128" s="232">
        <f t="shared" si="10"/>
        <v>3300</v>
      </c>
      <c r="G128" s="231">
        <v>0.19</v>
      </c>
      <c r="H128" s="230">
        <f t="shared" si="11"/>
        <v>3927</v>
      </c>
      <c r="I128" s="202">
        <v>3416</v>
      </c>
      <c r="J128" s="20">
        <v>3347</v>
      </c>
      <c r="K128" s="229">
        <v>3137</v>
      </c>
      <c r="L128" s="228">
        <f t="shared" si="12"/>
        <v>3300</v>
      </c>
      <c r="M128" s="5"/>
      <c r="N128" s="227">
        <v>0.19</v>
      </c>
      <c r="O128" s="8">
        <f t="shared" si="13"/>
        <v>4065.04</v>
      </c>
      <c r="P128" s="226">
        <f t="shared" si="14"/>
        <v>3982.9300000000003</v>
      </c>
      <c r="Q128" s="226">
        <f t="shared" si="15"/>
        <v>3733.0299999999997</v>
      </c>
      <c r="R128" s="9">
        <f t="shared" si="16"/>
        <v>3927</v>
      </c>
      <c r="S128" s="9">
        <f t="shared" si="17"/>
        <v>220.69739999999999</v>
      </c>
      <c r="T128" s="195">
        <f t="shared" si="18"/>
        <v>4147.6974</v>
      </c>
      <c r="U128" s="6"/>
      <c r="V128" s="186">
        <v>31</v>
      </c>
      <c r="W128" s="186">
        <v>16</v>
      </c>
      <c r="X128" s="186">
        <v>20</v>
      </c>
      <c r="Y128" s="207" t="s">
        <v>59</v>
      </c>
      <c r="Z128" s="1"/>
      <c r="AA128" s="528" t="s">
        <v>1734</v>
      </c>
      <c r="AB128" s="525">
        <v>4948</v>
      </c>
      <c r="AC128" s="526">
        <f t="shared" si="19"/>
        <v>4948</v>
      </c>
    </row>
    <row r="129" spans="1:29" ht="26.25">
      <c r="A129" s="7">
        <v>127</v>
      </c>
      <c r="B129" s="19">
        <v>253708</v>
      </c>
      <c r="C129" s="117" t="s">
        <v>1735</v>
      </c>
      <c r="D129" s="118" t="s">
        <v>61</v>
      </c>
      <c r="E129" s="179">
        <v>1</v>
      </c>
      <c r="F129" s="232">
        <f t="shared" si="10"/>
        <v>6187.666666666667</v>
      </c>
      <c r="G129" s="231">
        <v>0.19</v>
      </c>
      <c r="H129" s="230">
        <f t="shared" si="11"/>
        <v>7363.3233333333337</v>
      </c>
      <c r="I129" s="202">
        <v>6405</v>
      </c>
      <c r="J129" s="20">
        <v>6276</v>
      </c>
      <c r="K129" s="229">
        <v>5882</v>
      </c>
      <c r="L129" s="228">
        <f t="shared" si="12"/>
        <v>6187.666666666667</v>
      </c>
      <c r="M129" s="5"/>
      <c r="N129" s="227">
        <v>0.19</v>
      </c>
      <c r="O129" s="8">
        <f t="shared" si="13"/>
        <v>7621.95</v>
      </c>
      <c r="P129" s="226">
        <f t="shared" si="14"/>
        <v>7468.4400000000005</v>
      </c>
      <c r="Q129" s="226">
        <f t="shared" si="15"/>
        <v>6999.58</v>
      </c>
      <c r="R129" s="9">
        <f t="shared" si="16"/>
        <v>7363.3233333333337</v>
      </c>
      <c r="S129" s="9">
        <f t="shared" si="17"/>
        <v>413.81877133333336</v>
      </c>
      <c r="T129" s="195">
        <f t="shared" si="18"/>
        <v>7777.1421046666674</v>
      </c>
      <c r="U129" s="6"/>
      <c r="V129" s="186">
        <v>31</v>
      </c>
      <c r="W129" s="186">
        <v>16</v>
      </c>
      <c r="X129" s="186">
        <v>20</v>
      </c>
      <c r="Y129" s="207" t="s">
        <v>59</v>
      </c>
      <c r="Z129" s="1"/>
      <c r="AA129" s="528" t="s">
        <v>1736</v>
      </c>
      <c r="AB129" s="525">
        <v>9277</v>
      </c>
      <c r="AC129" s="526">
        <f t="shared" si="19"/>
        <v>9277</v>
      </c>
    </row>
    <row r="130" spans="1:29" ht="38.25">
      <c r="A130" s="7">
        <v>128</v>
      </c>
      <c r="B130" s="19">
        <v>284923</v>
      </c>
      <c r="C130" s="117" t="s">
        <v>1737</v>
      </c>
      <c r="D130" s="118" t="s">
        <v>61</v>
      </c>
      <c r="E130" s="179">
        <v>1</v>
      </c>
      <c r="F130" s="232">
        <f t="shared" si="10"/>
        <v>413</v>
      </c>
      <c r="G130" s="231">
        <v>0.19</v>
      </c>
      <c r="H130" s="230">
        <f t="shared" si="11"/>
        <v>491.47</v>
      </c>
      <c r="I130" s="116">
        <v>427</v>
      </c>
      <c r="J130" s="21">
        <v>419</v>
      </c>
      <c r="K130" s="233">
        <v>393</v>
      </c>
      <c r="L130" s="228">
        <f t="shared" si="12"/>
        <v>413</v>
      </c>
      <c r="M130" s="5"/>
      <c r="N130" s="227">
        <v>0.19</v>
      </c>
      <c r="O130" s="8">
        <f t="shared" si="13"/>
        <v>508.13</v>
      </c>
      <c r="P130" s="226">
        <f t="shared" si="14"/>
        <v>498.61</v>
      </c>
      <c r="Q130" s="226">
        <f t="shared" si="15"/>
        <v>467.67</v>
      </c>
      <c r="R130" s="9">
        <f t="shared" si="16"/>
        <v>491.47</v>
      </c>
      <c r="S130" s="9">
        <f t="shared" si="17"/>
        <v>27.620614</v>
      </c>
      <c r="T130" s="195">
        <f t="shared" si="18"/>
        <v>519.09061400000007</v>
      </c>
      <c r="U130" s="6"/>
      <c r="V130" s="186">
        <v>31</v>
      </c>
      <c r="W130" s="186">
        <v>16</v>
      </c>
      <c r="X130" s="186">
        <v>20</v>
      </c>
      <c r="Y130" s="207" t="s">
        <v>59</v>
      </c>
      <c r="Z130" s="1"/>
      <c r="AA130" s="528" t="s">
        <v>1738</v>
      </c>
      <c r="AB130" s="527">
        <v>619</v>
      </c>
      <c r="AC130" s="526">
        <f t="shared" si="19"/>
        <v>619</v>
      </c>
    </row>
    <row r="131" spans="1:29" ht="26.25">
      <c r="A131" s="7">
        <v>129</v>
      </c>
      <c r="B131" s="19">
        <v>284923</v>
      </c>
      <c r="C131" s="117" t="s">
        <v>1739</v>
      </c>
      <c r="D131" s="118" t="s">
        <v>61</v>
      </c>
      <c r="E131" s="179">
        <v>1</v>
      </c>
      <c r="F131" s="232">
        <f t="shared" ref="F131:F194" si="20">L131</f>
        <v>6929.666666666667</v>
      </c>
      <c r="G131" s="231">
        <v>0.19</v>
      </c>
      <c r="H131" s="230">
        <f t="shared" ref="H131:H194" si="21">(F131*G131)+F131</f>
        <v>8246.3033333333333</v>
      </c>
      <c r="I131" s="202">
        <v>7173</v>
      </c>
      <c r="J131" s="20">
        <v>7029</v>
      </c>
      <c r="K131" s="229">
        <v>6587</v>
      </c>
      <c r="L131" s="228">
        <f t="shared" ref="L131:L194" si="22">+AVERAGE(I131:K131)</f>
        <v>6929.666666666667</v>
      </c>
      <c r="M131" s="5"/>
      <c r="N131" s="227">
        <v>0.19</v>
      </c>
      <c r="O131" s="8">
        <f t="shared" ref="O131:O194" si="23">+(I131*N131)+I131</f>
        <v>8535.8700000000008</v>
      </c>
      <c r="P131" s="226">
        <f t="shared" ref="P131:P194" si="24">+(J131*N131)+J131</f>
        <v>8364.51</v>
      </c>
      <c r="Q131" s="226">
        <f t="shared" ref="Q131:Q194" si="25">+(K131*N131)+K131</f>
        <v>7838.53</v>
      </c>
      <c r="R131" s="9">
        <f t="shared" ref="R131:R194" si="26">+AVERAGE(O131:Q131)</f>
        <v>8246.3033333333333</v>
      </c>
      <c r="S131" s="9">
        <f t="shared" ref="S131:S194" si="27">H131*5.62%</f>
        <v>463.44224733333334</v>
      </c>
      <c r="T131" s="195">
        <f t="shared" ref="T131:T194" si="28">H131+S131</f>
        <v>8709.7455806666658</v>
      </c>
      <c r="U131" s="6"/>
      <c r="V131" s="186">
        <v>31</v>
      </c>
      <c r="W131" s="186">
        <v>16</v>
      </c>
      <c r="X131" s="186">
        <v>20</v>
      </c>
      <c r="Y131" s="207" t="s">
        <v>59</v>
      </c>
      <c r="Z131" s="1"/>
      <c r="AA131" s="528" t="s">
        <v>1711</v>
      </c>
      <c r="AB131" s="525">
        <v>10390</v>
      </c>
      <c r="AC131" s="526">
        <f t="shared" ref="AC131:AC194" si="29">AVERAGE(AA131:AB131)</f>
        <v>10390</v>
      </c>
    </row>
    <row r="132" spans="1:29" ht="26.25">
      <c r="A132" s="7">
        <v>130</v>
      </c>
      <c r="B132" s="19">
        <v>284923</v>
      </c>
      <c r="C132" s="117" t="s">
        <v>1740</v>
      </c>
      <c r="D132" s="118" t="s">
        <v>61</v>
      </c>
      <c r="E132" s="179">
        <v>1</v>
      </c>
      <c r="F132" s="232">
        <f t="shared" si="20"/>
        <v>6434.666666666667</v>
      </c>
      <c r="G132" s="231">
        <v>0.19</v>
      </c>
      <c r="H132" s="230">
        <f t="shared" si="21"/>
        <v>7657.253333333334</v>
      </c>
      <c r="I132" s="202">
        <v>6660</v>
      </c>
      <c r="J132" s="20">
        <v>6527</v>
      </c>
      <c r="K132" s="229">
        <v>6117</v>
      </c>
      <c r="L132" s="228">
        <f t="shared" si="22"/>
        <v>6434.666666666667</v>
      </c>
      <c r="M132" s="5"/>
      <c r="N132" s="227">
        <v>0.19</v>
      </c>
      <c r="O132" s="8">
        <f t="shared" si="23"/>
        <v>7925.4</v>
      </c>
      <c r="P132" s="226">
        <f t="shared" si="24"/>
        <v>7767.13</v>
      </c>
      <c r="Q132" s="226">
        <f t="shared" si="25"/>
        <v>7279.23</v>
      </c>
      <c r="R132" s="9">
        <f t="shared" si="26"/>
        <v>7657.2533333333331</v>
      </c>
      <c r="S132" s="9">
        <f t="shared" si="27"/>
        <v>430.33763733333336</v>
      </c>
      <c r="T132" s="195">
        <f t="shared" si="28"/>
        <v>8087.5909706666671</v>
      </c>
      <c r="U132" s="6"/>
      <c r="V132" s="186">
        <v>31</v>
      </c>
      <c r="W132" s="186">
        <v>16</v>
      </c>
      <c r="X132" s="186">
        <v>20</v>
      </c>
      <c r="Y132" s="207" t="s">
        <v>59</v>
      </c>
      <c r="Z132" s="1"/>
      <c r="AA132" s="528" t="s">
        <v>1595</v>
      </c>
      <c r="AB132" s="525">
        <v>9648</v>
      </c>
      <c r="AC132" s="526">
        <f t="shared" si="29"/>
        <v>9648</v>
      </c>
    </row>
    <row r="133" spans="1:29" ht="38.25">
      <c r="A133" s="7">
        <v>131</v>
      </c>
      <c r="B133" s="19">
        <v>284923</v>
      </c>
      <c r="C133" s="117" t="s">
        <v>1741</v>
      </c>
      <c r="D133" s="118" t="s">
        <v>61</v>
      </c>
      <c r="E133" s="179">
        <v>1</v>
      </c>
      <c r="F133" s="232">
        <f t="shared" si="20"/>
        <v>2244</v>
      </c>
      <c r="G133" s="231">
        <v>0.19</v>
      </c>
      <c r="H133" s="230">
        <f t="shared" si="21"/>
        <v>2670.36</v>
      </c>
      <c r="I133" s="202">
        <v>2323</v>
      </c>
      <c r="J133" s="20">
        <v>2276</v>
      </c>
      <c r="K133" s="229">
        <v>2133</v>
      </c>
      <c r="L133" s="228">
        <f t="shared" si="22"/>
        <v>2244</v>
      </c>
      <c r="M133" s="5"/>
      <c r="N133" s="227">
        <v>0.19</v>
      </c>
      <c r="O133" s="8">
        <f t="shared" si="23"/>
        <v>2764.37</v>
      </c>
      <c r="P133" s="226">
        <f t="shared" si="24"/>
        <v>2708.44</v>
      </c>
      <c r="Q133" s="226">
        <f t="shared" si="25"/>
        <v>2538.27</v>
      </c>
      <c r="R133" s="9">
        <f t="shared" si="26"/>
        <v>2670.36</v>
      </c>
      <c r="S133" s="9">
        <f t="shared" si="27"/>
        <v>150.07423199999999</v>
      </c>
      <c r="T133" s="195">
        <f t="shared" si="28"/>
        <v>2820.4342320000001</v>
      </c>
      <c r="U133" s="6"/>
      <c r="V133" s="186">
        <v>31</v>
      </c>
      <c r="W133" s="186">
        <v>16</v>
      </c>
      <c r="X133" s="186">
        <v>20</v>
      </c>
      <c r="Y133" s="207" t="s">
        <v>59</v>
      </c>
      <c r="Z133" s="1"/>
      <c r="AA133" s="528" t="s">
        <v>1742</v>
      </c>
      <c r="AB133" s="525">
        <v>3364</v>
      </c>
      <c r="AC133" s="526">
        <f t="shared" si="29"/>
        <v>3364</v>
      </c>
    </row>
    <row r="134" spans="1:29" ht="76.5">
      <c r="A134" s="7">
        <v>132</v>
      </c>
      <c r="B134" s="19">
        <v>243063</v>
      </c>
      <c r="C134" s="117" t="s">
        <v>1743</v>
      </c>
      <c r="D134" s="118" t="s">
        <v>61</v>
      </c>
      <c r="E134" s="179">
        <v>1</v>
      </c>
      <c r="F134" s="232">
        <f t="shared" si="20"/>
        <v>49998.333333333336</v>
      </c>
      <c r="G134" s="231">
        <v>0.19</v>
      </c>
      <c r="H134" s="230">
        <f t="shared" si="21"/>
        <v>59498.01666666667</v>
      </c>
      <c r="I134" s="202">
        <v>51750</v>
      </c>
      <c r="J134" s="20">
        <v>50715</v>
      </c>
      <c r="K134" s="229">
        <v>47530</v>
      </c>
      <c r="L134" s="228">
        <f t="shared" si="22"/>
        <v>49998.333333333336</v>
      </c>
      <c r="M134" s="5"/>
      <c r="N134" s="227">
        <v>0.19</v>
      </c>
      <c r="O134" s="8">
        <f t="shared" si="23"/>
        <v>61582.5</v>
      </c>
      <c r="P134" s="226">
        <f t="shared" si="24"/>
        <v>60350.85</v>
      </c>
      <c r="Q134" s="226">
        <f t="shared" si="25"/>
        <v>56560.7</v>
      </c>
      <c r="R134" s="9">
        <f t="shared" si="26"/>
        <v>59498.016666666663</v>
      </c>
      <c r="S134" s="9">
        <f t="shared" si="27"/>
        <v>3343.7885366666669</v>
      </c>
      <c r="T134" s="195">
        <f t="shared" si="28"/>
        <v>62841.805203333337</v>
      </c>
      <c r="U134" s="6"/>
      <c r="V134" s="186">
        <v>31</v>
      </c>
      <c r="W134" s="186">
        <v>16</v>
      </c>
      <c r="X134" s="186">
        <v>20</v>
      </c>
      <c r="Y134" s="207" t="s">
        <v>59</v>
      </c>
      <c r="Z134" s="1"/>
      <c r="AA134" s="528" t="s">
        <v>1634</v>
      </c>
      <c r="AB134" s="525">
        <v>74967</v>
      </c>
      <c r="AC134" s="526">
        <f t="shared" si="29"/>
        <v>74967</v>
      </c>
    </row>
    <row r="135" spans="1:29" ht="38.25">
      <c r="A135" s="7">
        <v>133</v>
      </c>
      <c r="B135" s="19">
        <v>258955</v>
      </c>
      <c r="C135" s="117" t="s">
        <v>1744</v>
      </c>
      <c r="D135" s="118" t="s">
        <v>61</v>
      </c>
      <c r="E135" s="179">
        <v>1</v>
      </c>
      <c r="F135" s="232">
        <f t="shared" si="20"/>
        <v>42733.666666666664</v>
      </c>
      <c r="G135" s="231">
        <v>0.19</v>
      </c>
      <c r="H135" s="230">
        <f t="shared" si="21"/>
        <v>50853.063333333332</v>
      </c>
      <c r="I135" s="202">
        <v>44231</v>
      </c>
      <c r="J135" s="20">
        <v>43346</v>
      </c>
      <c r="K135" s="229">
        <v>40624</v>
      </c>
      <c r="L135" s="228">
        <f t="shared" si="22"/>
        <v>42733.666666666664</v>
      </c>
      <c r="M135" s="5"/>
      <c r="N135" s="227">
        <v>0.19</v>
      </c>
      <c r="O135" s="8">
        <f t="shared" si="23"/>
        <v>52634.89</v>
      </c>
      <c r="P135" s="226">
        <f t="shared" si="24"/>
        <v>51581.74</v>
      </c>
      <c r="Q135" s="226">
        <f t="shared" si="25"/>
        <v>48342.559999999998</v>
      </c>
      <c r="R135" s="9">
        <f t="shared" si="26"/>
        <v>50853.063333333332</v>
      </c>
      <c r="S135" s="9">
        <f t="shared" si="27"/>
        <v>2857.9421593333332</v>
      </c>
      <c r="T135" s="195">
        <f t="shared" si="28"/>
        <v>53711.005492666663</v>
      </c>
      <c r="U135" s="6"/>
      <c r="V135" s="186">
        <v>31</v>
      </c>
      <c r="W135" s="186">
        <v>16</v>
      </c>
      <c r="X135" s="186">
        <v>28</v>
      </c>
      <c r="Y135" s="207" t="s">
        <v>45</v>
      </c>
      <c r="Z135" s="1"/>
      <c r="AA135" s="528" t="s">
        <v>1745</v>
      </c>
      <c r="AB135" s="525">
        <v>64075</v>
      </c>
      <c r="AC135" s="526">
        <f t="shared" si="29"/>
        <v>64075</v>
      </c>
    </row>
    <row r="136" spans="1:29" ht="38.25">
      <c r="A136" s="7">
        <v>134</v>
      </c>
      <c r="B136" s="19">
        <v>258955</v>
      </c>
      <c r="C136" s="117" t="s">
        <v>1746</v>
      </c>
      <c r="D136" s="118" t="s">
        <v>61</v>
      </c>
      <c r="E136" s="179">
        <v>1</v>
      </c>
      <c r="F136" s="232">
        <f t="shared" si="20"/>
        <v>6270</v>
      </c>
      <c r="G136" s="231">
        <v>0.19</v>
      </c>
      <c r="H136" s="230">
        <f t="shared" si="21"/>
        <v>7461.3</v>
      </c>
      <c r="I136" s="202">
        <v>6489</v>
      </c>
      <c r="J136" s="20">
        <v>6360</v>
      </c>
      <c r="K136" s="229">
        <v>5961</v>
      </c>
      <c r="L136" s="228">
        <f t="shared" si="22"/>
        <v>6270</v>
      </c>
      <c r="M136" s="5"/>
      <c r="N136" s="227">
        <v>0.19</v>
      </c>
      <c r="O136" s="8">
        <f t="shared" si="23"/>
        <v>7721.91</v>
      </c>
      <c r="P136" s="226">
        <f t="shared" si="24"/>
        <v>7568.4</v>
      </c>
      <c r="Q136" s="226">
        <f t="shared" si="25"/>
        <v>7093.59</v>
      </c>
      <c r="R136" s="9">
        <f t="shared" si="26"/>
        <v>7461.3</v>
      </c>
      <c r="S136" s="9">
        <f t="shared" si="27"/>
        <v>419.32506000000001</v>
      </c>
      <c r="T136" s="195">
        <f t="shared" si="28"/>
        <v>7880.6250600000003</v>
      </c>
      <c r="U136" s="6"/>
      <c r="V136" s="186">
        <v>31</v>
      </c>
      <c r="W136" s="186">
        <v>16</v>
      </c>
      <c r="X136" s="186">
        <v>28</v>
      </c>
      <c r="Y136" s="207" t="s">
        <v>45</v>
      </c>
      <c r="Z136" s="1"/>
      <c r="AA136" s="528" t="s">
        <v>1621</v>
      </c>
      <c r="AB136" s="525">
        <v>9401</v>
      </c>
      <c r="AC136" s="526">
        <f t="shared" si="29"/>
        <v>9401</v>
      </c>
    </row>
    <row r="137" spans="1:29" ht="63.75">
      <c r="A137" s="7">
        <v>135</v>
      </c>
      <c r="B137" s="19">
        <v>258955</v>
      </c>
      <c r="C137" s="117" t="s">
        <v>1747</v>
      </c>
      <c r="D137" s="118" t="s">
        <v>61</v>
      </c>
      <c r="E137" s="179">
        <v>1</v>
      </c>
      <c r="F137" s="232">
        <f t="shared" si="20"/>
        <v>19634</v>
      </c>
      <c r="G137" s="231">
        <v>0.19</v>
      </c>
      <c r="H137" s="230">
        <f t="shared" si="21"/>
        <v>23364.46</v>
      </c>
      <c r="I137" s="202">
        <v>20322</v>
      </c>
      <c r="J137" s="20">
        <v>19915</v>
      </c>
      <c r="K137" s="229">
        <v>18665</v>
      </c>
      <c r="L137" s="228">
        <f t="shared" si="22"/>
        <v>19634</v>
      </c>
      <c r="M137" s="5"/>
      <c r="N137" s="227">
        <v>0.19</v>
      </c>
      <c r="O137" s="8">
        <f t="shared" si="23"/>
        <v>24183.18</v>
      </c>
      <c r="P137" s="226">
        <f t="shared" si="24"/>
        <v>23698.85</v>
      </c>
      <c r="Q137" s="226">
        <f t="shared" si="25"/>
        <v>22211.35</v>
      </c>
      <c r="R137" s="9">
        <f t="shared" si="26"/>
        <v>23364.460000000003</v>
      </c>
      <c r="S137" s="9">
        <f t="shared" si="27"/>
        <v>1313.0826520000001</v>
      </c>
      <c r="T137" s="195">
        <f t="shared" si="28"/>
        <v>24677.542652</v>
      </c>
      <c r="U137" s="6"/>
      <c r="V137" s="186">
        <v>31</v>
      </c>
      <c r="W137" s="186">
        <v>16</v>
      </c>
      <c r="X137" s="186">
        <v>28</v>
      </c>
      <c r="Y137" s="207" t="s">
        <v>45</v>
      </c>
      <c r="Z137" s="1"/>
      <c r="AA137" s="528" t="s">
        <v>1748</v>
      </c>
      <c r="AB137" s="525">
        <v>29439</v>
      </c>
      <c r="AC137" s="526">
        <f t="shared" si="29"/>
        <v>29439</v>
      </c>
    </row>
    <row r="138" spans="1:29" ht="63.75">
      <c r="A138" s="7">
        <v>136</v>
      </c>
      <c r="B138" s="19">
        <v>258955</v>
      </c>
      <c r="C138" s="117" t="s">
        <v>1749</v>
      </c>
      <c r="D138" s="118" t="s">
        <v>61</v>
      </c>
      <c r="E138" s="179">
        <v>1</v>
      </c>
      <c r="F138" s="232">
        <f t="shared" si="20"/>
        <v>31926.333333333332</v>
      </c>
      <c r="G138" s="231">
        <v>0.19</v>
      </c>
      <c r="H138" s="230">
        <f t="shared" si="21"/>
        <v>37992.336666666662</v>
      </c>
      <c r="I138" s="202">
        <v>33045</v>
      </c>
      <c r="J138" s="20">
        <v>32384</v>
      </c>
      <c r="K138" s="229">
        <v>30350</v>
      </c>
      <c r="L138" s="228">
        <f t="shared" si="22"/>
        <v>31926.333333333332</v>
      </c>
      <c r="M138" s="5"/>
      <c r="N138" s="227">
        <v>0.19</v>
      </c>
      <c r="O138" s="8">
        <f t="shared" si="23"/>
        <v>39323.550000000003</v>
      </c>
      <c r="P138" s="226">
        <f t="shared" si="24"/>
        <v>38536.959999999999</v>
      </c>
      <c r="Q138" s="226">
        <f t="shared" si="25"/>
        <v>36116.5</v>
      </c>
      <c r="R138" s="9">
        <f t="shared" si="26"/>
        <v>37992.33666666667</v>
      </c>
      <c r="S138" s="9">
        <f t="shared" si="27"/>
        <v>2135.1693206666664</v>
      </c>
      <c r="T138" s="195">
        <f t="shared" si="28"/>
        <v>40127.50598733333</v>
      </c>
      <c r="U138" s="6"/>
      <c r="V138" s="186">
        <v>31</v>
      </c>
      <c r="W138" s="186">
        <v>16</v>
      </c>
      <c r="X138" s="186">
        <v>28</v>
      </c>
      <c r="Y138" s="207" t="s">
        <v>45</v>
      </c>
      <c r="Z138" s="1"/>
      <c r="AA138" s="528" t="s">
        <v>1750</v>
      </c>
      <c r="AB138" s="525">
        <v>47870</v>
      </c>
      <c r="AC138" s="526">
        <f t="shared" si="29"/>
        <v>47870</v>
      </c>
    </row>
    <row r="139" spans="1:29" ht="51">
      <c r="A139" s="7">
        <v>137</v>
      </c>
      <c r="B139" s="19">
        <v>234814</v>
      </c>
      <c r="C139" s="117" t="s">
        <v>1751</v>
      </c>
      <c r="D139" s="118" t="s">
        <v>61</v>
      </c>
      <c r="E139" s="179">
        <v>1</v>
      </c>
      <c r="F139" s="232">
        <f t="shared" si="20"/>
        <v>3135</v>
      </c>
      <c r="G139" s="231">
        <v>0.19</v>
      </c>
      <c r="H139" s="230">
        <f t="shared" si="21"/>
        <v>3730.65</v>
      </c>
      <c r="I139" s="202">
        <v>3245</v>
      </c>
      <c r="J139" s="20">
        <v>3180</v>
      </c>
      <c r="K139" s="229">
        <v>2980</v>
      </c>
      <c r="L139" s="228">
        <f t="shared" si="22"/>
        <v>3135</v>
      </c>
      <c r="M139" s="5"/>
      <c r="N139" s="227">
        <v>0.19</v>
      </c>
      <c r="O139" s="8">
        <f t="shared" si="23"/>
        <v>3861.55</v>
      </c>
      <c r="P139" s="226">
        <f t="shared" si="24"/>
        <v>3784.2</v>
      </c>
      <c r="Q139" s="226">
        <f t="shared" si="25"/>
        <v>3546.2</v>
      </c>
      <c r="R139" s="9">
        <f t="shared" si="26"/>
        <v>3730.65</v>
      </c>
      <c r="S139" s="9">
        <f t="shared" si="27"/>
        <v>209.66253</v>
      </c>
      <c r="T139" s="195">
        <f t="shared" si="28"/>
        <v>3940.3125300000002</v>
      </c>
      <c r="U139" s="6"/>
      <c r="V139" s="186">
        <v>41</v>
      </c>
      <c r="W139" s="186">
        <v>11</v>
      </c>
      <c r="X139" s="186">
        <v>19</v>
      </c>
      <c r="Y139" s="207" t="s">
        <v>39</v>
      </c>
      <c r="Z139" s="1"/>
      <c r="AA139" s="528" t="s">
        <v>1724</v>
      </c>
      <c r="AB139" s="525">
        <v>4700</v>
      </c>
      <c r="AC139" s="526">
        <f t="shared" si="29"/>
        <v>4700</v>
      </c>
    </row>
    <row r="140" spans="1:29" ht="51">
      <c r="A140" s="7">
        <v>138</v>
      </c>
      <c r="B140" s="19">
        <v>234814</v>
      </c>
      <c r="C140" s="117" t="s">
        <v>1752</v>
      </c>
      <c r="D140" s="118" t="s">
        <v>61</v>
      </c>
      <c r="E140" s="179">
        <v>1</v>
      </c>
      <c r="F140" s="232">
        <f t="shared" si="20"/>
        <v>1469</v>
      </c>
      <c r="G140" s="231">
        <v>0.19</v>
      </c>
      <c r="H140" s="230">
        <f t="shared" si="21"/>
        <v>1748.1100000000001</v>
      </c>
      <c r="I140" s="202">
        <v>1520</v>
      </c>
      <c r="J140" s="20">
        <v>1490</v>
      </c>
      <c r="K140" s="229">
        <v>1397</v>
      </c>
      <c r="L140" s="228">
        <f t="shared" si="22"/>
        <v>1469</v>
      </c>
      <c r="M140" s="5"/>
      <c r="N140" s="227">
        <v>0.19</v>
      </c>
      <c r="O140" s="8">
        <f t="shared" si="23"/>
        <v>1808.8</v>
      </c>
      <c r="P140" s="226">
        <f t="shared" si="24"/>
        <v>1773.1</v>
      </c>
      <c r="Q140" s="226">
        <f t="shared" si="25"/>
        <v>1662.43</v>
      </c>
      <c r="R140" s="9">
        <f t="shared" si="26"/>
        <v>1748.11</v>
      </c>
      <c r="S140" s="9">
        <f t="shared" si="27"/>
        <v>98.24378200000001</v>
      </c>
      <c r="T140" s="195">
        <f t="shared" si="28"/>
        <v>1846.3537820000001</v>
      </c>
      <c r="U140" s="6"/>
      <c r="V140" s="186">
        <v>41</v>
      </c>
      <c r="W140" s="186">
        <v>11</v>
      </c>
      <c r="X140" s="186">
        <v>22</v>
      </c>
      <c r="Y140" s="207" t="s">
        <v>62</v>
      </c>
      <c r="Z140" s="1"/>
      <c r="AA140" s="528" t="s">
        <v>1753</v>
      </c>
      <c r="AB140" s="525">
        <v>2202</v>
      </c>
      <c r="AC140" s="526">
        <f t="shared" si="29"/>
        <v>2202</v>
      </c>
    </row>
    <row r="141" spans="1:29" ht="63.75">
      <c r="A141" s="7">
        <v>139</v>
      </c>
      <c r="B141" s="19">
        <v>270360</v>
      </c>
      <c r="C141" s="117" t="s">
        <v>1754</v>
      </c>
      <c r="D141" s="118" t="s">
        <v>61</v>
      </c>
      <c r="E141" s="179">
        <v>1</v>
      </c>
      <c r="F141" s="232">
        <f t="shared" si="20"/>
        <v>96440</v>
      </c>
      <c r="G141" s="231">
        <v>0.19</v>
      </c>
      <c r="H141" s="230">
        <f t="shared" si="21"/>
        <v>114763.6</v>
      </c>
      <c r="I141" s="202">
        <v>99819</v>
      </c>
      <c r="J141" s="20">
        <v>97822</v>
      </c>
      <c r="K141" s="229">
        <v>91679</v>
      </c>
      <c r="L141" s="228">
        <f t="shared" si="22"/>
        <v>96440</v>
      </c>
      <c r="M141" s="5"/>
      <c r="N141" s="227">
        <v>0.19</v>
      </c>
      <c r="O141" s="8">
        <f t="shared" si="23"/>
        <v>118784.61</v>
      </c>
      <c r="P141" s="226">
        <f t="shared" si="24"/>
        <v>116408.18</v>
      </c>
      <c r="Q141" s="226">
        <f t="shared" si="25"/>
        <v>109098.01</v>
      </c>
      <c r="R141" s="9">
        <f t="shared" si="26"/>
        <v>114763.59999999999</v>
      </c>
      <c r="S141" s="9">
        <f t="shared" si="27"/>
        <v>6449.71432</v>
      </c>
      <c r="T141" s="195">
        <f t="shared" si="28"/>
        <v>121213.31432</v>
      </c>
      <c r="U141" s="6"/>
      <c r="V141" s="186">
        <v>41</v>
      </c>
      <c r="W141" s="186">
        <v>11</v>
      </c>
      <c r="X141" s="186">
        <v>22</v>
      </c>
      <c r="Y141" s="207" t="s">
        <v>62</v>
      </c>
      <c r="Z141" s="1"/>
      <c r="AA141" s="528" t="s">
        <v>1755</v>
      </c>
      <c r="AB141" s="525">
        <v>144601</v>
      </c>
      <c r="AC141" s="526">
        <f t="shared" si="29"/>
        <v>144601</v>
      </c>
    </row>
    <row r="142" spans="1:29" ht="63.75">
      <c r="A142" s="7">
        <v>140</v>
      </c>
      <c r="B142" s="19">
        <v>241790</v>
      </c>
      <c r="C142" s="117" t="s">
        <v>1756</v>
      </c>
      <c r="D142" s="118" t="s">
        <v>61</v>
      </c>
      <c r="E142" s="179">
        <v>1</v>
      </c>
      <c r="F142" s="232">
        <f t="shared" si="20"/>
        <v>314974</v>
      </c>
      <c r="G142" s="231">
        <v>0.19</v>
      </c>
      <c r="H142" s="230">
        <f t="shared" si="21"/>
        <v>374819.06</v>
      </c>
      <c r="I142" s="202">
        <v>326009</v>
      </c>
      <c r="J142" s="20">
        <v>319489</v>
      </c>
      <c r="K142" s="229">
        <v>299424</v>
      </c>
      <c r="L142" s="228">
        <f t="shared" si="22"/>
        <v>314974</v>
      </c>
      <c r="M142" s="5"/>
      <c r="N142" s="227">
        <v>0.19</v>
      </c>
      <c r="O142" s="8">
        <f t="shared" si="23"/>
        <v>387950.71</v>
      </c>
      <c r="P142" s="226">
        <f t="shared" si="24"/>
        <v>380191.91000000003</v>
      </c>
      <c r="Q142" s="226">
        <f t="shared" si="25"/>
        <v>356314.56</v>
      </c>
      <c r="R142" s="9">
        <f t="shared" si="26"/>
        <v>374819.06000000006</v>
      </c>
      <c r="S142" s="9">
        <f t="shared" si="27"/>
        <v>21064.831171999998</v>
      </c>
      <c r="T142" s="195">
        <f t="shared" si="28"/>
        <v>395883.89117199997</v>
      </c>
      <c r="U142" s="6"/>
      <c r="V142" s="186">
        <v>27</v>
      </c>
      <c r="W142" s="186">
        <v>11</v>
      </c>
      <c r="X142" s="186">
        <v>27</v>
      </c>
      <c r="Y142" s="207" t="s">
        <v>45</v>
      </c>
      <c r="Z142" s="1"/>
      <c r="AA142" s="528" t="s">
        <v>1757</v>
      </c>
      <c r="AB142" s="525">
        <v>472272</v>
      </c>
      <c r="AC142" s="526">
        <f t="shared" si="29"/>
        <v>472272</v>
      </c>
    </row>
    <row r="143" spans="1:29" ht="89.25">
      <c r="A143" s="7">
        <v>141</v>
      </c>
      <c r="B143" s="19">
        <v>234098</v>
      </c>
      <c r="C143" s="117" t="s">
        <v>1758</v>
      </c>
      <c r="D143" s="118" t="s">
        <v>61</v>
      </c>
      <c r="E143" s="179">
        <v>1</v>
      </c>
      <c r="F143" s="232">
        <f t="shared" si="20"/>
        <v>16334.333333333334</v>
      </c>
      <c r="G143" s="231">
        <v>0.19</v>
      </c>
      <c r="H143" s="230">
        <f t="shared" si="21"/>
        <v>19437.856666666667</v>
      </c>
      <c r="I143" s="202">
        <v>16907</v>
      </c>
      <c r="J143" s="20">
        <v>16568</v>
      </c>
      <c r="K143" s="229">
        <v>15528</v>
      </c>
      <c r="L143" s="228">
        <f t="shared" si="22"/>
        <v>16334.333333333334</v>
      </c>
      <c r="M143" s="5"/>
      <c r="N143" s="227">
        <v>0.19</v>
      </c>
      <c r="O143" s="8">
        <f t="shared" si="23"/>
        <v>20119.330000000002</v>
      </c>
      <c r="P143" s="226">
        <f t="shared" si="24"/>
        <v>19715.919999999998</v>
      </c>
      <c r="Q143" s="226">
        <f t="shared" si="25"/>
        <v>18478.32</v>
      </c>
      <c r="R143" s="9">
        <f t="shared" si="26"/>
        <v>19437.856666666667</v>
      </c>
      <c r="S143" s="9">
        <f t="shared" si="27"/>
        <v>1092.4075446666666</v>
      </c>
      <c r="T143" s="195">
        <f t="shared" si="28"/>
        <v>20530.264211333335</v>
      </c>
      <c r="U143" s="6"/>
      <c r="V143" s="186">
        <v>27</v>
      </c>
      <c r="W143" s="186">
        <v>11</v>
      </c>
      <c r="X143" s="186">
        <v>27</v>
      </c>
      <c r="Y143" s="207" t="s">
        <v>45</v>
      </c>
      <c r="Z143" s="1"/>
      <c r="AA143" s="528" t="s">
        <v>1759</v>
      </c>
      <c r="AB143" s="525">
        <v>24491</v>
      </c>
      <c r="AC143" s="526">
        <f t="shared" si="29"/>
        <v>24491</v>
      </c>
    </row>
    <row r="144" spans="1:29" ht="38.25">
      <c r="A144" s="7">
        <v>142</v>
      </c>
      <c r="B144" s="19">
        <v>286381</v>
      </c>
      <c r="C144" s="117" t="s">
        <v>1760</v>
      </c>
      <c r="D144" s="118" t="s">
        <v>61</v>
      </c>
      <c r="E144" s="179">
        <v>1</v>
      </c>
      <c r="F144" s="232">
        <f t="shared" si="20"/>
        <v>12623</v>
      </c>
      <c r="G144" s="231">
        <v>0.19</v>
      </c>
      <c r="H144" s="230">
        <f t="shared" si="21"/>
        <v>15021.369999999999</v>
      </c>
      <c r="I144" s="202">
        <v>13065</v>
      </c>
      <c r="J144" s="20">
        <v>12804</v>
      </c>
      <c r="K144" s="229">
        <v>12000</v>
      </c>
      <c r="L144" s="228">
        <f t="shared" si="22"/>
        <v>12623</v>
      </c>
      <c r="M144" s="5"/>
      <c r="N144" s="227">
        <v>0.19</v>
      </c>
      <c r="O144" s="8">
        <f t="shared" si="23"/>
        <v>15547.35</v>
      </c>
      <c r="P144" s="226">
        <f t="shared" si="24"/>
        <v>15236.76</v>
      </c>
      <c r="Q144" s="226">
        <f t="shared" si="25"/>
        <v>14280</v>
      </c>
      <c r="R144" s="9">
        <f t="shared" si="26"/>
        <v>15021.37</v>
      </c>
      <c r="S144" s="9">
        <f t="shared" si="27"/>
        <v>844.20099399999992</v>
      </c>
      <c r="T144" s="195">
        <f t="shared" si="28"/>
        <v>15865.570994</v>
      </c>
      <c r="U144" s="6"/>
      <c r="V144" s="186">
        <v>23</v>
      </c>
      <c r="W144" s="186">
        <v>24</v>
      </c>
      <c r="X144" s="186">
        <v>16</v>
      </c>
      <c r="Y144" s="207" t="s">
        <v>62</v>
      </c>
      <c r="Z144" s="1"/>
      <c r="AA144" s="528" t="s">
        <v>1761</v>
      </c>
      <c r="AB144" s="525">
        <v>18926</v>
      </c>
      <c r="AC144" s="526">
        <f t="shared" si="29"/>
        <v>18926</v>
      </c>
    </row>
    <row r="145" spans="1:29" ht="38.25">
      <c r="A145" s="7">
        <v>143</v>
      </c>
      <c r="B145" s="19">
        <v>274496</v>
      </c>
      <c r="C145" s="117" t="s">
        <v>1762</v>
      </c>
      <c r="D145" s="118" t="s">
        <v>61</v>
      </c>
      <c r="E145" s="179">
        <v>1</v>
      </c>
      <c r="F145" s="232">
        <f t="shared" si="20"/>
        <v>17984</v>
      </c>
      <c r="G145" s="231">
        <v>0.19</v>
      </c>
      <c r="H145" s="230">
        <f t="shared" si="21"/>
        <v>21400.959999999999</v>
      </c>
      <c r="I145" s="202">
        <v>18614</v>
      </c>
      <c r="J145" s="20">
        <v>18242</v>
      </c>
      <c r="K145" s="229">
        <v>17096</v>
      </c>
      <c r="L145" s="228">
        <f t="shared" si="22"/>
        <v>17984</v>
      </c>
      <c r="M145" s="5"/>
      <c r="N145" s="227">
        <v>0.19</v>
      </c>
      <c r="O145" s="8">
        <f t="shared" si="23"/>
        <v>22150.66</v>
      </c>
      <c r="P145" s="226">
        <f t="shared" si="24"/>
        <v>21707.98</v>
      </c>
      <c r="Q145" s="226">
        <f t="shared" si="25"/>
        <v>20344.240000000002</v>
      </c>
      <c r="R145" s="9">
        <f t="shared" si="26"/>
        <v>21400.960000000003</v>
      </c>
      <c r="S145" s="9">
        <f t="shared" si="27"/>
        <v>1202.733952</v>
      </c>
      <c r="T145" s="195">
        <f t="shared" si="28"/>
        <v>22603.693951999998</v>
      </c>
      <c r="U145" s="6"/>
      <c r="V145" s="186">
        <v>40</v>
      </c>
      <c r="W145" s="186">
        <v>17</v>
      </c>
      <c r="X145" s="186">
        <v>27</v>
      </c>
      <c r="Y145" s="207" t="s">
        <v>118</v>
      </c>
      <c r="Z145" s="1"/>
      <c r="AA145" s="528" t="s">
        <v>1603</v>
      </c>
      <c r="AB145" s="525">
        <v>26964</v>
      </c>
      <c r="AC145" s="526">
        <f t="shared" si="29"/>
        <v>26964</v>
      </c>
    </row>
    <row r="146" spans="1:29" ht="26.25">
      <c r="A146" s="7">
        <v>144</v>
      </c>
      <c r="B146" s="19">
        <v>237930</v>
      </c>
      <c r="C146" s="117" t="s">
        <v>1763</v>
      </c>
      <c r="D146" s="118" t="s">
        <v>61</v>
      </c>
      <c r="E146" s="179">
        <v>1</v>
      </c>
      <c r="F146" s="232">
        <f t="shared" si="20"/>
        <v>26399.333333333332</v>
      </c>
      <c r="G146" s="231">
        <v>0.19</v>
      </c>
      <c r="H146" s="230">
        <f t="shared" si="21"/>
        <v>31415.206666666665</v>
      </c>
      <c r="I146" s="202">
        <v>27324</v>
      </c>
      <c r="J146" s="20">
        <v>26778</v>
      </c>
      <c r="K146" s="229">
        <v>25096</v>
      </c>
      <c r="L146" s="228">
        <f t="shared" si="22"/>
        <v>26399.333333333332</v>
      </c>
      <c r="M146" s="5"/>
      <c r="N146" s="227">
        <v>0.19</v>
      </c>
      <c r="O146" s="8">
        <f t="shared" si="23"/>
        <v>32515.56</v>
      </c>
      <c r="P146" s="226">
        <f t="shared" si="24"/>
        <v>31865.82</v>
      </c>
      <c r="Q146" s="226">
        <f t="shared" si="25"/>
        <v>29864.239999999998</v>
      </c>
      <c r="R146" s="9">
        <f t="shared" si="26"/>
        <v>31415.206666666665</v>
      </c>
      <c r="S146" s="9">
        <f t="shared" si="27"/>
        <v>1765.5346146666666</v>
      </c>
      <c r="T146" s="195">
        <f t="shared" si="28"/>
        <v>33180.741281333329</v>
      </c>
      <c r="U146" s="6"/>
      <c r="V146" s="186">
        <v>40</v>
      </c>
      <c r="W146" s="186">
        <v>17</v>
      </c>
      <c r="X146" s="186">
        <v>27</v>
      </c>
      <c r="Y146" s="207" t="s">
        <v>118</v>
      </c>
      <c r="Z146" s="1"/>
      <c r="AA146" s="528" t="s">
        <v>1512</v>
      </c>
      <c r="AB146" s="525">
        <v>39583</v>
      </c>
      <c r="AC146" s="526">
        <f t="shared" si="29"/>
        <v>39583</v>
      </c>
    </row>
    <row r="147" spans="1:29" ht="26.25">
      <c r="A147" s="7">
        <v>145</v>
      </c>
      <c r="B147" s="19">
        <v>237930</v>
      </c>
      <c r="C147" s="117" t="s">
        <v>1764</v>
      </c>
      <c r="D147" s="118" t="s">
        <v>61</v>
      </c>
      <c r="E147" s="179">
        <v>1</v>
      </c>
      <c r="F147" s="232">
        <f t="shared" si="20"/>
        <v>15675</v>
      </c>
      <c r="G147" s="231">
        <v>0.19</v>
      </c>
      <c r="H147" s="230">
        <f t="shared" si="21"/>
        <v>18653.25</v>
      </c>
      <c r="I147" s="202">
        <v>16224</v>
      </c>
      <c r="J147" s="20">
        <v>15900</v>
      </c>
      <c r="K147" s="229">
        <v>14901</v>
      </c>
      <c r="L147" s="228">
        <f t="shared" si="22"/>
        <v>15675</v>
      </c>
      <c r="M147" s="5"/>
      <c r="N147" s="227">
        <v>0.19</v>
      </c>
      <c r="O147" s="8">
        <f t="shared" si="23"/>
        <v>19306.560000000001</v>
      </c>
      <c r="P147" s="226">
        <f t="shared" si="24"/>
        <v>18921</v>
      </c>
      <c r="Q147" s="226">
        <f t="shared" si="25"/>
        <v>17732.189999999999</v>
      </c>
      <c r="R147" s="9">
        <f t="shared" si="26"/>
        <v>18653.25</v>
      </c>
      <c r="S147" s="9">
        <f t="shared" si="27"/>
        <v>1048.3126500000001</v>
      </c>
      <c r="T147" s="195">
        <f t="shared" si="28"/>
        <v>19701.56265</v>
      </c>
      <c r="U147" s="6"/>
      <c r="V147" s="186">
        <v>40</v>
      </c>
      <c r="W147" s="186">
        <v>17</v>
      </c>
      <c r="X147" s="186">
        <v>27</v>
      </c>
      <c r="Y147" s="207" t="s">
        <v>118</v>
      </c>
      <c r="Z147" s="1"/>
      <c r="AA147" s="528" t="s">
        <v>1765</v>
      </c>
      <c r="AB147" s="525">
        <v>23503</v>
      </c>
      <c r="AC147" s="526">
        <f t="shared" si="29"/>
        <v>23503</v>
      </c>
    </row>
    <row r="148" spans="1:29" ht="26.25">
      <c r="A148" s="7">
        <v>146</v>
      </c>
      <c r="B148" s="19">
        <v>237930</v>
      </c>
      <c r="C148" s="117" t="s">
        <v>1766</v>
      </c>
      <c r="D148" s="118" t="s">
        <v>61</v>
      </c>
      <c r="E148" s="179">
        <v>1</v>
      </c>
      <c r="F148" s="232">
        <f t="shared" si="20"/>
        <v>7589.666666666667</v>
      </c>
      <c r="G148" s="231">
        <v>0.19</v>
      </c>
      <c r="H148" s="230">
        <f t="shared" si="21"/>
        <v>9031.7033333333329</v>
      </c>
      <c r="I148" s="202">
        <v>7856</v>
      </c>
      <c r="J148" s="20">
        <v>7698</v>
      </c>
      <c r="K148" s="229">
        <v>7215</v>
      </c>
      <c r="L148" s="228">
        <f t="shared" si="22"/>
        <v>7589.666666666667</v>
      </c>
      <c r="M148" s="5"/>
      <c r="N148" s="227">
        <v>0.19</v>
      </c>
      <c r="O148" s="8">
        <f t="shared" si="23"/>
        <v>9348.64</v>
      </c>
      <c r="P148" s="226">
        <f t="shared" si="24"/>
        <v>9160.6200000000008</v>
      </c>
      <c r="Q148" s="226">
        <f t="shared" si="25"/>
        <v>8585.85</v>
      </c>
      <c r="R148" s="9">
        <f t="shared" si="26"/>
        <v>9031.7033333333329</v>
      </c>
      <c r="S148" s="9">
        <f t="shared" si="27"/>
        <v>507.58172733333333</v>
      </c>
      <c r="T148" s="195">
        <f t="shared" si="28"/>
        <v>9539.2850606666671</v>
      </c>
      <c r="U148" s="6"/>
      <c r="V148" s="186">
        <v>40</v>
      </c>
      <c r="W148" s="186">
        <v>17</v>
      </c>
      <c r="X148" s="186">
        <v>27</v>
      </c>
      <c r="Y148" s="207" t="s">
        <v>118</v>
      </c>
      <c r="Z148" s="1"/>
      <c r="AA148" s="528" t="s">
        <v>1767</v>
      </c>
      <c r="AB148" s="525">
        <v>11379</v>
      </c>
      <c r="AC148" s="526">
        <f t="shared" si="29"/>
        <v>11379</v>
      </c>
    </row>
    <row r="149" spans="1:29" ht="26.25">
      <c r="A149" s="7">
        <v>147</v>
      </c>
      <c r="B149" s="19">
        <v>237930</v>
      </c>
      <c r="C149" s="117" t="s">
        <v>1768</v>
      </c>
      <c r="D149" s="118" t="s">
        <v>61</v>
      </c>
      <c r="E149" s="179">
        <v>1</v>
      </c>
      <c r="F149" s="232">
        <f t="shared" si="20"/>
        <v>6023.333333333333</v>
      </c>
      <c r="G149" s="231">
        <v>0.19</v>
      </c>
      <c r="H149" s="230">
        <f t="shared" si="21"/>
        <v>7167.7666666666664</v>
      </c>
      <c r="I149" s="202">
        <v>6234</v>
      </c>
      <c r="J149" s="20">
        <v>6110</v>
      </c>
      <c r="K149" s="229">
        <v>5726</v>
      </c>
      <c r="L149" s="228">
        <f t="shared" si="22"/>
        <v>6023.333333333333</v>
      </c>
      <c r="M149" s="5"/>
      <c r="N149" s="227">
        <v>0.19</v>
      </c>
      <c r="O149" s="8">
        <f t="shared" si="23"/>
        <v>7418.46</v>
      </c>
      <c r="P149" s="226">
        <f t="shared" si="24"/>
        <v>7270.9</v>
      </c>
      <c r="Q149" s="226">
        <f t="shared" si="25"/>
        <v>6813.9400000000005</v>
      </c>
      <c r="R149" s="9">
        <f t="shared" si="26"/>
        <v>7167.7666666666673</v>
      </c>
      <c r="S149" s="9">
        <f t="shared" si="27"/>
        <v>402.82848666666666</v>
      </c>
      <c r="T149" s="195">
        <f t="shared" si="28"/>
        <v>7570.5951533333327</v>
      </c>
      <c r="U149" s="6"/>
      <c r="V149" s="186">
        <v>47</v>
      </c>
      <c r="W149" s="186">
        <v>13</v>
      </c>
      <c r="X149" s="186">
        <v>18</v>
      </c>
      <c r="Y149" s="207" t="s">
        <v>93</v>
      </c>
      <c r="Z149" s="1"/>
      <c r="AA149" s="528" t="s">
        <v>1769</v>
      </c>
      <c r="AB149" s="525">
        <v>9030</v>
      </c>
      <c r="AC149" s="526">
        <f t="shared" si="29"/>
        <v>9030</v>
      </c>
    </row>
    <row r="150" spans="1:29" ht="178.5">
      <c r="A150" s="7">
        <v>148</v>
      </c>
      <c r="B150" s="19">
        <v>257952</v>
      </c>
      <c r="C150" s="117" t="s">
        <v>1770</v>
      </c>
      <c r="D150" s="118" t="s">
        <v>61</v>
      </c>
      <c r="E150" s="179">
        <v>1</v>
      </c>
      <c r="F150" s="232">
        <f t="shared" si="20"/>
        <v>3999.6666666666665</v>
      </c>
      <c r="G150" s="231">
        <v>0.19</v>
      </c>
      <c r="H150" s="230">
        <f t="shared" si="21"/>
        <v>4759.6033333333335</v>
      </c>
      <c r="I150" s="202">
        <v>4140</v>
      </c>
      <c r="J150" s="20">
        <v>4057</v>
      </c>
      <c r="K150" s="229">
        <v>3802</v>
      </c>
      <c r="L150" s="228">
        <f t="shared" si="22"/>
        <v>3999.6666666666665</v>
      </c>
      <c r="M150" s="5"/>
      <c r="N150" s="227">
        <v>0.19</v>
      </c>
      <c r="O150" s="8">
        <f t="shared" si="23"/>
        <v>4926.6000000000004</v>
      </c>
      <c r="P150" s="226">
        <f t="shared" si="24"/>
        <v>4827.83</v>
      </c>
      <c r="Q150" s="226">
        <f t="shared" si="25"/>
        <v>4524.38</v>
      </c>
      <c r="R150" s="9">
        <f t="shared" si="26"/>
        <v>4759.6033333333335</v>
      </c>
      <c r="S150" s="9">
        <f t="shared" si="27"/>
        <v>267.48970733333334</v>
      </c>
      <c r="T150" s="195">
        <f t="shared" si="28"/>
        <v>5027.0930406666666</v>
      </c>
      <c r="U150" s="6"/>
      <c r="V150" s="186">
        <v>23</v>
      </c>
      <c r="W150" s="186">
        <v>24</v>
      </c>
      <c r="X150" s="186">
        <v>21</v>
      </c>
      <c r="Y150" s="207" t="s">
        <v>45</v>
      </c>
      <c r="Z150" s="1"/>
      <c r="AA150" s="528" t="s">
        <v>1771</v>
      </c>
      <c r="AB150" s="525">
        <v>5996</v>
      </c>
      <c r="AC150" s="526">
        <f t="shared" si="29"/>
        <v>5996</v>
      </c>
    </row>
    <row r="151" spans="1:29" ht="38.25">
      <c r="A151" s="7">
        <v>149</v>
      </c>
      <c r="B151" s="19">
        <v>292157</v>
      </c>
      <c r="C151" s="117" t="s">
        <v>1772</v>
      </c>
      <c r="D151" s="118" t="s">
        <v>61</v>
      </c>
      <c r="E151" s="179">
        <v>1</v>
      </c>
      <c r="F151" s="232">
        <f t="shared" si="20"/>
        <v>47683.333333333336</v>
      </c>
      <c r="G151" s="231">
        <v>0.19</v>
      </c>
      <c r="H151" s="230">
        <f t="shared" si="21"/>
        <v>56743.166666666672</v>
      </c>
      <c r="I151" s="202">
        <v>49354</v>
      </c>
      <c r="J151" s="20">
        <v>48367</v>
      </c>
      <c r="K151" s="229">
        <v>45329</v>
      </c>
      <c r="L151" s="228">
        <f t="shared" si="22"/>
        <v>47683.333333333336</v>
      </c>
      <c r="M151" s="5"/>
      <c r="N151" s="227">
        <v>0.19</v>
      </c>
      <c r="O151" s="8">
        <f t="shared" si="23"/>
        <v>58731.26</v>
      </c>
      <c r="P151" s="226">
        <f t="shared" si="24"/>
        <v>57556.729999999996</v>
      </c>
      <c r="Q151" s="226">
        <f t="shared" si="25"/>
        <v>53941.51</v>
      </c>
      <c r="R151" s="9">
        <f t="shared" si="26"/>
        <v>56743.166666666664</v>
      </c>
      <c r="S151" s="9">
        <f t="shared" si="27"/>
        <v>3188.9659666666671</v>
      </c>
      <c r="T151" s="195">
        <f t="shared" si="28"/>
        <v>59932.132633333342</v>
      </c>
      <c r="U151" s="6"/>
      <c r="V151" s="186">
        <v>41</v>
      </c>
      <c r="W151" s="186">
        <v>10</v>
      </c>
      <c r="X151" s="186">
        <v>42</v>
      </c>
      <c r="Y151" s="207" t="s">
        <v>282</v>
      </c>
      <c r="Z151" s="1"/>
      <c r="AA151" s="528" t="s">
        <v>1599</v>
      </c>
      <c r="AB151" s="525">
        <v>71496</v>
      </c>
      <c r="AC151" s="526">
        <f t="shared" si="29"/>
        <v>71496</v>
      </c>
    </row>
    <row r="152" spans="1:29" ht="26.25">
      <c r="A152" s="7">
        <v>150</v>
      </c>
      <c r="B152" s="19">
        <v>231892</v>
      </c>
      <c r="C152" s="117" t="s">
        <v>1773</v>
      </c>
      <c r="D152" s="118" t="s">
        <v>61</v>
      </c>
      <c r="E152" s="179">
        <v>1</v>
      </c>
      <c r="F152" s="232">
        <f t="shared" si="20"/>
        <v>11715</v>
      </c>
      <c r="G152" s="231">
        <v>0.19</v>
      </c>
      <c r="H152" s="230">
        <f t="shared" si="21"/>
        <v>13940.85</v>
      </c>
      <c r="I152" s="202">
        <v>12125</v>
      </c>
      <c r="J152" s="20">
        <v>11883</v>
      </c>
      <c r="K152" s="229">
        <v>11137</v>
      </c>
      <c r="L152" s="228">
        <f t="shared" si="22"/>
        <v>11715</v>
      </c>
      <c r="M152" s="5"/>
      <c r="N152" s="227">
        <v>0.19</v>
      </c>
      <c r="O152" s="8">
        <f t="shared" si="23"/>
        <v>14428.75</v>
      </c>
      <c r="P152" s="226">
        <f t="shared" si="24"/>
        <v>14140.77</v>
      </c>
      <c r="Q152" s="226">
        <f t="shared" si="25"/>
        <v>13253.03</v>
      </c>
      <c r="R152" s="9">
        <f t="shared" si="26"/>
        <v>13940.85</v>
      </c>
      <c r="S152" s="9">
        <f t="shared" si="27"/>
        <v>783.47577000000001</v>
      </c>
      <c r="T152" s="195">
        <f t="shared" si="28"/>
        <v>14724.325769999999</v>
      </c>
      <c r="U152" s="6"/>
      <c r="V152" s="186">
        <v>31</v>
      </c>
      <c r="W152" s="186">
        <v>21</v>
      </c>
      <c r="X152" s="186" t="s">
        <v>45</v>
      </c>
      <c r="Y152" s="207" t="s">
        <v>45</v>
      </c>
      <c r="Z152" s="1"/>
      <c r="AA152" s="528" t="s">
        <v>1774</v>
      </c>
      <c r="AB152" s="525">
        <v>17564</v>
      </c>
      <c r="AC152" s="526">
        <f t="shared" si="29"/>
        <v>17564</v>
      </c>
    </row>
    <row r="153" spans="1:29" ht="51">
      <c r="A153" s="7">
        <v>151</v>
      </c>
      <c r="B153" s="19">
        <v>241162</v>
      </c>
      <c r="C153" s="117" t="s">
        <v>1775</v>
      </c>
      <c r="D153" s="118" t="s">
        <v>61</v>
      </c>
      <c r="E153" s="179">
        <v>1</v>
      </c>
      <c r="F153" s="232">
        <f t="shared" si="20"/>
        <v>36133.666666666664</v>
      </c>
      <c r="G153" s="231">
        <v>0.19</v>
      </c>
      <c r="H153" s="230">
        <f t="shared" si="21"/>
        <v>42999.063333333332</v>
      </c>
      <c r="I153" s="202">
        <v>37400</v>
      </c>
      <c r="J153" s="20">
        <v>36651</v>
      </c>
      <c r="K153" s="229">
        <v>34350</v>
      </c>
      <c r="L153" s="228">
        <f t="shared" si="22"/>
        <v>36133.666666666664</v>
      </c>
      <c r="M153" s="5"/>
      <c r="N153" s="227">
        <v>0.19</v>
      </c>
      <c r="O153" s="8">
        <f t="shared" si="23"/>
        <v>44506</v>
      </c>
      <c r="P153" s="226">
        <f t="shared" si="24"/>
        <v>43614.69</v>
      </c>
      <c r="Q153" s="226">
        <f t="shared" si="25"/>
        <v>40876.5</v>
      </c>
      <c r="R153" s="9">
        <f t="shared" si="26"/>
        <v>42999.063333333332</v>
      </c>
      <c r="S153" s="9">
        <f t="shared" si="27"/>
        <v>2416.5473593333331</v>
      </c>
      <c r="T153" s="195">
        <f t="shared" si="28"/>
        <v>45415.610692666662</v>
      </c>
      <c r="U153" s="6"/>
      <c r="V153" s="186">
        <v>30</v>
      </c>
      <c r="W153" s="186">
        <v>13</v>
      </c>
      <c r="X153" s="186">
        <v>17</v>
      </c>
      <c r="Y153" s="207" t="s">
        <v>45</v>
      </c>
      <c r="Z153" s="1"/>
      <c r="AA153" s="528" t="s">
        <v>1776</v>
      </c>
      <c r="AB153" s="525">
        <v>54179</v>
      </c>
      <c r="AC153" s="526">
        <f t="shared" si="29"/>
        <v>54179</v>
      </c>
    </row>
    <row r="154" spans="1:29" ht="38.25">
      <c r="A154" s="7">
        <v>152</v>
      </c>
      <c r="B154" s="19">
        <v>282575</v>
      </c>
      <c r="C154" s="117" t="s">
        <v>1777</v>
      </c>
      <c r="D154" s="118" t="s">
        <v>61</v>
      </c>
      <c r="E154" s="179">
        <v>1</v>
      </c>
      <c r="F154" s="232">
        <f t="shared" si="20"/>
        <v>42733.666666666664</v>
      </c>
      <c r="G154" s="231">
        <v>0.19</v>
      </c>
      <c r="H154" s="230">
        <f t="shared" si="21"/>
        <v>50853.063333333332</v>
      </c>
      <c r="I154" s="202">
        <v>44231</v>
      </c>
      <c r="J154" s="20">
        <v>43346</v>
      </c>
      <c r="K154" s="229">
        <v>40624</v>
      </c>
      <c r="L154" s="228">
        <f t="shared" si="22"/>
        <v>42733.666666666664</v>
      </c>
      <c r="M154" s="5"/>
      <c r="N154" s="227">
        <v>0.19</v>
      </c>
      <c r="O154" s="8">
        <f t="shared" si="23"/>
        <v>52634.89</v>
      </c>
      <c r="P154" s="226">
        <f t="shared" si="24"/>
        <v>51581.74</v>
      </c>
      <c r="Q154" s="226">
        <f t="shared" si="25"/>
        <v>48342.559999999998</v>
      </c>
      <c r="R154" s="9">
        <f t="shared" si="26"/>
        <v>50853.063333333332</v>
      </c>
      <c r="S154" s="9">
        <f t="shared" si="27"/>
        <v>2857.9421593333332</v>
      </c>
      <c r="T154" s="195">
        <f t="shared" si="28"/>
        <v>53711.005492666663</v>
      </c>
      <c r="U154" s="6"/>
      <c r="V154" s="186">
        <v>30</v>
      </c>
      <c r="W154" s="186">
        <v>13</v>
      </c>
      <c r="X154" s="186">
        <v>17</v>
      </c>
      <c r="Y154" s="207" t="s">
        <v>45</v>
      </c>
      <c r="Z154" s="1"/>
      <c r="AA154" s="528" t="s">
        <v>1745</v>
      </c>
      <c r="AB154" s="525">
        <v>64075</v>
      </c>
      <c r="AC154" s="526">
        <f t="shared" si="29"/>
        <v>64075</v>
      </c>
    </row>
    <row r="155" spans="1:29" ht="38.25">
      <c r="A155" s="7">
        <v>153</v>
      </c>
      <c r="B155" s="19">
        <v>282575</v>
      </c>
      <c r="C155" s="117" t="s">
        <v>1778</v>
      </c>
      <c r="D155" s="118" t="s">
        <v>61</v>
      </c>
      <c r="E155" s="179">
        <v>1</v>
      </c>
      <c r="F155" s="232">
        <f t="shared" si="20"/>
        <v>20459.333333333332</v>
      </c>
      <c r="G155" s="231">
        <v>0.19</v>
      </c>
      <c r="H155" s="230">
        <f t="shared" si="21"/>
        <v>24346.606666666667</v>
      </c>
      <c r="I155" s="202">
        <v>21176</v>
      </c>
      <c r="J155" s="20">
        <v>20753</v>
      </c>
      <c r="K155" s="229">
        <v>19449</v>
      </c>
      <c r="L155" s="228">
        <f t="shared" si="22"/>
        <v>20459.333333333332</v>
      </c>
      <c r="M155" s="5"/>
      <c r="N155" s="227">
        <v>0.19</v>
      </c>
      <c r="O155" s="8">
        <f t="shared" si="23"/>
        <v>25199.439999999999</v>
      </c>
      <c r="P155" s="226">
        <f t="shared" si="24"/>
        <v>24696.07</v>
      </c>
      <c r="Q155" s="226">
        <f t="shared" si="25"/>
        <v>23144.31</v>
      </c>
      <c r="R155" s="9">
        <f t="shared" si="26"/>
        <v>24346.606666666663</v>
      </c>
      <c r="S155" s="9">
        <f t="shared" si="27"/>
        <v>1368.2792946666666</v>
      </c>
      <c r="T155" s="195">
        <f t="shared" si="28"/>
        <v>25714.885961333333</v>
      </c>
      <c r="U155" s="6"/>
      <c r="V155" s="186">
        <v>27</v>
      </c>
      <c r="W155" s="186">
        <v>11</v>
      </c>
      <c r="X155" s="186">
        <v>17</v>
      </c>
      <c r="Y155" s="207" t="s">
        <v>54</v>
      </c>
      <c r="Z155" s="1"/>
      <c r="AA155" s="528" t="s">
        <v>1779</v>
      </c>
      <c r="AB155" s="525">
        <v>30676</v>
      </c>
      <c r="AC155" s="526">
        <f t="shared" si="29"/>
        <v>30676</v>
      </c>
    </row>
    <row r="156" spans="1:29" ht="38.25">
      <c r="A156" s="7">
        <v>154</v>
      </c>
      <c r="B156" s="19">
        <v>278031</v>
      </c>
      <c r="C156" s="117" t="s">
        <v>1780</v>
      </c>
      <c r="D156" s="118" t="s">
        <v>61</v>
      </c>
      <c r="E156" s="179">
        <v>1</v>
      </c>
      <c r="F156" s="232">
        <f t="shared" si="20"/>
        <v>11054.666666666666</v>
      </c>
      <c r="G156" s="231">
        <v>0.19</v>
      </c>
      <c r="H156" s="230">
        <f t="shared" si="21"/>
        <v>13155.053333333333</v>
      </c>
      <c r="I156" s="202">
        <v>11442</v>
      </c>
      <c r="J156" s="20">
        <v>11213</v>
      </c>
      <c r="K156" s="229">
        <v>10509</v>
      </c>
      <c r="L156" s="228">
        <f t="shared" si="22"/>
        <v>11054.666666666666</v>
      </c>
      <c r="M156" s="5"/>
      <c r="N156" s="227">
        <v>0.19</v>
      </c>
      <c r="O156" s="8">
        <f t="shared" si="23"/>
        <v>13615.98</v>
      </c>
      <c r="P156" s="226">
        <f t="shared" si="24"/>
        <v>13343.47</v>
      </c>
      <c r="Q156" s="226">
        <f t="shared" si="25"/>
        <v>12505.71</v>
      </c>
      <c r="R156" s="9">
        <f t="shared" si="26"/>
        <v>13155.053333333331</v>
      </c>
      <c r="S156" s="9">
        <f t="shared" si="27"/>
        <v>739.3139973333333</v>
      </c>
      <c r="T156" s="195">
        <f t="shared" si="28"/>
        <v>13894.367330666666</v>
      </c>
      <c r="U156" s="6"/>
      <c r="V156" s="186">
        <v>27</v>
      </c>
      <c r="W156" s="186">
        <v>11</v>
      </c>
      <c r="X156" s="186">
        <v>17</v>
      </c>
      <c r="Y156" s="207" t="s">
        <v>54</v>
      </c>
      <c r="Z156" s="1"/>
      <c r="AA156" s="528" t="s">
        <v>1704</v>
      </c>
      <c r="AB156" s="525">
        <v>16575</v>
      </c>
      <c r="AC156" s="526">
        <f t="shared" si="29"/>
        <v>16575</v>
      </c>
    </row>
    <row r="157" spans="1:29" ht="26.25">
      <c r="A157" s="7">
        <v>155</v>
      </c>
      <c r="B157" s="19">
        <v>239054</v>
      </c>
      <c r="C157" s="117" t="s">
        <v>1781</v>
      </c>
      <c r="D157" s="118" t="s">
        <v>61</v>
      </c>
      <c r="E157" s="179">
        <v>1</v>
      </c>
      <c r="F157" s="232">
        <f t="shared" si="20"/>
        <v>2310</v>
      </c>
      <c r="G157" s="231">
        <v>0.19</v>
      </c>
      <c r="H157" s="230">
        <f t="shared" si="21"/>
        <v>2748.9</v>
      </c>
      <c r="I157" s="202">
        <v>2391</v>
      </c>
      <c r="J157" s="20">
        <v>2343</v>
      </c>
      <c r="K157" s="229">
        <v>2196</v>
      </c>
      <c r="L157" s="228">
        <f t="shared" si="22"/>
        <v>2310</v>
      </c>
      <c r="M157" s="5"/>
      <c r="N157" s="227">
        <v>0.19</v>
      </c>
      <c r="O157" s="8">
        <f t="shared" si="23"/>
        <v>2845.29</v>
      </c>
      <c r="P157" s="226">
        <f t="shared" si="24"/>
        <v>2788.17</v>
      </c>
      <c r="Q157" s="226">
        <f t="shared" si="25"/>
        <v>2613.2399999999998</v>
      </c>
      <c r="R157" s="9">
        <f t="shared" si="26"/>
        <v>2748.9</v>
      </c>
      <c r="S157" s="9">
        <f t="shared" si="27"/>
        <v>154.48818</v>
      </c>
      <c r="T157" s="195">
        <f t="shared" si="28"/>
        <v>2903.3881799999999</v>
      </c>
      <c r="U157" s="6"/>
      <c r="V157" s="186">
        <v>27</v>
      </c>
      <c r="W157" s="186">
        <v>11</v>
      </c>
      <c r="X157" s="186">
        <v>17</v>
      </c>
      <c r="Y157" s="207" t="s">
        <v>54</v>
      </c>
      <c r="Z157" s="1"/>
      <c r="AA157" s="528" t="s">
        <v>1782</v>
      </c>
      <c r="AB157" s="525">
        <v>3462</v>
      </c>
      <c r="AC157" s="526">
        <f t="shared" si="29"/>
        <v>3462</v>
      </c>
    </row>
    <row r="158" spans="1:29" ht="26.25">
      <c r="A158" s="7">
        <v>156</v>
      </c>
      <c r="B158" s="19">
        <v>239054</v>
      </c>
      <c r="C158" s="117" t="s">
        <v>1783</v>
      </c>
      <c r="D158" s="118" t="s">
        <v>61</v>
      </c>
      <c r="E158" s="179">
        <v>1</v>
      </c>
      <c r="F158" s="232">
        <f t="shared" si="20"/>
        <v>11220</v>
      </c>
      <c r="G158" s="231">
        <v>0.19</v>
      </c>
      <c r="H158" s="230">
        <f t="shared" si="21"/>
        <v>13351.8</v>
      </c>
      <c r="I158" s="202">
        <v>11613</v>
      </c>
      <c r="J158" s="20">
        <v>11381</v>
      </c>
      <c r="K158" s="229">
        <v>10666</v>
      </c>
      <c r="L158" s="228">
        <f t="shared" si="22"/>
        <v>11220</v>
      </c>
      <c r="M158" s="5"/>
      <c r="N158" s="227">
        <v>0.19</v>
      </c>
      <c r="O158" s="8">
        <f t="shared" si="23"/>
        <v>13819.47</v>
      </c>
      <c r="P158" s="226">
        <f t="shared" si="24"/>
        <v>13543.39</v>
      </c>
      <c r="Q158" s="226">
        <f t="shared" si="25"/>
        <v>12692.54</v>
      </c>
      <c r="R158" s="9">
        <f t="shared" si="26"/>
        <v>13351.800000000001</v>
      </c>
      <c r="S158" s="9">
        <f t="shared" si="27"/>
        <v>750.37115999999992</v>
      </c>
      <c r="T158" s="195">
        <f t="shared" si="28"/>
        <v>14102.17116</v>
      </c>
      <c r="U158" s="6"/>
      <c r="V158" s="186">
        <v>31</v>
      </c>
      <c r="W158" s="186">
        <v>21</v>
      </c>
      <c r="X158" s="186">
        <v>15</v>
      </c>
      <c r="Y158" s="207" t="s">
        <v>54</v>
      </c>
      <c r="Z158" s="1"/>
      <c r="AA158" s="528" t="s">
        <v>1784</v>
      </c>
      <c r="AB158" s="525">
        <v>16822</v>
      </c>
      <c r="AC158" s="526">
        <f t="shared" si="29"/>
        <v>16822</v>
      </c>
    </row>
    <row r="159" spans="1:29" ht="38.25">
      <c r="A159" s="7">
        <v>157</v>
      </c>
      <c r="B159" s="19">
        <v>239054</v>
      </c>
      <c r="C159" s="117" t="s">
        <v>1785</v>
      </c>
      <c r="D159" s="118" t="s">
        <v>61</v>
      </c>
      <c r="E159" s="179">
        <v>1</v>
      </c>
      <c r="F159" s="232">
        <f t="shared" si="20"/>
        <v>7589.666666666667</v>
      </c>
      <c r="G159" s="231">
        <v>0.19</v>
      </c>
      <c r="H159" s="230">
        <f t="shared" si="21"/>
        <v>9031.7033333333329</v>
      </c>
      <c r="I159" s="202">
        <v>7856</v>
      </c>
      <c r="J159" s="20">
        <v>7698</v>
      </c>
      <c r="K159" s="229">
        <v>7215</v>
      </c>
      <c r="L159" s="228">
        <f t="shared" si="22"/>
        <v>7589.666666666667</v>
      </c>
      <c r="M159" s="5"/>
      <c r="N159" s="227">
        <v>0.19</v>
      </c>
      <c r="O159" s="8">
        <f t="shared" si="23"/>
        <v>9348.64</v>
      </c>
      <c r="P159" s="226">
        <f t="shared" si="24"/>
        <v>9160.6200000000008</v>
      </c>
      <c r="Q159" s="226">
        <f t="shared" si="25"/>
        <v>8585.85</v>
      </c>
      <c r="R159" s="9">
        <f t="shared" si="26"/>
        <v>9031.7033333333329</v>
      </c>
      <c r="S159" s="9">
        <f t="shared" si="27"/>
        <v>507.58172733333333</v>
      </c>
      <c r="T159" s="195">
        <f t="shared" si="28"/>
        <v>9539.2850606666671</v>
      </c>
      <c r="U159" s="6"/>
      <c r="V159" s="186">
        <v>27</v>
      </c>
      <c r="W159" s="186">
        <v>11</v>
      </c>
      <c r="X159" s="186">
        <v>16</v>
      </c>
      <c r="Y159" s="207" t="s">
        <v>39</v>
      </c>
      <c r="Z159" s="1"/>
      <c r="AA159" s="528" t="s">
        <v>1767</v>
      </c>
      <c r="AB159" s="525">
        <v>11379</v>
      </c>
      <c r="AC159" s="526">
        <f t="shared" si="29"/>
        <v>11379</v>
      </c>
    </row>
    <row r="160" spans="1:29" ht="38.25">
      <c r="A160" s="7">
        <v>158</v>
      </c>
      <c r="B160" s="19">
        <v>254074</v>
      </c>
      <c r="C160" s="117" t="s">
        <v>1786</v>
      </c>
      <c r="D160" s="118" t="s">
        <v>360</v>
      </c>
      <c r="E160" s="179">
        <v>1</v>
      </c>
      <c r="F160" s="232">
        <f t="shared" si="20"/>
        <v>2145</v>
      </c>
      <c r="G160" s="231">
        <v>0.19</v>
      </c>
      <c r="H160" s="230">
        <f t="shared" si="21"/>
        <v>2552.5500000000002</v>
      </c>
      <c r="I160" s="202">
        <v>2220</v>
      </c>
      <c r="J160" s="20">
        <v>2176</v>
      </c>
      <c r="K160" s="229">
        <v>2039</v>
      </c>
      <c r="L160" s="228">
        <f t="shared" si="22"/>
        <v>2145</v>
      </c>
      <c r="M160" s="5"/>
      <c r="N160" s="227">
        <v>0.19</v>
      </c>
      <c r="O160" s="8">
        <f t="shared" si="23"/>
        <v>2641.8</v>
      </c>
      <c r="P160" s="226">
        <f t="shared" si="24"/>
        <v>2589.44</v>
      </c>
      <c r="Q160" s="226">
        <f t="shared" si="25"/>
        <v>2426.41</v>
      </c>
      <c r="R160" s="9">
        <f t="shared" si="26"/>
        <v>2552.5499999999997</v>
      </c>
      <c r="S160" s="9">
        <f t="shared" si="27"/>
        <v>143.45331000000002</v>
      </c>
      <c r="T160" s="195">
        <f t="shared" si="28"/>
        <v>2696.0033100000001</v>
      </c>
      <c r="U160" s="6"/>
      <c r="V160" s="186">
        <v>27</v>
      </c>
      <c r="W160" s="186">
        <v>11</v>
      </c>
      <c r="X160" s="186">
        <v>16</v>
      </c>
      <c r="Y160" s="207" t="s">
        <v>39</v>
      </c>
      <c r="Z160" s="1"/>
      <c r="AA160" s="528" t="s">
        <v>1787</v>
      </c>
      <c r="AB160" s="525">
        <v>3216</v>
      </c>
      <c r="AC160" s="526">
        <f t="shared" si="29"/>
        <v>3216</v>
      </c>
    </row>
    <row r="161" spans="1:29" ht="38.25">
      <c r="A161" s="7">
        <v>159</v>
      </c>
      <c r="B161" s="19">
        <v>239054</v>
      </c>
      <c r="C161" s="117" t="s">
        <v>1788</v>
      </c>
      <c r="D161" s="118" t="s">
        <v>360</v>
      </c>
      <c r="E161" s="179">
        <v>1</v>
      </c>
      <c r="F161" s="232">
        <f t="shared" si="20"/>
        <v>825.33333333333337</v>
      </c>
      <c r="G161" s="231">
        <v>0.19</v>
      </c>
      <c r="H161" s="230">
        <f t="shared" si="21"/>
        <v>982.14666666666676</v>
      </c>
      <c r="I161" s="116">
        <v>854</v>
      </c>
      <c r="J161" s="21">
        <v>837</v>
      </c>
      <c r="K161" s="233">
        <v>785</v>
      </c>
      <c r="L161" s="228">
        <f t="shared" si="22"/>
        <v>825.33333333333337</v>
      </c>
      <c r="M161" s="5"/>
      <c r="N161" s="227">
        <v>0.19</v>
      </c>
      <c r="O161" s="8">
        <f t="shared" si="23"/>
        <v>1016.26</v>
      </c>
      <c r="P161" s="226">
        <f t="shared" si="24"/>
        <v>996.03</v>
      </c>
      <c r="Q161" s="226">
        <f t="shared" si="25"/>
        <v>934.15</v>
      </c>
      <c r="R161" s="9">
        <f t="shared" si="26"/>
        <v>982.14666666666665</v>
      </c>
      <c r="S161" s="9">
        <f t="shared" si="27"/>
        <v>55.196642666666669</v>
      </c>
      <c r="T161" s="195">
        <f t="shared" si="28"/>
        <v>1037.3433093333335</v>
      </c>
      <c r="U161" s="6"/>
      <c r="V161" s="186">
        <v>27</v>
      </c>
      <c r="W161" s="186">
        <v>11</v>
      </c>
      <c r="X161" s="186">
        <v>16</v>
      </c>
      <c r="Y161" s="207" t="s">
        <v>39</v>
      </c>
      <c r="Z161" s="1"/>
      <c r="AA161" s="528" t="s">
        <v>1730</v>
      </c>
      <c r="AB161" s="525">
        <v>1237</v>
      </c>
      <c r="AC161" s="526">
        <f t="shared" si="29"/>
        <v>1237</v>
      </c>
    </row>
    <row r="162" spans="1:29" ht="26.25">
      <c r="A162" s="7">
        <v>160</v>
      </c>
      <c r="B162" s="19">
        <v>239259</v>
      </c>
      <c r="C162" s="117" t="s">
        <v>1789</v>
      </c>
      <c r="D162" s="118" t="s">
        <v>360</v>
      </c>
      <c r="E162" s="179">
        <v>1</v>
      </c>
      <c r="F162" s="232">
        <f t="shared" si="20"/>
        <v>825.33333333333337</v>
      </c>
      <c r="G162" s="231">
        <v>0.19</v>
      </c>
      <c r="H162" s="230">
        <f t="shared" si="21"/>
        <v>982.14666666666676</v>
      </c>
      <c r="I162" s="116">
        <v>854</v>
      </c>
      <c r="J162" s="21">
        <v>837</v>
      </c>
      <c r="K162" s="233">
        <v>785</v>
      </c>
      <c r="L162" s="228">
        <f t="shared" si="22"/>
        <v>825.33333333333337</v>
      </c>
      <c r="M162" s="5"/>
      <c r="N162" s="227">
        <v>0.19</v>
      </c>
      <c r="O162" s="8">
        <f t="shared" si="23"/>
        <v>1016.26</v>
      </c>
      <c r="P162" s="226">
        <f t="shared" si="24"/>
        <v>996.03</v>
      </c>
      <c r="Q162" s="226">
        <f t="shared" si="25"/>
        <v>934.15</v>
      </c>
      <c r="R162" s="9">
        <f t="shared" si="26"/>
        <v>982.14666666666665</v>
      </c>
      <c r="S162" s="9">
        <f t="shared" si="27"/>
        <v>55.196642666666669</v>
      </c>
      <c r="T162" s="195">
        <f t="shared" si="28"/>
        <v>1037.3433093333335</v>
      </c>
      <c r="U162" s="6"/>
      <c r="V162" s="186">
        <v>27</v>
      </c>
      <c r="W162" s="186">
        <v>11</v>
      </c>
      <c r="X162" s="186">
        <v>16</v>
      </c>
      <c r="Y162" s="207" t="s">
        <v>39</v>
      </c>
      <c r="Z162" s="1"/>
      <c r="AA162" s="528" t="s">
        <v>1730</v>
      </c>
      <c r="AB162" s="525">
        <v>1237</v>
      </c>
      <c r="AC162" s="526">
        <f t="shared" si="29"/>
        <v>1237</v>
      </c>
    </row>
    <row r="163" spans="1:29" ht="38.25">
      <c r="A163" s="7">
        <v>161</v>
      </c>
      <c r="B163" s="19">
        <v>253708</v>
      </c>
      <c r="C163" s="117" t="s">
        <v>1790</v>
      </c>
      <c r="D163" s="118" t="s">
        <v>360</v>
      </c>
      <c r="E163" s="179">
        <v>1</v>
      </c>
      <c r="F163" s="232">
        <f t="shared" si="20"/>
        <v>39433.666666666664</v>
      </c>
      <c r="G163" s="231">
        <v>0.19</v>
      </c>
      <c r="H163" s="230">
        <f t="shared" si="21"/>
        <v>46926.063333333332</v>
      </c>
      <c r="I163" s="202">
        <v>40815</v>
      </c>
      <c r="J163" s="20">
        <v>39999</v>
      </c>
      <c r="K163" s="229">
        <v>37487</v>
      </c>
      <c r="L163" s="228">
        <f t="shared" si="22"/>
        <v>39433.666666666664</v>
      </c>
      <c r="M163" s="5"/>
      <c r="N163" s="227">
        <v>0.19</v>
      </c>
      <c r="O163" s="8">
        <f t="shared" si="23"/>
        <v>48569.85</v>
      </c>
      <c r="P163" s="226">
        <f t="shared" si="24"/>
        <v>47598.81</v>
      </c>
      <c r="Q163" s="226">
        <f t="shared" si="25"/>
        <v>44609.53</v>
      </c>
      <c r="R163" s="9">
        <f t="shared" si="26"/>
        <v>46926.063333333332</v>
      </c>
      <c r="S163" s="9">
        <f t="shared" si="27"/>
        <v>2637.2447593333331</v>
      </c>
      <c r="T163" s="195">
        <f t="shared" si="28"/>
        <v>49563.308092666666</v>
      </c>
      <c r="U163" s="6"/>
      <c r="V163" s="186">
        <v>24</v>
      </c>
      <c r="W163" s="186">
        <v>10</v>
      </c>
      <c r="X163" s="186">
        <v>20</v>
      </c>
      <c r="Y163" s="207" t="s">
        <v>45</v>
      </c>
      <c r="Z163" s="1"/>
      <c r="AA163" s="528" t="s">
        <v>1791</v>
      </c>
      <c r="AB163" s="525">
        <v>59127</v>
      </c>
      <c r="AC163" s="526">
        <f t="shared" si="29"/>
        <v>59127</v>
      </c>
    </row>
    <row r="164" spans="1:29" ht="51">
      <c r="A164" s="7">
        <v>162</v>
      </c>
      <c r="B164" s="19">
        <v>243644</v>
      </c>
      <c r="C164" s="117" t="s">
        <v>1792</v>
      </c>
      <c r="D164" s="118" t="s">
        <v>360</v>
      </c>
      <c r="E164" s="179">
        <v>1</v>
      </c>
      <c r="F164" s="232">
        <f t="shared" si="20"/>
        <v>10560</v>
      </c>
      <c r="G164" s="231">
        <v>0.19</v>
      </c>
      <c r="H164" s="230">
        <f t="shared" si="21"/>
        <v>12566.4</v>
      </c>
      <c r="I164" s="202">
        <v>10930</v>
      </c>
      <c r="J164" s="20">
        <v>10711</v>
      </c>
      <c r="K164" s="229">
        <v>10039</v>
      </c>
      <c r="L164" s="228">
        <f t="shared" si="22"/>
        <v>10560</v>
      </c>
      <c r="M164" s="5"/>
      <c r="N164" s="227">
        <v>0.19</v>
      </c>
      <c r="O164" s="8">
        <f t="shared" si="23"/>
        <v>13006.7</v>
      </c>
      <c r="P164" s="226">
        <f t="shared" si="24"/>
        <v>12746.09</v>
      </c>
      <c r="Q164" s="226">
        <f t="shared" si="25"/>
        <v>11946.41</v>
      </c>
      <c r="R164" s="9">
        <f t="shared" si="26"/>
        <v>12566.4</v>
      </c>
      <c r="S164" s="9">
        <f t="shared" si="27"/>
        <v>706.23167999999998</v>
      </c>
      <c r="T164" s="195">
        <f t="shared" si="28"/>
        <v>13272.63168</v>
      </c>
      <c r="U164" s="6"/>
      <c r="V164" s="186">
        <v>11</v>
      </c>
      <c r="W164" s="186">
        <v>16</v>
      </c>
      <c r="X164" s="186">
        <v>21</v>
      </c>
      <c r="Y164" s="207" t="s">
        <v>532</v>
      </c>
      <c r="Z164" s="1"/>
      <c r="AA164" s="528" t="s">
        <v>1793</v>
      </c>
      <c r="AB164" s="525">
        <v>15833</v>
      </c>
      <c r="AC164" s="526">
        <f t="shared" si="29"/>
        <v>15833</v>
      </c>
    </row>
    <row r="165" spans="1:29" ht="38.25">
      <c r="A165" s="7">
        <v>163</v>
      </c>
      <c r="B165" s="19">
        <v>236094</v>
      </c>
      <c r="C165" s="117" t="s">
        <v>1794</v>
      </c>
      <c r="D165" s="118" t="s">
        <v>360</v>
      </c>
      <c r="E165" s="179">
        <v>1</v>
      </c>
      <c r="F165" s="232">
        <f t="shared" si="20"/>
        <v>83982</v>
      </c>
      <c r="G165" s="231">
        <v>0.19</v>
      </c>
      <c r="H165" s="230">
        <f t="shared" si="21"/>
        <v>99938.58</v>
      </c>
      <c r="I165" s="202">
        <v>86924</v>
      </c>
      <c r="J165" s="20">
        <v>85186</v>
      </c>
      <c r="K165" s="229">
        <v>79836</v>
      </c>
      <c r="L165" s="228">
        <f t="shared" si="22"/>
        <v>83982</v>
      </c>
      <c r="M165" s="5"/>
      <c r="N165" s="227">
        <v>0.19</v>
      </c>
      <c r="O165" s="8">
        <f t="shared" si="23"/>
        <v>103439.56</v>
      </c>
      <c r="P165" s="226">
        <f t="shared" si="24"/>
        <v>101371.34</v>
      </c>
      <c r="Q165" s="226">
        <f t="shared" si="25"/>
        <v>95004.84</v>
      </c>
      <c r="R165" s="9">
        <f t="shared" si="26"/>
        <v>99938.58</v>
      </c>
      <c r="S165" s="9">
        <f t="shared" si="27"/>
        <v>5616.5481959999997</v>
      </c>
      <c r="T165" s="195">
        <f t="shared" si="28"/>
        <v>105555.12819600001</v>
      </c>
      <c r="U165" s="6"/>
      <c r="V165" s="186">
        <v>12</v>
      </c>
      <c r="W165" s="186">
        <v>16</v>
      </c>
      <c r="X165" s="186">
        <v>34</v>
      </c>
      <c r="Y165" s="207" t="s">
        <v>45</v>
      </c>
      <c r="Z165" s="1"/>
      <c r="AA165" s="528" t="s">
        <v>1795</v>
      </c>
      <c r="AB165" s="525">
        <v>125922</v>
      </c>
      <c r="AC165" s="526">
        <f t="shared" si="29"/>
        <v>125922</v>
      </c>
    </row>
    <row r="166" spans="1:29" ht="51">
      <c r="A166" s="7">
        <v>164</v>
      </c>
      <c r="B166" s="19">
        <v>295608</v>
      </c>
      <c r="C166" s="117" t="s">
        <v>1796</v>
      </c>
      <c r="D166" s="118" t="s">
        <v>360</v>
      </c>
      <c r="E166" s="179">
        <v>1</v>
      </c>
      <c r="F166" s="232">
        <f t="shared" si="20"/>
        <v>121930.66666666667</v>
      </c>
      <c r="G166" s="231">
        <v>0.19</v>
      </c>
      <c r="H166" s="230">
        <f t="shared" si="21"/>
        <v>145097.49333333335</v>
      </c>
      <c r="I166" s="202">
        <v>126203</v>
      </c>
      <c r="J166" s="20">
        <v>123678</v>
      </c>
      <c r="K166" s="229">
        <v>115911</v>
      </c>
      <c r="L166" s="228">
        <f t="shared" si="22"/>
        <v>121930.66666666667</v>
      </c>
      <c r="M166" s="5"/>
      <c r="N166" s="227">
        <v>0.19</v>
      </c>
      <c r="O166" s="8">
        <f t="shared" si="23"/>
        <v>150181.57</v>
      </c>
      <c r="P166" s="226">
        <f t="shared" si="24"/>
        <v>147176.82</v>
      </c>
      <c r="Q166" s="226">
        <f t="shared" si="25"/>
        <v>137934.09</v>
      </c>
      <c r="R166" s="9">
        <f t="shared" si="26"/>
        <v>145097.49333333332</v>
      </c>
      <c r="S166" s="9">
        <f t="shared" si="27"/>
        <v>8154.4791253333342</v>
      </c>
      <c r="T166" s="195">
        <f t="shared" si="28"/>
        <v>153251.97245866669</v>
      </c>
      <c r="U166" s="6"/>
      <c r="V166" s="186">
        <v>12</v>
      </c>
      <c r="W166" s="186">
        <v>16</v>
      </c>
      <c r="X166" s="186">
        <v>34</v>
      </c>
      <c r="Y166" s="207" t="s">
        <v>45</v>
      </c>
      <c r="Z166" s="1"/>
      <c r="AA166" s="528" t="s">
        <v>1797</v>
      </c>
      <c r="AB166" s="525">
        <v>182822</v>
      </c>
      <c r="AC166" s="526">
        <f t="shared" si="29"/>
        <v>182822</v>
      </c>
    </row>
    <row r="167" spans="1:29" ht="63.75">
      <c r="A167" s="7">
        <v>165</v>
      </c>
      <c r="B167" s="19">
        <v>241913</v>
      </c>
      <c r="C167" s="117" t="s">
        <v>1798</v>
      </c>
      <c r="D167" s="118" t="s">
        <v>360</v>
      </c>
      <c r="E167" s="179">
        <v>1</v>
      </c>
      <c r="F167" s="232">
        <f t="shared" si="20"/>
        <v>23099.333333333332</v>
      </c>
      <c r="G167" s="231">
        <v>0.19</v>
      </c>
      <c r="H167" s="230">
        <f t="shared" si="21"/>
        <v>27488.206666666665</v>
      </c>
      <c r="I167" s="202">
        <v>23909</v>
      </c>
      <c r="J167" s="20">
        <v>23430</v>
      </c>
      <c r="K167" s="229">
        <v>21959</v>
      </c>
      <c r="L167" s="228">
        <f t="shared" si="22"/>
        <v>23099.333333333332</v>
      </c>
      <c r="M167" s="5"/>
      <c r="N167" s="227">
        <v>0.19</v>
      </c>
      <c r="O167" s="8">
        <f t="shared" si="23"/>
        <v>28451.71</v>
      </c>
      <c r="P167" s="226">
        <f t="shared" si="24"/>
        <v>27881.7</v>
      </c>
      <c r="Q167" s="226">
        <f t="shared" si="25"/>
        <v>26131.21</v>
      </c>
      <c r="R167" s="9">
        <f t="shared" si="26"/>
        <v>27488.206666666665</v>
      </c>
      <c r="S167" s="9">
        <f t="shared" si="27"/>
        <v>1544.8372146666666</v>
      </c>
      <c r="T167" s="195">
        <f t="shared" si="28"/>
        <v>29033.043881333331</v>
      </c>
      <c r="U167" s="6"/>
      <c r="V167" s="186">
        <v>12</v>
      </c>
      <c r="W167" s="186">
        <v>35</v>
      </c>
      <c r="X167" s="186">
        <v>25</v>
      </c>
      <c r="Y167" s="207" t="s">
        <v>39</v>
      </c>
      <c r="Z167" s="1"/>
      <c r="AA167" s="528" t="s">
        <v>1799</v>
      </c>
      <c r="AB167" s="525">
        <v>34635</v>
      </c>
      <c r="AC167" s="526">
        <f t="shared" si="29"/>
        <v>34635</v>
      </c>
    </row>
    <row r="168" spans="1:29" ht="38.25">
      <c r="A168" s="7">
        <v>166</v>
      </c>
      <c r="B168" s="19">
        <v>296580</v>
      </c>
      <c r="C168" s="117" t="s">
        <v>1800</v>
      </c>
      <c r="D168" s="118" t="s">
        <v>360</v>
      </c>
      <c r="E168" s="179">
        <v>1</v>
      </c>
      <c r="F168" s="232">
        <f t="shared" si="20"/>
        <v>95531.666666666672</v>
      </c>
      <c r="G168" s="231">
        <v>0.19</v>
      </c>
      <c r="H168" s="230">
        <f t="shared" si="21"/>
        <v>113682.68333333333</v>
      </c>
      <c r="I168" s="202">
        <v>98879</v>
      </c>
      <c r="J168" s="20">
        <v>96901</v>
      </c>
      <c r="K168" s="229">
        <v>90815</v>
      </c>
      <c r="L168" s="228">
        <f t="shared" si="22"/>
        <v>95531.666666666672</v>
      </c>
      <c r="M168" s="5"/>
      <c r="N168" s="227">
        <v>0.19</v>
      </c>
      <c r="O168" s="8">
        <f t="shared" si="23"/>
        <v>117666.01000000001</v>
      </c>
      <c r="P168" s="226">
        <f t="shared" si="24"/>
        <v>115312.19</v>
      </c>
      <c r="Q168" s="226">
        <f t="shared" si="25"/>
        <v>108069.85</v>
      </c>
      <c r="R168" s="9">
        <f t="shared" si="26"/>
        <v>113682.68333333335</v>
      </c>
      <c r="S168" s="9">
        <f t="shared" si="27"/>
        <v>6388.9668033333337</v>
      </c>
      <c r="T168" s="195">
        <f t="shared" si="28"/>
        <v>120071.65013666666</v>
      </c>
      <c r="U168" s="6"/>
      <c r="V168" s="186">
        <v>12</v>
      </c>
      <c r="W168" s="186">
        <v>35</v>
      </c>
      <c r="X168" s="186">
        <v>25</v>
      </c>
      <c r="Y168" s="207" t="s">
        <v>39</v>
      </c>
      <c r="Z168" s="1"/>
      <c r="AA168" s="528" t="s">
        <v>1801</v>
      </c>
      <c r="AB168" s="525">
        <v>143239</v>
      </c>
      <c r="AC168" s="526">
        <f t="shared" si="29"/>
        <v>143239</v>
      </c>
    </row>
    <row r="169" spans="1:29" ht="51">
      <c r="A169" s="7">
        <v>167</v>
      </c>
      <c r="B169" s="19">
        <v>272623</v>
      </c>
      <c r="C169" s="117" t="s">
        <v>1802</v>
      </c>
      <c r="D169" s="118" t="s">
        <v>360</v>
      </c>
      <c r="E169" s="179">
        <v>1</v>
      </c>
      <c r="F169" s="232">
        <f t="shared" si="20"/>
        <v>413</v>
      </c>
      <c r="G169" s="231">
        <v>0.19</v>
      </c>
      <c r="H169" s="230">
        <f t="shared" si="21"/>
        <v>491.47</v>
      </c>
      <c r="I169" s="116">
        <v>427</v>
      </c>
      <c r="J169" s="21">
        <v>419</v>
      </c>
      <c r="K169" s="233">
        <v>393</v>
      </c>
      <c r="L169" s="228">
        <f t="shared" si="22"/>
        <v>413</v>
      </c>
      <c r="M169" s="5"/>
      <c r="N169" s="227">
        <v>0.19</v>
      </c>
      <c r="O169" s="8">
        <f t="shared" si="23"/>
        <v>508.13</v>
      </c>
      <c r="P169" s="226">
        <f t="shared" si="24"/>
        <v>498.61</v>
      </c>
      <c r="Q169" s="226">
        <f t="shared" si="25"/>
        <v>467.67</v>
      </c>
      <c r="R169" s="9">
        <f t="shared" si="26"/>
        <v>491.47</v>
      </c>
      <c r="S169" s="9">
        <f t="shared" si="27"/>
        <v>27.620614</v>
      </c>
      <c r="T169" s="195">
        <f t="shared" si="28"/>
        <v>519.09061400000007</v>
      </c>
      <c r="U169" s="6"/>
      <c r="V169" s="186">
        <v>39</v>
      </c>
      <c r="W169" s="186">
        <v>12</v>
      </c>
      <c r="X169" s="186">
        <v>11</v>
      </c>
      <c r="Y169" s="207" t="s">
        <v>45</v>
      </c>
      <c r="Z169" s="1"/>
      <c r="AA169" s="528" t="s">
        <v>1738</v>
      </c>
      <c r="AB169" s="527">
        <v>619</v>
      </c>
      <c r="AC169" s="526">
        <f t="shared" si="29"/>
        <v>619</v>
      </c>
    </row>
    <row r="170" spans="1:29" ht="51">
      <c r="A170" s="7">
        <v>168</v>
      </c>
      <c r="B170" s="19">
        <v>272623</v>
      </c>
      <c r="C170" s="117" t="s">
        <v>1803</v>
      </c>
      <c r="D170" s="118" t="s">
        <v>360</v>
      </c>
      <c r="E170" s="179">
        <v>1</v>
      </c>
      <c r="F170" s="232">
        <f t="shared" si="20"/>
        <v>494.66666666666669</v>
      </c>
      <c r="G170" s="231">
        <v>0.19</v>
      </c>
      <c r="H170" s="230">
        <f t="shared" si="21"/>
        <v>588.65333333333331</v>
      </c>
      <c r="I170" s="116">
        <v>512</v>
      </c>
      <c r="J170" s="21">
        <v>502</v>
      </c>
      <c r="K170" s="233">
        <v>470</v>
      </c>
      <c r="L170" s="228">
        <f t="shared" si="22"/>
        <v>494.66666666666669</v>
      </c>
      <c r="M170" s="5"/>
      <c r="N170" s="227">
        <v>0.19</v>
      </c>
      <c r="O170" s="8">
        <f t="shared" si="23"/>
        <v>609.28</v>
      </c>
      <c r="P170" s="226">
        <f t="shared" si="24"/>
        <v>597.38</v>
      </c>
      <c r="Q170" s="226">
        <f t="shared" si="25"/>
        <v>559.29999999999995</v>
      </c>
      <c r="R170" s="9">
        <f t="shared" si="26"/>
        <v>588.65333333333331</v>
      </c>
      <c r="S170" s="9">
        <f t="shared" si="27"/>
        <v>33.082317333333329</v>
      </c>
      <c r="T170" s="195">
        <f t="shared" si="28"/>
        <v>621.73565066666663</v>
      </c>
      <c r="U170" s="6"/>
      <c r="V170" s="186">
        <v>12</v>
      </c>
      <c r="W170" s="186">
        <v>16</v>
      </c>
      <c r="X170" s="186">
        <v>34</v>
      </c>
      <c r="Y170" s="207" t="s">
        <v>45</v>
      </c>
      <c r="Z170" s="1"/>
      <c r="AA170" s="528" t="s">
        <v>1804</v>
      </c>
      <c r="AB170" s="527">
        <v>741</v>
      </c>
      <c r="AC170" s="526">
        <f t="shared" si="29"/>
        <v>741</v>
      </c>
    </row>
    <row r="171" spans="1:29" ht="51">
      <c r="A171" s="7">
        <v>169</v>
      </c>
      <c r="B171" s="19">
        <v>282575</v>
      </c>
      <c r="C171" s="117" t="s">
        <v>1805</v>
      </c>
      <c r="D171" s="118" t="s">
        <v>360</v>
      </c>
      <c r="E171" s="179">
        <v>1</v>
      </c>
      <c r="F171" s="232">
        <f t="shared" si="20"/>
        <v>27059</v>
      </c>
      <c r="G171" s="231">
        <v>0.19</v>
      </c>
      <c r="H171" s="230">
        <f t="shared" si="21"/>
        <v>32200.21</v>
      </c>
      <c r="I171" s="202">
        <v>28007</v>
      </c>
      <c r="J171" s="20">
        <v>27447</v>
      </c>
      <c r="K171" s="229">
        <v>25723</v>
      </c>
      <c r="L171" s="228">
        <f t="shared" si="22"/>
        <v>27059</v>
      </c>
      <c r="M171" s="5"/>
      <c r="N171" s="227">
        <v>0.19</v>
      </c>
      <c r="O171" s="8">
        <f t="shared" si="23"/>
        <v>33328.33</v>
      </c>
      <c r="P171" s="226">
        <f t="shared" si="24"/>
        <v>32661.93</v>
      </c>
      <c r="Q171" s="226">
        <f t="shared" si="25"/>
        <v>30610.37</v>
      </c>
      <c r="R171" s="9">
        <f t="shared" si="26"/>
        <v>32200.210000000003</v>
      </c>
      <c r="S171" s="9">
        <f t="shared" si="27"/>
        <v>1809.6518019999999</v>
      </c>
      <c r="T171" s="195">
        <f t="shared" si="28"/>
        <v>34009.861801999999</v>
      </c>
      <c r="U171" s="6"/>
      <c r="V171" s="186">
        <v>46</v>
      </c>
      <c r="W171" s="186">
        <v>18</v>
      </c>
      <c r="X171" s="186">
        <v>18</v>
      </c>
      <c r="Y171" s="207" t="s">
        <v>54</v>
      </c>
      <c r="Z171" s="1"/>
      <c r="AA171" s="528" t="s">
        <v>1806</v>
      </c>
      <c r="AB171" s="525">
        <v>40572</v>
      </c>
      <c r="AC171" s="526">
        <f t="shared" si="29"/>
        <v>40572</v>
      </c>
    </row>
    <row r="172" spans="1:29" ht="51">
      <c r="A172" s="7">
        <v>170</v>
      </c>
      <c r="B172" s="19">
        <v>247525</v>
      </c>
      <c r="C172" s="117" t="s">
        <v>1807</v>
      </c>
      <c r="D172" s="118" t="s">
        <v>360</v>
      </c>
      <c r="E172" s="179">
        <v>1</v>
      </c>
      <c r="F172" s="232">
        <f t="shared" si="20"/>
        <v>21284</v>
      </c>
      <c r="G172" s="231">
        <v>0.19</v>
      </c>
      <c r="H172" s="230">
        <f t="shared" si="21"/>
        <v>25327.96</v>
      </c>
      <c r="I172" s="202">
        <v>22030</v>
      </c>
      <c r="J172" s="20">
        <v>21589</v>
      </c>
      <c r="K172" s="229">
        <v>20233</v>
      </c>
      <c r="L172" s="228">
        <f t="shared" si="22"/>
        <v>21284</v>
      </c>
      <c r="M172" s="5"/>
      <c r="N172" s="227">
        <v>0.19</v>
      </c>
      <c r="O172" s="8">
        <f t="shared" si="23"/>
        <v>26215.7</v>
      </c>
      <c r="P172" s="226">
        <f t="shared" si="24"/>
        <v>25690.91</v>
      </c>
      <c r="Q172" s="226">
        <f t="shared" si="25"/>
        <v>24077.27</v>
      </c>
      <c r="R172" s="9">
        <f t="shared" si="26"/>
        <v>25327.960000000003</v>
      </c>
      <c r="S172" s="9">
        <f t="shared" si="27"/>
        <v>1423.4313520000001</v>
      </c>
      <c r="T172" s="195">
        <f t="shared" si="28"/>
        <v>26751.391351999999</v>
      </c>
      <c r="U172" s="6"/>
      <c r="V172" s="186">
        <v>15</v>
      </c>
      <c r="W172" s="186">
        <v>11</v>
      </c>
      <c r="X172" s="186">
        <v>15</v>
      </c>
      <c r="Y172" s="207" t="s">
        <v>134</v>
      </c>
      <c r="Z172" s="1"/>
      <c r="AA172" s="528" t="s">
        <v>1808</v>
      </c>
      <c r="AB172" s="525">
        <v>31912</v>
      </c>
      <c r="AC172" s="526">
        <f t="shared" si="29"/>
        <v>31912</v>
      </c>
    </row>
    <row r="173" spans="1:29" ht="76.5">
      <c r="A173" s="7">
        <v>171</v>
      </c>
      <c r="B173" s="19">
        <v>296466</v>
      </c>
      <c r="C173" s="117" t="s">
        <v>1809</v>
      </c>
      <c r="D173" s="118" t="s">
        <v>360</v>
      </c>
      <c r="E173" s="179">
        <v>1</v>
      </c>
      <c r="F173" s="232">
        <f t="shared" si="20"/>
        <v>39433.666666666664</v>
      </c>
      <c r="G173" s="231">
        <v>0.19</v>
      </c>
      <c r="H173" s="230">
        <f t="shared" si="21"/>
        <v>46926.063333333332</v>
      </c>
      <c r="I173" s="202">
        <v>40815</v>
      </c>
      <c r="J173" s="20">
        <v>39999</v>
      </c>
      <c r="K173" s="229">
        <v>37487</v>
      </c>
      <c r="L173" s="228">
        <f t="shared" si="22"/>
        <v>39433.666666666664</v>
      </c>
      <c r="M173" s="5"/>
      <c r="N173" s="227">
        <v>0.19</v>
      </c>
      <c r="O173" s="8">
        <f t="shared" si="23"/>
        <v>48569.85</v>
      </c>
      <c r="P173" s="226">
        <f t="shared" si="24"/>
        <v>47598.81</v>
      </c>
      <c r="Q173" s="226">
        <f t="shared" si="25"/>
        <v>44609.53</v>
      </c>
      <c r="R173" s="9">
        <f t="shared" si="26"/>
        <v>46926.063333333332</v>
      </c>
      <c r="S173" s="9">
        <f t="shared" si="27"/>
        <v>2637.2447593333331</v>
      </c>
      <c r="T173" s="195">
        <f t="shared" si="28"/>
        <v>49563.308092666666</v>
      </c>
      <c r="U173" s="6"/>
      <c r="V173" s="186">
        <v>15</v>
      </c>
      <c r="W173" s="186">
        <v>11</v>
      </c>
      <c r="X173" s="186">
        <v>15</v>
      </c>
      <c r="Y173" s="207" t="s">
        <v>45</v>
      </c>
      <c r="Z173" s="1"/>
      <c r="AA173" s="528" t="s">
        <v>1791</v>
      </c>
      <c r="AB173" s="525">
        <v>59127</v>
      </c>
      <c r="AC173" s="526">
        <f t="shared" si="29"/>
        <v>59127</v>
      </c>
    </row>
    <row r="174" spans="1:29" ht="38.25">
      <c r="A174" s="7">
        <v>172</v>
      </c>
      <c r="B174" s="19">
        <v>239284</v>
      </c>
      <c r="C174" s="117" t="s">
        <v>1810</v>
      </c>
      <c r="D174" s="118" t="s">
        <v>360</v>
      </c>
      <c r="E174" s="179">
        <v>1</v>
      </c>
      <c r="F174" s="232">
        <f t="shared" si="20"/>
        <v>29999</v>
      </c>
      <c r="G174" s="231">
        <v>0.19</v>
      </c>
      <c r="H174" s="230">
        <f t="shared" si="21"/>
        <v>35698.81</v>
      </c>
      <c r="I174" s="202">
        <v>31050</v>
      </c>
      <c r="J174" s="20">
        <v>30429</v>
      </c>
      <c r="K174" s="229">
        <v>28518</v>
      </c>
      <c r="L174" s="228">
        <f t="shared" si="22"/>
        <v>29999</v>
      </c>
      <c r="M174" s="5"/>
      <c r="N174" s="227">
        <v>0.19</v>
      </c>
      <c r="O174" s="8">
        <f t="shared" si="23"/>
        <v>36949.5</v>
      </c>
      <c r="P174" s="226">
        <f t="shared" si="24"/>
        <v>36210.51</v>
      </c>
      <c r="Q174" s="226">
        <f t="shared" si="25"/>
        <v>33936.42</v>
      </c>
      <c r="R174" s="9">
        <f t="shared" si="26"/>
        <v>35698.810000000005</v>
      </c>
      <c r="S174" s="9">
        <f t="shared" si="27"/>
        <v>2006.2731219999998</v>
      </c>
      <c r="T174" s="195">
        <f t="shared" si="28"/>
        <v>37705.083121999996</v>
      </c>
      <c r="U174" s="6"/>
      <c r="V174" s="186">
        <v>15</v>
      </c>
      <c r="W174" s="186">
        <v>11</v>
      </c>
      <c r="X174" s="186">
        <v>15</v>
      </c>
      <c r="Y174" s="207" t="s">
        <v>45</v>
      </c>
      <c r="Z174" s="1"/>
      <c r="AA174" s="528" t="s">
        <v>1811</v>
      </c>
      <c r="AB174" s="525">
        <v>44979</v>
      </c>
      <c r="AC174" s="526">
        <f t="shared" si="29"/>
        <v>44979</v>
      </c>
    </row>
    <row r="175" spans="1:29" ht="51">
      <c r="A175" s="7">
        <v>173</v>
      </c>
      <c r="B175" s="19">
        <v>277914</v>
      </c>
      <c r="C175" s="117" t="s">
        <v>1812</v>
      </c>
      <c r="D175" s="118" t="s">
        <v>1813</v>
      </c>
      <c r="E175" s="179">
        <v>1</v>
      </c>
      <c r="F175" s="232">
        <f t="shared" si="20"/>
        <v>16170</v>
      </c>
      <c r="G175" s="231">
        <v>0.19</v>
      </c>
      <c r="H175" s="230">
        <f t="shared" si="21"/>
        <v>19242.3</v>
      </c>
      <c r="I175" s="202">
        <v>16736</v>
      </c>
      <c r="J175" s="20">
        <v>16402</v>
      </c>
      <c r="K175" s="229">
        <v>15372</v>
      </c>
      <c r="L175" s="228">
        <f t="shared" si="22"/>
        <v>16170</v>
      </c>
      <c r="M175" s="5"/>
      <c r="N175" s="227">
        <v>0.19</v>
      </c>
      <c r="O175" s="8">
        <f t="shared" si="23"/>
        <v>19915.84</v>
      </c>
      <c r="P175" s="226">
        <f t="shared" si="24"/>
        <v>19518.38</v>
      </c>
      <c r="Q175" s="226">
        <f t="shared" si="25"/>
        <v>18292.68</v>
      </c>
      <c r="R175" s="9">
        <f t="shared" si="26"/>
        <v>19242.3</v>
      </c>
      <c r="S175" s="9">
        <f t="shared" si="27"/>
        <v>1081.4172599999999</v>
      </c>
      <c r="T175" s="195">
        <f t="shared" si="28"/>
        <v>20323.717259999998</v>
      </c>
      <c r="U175" s="6"/>
      <c r="V175" s="186">
        <v>15</v>
      </c>
      <c r="W175" s="186">
        <v>11</v>
      </c>
      <c r="X175" s="186">
        <v>15</v>
      </c>
      <c r="Y175" s="207" t="s">
        <v>45</v>
      </c>
      <c r="Z175" s="1"/>
      <c r="AA175" s="528" t="s">
        <v>1814</v>
      </c>
      <c r="AB175" s="525">
        <v>24245</v>
      </c>
      <c r="AC175" s="526">
        <f t="shared" si="29"/>
        <v>24245</v>
      </c>
    </row>
    <row r="176" spans="1:29" ht="51">
      <c r="A176" s="7">
        <v>174</v>
      </c>
      <c r="B176" s="19">
        <v>277914</v>
      </c>
      <c r="C176" s="117" t="s">
        <v>1815</v>
      </c>
      <c r="D176" s="118" t="s">
        <v>1813</v>
      </c>
      <c r="E176" s="179">
        <v>1</v>
      </c>
      <c r="F176" s="232">
        <f t="shared" si="20"/>
        <v>16170</v>
      </c>
      <c r="G176" s="231">
        <v>0.19</v>
      </c>
      <c r="H176" s="230">
        <f t="shared" si="21"/>
        <v>19242.3</v>
      </c>
      <c r="I176" s="202">
        <v>16736</v>
      </c>
      <c r="J176" s="20">
        <v>16402</v>
      </c>
      <c r="K176" s="229">
        <v>15372</v>
      </c>
      <c r="L176" s="228">
        <f t="shared" si="22"/>
        <v>16170</v>
      </c>
      <c r="M176" s="5"/>
      <c r="N176" s="227">
        <v>0.19</v>
      </c>
      <c r="O176" s="8">
        <f t="shared" si="23"/>
        <v>19915.84</v>
      </c>
      <c r="P176" s="226">
        <f t="shared" si="24"/>
        <v>19518.38</v>
      </c>
      <c r="Q176" s="226">
        <f t="shared" si="25"/>
        <v>18292.68</v>
      </c>
      <c r="R176" s="9">
        <f t="shared" si="26"/>
        <v>19242.3</v>
      </c>
      <c r="S176" s="9">
        <f t="shared" si="27"/>
        <v>1081.4172599999999</v>
      </c>
      <c r="T176" s="195">
        <f t="shared" si="28"/>
        <v>20323.717259999998</v>
      </c>
      <c r="U176" s="6"/>
      <c r="V176" s="186">
        <v>15</v>
      </c>
      <c r="W176" s="186">
        <v>11</v>
      </c>
      <c r="X176" s="186">
        <v>15</v>
      </c>
      <c r="Y176" s="207" t="s">
        <v>45</v>
      </c>
      <c r="Z176" s="1"/>
      <c r="AA176" s="528" t="s">
        <v>1814</v>
      </c>
      <c r="AB176" s="525">
        <v>24245</v>
      </c>
      <c r="AC176" s="526">
        <f t="shared" si="29"/>
        <v>24245</v>
      </c>
    </row>
    <row r="177" spans="1:29" ht="51">
      <c r="A177" s="7">
        <v>175</v>
      </c>
      <c r="B177" s="19">
        <v>277914</v>
      </c>
      <c r="C177" s="117" t="s">
        <v>1816</v>
      </c>
      <c r="D177" s="118" t="s">
        <v>1813</v>
      </c>
      <c r="E177" s="179">
        <v>1</v>
      </c>
      <c r="F177" s="232">
        <f t="shared" si="20"/>
        <v>16170</v>
      </c>
      <c r="G177" s="231">
        <v>0.19</v>
      </c>
      <c r="H177" s="230">
        <f t="shared" si="21"/>
        <v>19242.3</v>
      </c>
      <c r="I177" s="202">
        <v>16736</v>
      </c>
      <c r="J177" s="20">
        <v>16402</v>
      </c>
      <c r="K177" s="229">
        <v>15372</v>
      </c>
      <c r="L177" s="228">
        <f t="shared" si="22"/>
        <v>16170</v>
      </c>
      <c r="M177" s="5"/>
      <c r="N177" s="227">
        <v>0.19</v>
      </c>
      <c r="O177" s="8">
        <f t="shared" si="23"/>
        <v>19915.84</v>
      </c>
      <c r="P177" s="226">
        <f t="shared" si="24"/>
        <v>19518.38</v>
      </c>
      <c r="Q177" s="226">
        <f t="shared" si="25"/>
        <v>18292.68</v>
      </c>
      <c r="R177" s="9">
        <f t="shared" si="26"/>
        <v>19242.3</v>
      </c>
      <c r="S177" s="9">
        <f t="shared" si="27"/>
        <v>1081.4172599999999</v>
      </c>
      <c r="T177" s="195">
        <f t="shared" si="28"/>
        <v>20323.717259999998</v>
      </c>
      <c r="U177" s="6"/>
      <c r="V177" s="186">
        <v>15</v>
      </c>
      <c r="W177" s="186">
        <v>11</v>
      </c>
      <c r="X177" s="186">
        <v>15</v>
      </c>
      <c r="Y177" s="207" t="s">
        <v>45</v>
      </c>
      <c r="Z177" s="1"/>
      <c r="AA177" s="528" t="s">
        <v>1814</v>
      </c>
      <c r="AB177" s="525">
        <v>24245</v>
      </c>
      <c r="AC177" s="526">
        <f t="shared" si="29"/>
        <v>24245</v>
      </c>
    </row>
    <row r="178" spans="1:29" ht="51">
      <c r="A178" s="7">
        <v>176</v>
      </c>
      <c r="B178" s="19">
        <v>277914</v>
      </c>
      <c r="C178" s="117" t="s">
        <v>1817</v>
      </c>
      <c r="D178" s="118" t="s">
        <v>1813</v>
      </c>
      <c r="E178" s="179">
        <v>1</v>
      </c>
      <c r="F178" s="232">
        <f t="shared" si="20"/>
        <v>16170</v>
      </c>
      <c r="G178" s="231">
        <v>0.19</v>
      </c>
      <c r="H178" s="230">
        <f t="shared" si="21"/>
        <v>19242.3</v>
      </c>
      <c r="I178" s="202">
        <v>16736</v>
      </c>
      <c r="J178" s="20">
        <v>16402</v>
      </c>
      <c r="K178" s="229">
        <v>15372</v>
      </c>
      <c r="L178" s="228">
        <f t="shared" si="22"/>
        <v>16170</v>
      </c>
      <c r="M178" s="5"/>
      <c r="N178" s="227">
        <v>0.19</v>
      </c>
      <c r="O178" s="8">
        <f t="shared" si="23"/>
        <v>19915.84</v>
      </c>
      <c r="P178" s="226">
        <f t="shared" si="24"/>
        <v>19518.38</v>
      </c>
      <c r="Q178" s="226">
        <f t="shared" si="25"/>
        <v>18292.68</v>
      </c>
      <c r="R178" s="9">
        <f t="shared" si="26"/>
        <v>19242.3</v>
      </c>
      <c r="S178" s="9">
        <f t="shared" si="27"/>
        <v>1081.4172599999999</v>
      </c>
      <c r="T178" s="195">
        <f t="shared" si="28"/>
        <v>20323.717259999998</v>
      </c>
      <c r="U178" s="6"/>
      <c r="V178" s="186">
        <v>15</v>
      </c>
      <c r="W178" s="186">
        <v>10</v>
      </c>
      <c r="X178" s="186">
        <v>15</v>
      </c>
      <c r="Y178" s="207" t="s">
        <v>76</v>
      </c>
      <c r="Z178" s="1"/>
      <c r="AA178" s="528" t="s">
        <v>1814</v>
      </c>
      <c r="AB178" s="525">
        <v>24245</v>
      </c>
      <c r="AC178" s="526">
        <f t="shared" si="29"/>
        <v>24245</v>
      </c>
    </row>
    <row r="179" spans="1:29" ht="51">
      <c r="A179" s="7">
        <v>177</v>
      </c>
      <c r="B179" s="19">
        <v>277914</v>
      </c>
      <c r="C179" s="117" t="s">
        <v>1818</v>
      </c>
      <c r="D179" s="118" t="s">
        <v>1813</v>
      </c>
      <c r="E179" s="179">
        <v>1</v>
      </c>
      <c r="F179" s="232">
        <f t="shared" si="20"/>
        <v>16170</v>
      </c>
      <c r="G179" s="231">
        <v>0.19</v>
      </c>
      <c r="H179" s="230">
        <f t="shared" si="21"/>
        <v>19242.3</v>
      </c>
      <c r="I179" s="202">
        <v>16736</v>
      </c>
      <c r="J179" s="20">
        <v>16402</v>
      </c>
      <c r="K179" s="229">
        <v>15372</v>
      </c>
      <c r="L179" s="228">
        <f t="shared" si="22"/>
        <v>16170</v>
      </c>
      <c r="M179" s="5"/>
      <c r="N179" s="227">
        <v>0.19</v>
      </c>
      <c r="O179" s="8">
        <f t="shared" si="23"/>
        <v>19915.84</v>
      </c>
      <c r="P179" s="226">
        <f t="shared" si="24"/>
        <v>19518.38</v>
      </c>
      <c r="Q179" s="226">
        <f t="shared" si="25"/>
        <v>18292.68</v>
      </c>
      <c r="R179" s="9">
        <f t="shared" si="26"/>
        <v>19242.3</v>
      </c>
      <c r="S179" s="9">
        <f t="shared" si="27"/>
        <v>1081.4172599999999</v>
      </c>
      <c r="T179" s="195">
        <f t="shared" si="28"/>
        <v>20323.717259999998</v>
      </c>
      <c r="U179" s="6"/>
      <c r="V179" s="186">
        <v>12</v>
      </c>
      <c r="W179" s="186">
        <v>16</v>
      </c>
      <c r="X179" s="186">
        <v>34</v>
      </c>
      <c r="Y179" s="207" t="s">
        <v>45</v>
      </c>
      <c r="Z179" s="1"/>
      <c r="AA179" s="528" t="s">
        <v>1814</v>
      </c>
      <c r="AB179" s="525">
        <v>24245</v>
      </c>
      <c r="AC179" s="526">
        <f t="shared" si="29"/>
        <v>24245</v>
      </c>
    </row>
    <row r="180" spans="1:29" ht="76.5">
      <c r="A180" s="7">
        <v>178</v>
      </c>
      <c r="B180" s="19">
        <v>256954</v>
      </c>
      <c r="C180" s="117" t="s">
        <v>1819</v>
      </c>
      <c r="D180" s="118" t="s">
        <v>1820</v>
      </c>
      <c r="E180" s="179">
        <v>1</v>
      </c>
      <c r="F180" s="232">
        <f t="shared" si="20"/>
        <v>14141.333333333334</v>
      </c>
      <c r="G180" s="231">
        <v>0.19</v>
      </c>
      <c r="H180" s="230">
        <f t="shared" si="21"/>
        <v>16828.186666666668</v>
      </c>
      <c r="I180" s="202">
        <v>14637</v>
      </c>
      <c r="J180" s="20">
        <v>14344</v>
      </c>
      <c r="K180" s="229">
        <v>13443</v>
      </c>
      <c r="L180" s="228">
        <f t="shared" si="22"/>
        <v>14141.333333333334</v>
      </c>
      <c r="M180" s="5"/>
      <c r="N180" s="227">
        <v>0.19</v>
      </c>
      <c r="O180" s="8">
        <f t="shared" si="23"/>
        <v>17418.03</v>
      </c>
      <c r="P180" s="226">
        <f t="shared" si="24"/>
        <v>17069.36</v>
      </c>
      <c r="Q180" s="226">
        <f t="shared" si="25"/>
        <v>15997.17</v>
      </c>
      <c r="R180" s="9">
        <f t="shared" si="26"/>
        <v>16828.186666666665</v>
      </c>
      <c r="S180" s="9">
        <f t="shared" si="27"/>
        <v>945.74409066666681</v>
      </c>
      <c r="T180" s="195">
        <f t="shared" si="28"/>
        <v>17773.930757333335</v>
      </c>
      <c r="U180" s="6"/>
      <c r="V180" s="186">
        <v>31</v>
      </c>
      <c r="W180" s="186">
        <v>16</v>
      </c>
      <c r="X180" s="186">
        <v>24</v>
      </c>
      <c r="Y180" s="207" t="s">
        <v>54</v>
      </c>
      <c r="Z180" s="1"/>
      <c r="AA180" s="528" t="s">
        <v>1821</v>
      </c>
      <c r="AB180" s="525">
        <v>21203</v>
      </c>
      <c r="AC180" s="526">
        <f t="shared" si="29"/>
        <v>21203</v>
      </c>
    </row>
    <row r="181" spans="1:29" ht="63.75">
      <c r="A181" s="7">
        <v>179</v>
      </c>
      <c r="B181" s="19">
        <v>272723</v>
      </c>
      <c r="C181" s="117" t="s">
        <v>1822</v>
      </c>
      <c r="D181" s="118" t="s">
        <v>61</v>
      </c>
      <c r="E181" s="179">
        <v>1</v>
      </c>
      <c r="F181" s="232">
        <f t="shared" si="20"/>
        <v>759974.66666666663</v>
      </c>
      <c r="G181" s="231">
        <v>0.19</v>
      </c>
      <c r="H181" s="230">
        <f t="shared" si="21"/>
        <v>904369.85333333327</v>
      </c>
      <c r="I181" s="202">
        <v>786600</v>
      </c>
      <c r="J181" s="20">
        <v>770868</v>
      </c>
      <c r="K181" s="229">
        <v>722456</v>
      </c>
      <c r="L181" s="228">
        <f t="shared" si="22"/>
        <v>759974.66666666663</v>
      </c>
      <c r="M181" s="5"/>
      <c r="N181" s="227">
        <v>0.19</v>
      </c>
      <c r="O181" s="8">
        <f t="shared" si="23"/>
        <v>936054</v>
      </c>
      <c r="P181" s="226">
        <f t="shared" si="24"/>
        <v>917332.92</v>
      </c>
      <c r="Q181" s="226">
        <f t="shared" si="25"/>
        <v>859722.64</v>
      </c>
      <c r="R181" s="9">
        <f t="shared" si="26"/>
        <v>904369.85333333339</v>
      </c>
      <c r="S181" s="9">
        <f t="shared" si="27"/>
        <v>50825.585757333327</v>
      </c>
      <c r="T181" s="195">
        <f t="shared" si="28"/>
        <v>955195.43909066659</v>
      </c>
      <c r="U181" s="6"/>
      <c r="V181" s="186">
        <v>31</v>
      </c>
      <c r="W181" s="186">
        <v>16</v>
      </c>
      <c r="X181" s="186">
        <v>24</v>
      </c>
      <c r="Y181" s="207" t="s">
        <v>54</v>
      </c>
      <c r="Z181" s="1"/>
      <c r="AA181" s="528" t="s">
        <v>1823</v>
      </c>
      <c r="AB181" s="525">
        <v>1139505</v>
      </c>
      <c r="AC181" s="526">
        <f t="shared" si="29"/>
        <v>1139505</v>
      </c>
    </row>
    <row r="182" spans="1:29" ht="114.75">
      <c r="A182" s="7">
        <v>180</v>
      </c>
      <c r="B182" s="19">
        <v>284218</v>
      </c>
      <c r="C182" s="117" t="s">
        <v>1824</v>
      </c>
      <c r="D182" s="118" t="s">
        <v>61</v>
      </c>
      <c r="E182" s="179">
        <v>1</v>
      </c>
      <c r="F182" s="232">
        <f t="shared" si="20"/>
        <v>98336.666666666672</v>
      </c>
      <c r="G182" s="231">
        <v>0.19</v>
      </c>
      <c r="H182" s="230">
        <f t="shared" si="21"/>
        <v>117020.63333333333</v>
      </c>
      <c r="I182" s="202">
        <v>101782</v>
      </c>
      <c r="J182" s="20">
        <v>99746</v>
      </c>
      <c r="K182" s="229">
        <v>93482</v>
      </c>
      <c r="L182" s="228">
        <f t="shared" si="22"/>
        <v>98336.666666666672</v>
      </c>
      <c r="M182" s="5"/>
      <c r="N182" s="227">
        <v>0.19</v>
      </c>
      <c r="O182" s="8">
        <f t="shared" si="23"/>
        <v>121120.58</v>
      </c>
      <c r="P182" s="226">
        <f t="shared" si="24"/>
        <v>118697.74</v>
      </c>
      <c r="Q182" s="226">
        <f t="shared" si="25"/>
        <v>111243.58</v>
      </c>
      <c r="R182" s="9">
        <f t="shared" si="26"/>
        <v>117020.63333333335</v>
      </c>
      <c r="S182" s="9">
        <f t="shared" si="27"/>
        <v>6576.5595933333334</v>
      </c>
      <c r="T182" s="195">
        <f t="shared" si="28"/>
        <v>123597.19292666667</v>
      </c>
      <c r="U182" s="6"/>
      <c r="V182" s="186">
        <v>31</v>
      </c>
      <c r="W182" s="186">
        <v>16</v>
      </c>
      <c r="X182" s="186">
        <v>24</v>
      </c>
      <c r="Y182" s="207" t="s">
        <v>54</v>
      </c>
      <c r="Z182" s="1"/>
      <c r="AA182" s="528" t="s">
        <v>1825</v>
      </c>
      <c r="AB182" s="525">
        <v>147445</v>
      </c>
      <c r="AC182" s="526">
        <f t="shared" si="29"/>
        <v>147445</v>
      </c>
    </row>
    <row r="183" spans="1:29" ht="33.75" customHeight="1">
      <c r="A183" s="7">
        <v>181</v>
      </c>
      <c r="B183" s="19">
        <v>284218</v>
      </c>
      <c r="C183" s="117" t="s">
        <v>1826</v>
      </c>
      <c r="D183" s="118" t="s">
        <v>61</v>
      </c>
      <c r="E183" s="179">
        <v>1</v>
      </c>
      <c r="F183" s="232">
        <f t="shared" si="20"/>
        <v>63358</v>
      </c>
      <c r="G183" s="231">
        <v>0.19</v>
      </c>
      <c r="H183" s="230">
        <f t="shared" si="21"/>
        <v>75396.02</v>
      </c>
      <c r="I183" s="202">
        <v>65578</v>
      </c>
      <c r="J183" s="20">
        <v>64266</v>
      </c>
      <c r="K183" s="229">
        <v>60230</v>
      </c>
      <c r="L183" s="228">
        <f t="shared" si="22"/>
        <v>63358</v>
      </c>
      <c r="M183" s="5"/>
      <c r="N183" s="227">
        <v>0.19</v>
      </c>
      <c r="O183" s="8">
        <f t="shared" si="23"/>
        <v>78037.820000000007</v>
      </c>
      <c r="P183" s="226">
        <f t="shared" si="24"/>
        <v>76476.540000000008</v>
      </c>
      <c r="Q183" s="226">
        <f t="shared" si="25"/>
        <v>71673.7</v>
      </c>
      <c r="R183" s="9">
        <f t="shared" si="26"/>
        <v>75396.02</v>
      </c>
      <c r="S183" s="9">
        <f t="shared" si="27"/>
        <v>4237.2563239999999</v>
      </c>
      <c r="T183" s="195">
        <f t="shared" si="28"/>
        <v>79633.276324000006</v>
      </c>
      <c r="U183" s="6"/>
      <c r="V183" s="186">
        <v>31</v>
      </c>
      <c r="W183" s="186">
        <v>16</v>
      </c>
      <c r="X183" s="186">
        <v>24</v>
      </c>
      <c r="Y183" s="207" t="s">
        <v>54</v>
      </c>
      <c r="Z183" s="1"/>
      <c r="AA183" s="528" t="s">
        <v>1827</v>
      </c>
      <c r="AB183" s="525">
        <v>94999</v>
      </c>
      <c r="AC183" s="526">
        <f t="shared" si="29"/>
        <v>94999</v>
      </c>
    </row>
    <row r="184" spans="1:29" ht="76.5">
      <c r="A184" s="7">
        <v>182</v>
      </c>
      <c r="B184" s="19">
        <v>242568</v>
      </c>
      <c r="C184" s="120" t="s">
        <v>1828</v>
      </c>
      <c r="D184" s="121" t="s">
        <v>61</v>
      </c>
      <c r="E184" s="180">
        <v>1</v>
      </c>
      <c r="F184" s="232">
        <f t="shared" si="20"/>
        <v>19999.333333333332</v>
      </c>
      <c r="G184" s="231">
        <v>0.19</v>
      </c>
      <c r="H184" s="230">
        <f t="shared" si="21"/>
        <v>23799.206666666665</v>
      </c>
      <c r="I184" s="202">
        <v>20700</v>
      </c>
      <c r="J184" s="20">
        <v>20286</v>
      </c>
      <c r="K184" s="229">
        <v>19012</v>
      </c>
      <c r="L184" s="228">
        <f t="shared" si="22"/>
        <v>19999.333333333332</v>
      </c>
      <c r="M184" s="5"/>
      <c r="N184" s="227">
        <v>0.19</v>
      </c>
      <c r="O184" s="8">
        <f t="shared" si="23"/>
        <v>24633</v>
      </c>
      <c r="P184" s="226">
        <f t="shared" si="24"/>
        <v>24140.34</v>
      </c>
      <c r="Q184" s="226">
        <f t="shared" si="25"/>
        <v>22624.28</v>
      </c>
      <c r="R184" s="9">
        <f t="shared" si="26"/>
        <v>23799.206666666665</v>
      </c>
      <c r="S184" s="9">
        <f t="shared" si="27"/>
        <v>1337.5154146666666</v>
      </c>
      <c r="T184" s="195">
        <f t="shared" si="28"/>
        <v>25136.722081333333</v>
      </c>
      <c r="U184" s="6"/>
      <c r="V184" s="186">
        <v>31</v>
      </c>
      <c r="W184" s="186">
        <v>16</v>
      </c>
      <c r="X184" s="186">
        <v>24</v>
      </c>
      <c r="Y184" s="207" t="s">
        <v>54</v>
      </c>
      <c r="Z184" s="1"/>
      <c r="AA184" s="528" t="s">
        <v>1829</v>
      </c>
      <c r="AB184" s="525">
        <v>29987</v>
      </c>
      <c r="AC184" s="526">
        <f t="shared" si="29"/>
        <v>29987</v>
      </c>
    </row>
    <row r="185" spans="1:29" ht="30" customHeight="1">
      <c r="A185" s="7">
        <v>183</v>
      </c>
      <c r="B185" s="19">
        <v>282501</v>
      </c>
      <c r="C185" s="117" t="s">
        <v>1830</v>
      </c>
      <c r="D185" s="118" t="s">
        <v>61</v>
      </c>
      <c r="E185" s="179">
        <v>1</v>
      </c>
      <c r="F185" s="232">
        <f t="shared" si="20"/>
        <v>86847.333333333328</v>
      </c>
      <c r="G185" s="231">
        <v>0.19</v>
      </c>
      <c r="H185" s="230">
        <f t="shared" si="21"/>
        <v>103348.32666666666</v>
      </c>
      <c r="I185" s="202">
        <v>89890</v>
      </c>
      <c r="J185" s="20">
        <v>88092</v>
      </c>
      <c r="K185" s="229">
        <v>82560</v>
      </c>
      <c r="L185" s="228">
        <f t="shared" si="22"/>
        <v>86847.333333333328</v>
      </c>
      <c r="M185" s="5"/>
      <c r="N185" s="227">
        <v>0.19</v>
      </c>
      <c r="O185" s="8">
        <f t="shared" si="23"/>
        <v>106969.1</v>
      </c>
      <c r="P185" s="226">
        <f t="shared" si="24"/>
        <v>104829.48</v>
      </c>
      <c r="Q185" s="226">
        <f t="shared" si="25"/>
        <v>98246.399999999994</v>
      </c>
      <c r="R185" s="9">
        <f t="shared" si="26"/>
        <v>103348.32666666666</v>
      </c>
      <c r="S185" s="9">
        <f t="shared" si="27"/>
        <v>5808.1759586666667</v>
      </c>
      <c r="T185" s="195">
        <f t="shared" si="28"/>
        <v>109156.50262533332</v>
      </c>
      <c r="U185" s="6"/>
      <c r="V185" s="186">
        <v>31</v>
      </c>
      <c r="W185" s="186">
        <v>16</v>
      </c>
      <c r="X185" s="186">
        <v>24</v>
      </c>
      <c r="Y185" s="207" t="s">
        <v>54</v>
      </c>
      <c r="Z185" s="1"/>
      <c r="AA185" s="528" t="s">
        <v>1831</v>
      </c>
      <c r="AB185" s="525">
        <v>130218</v>
      </c>
      <c r="AC185" s="526">
        <f t="shared" si="29"/>
        <v>130218</v>
      </c>
    </row>
    <row r="186" spans="1:29" ht="29.25" customHeight="1">
      <c r="A186" s="7">
        <v>184</v>
      </c>
      <c r="B186" s="19">
        <v>282501</v>
      </c>
      <c r="C186" s="117" t="s">
        <v>1832</v>
      </c>
      <c r="D186" s="118" t="s">
        <v>61</v>
      </c>
      <c r="E186" s="179">
        <v>1</v>
      </c>
      <c r="F186" s="232">
        <f t="shared" si="20"/>
        <v>57418.666666666664</v>
      </c>
      <c r="G186" s="231">
        <v>0.19</v>
      </c>
      <c r="H186" s="230">
        <f t="shared" si="21"/>
        <v>68328.213333333333</v>
      </c>
      <c r="I186" s="202">
        <v>59430</v>
      </c>
      <c r="J186" s="20">
        <v>58242</v>
      </c>
      <c r="K186" s="229">
        <v>54584</v>
      </c>
      <c r="L186" s="228">
        <f t="shared" si="22"/>
        <v>57418.666666666664</v>
      </c>
      <c r="M186" s="5"/>
      <c r="N186" s="227">
        <v>0.19</v>
      </c>
      <c r="O186" s="8">
        <f t="shared" si="23"/>
        <v>70721.7</v>
      </c>
      <c r="P186" s="226">
        <f t="shared" si="24"/>
        <v>69307.98</v>
      </c>
      <c r="Q186" s="226">
        <f t="shared" si="25"/>
        <v>64954.96</v>
      </c>
      <c r="R186" s="9">
        <f t="shared" si="26"/>
        <v>68328.213333333333</v>
      </c>
      <c r="S186" s="9">
        <f t="shared" si="27"/>
        <v>3840.0455893333333</v>
      </c>
      <c r="T186" s="195">
        <f t="shared" si="28"/>
        <v>72168.258922666661</v>
      </c>
      <c r="U186" s="6"/>
      <c r="V186" s="186">
        <v>11</v>
      </c>
      <c r="W186" s="186">
        <v>11</v>
      </c>
      <c r="X186" s="186">
        <v>16</v>
      </c>
      <c r="Y186" s="207" t="s">
        <v>134</v>
      </c>
      <c r="Z186" s="1"/>
      <c r="AA186" s="528" t="s">
        <v>1833</v>
      </c>
      <c r="AB186" s="525">
        <v>86093</v>
      </c>
      <c r="AC186" s="526">
        <f t="shared" si="29"/>
        <v>86093</v>
      </c>
    </row>
    <row r="187" spans="1:29" ht="76.5">
      <c r="A187" s="7">
        <v>185</v>
      </c>
      <c r="B187" s="19">
        <v>234548</v>
      </c>
      <c r="C187" s="117" t="s">
        <v>1834</v>
      </c>
      <c r="D187" s="118" t="s">
        <v>61</v>
      </c>
      <c r="E187" s="179">
        <v>1</v>
      </c>
      <c r="F187" s="232">
        <f t="shared" si="20"/>
        <v>46498.666666666664</v>
      </c>
      <c r="G187" s="231">
        <v>0.19</v>
      </c>
      <c r="H187" s="230">
        <f t="shared" si="21"/>
        <v>55333.41333333333</v>
      </c>
      <c r="I187" s="202">
        <v>48128</v>
      </c>
      <c r="J187" s="20">
        <v>47165</v>
      </c>
      <c r="K187" s="229">
        <v>44203</v>
      </c>
      <c r="L187" s="228">
        <f t="shared" si="22"/>
        <v>46498.666666666664</v>
      </c>
      <c r="M187" s="5"/>
      <c r="N187" s="227">
        <v>0.19</v>
      </c>
      <c r="O187" s="8">
        <f t="shared" si="23"/>
        <v>57272.32</v>
      </c>
      <c r="P187" s="226">
        <f t="shared" si="24"/>
        <v>56126.35</v>
      </c>
      <c r="Q187" s="226">
        <f t="shared" si="25"/>
        <v>52601.57</v>
      </c>
      <c r="R187" s="9">
        <f t="shared" si="26"/>
        <v>55333.41333333333</v>
      </c>
      <c r="S187" s="9">
        <f t="shared" si="27"/>
        <v>3109.7378293333331</v>
      </c>
      <c r="T187" s="195">
        <f t="shared" si="28"/>
        <v>58443.151162666662</v>
      </c>
      <c r="U187" s="6"/>
      <c r="V187" s="186">
        <v>11</v>
      </c>
      <c r="W187" s="186">
        <v>11</v>
      </c>
      <c r="X187" s="186">
        <v>16</v>
      </c>
      <c r="Y187" s="207" t="s">
        <v>134</v>
      </c>
      <c r="Z187" s="1"/>
      <c r="AA187" s="528" t="s">
        <v>1835</v>
      </c>
      <c r="AB187" s="525">
        <v>69720</v>
      </c>
      <c r="AC187" s="526">
        <f t="shared" si="29"/>
        <v>69720</v>
      </c>
    </row>
    <row r="188" spans="1:29" ht="76.5">
      <c r="A188" s="7">
        <v>186</v>
      </c>
      <c r="B188" s="19">
        <v>280067</v>
      </c>
      <c r="C188" s="117" t="s">
        <v>1836</v>
      </c>
      <c r="D188" s="118" t="s">
        <v>61</v>
      </c>
      <c r="E188" s="179">
        <v>1</v>
      </c>
      <c r="F188" s="232">
        <f t="shared" si="20"/>
        <v>42898.666666666664</v>
      </c>
      <c r="G188" s="231">
        <v>0.19</v>
      </c>
      <c r="H188" s="230">
        <f t="shared" si="21"/>
        <v>51049.41333333333</v>
      </c>
      <c r="I188" s="202">
        <v>44402</v>
      </c>
      <c r="J188" s="20">
        <v>43513</v>
      </c>
      <c r="K188" s="229">
        <v>40781</v>
      </c>
      <c r="L188" s="228">
        <f t="shared" si="22"/>
        <v>42898.666666666664</v>
      </c>
      <c r="M188" s="5"/>
      <c r="N188" s="227">
        <v>0.19</v>
      </c>
      <c r="O188" s="8">
        <f t="shared" si="23"/>
        <v>52838.38</v>
      </c>
      <c r="P188" s="226">
        <f t="shared" si="24"/>
        <v>51780.47</v>
      </c>
      <c r="Q188" s="226">
        <f t="shared" si="25"/>
        <v>48529.39</v>
      </c>
      <c r="R188" s="9">
        <f t="shared" si="26"/>
        <v>51049.41333333333</v>
      </c>
      <c r="S188" s="9">
        <f t="shared" si="27"/>
        <v>2868.9770293333331</v>
      </c>
      <c r="T188" s="195">
        <f t="shared" si="28"/>
        <v>53918.390362666665</v>
      </c>
      <c r="U188" s="6"/>
      <c r="V188" s="186">
        <v>11</v>
      </c>
      <c r="W188" s="186">
        <v>12</v>
      </c>
      <c r="X188" s="186">
        <v>16</v>
      </c>
      <c r="Y188" s="207" t="s">
        <v>118</v>
      </c>
      <c r="Z188" s="1"/>
      <c r="AA188" s="528" t="s">
        <v>1837</v>
      </c>
      <c r="AB188" s="525">
        <v>64322</v>
      </c>
      <c r="AC188" s="526">
        <f t="shared" si="29"/>
        <v>64322</v>
      </c>
    </row>
    <row r="189" spans="1:29" ht="76.5">
      <c r="A189" s="7">
        <v>187</v>
      </c>
      <c r="B189" s="19">
        <v>235956</v>
      </c>
      <c r="C189" s="117" t="s">
        <v>1838</v>
      </c>
      <c r="D189" s="118" t="s">
        <v>47</v>
      </c>
      <c r="E189" s="179">
        <v>1</v>
      </c>
      <c r="F189" s="232">
        <f t="shared" si="20"/>
        <v>13034.333333333334</v>
      </c>
      <c r="G189" s="231">
        <v>0.19</v>
      </c>
      <c r="H189" s="230">
        <f t="shared" si="21"/>
        <v>15510.856666666667</v>
      </c>
      <c r="I189" s="202">
        <v>13491</v>
      </c>
      <c r="J189" s="20">
        <v>13221</v>
      </c>
      <c r="K189" s="229">
        <v>12391</v>
      </c>
      <c r="L189" s="228">
        <f t="shared" si="22"/>
        <v>13034.333333333334</v>
      </c>
      <c r="M189" s="5"/>
      <c r="N189" s="227">
        <v>0.19</v>
      </c>
      <c r="O189" s="8">
        <f t="shared" si="23"/>
        <v>16054.29</v>
      </c>
      <c r="P189" s="226">
        <f t="shared" si="24"/>
        <v>15732.99</v>
      </c>
      <c r="Q189" s="226">
        <f t="shared" si="25"/>
        <v>14745.29</v>
      </c>
      <c r="R189" s="9">
        <f t="shared" si="26"/>
        <v>15510.856666666667</v>
      </c>
      <c r="S189" s="9">
        <f t="shared" si="27"/>
        <v>871.71014466666668</v>
      </c>
      <c r="T189" s="195">
        <f t="shared" si="28"/>
        <v>16382.566811333334</v>
      </c>
      <c r="U189" s="6"/>
      <c r="V189" s="186">
        <v>31</v>
      </c>
      <c r="W189" s="186">
        <v>21</v>
      </c>
      <c r="X189" s="186">
        <v>19</v>
      </c>
      <c r="Y189" s="207" t="s">
        <v>282</v>
      </c>
      <c r="Z189" s="1"/>
      <c r="AA189" s="528" t="s">
        <v>1607</v>
      </c>
      <c r="AB189" s="525">
        <v>19543</v>
      </c>
      <c r="AC189" s="526">
        <f t="shared" si="29"/>
        <v>19543</v>
      </c>
    </row>
    <row r="190" spans="1:29" ht="102">
      <c r="A190" s="7">
        <v>188</v>
      </c>
      <c r="B190" s="19">
        <v>245026</v>
      </c>
      <c r="C190" s="119" t="s">
        <v>1839</v>
      </c>
      <c r="D190" s="118" t="s">
        <v>41</v>
      </c>
      <c r="E190" s="179">
        <v>1</v>
      </c>
      <c r="F190" s="232">
        <f t="shared" si="20"/>
        <v>9982.3333333333339</v>
      </c>
      <c r="G190" s="231">
        <v>0.19</v>
      </c>
      <c r="H190" s="230">
        <f t="shared" si="21"/>
        <v>11878.976666666667</v>
      </c>
      <c r="I190" s="202">
        <v>10332</v>
      </c>
      <c r="J190" s="20">
        <v>10125</v>
      </c>
      <c r="K190" s="229">
        <v>9490</v>
      </c>
      <c r="L190" s="228">
        <f t="shared" si="22"/>
        <v>9982.3333333333339</v>
      </c>
      <c r="M190" s="5"/>
      <c r="N190" s="227">
        <v>0.19</v>
      </c>
      <c r="O190" s="8">
        <f t="shared" si="23"/>
        <v>12295.08</v>
      </c>
      <c r="P190" s="226">
        <f t="shared" si="24"/>
        <v>12048.75</v>
      </c>
      <c r="Q190" s="226">
        <f t="shared" si="25"/>
        <v>11293.1</v>
      </c>
      <c r="R190" s="9">
        <f t="shared" si="26"/>
        <v>11878.976666666667</v>
      </c>
      <c r="S190" s="9">
        <f t="shared" si="27"/>
        <v>667.59848866666675</v>
      </c>
      <c r="T190" s="195">
        <f t="shared" si="28"/>
        <v>12546.575155333334</v>
      </c>
      <c r="U190" s="6"/>
      <c r="V190" s="186">
        <v>31</v>
      </c>
      <c r="W190" s="186">
        <v>21</v>
      </c>
      <c r="X190" s="186">
        <v>19</v>
      </c>
      <c r="Y190" s="207" t="s">
        <v>282</v>
      </c>
      <c r="Z190" s="1"/>
      <c r="AA190" s="528" t="s">
        <v>1840</v>
      </c>
      <c r="AB190" s="525">
        <v>14966</v>
      </c>
      <c r="AC190" s="526">
        <f t="shared" si="29"/>
        <v>14966</v>
      </c>
    </row>
    <row r="191" spans="1:29" ht="89.25">
      <c r="A191" s="7">
        <v>189</v>
      </c>
      <c r="B191" s="19">
        <v>241243</v>
      </c>
      <c r="C191" s="117" t="s">
        <v>1841</v>
      </c>
      <c r="D191" s="118" t="s">
        <v>305</v>
      </c>
      <c r="E191" s="179">
        <v>1</v>
      </c>
      <c r="F191" s="232">
        <f t="shared" si="20"/>
        <v>35803.666666666664</v>
      </c>
      <c r="G191" s="231">
        <v>0.19</v>
      </c>
      <c r="H191" s="230">
        <f t="shared" si="21"/>
        <v>42606.363333333327</v>
      </c>
      <c r="I191" s="202">
        <v>37058</v>
      </c>
      <c r="J191" s="20">
        <v>36317</v>
      </c>
      <c r="K191" s="229">
        <v>34036</v>
      </c>
      <c r="L191" s="228">
        <f t="shared" si="22"/>
        <v>35803.666666666664</v>
      </c>
      <c r="M191" s="5"/>
      <c r="N191" s="227">
        <v>0.19</v>
      </c>
      <c r="O191" s="8">
        <f t="shared" si="23"/>
        <v>44099.020000000004</v>
      </c>
      <c r="P191" s="226">
        <f t="shared" si="24"/>
        <v>43217.23</v>
      </c>
      <c r="Q191" s="226">
        <f t="shared" si="25"/>
        <v>40502.839999999997</v>
      </c>
      <c r="R191" s="9">
        <f t="shared" si="26"/>
        <v>42606.363333333335</v>
      </c>
      <c r="S191" s="9">
        <f t="shared" si="27"/>
        <v>2394.4776193333328</v>
      </c>
      <c r="T191" s="195">
        <f t="shared" si="28"/>
        <v>45000.840952666658</v>
      </c>
      <c r="U191" s="6"/>
      <c r="V191" s="186">
        <v>31</v>
      </c>
      <c r="W191" s="186">
        <v>21</v>
      </c>
      <c r="X191" s="186">
        <v>19</v>
      </c>
      <c r="Y191" s="207" t="s">
        <v>282</v>
      </c>
      <c r="Z191" s="1"/>
      <c r="AA191" s="528" t="s">
        <v>1842</v>
      </c>
      <c r="AB191" s="525">
        <v>53684</v>
      </c>
      <c r="AC191" s="526">
        <f t="shared" si="29"/>
        <v>53684</v>
      </c>
    </row>
    <row r="192" spans="1:29" ht="102">
      <c r="A192" s="7">
        <v>190</v>
      </c>
      <c r="B192" s="19">
        <v>234553</v>
      </c>
      <c r="C192" s="117" t="s">
        <v>1843</v>
      </c>
      <c r="D192" s="118" t="s">
        <v>1844</v>
      </c>
      <c r="E192" s="179">
        <v>1</v>
      </c>
      <c r="F192" s="232">
        <f t="shared" si="20"/>
        <v>26249</v>
      </c>
      <c r="G192" s="231">
        <v>0.19</v>
      </c>
      <c r="H192" s="230">
        <f t="shared" si="21"/>
        <v>31236.31</v>
      </c>
      <c r="I192" s="202">
        <v>27169</v>
      </c>
      <c r="J192" s="20">
        <v>26625</v>
      </c>
      <c r="K192" s="229">
        <v>24953</v>
      </c>
      <c r="L192" s="228">
        <f t="shared" si="22"/>
        <v>26249</v>
      </c>
      <c r="M192" s="5"/>
      <c r="N192" s="227">
        <v>0.19</v>
      </c>
      <c r="O192" s="8">
        <f t="shared" si="23"/>
        <v>32331.11</v>
      </c>
      <c r="P192" s="226">
        <f t="shared" si="24"/>
        <v>31683.75</v>
      </c>
      <c r="Q192" s="226">
        <f t="shared" si="25"/>
        <v>29694.07</v>
      </c>
      <c r="R192" s="9">
        <f t="shared" si="26"/>
        <v>31236.309999999998</v>
      </c>
      <c r="S192" s="9">
        <f t="shared" si="27"/>
        <v>1755.480622</v>
      </c>
      <c r="T192" s="195">
        <f t="shared" si="28"/>
        <v>32991.790622</v>
      </c>
      <c r="U192" s="6"/>
      <c r="V192" s="186">
        <v>31</v>
      </c>
      <c r="W192" s="186">
        <v>21</v>
      </c>
      <c r="X192" s="186">
        <v>19</v>
      </c>
      <c r="Y192" s="207" t="s">
        <v>282</v>
      </c>
      <c r="Z192" s="1"/>
      <c r="AA192" s="528" t="s">
        <v>1845</v>
      </c>
      <c r="AB192" s="525">
        <v>39357</v>
      </c>
      <c r="AC192" s="526">
        <f t="shared" si="29"/>
        <v>39357</v>
      </c>
    </row>
    <row r="193" spans="1:29" ht="25.5" customHeight="1">
      <c r="A193" s="7">
        <v>191</v>
      </c>
      <c r="B193" s="19">
        <v>245025</v>
      </c>
      <c r="C193" s="117" t="s">
        <v>1846</v>
      </c>
      <c r="D193" s="118" t="s">
        <v>41</v>
      </c>
      <c r="E193" s="179">
        <v>1</v>
      </c>
      <c r="F193" s="232">
        <f t="shared" si="20"/>
        <v>248991.66666666666</v>
      </c>
      <c r="G193" s="231">
        <v>0.19</v>
      </c>
      <c r="H193" s="230">
        <f t="shared" si="21"/>
        <v>296300.08333333331</v>
      </c>
      <c r="I193" s="202">
        <v>257715</v>
      </c>
      <c r="J193" s="20">
        <v>252561</v>
      </c>
      <c r="K193" s="229">
        <v>236699</v>
      </c>
      <c r="L193" s="228">
        <f t="shared" si="22"/>
        <v>248991.66666666666</v>
      </c>
      <c r="M193" s="5"/>
      <c r="N193" s="227">
        <v>0.19</v>
      </c>
      <c r="O193" s="8">
        <f t="shared" si="23"/>
        <v>306680.84999999998</v>
      </c>
      <c r="P193" s="226">
        <f t="shared" si="24"/>
        <v>300547.59000000003</v>
      </c>
      <c r="Q193" s="226">
        <f t="shared" si="25"/>
        <v>281671.81</v>
      </c>
      <c r="R193" s="9">
        <f t="shared" si="26"/>
        <v>296300.08333333331</v>
      </c>
      <c r="S193" s="9">
        <f t="shared" si="27"/>
        <v>16652.064683333334</v>
      </c>
      <c r="T193" s="195">
        <f t="shared" si="28"/>
        <v>312952.14801666664</v>
      </c>
      <c r="U193" s="6"/>
      <c r="V193" s="186">
        <v>31</v>
      </c>
      <c r="W193" s="186">
        <v>21</v>
      </c>
      <c r="X193" s="186">
        <v>19</v>
      </c>
      <c r="Y193" s="207" t="s">
        <v>282</v>
      </c>
      <c r="Z193" s="1"/>
      <c r="AA193" s="528" t="s">
        <v>1840</v>
      </c>
      <c r="AB193" s="525">
        <v>373338</v>
      </c>
      <c r="AC193" s="526">
        <f t="shared" si="29"/>
        <v>373338</v>
      </c>
    </row>
    <row r="194" spans="1:29" ht="25.5" customHeight="1">
      <c r="A194" s="7">
        <v>192</v>
      </c>
      <c r="B194" s="19">
        <v>245026</v>
      </c>
      <c r="C194" s="117" t="s">
        <v>1847</v>
      </c>
      <c r="D194" s="118" t="s">
        <v>41</v>
      </c>
      <c r="E194" s="179">
        <v>1</v>
      </c>
      <c r="F194" s="232">
        <f t="shared" si="20"/>
        <v>271941</v>
      </c>
      <c r="G194" s="231">
        <v>0.19</v>
      </c>
      <c r="H194" s="230">
        <f t="shared" si="21"/>
        <v>323609.78999999998</v>
      </c>
      <c r="I194" s="202">
        <v>281468</v>
      </c>
      <c r="J194" s="20">
        <v>275839</v>
      </c>
      <c r="K194" s="229">
        <v>258516</v>
      </c>
      <c r="L194" s="228">
        <f t="shared" si="22"/>
        <v>271941</v>
      </c>
      <c r="M194" s="5"/>
      <c r="N194" s="227">
        <v>0.19</v>
      </c>
      <c r="O194" s="8">
        <f t="shared" si="23"/>
        <v>334946.92</v>
      </c>
      <c r="P194" s="226">
        <f t="shared" si="24"/>
        <v>328248.41000000003</v>
      </c>
      <c r="Q194" s="226">
        <f t="shared" si="25"/>
        <v>307634.03999999998</v>
      </c>
      <c r="R194" s="9">
        <f t="shared" si="26"/>
        <v>323609.79000000004</v>
      </c>
      <c r="S194" s="9">
        <f t="shared" si="27"/>
        <v>18186.870198000001</v>
      </c>
      <c r="T194" s="195">
        <f t="shared" si="28"/>
        <v>341796.66019799997</v>
      </c>
      <c r="U194" s="6"/>
      <c r="V194" s="186">
        <v>27</v>
      </c>
      <c r="W194" s="186">
        <v>11</v>
      </c>
      <c r="X194" s="186" t="s">
        <v>45</v>
      </c>
      <c r="Y194" s="207" t="s">
        <v>45</v>
      </c>
      <c r="Z194" s="1"/>
      <c r="AA194" s="528" t="s">
        <v>1842</v>
      </c>
      <c r="AB194" s="525">
        <v>407747</v>
      </c>
      <c r="AC194" s="526">
        <f t="shared" si="29"/>
        <v>407747</v>
      </c>
    </row>
    <row r="195" spans="1:29" ht="25.5" customHeight="1">
      <c r="A195" s="7">
        <v>193</v>
      </c>
      <c r="B195" s="19">
        <v>240359</v>
      </c>
      <c r="C195" s="117" t="s">
        <v>1848</v>
      </c>
      <c r="D195" s="118" t="s">
        <v>305</v>
      </c>
      <c r="E195" s="179">
        <v>1</v>
      </c>
      <c r="F195" s="232">
        <f t="shared" ref="F195:F258" si="30">L195</f>
        <v>74082.333333333328</v>
      </c>
      <c r="G195" s="231">
        <v>0.19</v>
      </c>
      <c r="H195" s="230">
        <f t="shared" ref="H195:H258" si="31">(F195*G195)+F195</f>
        <v>88157.976666666655</v>
      </c>
      <c r="I195" s="202">
        <v>76678</v>
      </c>
      <c r="J195" s="20">
        <v>75144</v>
      </c>
      <c r="K195" s="229">
        <v>70425</v>
      </c>
      <c r="L195" s="228">
        <f t="shared" ref="L195:L258" si="32">+AVERAGE(I195:K195)</f>
        <v>74082.333333333328</v>
      </c>
      <c r="M195" s="5"/>
      <c r="N195" s="227">
        <v>0.19</v>
      </c>
      <c r="O195" s="8">
        <f t="shared" ref="O195:O258" si="33">+(I195*N195)+I195</f>
        <v>91246.82</v>
      </c>
      <c r="P195" s="226">
        <f t="shared" ref="P195:P258" si="34">+(J195*N195)+J195</f>
        <v>89421.36</v>
      </c>
      <c r="Q195" s="226">
        <f t="shared" ref="Q195:Q258" si="35">+(K195*N195)+K195</f>
        <v>83805.75</v>
      </c>
      <c r="R195" s="9">
        <f t="shared" ref="R195:R258" si="36">+AVERAGE(O195:Q195)</f>
        <v>88157.976666666669</v>
      </c>
      <c r="S195" s="9">
        <f t="shared" ref="S195:S258" si="37">H195*5.62%</f>
        <v>4954.4782886666662</v>
      </c>
      <c r="T195" s="195">
        <f t="shared" ref="T195:T258" si="38">H195+S195</f>
        <v>93112.45495533332</v>
      </c>
      <c r="U195" s="6"/>
      <c r="V195" s="186">
        <v>27</v>
      </c>
      <c r="W195" s="186">
        <v>11</v>
      </c>
      <c r="X195" s="186" t="s">
        <v>45</v>
      </c>
      <c r="Y195" s="207" t="s">
        <v>45</v>
      </c>
      <c r="Z195" s="1"/>
      <c r="AA195" s="528" t="s">
        <v>1845</v>
      </c>
      <c r="AB195" s="525">
        <v>111078</v>
      </c>
      <c r="AC195" s="526">
        <f t="shared" ref="AC195:AC258" si="39">AVERAGE(AA195:AB195)</f>
        <v>111078</v>
      </c>
    </row>
    <row r="196" spans="1:29" ht="25.5" customHeight="1">
      <c r="A196" s="7">
        <v>194</v>
      </c>
      <c r="B196" s="19">
        <v>248783</v>
      </c>
      <c r="C196" s="117" t="s">
        <v>1849</v>
      </c>
      <c r="D196" s="118" t="s">
        <v>1844</v>
      </c>
      <c r="E196" s="179">
        <v>1</v>
      </c>
      <c r="F196" s="232">
        <f t="shared" si="30"/>
        <v>21284</v>
      </c>
      <c r="G196" s="231">
        <v>0.19</v>
      </c>
      <c r="H196" s="230">
        <f t="shared" si="31"/>
        <v>25327.96</v>
      </c>
      <c r="I196" s="202">
        <v>22030</v>
      </c>
      <c r="J196" s="20">
        <v>21589</v>
      </c>
      <c r="K196" s="229">
        <v>20233</v>
      </c>
      <c r="L196" s="228">
        <f t="shared" si="32"/>
        <v>21284</v>
      </c>
      <c r="M196" s="5"/>
      <c r="N196" s="227">
        <v>0.19</v>
      </c>
      <c r="O196" s="8">
        <f t="shared" si="33"/>
        <v>26215.7</v>
      </c>
      <c r="P196" s="226">
        <f t="shared" si="34"/>
        <v>25690.91</v>
      </c>
      <c r="Q196" s="226">
        <f t="shared" si="35"/>
        <v>24077.27</v>
      </c>
      <c r="R196" s="9">
        <f t="shared" si="36"/>
        <v>25327.960000000003</v>
      </c>
      <c r="S196" s="9">
        <f t="shared" si="37"/>
        <v>1423.4313520000001</v>
      </c>
      <c r="T196" s="195">
        <f t="shared" si="38"/>
        <v>26751.391351999999</v>
      </c>
      <c r="U196" s="6"/>
      <c r="V196" s="186">
        <v>27</v>
      </c>
      <c r="W196" s="186">
        <v>11</v>
      </c>
      <c r="X196" s="186" t="s">
        <v>45</v>
      </c>
      <c r="Y196" s="207" t="s">
        <v>45</v>
      </c>
      <c r="Z196" s="1"/>
      <c r="AA196" s="528" t="s">
        <v>1850</v>
      </c>
      <c r="AB196" s="525">
        <v>31912</v>
      </c>
      <c r="AC196" s="526">
        <f t="shared" si="39"/>
        <v>31912</v>
      </c>
    </row>
    <row r="197" spans="1:29" ht="25.5" customHeight="1">
      <c r="A197" s="7">
        <v>195</v>
      </c>
      <c r="B197" s="19">
        <v>254621</v>
      </c>
      <c r="C197" s="117" t="s">
        <v>1851</v>
      </c>
      <c r="D197" s="118" t="s">
        <v>1844</v>
      </c>
      <c r="E197" s="179">
        <v>1</v>
      </c>
      <c r="F197" s="232">
        <f t="shared" si="30"/>
        <v>5279.666666666667</v>
      </c>
      <c r="G197" s="231">
        <v>0.19</v>
      </c>
      <c r="H197" s="230">
        <f t="shared" si="31"/>
        <v>6282.8033333333333</v>
      </c>
      <c r="I197" s="202">
        <v>5465</v>
      </c>
      <c r="J197" s="20">
        <v>5355</v>
      </c>
      <c r="K197" s="229">
        <v>5019</v>
      </c>
      <c r="L197" s="228">
        <f t="shared" si="32"/>
        <v>5279.666666666667</v>
      </c>
      <c r="M197" s="5"/>
      <c r="N197" s="227">
        <v>0.19</v>
      </c>
      <c r="O197" s="8">
        <f t="shared" si="33"/>
        <v>6503.35</v>
      </c>
      <c r="P197" s="226">
        <f t="shared" si="34"/>
        <v>6372.45</v>
      </c>
      <c r="Q197" s="226">
        <f t="shared" si="35"/>
        <v>5972.61</v>
      </c>
      <c r="R197" s="9">
        <f t="shared" si="36"/>
        <v>6282.8033333333333</v>
      </c>
      <c r="S197" s="9">
        <f t="shared" si="37"/>
        <v>353.09354733333333</v>
      </c>
      <c r="T197" s="195">
        <f t="shared" si="38"/>
        <v>6635.8968806666662</v>
      </c>
      <c r="U197" s="6"/>
      <c r="V197" s="186">
        <v>27</v>
      </c>
      <c r="W197" s="186">
        <v>11</v>
      </c>
      <c r="X197" s="186">
        <v>28</v>
      </c>
      <c r="Y197" s="207" t="s">
        <v>45</v>
      </c>
      <c r="Z197" s="1"/>
      <c r="AA197" s="528" t="s">
        <v>1852</v>
      </c>
      <c r="AB197" s="525">
        <v>7915</v>
      </c>
      <c r="AC197" s="526">
        <f t="shared" si="39"/>
        <v>7915</v>
      </c>
    </row>
    <row r="198" spans="1:29" ht="25.5" customHeight="1">
      <c r="A198" s="7">
        <v>196</v>
      </c>
      <c r="B198" s="19">
        <v>246025</v>
      </c>
      <c r="C198" s="117" t="s">
        <v>1853</v>
      </c>
      <c r="D198" s="118" t="s">
        <v>1844</v>
      </c>
      <c r="E198" s="179">
        <v>1</v>
      </c>
      <c r="F198" s="232">
        <f t="shared" si="30"/>
        <v>5279.666666666667</v>
      </c>
      <c r="G198" s="231">
        <v>0.19</v>
      </c>
      <c r="H198" s="230">
        <f t="shared" si="31"/>
        <v>6282.8033333333333</v>
      </c>
      <c r="I198" s="202">
        <v>5465</v>
      </c>
      <c r="J198" s="20">
        <v>5355</v>
      </c>
      <c r="K198" s="229">
        <v>5019</v>
      </c>
      <c r="L198" s="228">
        <f t="shared" si="32"/>
        <v>5279.666666666667</v>
      </c>
      <c r="M198" s="5"/>
      <c r="N198" s="227">
        <v>0.19</v>
      </c>
      <c r="O198" s="8">
        <f t="shared" si="33"/>
        <v>6503.35</v>
      </c>
      <c r="P198" s="226">
        <f t="shared" si="34"/>
        <v>6372.45</v>
      </c>
      <c r="Q198" s="226">
        <f t="shared" si="35"/>
        <v>5972.61</v>
      </c>
      <c r="R198" s="9">
        <f t="shared" si="36"/>
        <v>6282.8033333333333</v>
      </c>
      <c r="S198" s="9">
        <f t="shared" si="37"/>
        <v>353.09354733333333</v>
      </c>
      <c r="T198" s="195">
        <f t="shared" si="38"/>
        <v>6635.8968806666662</v>
      </c>
      <c r="U198" s="6"/>
      <c r="V198" s="186">
        <v>27</v>
      </c>
      <c r="W198" s="186">
        <v>11</v>
      </c>
      <c r="X198" s="186">
        <v>28</v>
      </c>
      <c r="Y198" s="207" t="s">
        <v>45</v>
      </c>
      <c r="Z198" s="1"/>
      <c r="AA198" s="528" t="s">
        <v>1854</v>
      </c>
      <c r="AB198" s="525">
        <v>7915</v>
      </c>
      <c r="AC198" s="526">
        <f t="shared" si="39"/>
        <v>7915</v>
      </c>
    </row>
    <row r="199" spans="1:29" ht="25.5" customHeight="1">
      <c r="A199" s="7">
        <v>197</v>
      </c>
      <c r="B199" s="19">
        <v>277314</v>
      </c>
      <c r="C199" s="117" t="s">
        <v>1855</v>
      </c>
      <c r="D199" s="118" t="s">
        <v>1820</v>
      </c>
      <c r="E199" s="179">
        <v>1</v>
      </c>
      <c r="F199" s="232">
        <f t="shared" si="30"/>
        <v>20797.333333333332</v>
      </c>
      <c r="G199" s="231">
        <v>0.19</v>
      </c>
      <c r="H199" s="230">
        <f t="shared" si="31"/>
        <v>24748.826666666664</v>
      </c>
      <c r="I199" s="202">
        <v>21526</v>
      </c>
      <c r="J199" s="20">
        <v>21095</v>
      </c>
      <c r="K199" s="229">
        <v>19771</v>
      </c>
      <c r="L199" s="228">
        <f t="shared" si="32"/>
        <v>20797.333333333332</v>
      </c>
      <c r="M199" s="5"/>
      <c r="N199" s="227">
        <v>0.19</v>
      </c>
      <c r="O199" s="8">
        <f t="shared" si="33"/>
        <v>25615.94</v>
      </c>
      <c r="P199" s="226">
        <f t="shared" si="34"/>
        <v>25103.05</v>
      </c>
      <c r="Q199" s="226">
        <f t="shared" si="35"/>
        <v>23527.49</v>
      </c>
      <c r="R199" s="9">
        <f t="shared" si="36"/>
        <v>24748.826666666664</v>
      </c>
      <c r="S199" s="9">
        <f t="shared" si="37"/>
        <v>1390.8840586666665</v>
      </c>
      <c r="T199" s="195">
        <f t="shared" si="38"/>
        <v>26139.710725333331</v>
      </c>
      <c r="U199" s="6"/>
      <c r="V199" s="186">
        <v>25</v>
      </c>
      <c r="W199" s="186">
        <v>17</v>
      </c>
      <c r="X199" s="186">
        <v>26</v>
      </c>
      <c r="Y199" s="207" t="s">
        <v>118</v>
      </c>
      <c r="Z199" s="1"/>
      <c r="AA199" s="528" t="s">
        <v>1808</v>
      </c>
      <c r="AB199" s="525">
        <v>31182</v>
      </c>
      <c r="AC199" s="526">
        <f t="shared" si="39"/>
        <v>31182</v>
      </c>
    </row>
    <row r="200" spans="1:29" ht="25.5" customHeight="1">
      <c r="A200" s="7">
        <v>198</v>
      </c>
      <c r="B200" s="19">
        <v>277314</v>
      </c>
      <c r="C200" s="117" t="s">
        <v>1856</v>
      </c>
      <c r="D200" s="118" t="s">
        <v>1820</v>
      </c>
      <c r="E200" s="179">
        <v>1</v>
      </c>
      <c r="F200" s="232">
        <f t="shared" si="30"/>
        <v>55459</v>
      </c>
      <c r="G200" s="231">
        <v>0.19</v>
      </c>
      <c r="H200" s="230">
        <f t="shared" si="31"/>
        <v>65996.210000000006</v>
      </c>
      <c r="I200" s="202">
        <v>57402</v>
      </c>
      <c r="J200" s="20">
        <v>56254</v>
      </c>
      <c r="K200" s="229">
        <v>52721</v>
      </c>
      <c r="L200" s="228">
        <f t="shared" si="32"/>
        <v>55459</v>
      </c>
      <c r="M200" s="5"/>
      <c r="N200" s="227">
        <v>0.19</v>
      </c>
      <c r="O200" s="8">
        <f t="shared" si="33"/>
        <v>68308.38</v>
      </c>
      <c r="P200" s="226">
        <f t="shared" si="34"/>
        <v>66942.259999999995</v>
      </c>
      <c r="Q200" s="226">
        <f t="shared" si="35"/>
        <v>62737.99</v>
      </c>
      <c r="R200" s="9">
        <f t="shared" si="36"/>
        <v>65996.210000000006</v>
      </c>
      <c r="S200" s="9">
        <f t="shared" si="37"/>
        <v>3708.9870020000003</v>
      </c>
      <c r="T200" s="195">
        <f t="shared" si="38"/>
        <v>69705.197002000001</v>
      </c>
      <c r="U200" s="6"/>
      <c r="V200" s="186">
        <v>12</v>
      </c>
      <c r="W200" s="186">
        <v>16</v>
      </c>
      <c r="X200" s="186">
        <v>34</v>
      </c>
      <c r="Y200" s="207" t="s">
        <v>45</v>
      </c>
      <c r="Z200" s="1"/>
      <c r="AA200" s="528" t="s">
        <v>1857</v>
      </c>
      <c r="AB200" s="525">
        <v>83155</v>
      </c>
      <c r="AC200" s="526">
        <f t="shared" si="39"/>
        <v>83155</v>
      </c>
    </row>
    <row r="201" spans="1:29" ht="25.5" customHeight="1">
      <c r="A201" s="7">
        <v>199</v>
      </c>
      <c r="B201" s="19">
        <v>244992</v>
      </c>
      <c r="C201" s="117" t="s">
        <v>1858</v>
      </c>
      <c r="D201" s="118" t="s">
        <v>1844</v>
      </c>
      <c r="E201" s="179">
        <v>1</v>
      </c>
      <c r="F201" s="232">
        <f t="shared" si="30"/>
        <v>41595.666666666664</v>
      </c>
      <c r="G201" s="231">
        <v>0.19</v>
      </c>
      <c r="H201" s="230">
        <f t="shared" si="31"/>
        <v>49498.843333333331</v>
      </c>
      <c r="I201" s="202">
        <v>43053</v>
      </c>
      <c r="J201" s="20">
        <v>42192</v>
      </c>
      <c r="K201" s="229">
        <v>39542</v>
      </c>
      <c r="L201" s="228">
        <f t="shared" si="32"/>
        <v>41595.666666666664</v>
      </c>
      <c r="M201" s="5"/>
      <c r="N201" s="227">
        <v>0.19</v>
      </c>
      <c r="O201" s="8">
        <f t="shared" si="33"/>
        <v>51233.07</v>
      </c>
      <c r="P201" s="226">
        <f t="shared" si="34"/>
        <v>50208.480000000003</v>
      </c>
      <c r="Q201" s="226">
        <f t="shared" si="35"/>
        <v>47054.98</v>
      </c>
      <c r="R201" s="9">
        <f t="shared" si="36"/>
        <v>49498.843333333331</v>
      </c>
      <c r="S201" s="9">
        <f t="shared" si="37"/>
        <v>2781.8349953333332</v>
      </c>
      <c r="T201" s="195">
        <f t="shared" si="38"/>
        <v>52280.678328666661</v>
      </c>
      <c r="U201" s="6"/>
      <c r="V201" s="186">
        <v>12</v>
      </c>
      <c r="W201" s="186">
        <v>16</v>
      </c>
      <c r="X201" s="186">
        <v>34</v>
      </c>
      <c r="Y201" s="207" t="s">
        <v>45</v>
      </c>
      <c r="Z201" s="1"/>
      <c r="AA201" s="528" t="s">
        <v>1857</v>
      </c>
      <c r="AB201" s="525">
        <v>62367</v>
      </c>
      <c r="AC201" s="526">
        <f t="shared" si="39"/>
        <v>62367</v>
      </c>
    </row>
    <row r="202" spans="1:29" ht="25.5" customHeight="1">
      <c r="A202" s="7">
        <v>200</v>
      </c>
      <c r="B202" s="19">
        <v>272281</v>
      </c>
      <c r="C202" s="117" t="s">
        <v>1859</v>
      </c>
      <c r="D202" s="118" t="s">
        <v>1844</v>
      </c>
      <c r="E202" s="179">
        <v>1</v>
      </c>
      <c r="F202" s="232">
        <f t="shared" si="30"/>
        <v>27883.666666666668</v>
      </c>
      <c r="G202" s="231">
        <v>0.19</v>
      </c>
      <c r="H202" s="230">
        <f t="shared" si="31"/>
        <v>33181.563333333332</v>
      </c>
      <c r="I202" s="202">
        <v>28861</v>
      </c>
      <c r="J202" s="20">
        <v>28283</v>
      </c>
      <c r="K202" s="229">
        <v>26507</v>
      </c>
      <c r="L202" s="228">
        <f t="shared" si="32"/>
        <v>27883.666666666668</v>
      </c>
      <c r="M202" s="5"/>
      <c r="N202" s="227">
        <v>0.19</v>
      </c>
      <c r="O202" s="8">
        <f t="shared" si="33"/>
        <v>34344.589999999997</v>
      </c>
      <c r="P202" s="226">
        <f t="shared" si="34"/>
        <v>33656.770000000004</v>
      </c>
      <c r="Q202" s="226">
        <f t="shared" si="35"/>
        <v>31543.33</v>
      </c>
      <c r="R202" s="9">
        <f t="shared" si="36"/>
        <v>33181.563333333332</v>
      </c>
      <c r="S202" s="9">
        <f t="shared" si="37"/>
        <v>1864.8038593333333</v>
      </c>
      <c r="T202" s="195">
        <f t="shared" si="38"/>
        <v>35046.367192666665</v>
      </c>
      <c r="U202" s="6"/>
      <c r="V202" s="186">
        <v>12</v>
      </c>
      <c r="W202" s="186">
        <v>16</v>
      </c>
      <c r="X202" s="186">
        <v>34</v>
      </c>
      <c r="Y202" s="207" t="s">
        <v>45</v>
      </c>
      <c r="Z202" s="1"/>
      <c r="AA202" s="528" t="s">
        <v>1860</v>
      </c>
      <c r="AB202" s="525">
        <v>41808</v>
      </c>
      <c r="AC202" s="526">
        <f t="shared" si="39"/>
        <v>41808</v>
      </c>
    </row>
    <row r="203" spans="1:29" ht="25.5" customHeight="1">
      <c r="A203" s="7">
        <v>201</v>
      </c>
      <c r="B203" s="19">
        <v>272281</v>
      </c>
      <c r="C203" s="117" t="s">
        <v>1861</v>
      </c>
      <c r="D203" s="118" t="s">
        <v>1844</v>
      </c>
      <c r="E203" s="179">
        <v>1</v>
      </c>
      <c r="F203" s="232">
        <f t="shared" si="30"/>
        <v>18974.666666666668</v>
      </c>
      <c r="G203" s="231">
        <v>0.19</v>
      </c>
      <c r="H203" s="230">
        <f t="shared" si="31"/>
        <v>22579.853333333336</v>
      </c>
      <c r="I203" s="202">
        <v>19639</v>
      </c>
      <c r="J203" s="20">
        <v>19247</v>
      </c>
      <c r="K203" s="229">
        <v>18038</v>
      </c>
      <c r="L203" s="228">
        <f t="shared" si="32"/>
        <v>18974.666666666668</v>
      </c>
      <c r="M203" s="5"/>
      <c r="N203" s="227">
        <v>0.19</v>
      </c>
      <c r="O203" s="8">
        <f t="shared" si="33"/>
        <v>23370.41</v>
      </c>
      <c r="P203" s="226">
        <f t="shared" si="34"/>
        <v>22903.93</v>
      </c>
      <c r="Q203" s="226">
        <f t="shared" si="35"/>
        <v>21465.22</v>
      </c>
      <c r="R203" s="9">
        <f t="shared" si="36"/>
        <v>22579.853333333333</v>
      </c>
      <c r="S203" s="9">
        <f t="shared" si="37"/>
        <v>1268.9877573333335</v>
      </c>
      <c r="T203" s="195">
        <f t="shared" si="38"/>
        <v>23848.841090666669</v>
      </c>
      <c r="U203" s="6"/>
      <c r="V203" s="186">
        <v>12</v>
      </c>
      <c r="W203" s="186">
        <v>16</v>
      </c>
      <c r="X203" s="186" t="s">
        <v>45</v>
      </c>
      <c r="Y203" s="207" t="s">
        <v>45</v>
      </c>
      <c r="Z203" s="1"/>
      <c r="AA203" s="528" t="s">
        <v>1862</v>
      </c>
      <c r="AB203" s="525">
        <v>28450</v>
      </c>
      <c r="AC203" s="526">
        <f t="shared" si="39"/>
        <v>28450</v>
      </c>
    </row>
    <row r="204" spans="1:29" ht="25.5" customHeight="1">
      <c r="A204" s="7">
        <v>202</v>
      </c>
      <c r="B204" s="19">
        <v>236455</v>
      </c>
      <c r="C204" s="117" t="s">
        <v>1863</v>
      </c>
      <c r="D204" s="118" t="s">
        <v>374</v>
      </c>
      <c r="E204" s="179">
        <v>1</v>
      </c>
      <c r="F204" s="232">
        <f t="shared" si="30"/>
        <v>39046.666666666664</v>
      </c>
      <c r="G204" s="231">
        <v>0.19</v>
      </c>
      <c r="H204" s="230">
        <f t="shared" si="31"/>
        <v>46465.533333333333</v>
      </c>
      <c r="I204" s="202">
        <v>39330</v>
      </c>
      <c r="J204" s="20">
        <v>40166</v>
      </c>
      <c r="K204" s="229">
        <v>37644</v>
      </c>
      <c r="L204" s="228">
        <f t="shared" si="32"/>
        <v>39046.666666666664</v>
      </c>
      <c r="M204" s="5"/>
      <c r="N204" s="227">
        <v>0.19</v>
      </c>
      <c r="O204" s="8">
        <f t="shared" si="33"/>
        <v>46802.7</v>
      </c>
      <c r="P204" s="226">
        <f t="shared" si="34"/>
        <v>47797.54</v>
      </c>
      <c r="Q204" s="226">
        <f t="shared" si="35"/>
        <v>44796.36</v>
      </c>
      <c r="R204" s="9">
        <f t="shared" si="36"/>
        <v>46465.533333333326</v>
      </c>
      <c r="S204" s="9">
        <f t="shared" si="37"/>
        <v>2611.3629733333332</v>
      </c>
      <c r="T204" s="195">
        <f t="shared" si="38"/>
        <v>49076.896306666669</v>
      </c>
      <c r="U204" s="6"/>
      <c r="V204" s="186">
        <v>32</v>
      </c>
      <c r="W204" s="186">
        <v>15</v>
      </c>
      <c r="X204" s="186" t="s">
        <v>45</v>
      </c>
      <c r="Y204" s="207" t="s">
        <v>45</v>
      </c>
      <c r="Z204" s="1"/>
      <c r="AA204" s="528" t="s">
        <v>1864</v>
      </c>
      <c r="AB204" s="525">
        <v>58546</v>
      </c>
      <c r="AC204" s="526">
        <f t="shared" si="39"/>
        <v>58546</v>
      </c>
    </row>
    <row r="205" spans="1:29" ht="25.5" customHeight="1">
      <c r="A205" s="7">
        <v>203</v>
      </c>
      <c r="B205" s="19">
        <v>251850</v>
      </c>
      <c r="C205" s="117" t="s">
        <v>1865</v>
      </c>
      <c r="D205" s="118" t="s">
        <v>1844</v>
      </c>
      <c r="E205" s="179">
        <v>1</v>
      </c>
      <c r="F205" s="232">
        <f t="shared" si="30"/>
        <v>204758.33333333334</v>
      </c>
      <c r="G205" s="231">
        <v>0.19</v>
      </c>
      <c r="H205" s="230">
        <f t="shared" si="31"/>
        <v>243662.41666666669</v>
      </c>
      <c r="I205" s="202">
        <v>211932</v>
      </c>
      <c r="J205" s="20">
        <v>207693</v>
      </c>
      <c r="K205" s="229">
        <v>194650</v>
      </c>
      <c r="L205" s="228">
        <f t="shared" si="32"/>
        <v>204758.33333333334</v>
      </c>
      <c r="M205" s="5"/>
      <c r="N205" s="227">
        <v>0.19</v>
      </c>
      <c r="O205" s="8">
        <f t="shared" si="33"/>
        <v>252199.08000000002</v>
      </c>
      <c r="P205" s="226">
        <f t="shared" si="34"/>
        <v>247154.66999999998</v>
      </c>
      <c r="Q205" s="226">
        <f t="shared" si="35"/>
        <v>231633.5</v>
      </c>
      <c r="R205" s="9">
        <f t="shared" si="36"/>
        <v>243662.41666666666</v>
      </c>
      <c r="S205" s="9">
        <f t="shared" si="37"/>
        <v>13693.827816666668</v>
      </c>
      <c r="T205" s="195">
        <f t="shared" si="38"/>
        <v>257356.24448333334</v>
      </c>
      <c r="U205" s="6"/>
      <c r="V205" s="186">
        <v>32</v>
      </c>
      <c r="W205" s="186">
        <v>15</v>
      </c>
      <c r="X205" s="186" t="s">
        <v>45</v>
      </c>
      <c r="Y205" s="207" t="s">
        <v>45</v>
      </c>
      <c r="Z205" s="1"/>
      <c r="AA205" s="528" t="s">
        <v>1581</v>
      </c>
      <c r="AB205" s="525">
        <v>307014</v>
      </c>
      <c r="AC205" s="526">
        <f t="shared" si="39"/>
        <v>307014</v>
      </c>
    </row>
    <row r="206" spans="1:29" ht="25.5" customHeight="1">
      <c r="A206" s="7">
        <v>204</v>
      </c>
      <c r="B206" s="19">
        <v>272606</v>
      </c>
      <c r="C206" s="117" t="s">
        <v>1866</v>
      </c>
      <c r="D206" s="118" t="s">
        <v>1844</v>
      </c>
      <c r="E206" s="179">
        <v>1</v>
      </c>
      <c r="F206" s="232">
        <f t="shared" si="30"/>
        <v>42568.666666666664</v>
      </c>
      <c r="G206" s="231">
        <v>0.19</v>
      </c>
      <c r="H206" s="230">
        <f t="shared" si="31"/>
        <v>50656.713333333333</v>
      </c>
      <c r="I206" s="202">
        <v>44060</v>
      </c>
      <c r="J206" s="20">
        <v>43179</v>
      </c>
      <c r="K206" s="229">
        <v>40467</v>
      </c>
      <c r="L206" s="228">
        <f t="shared" si="32"/>
        <v>42568.666666666664</v>
      </c>
      <c r="M206" s="5"/>
      <c r="N206" s="227">
        <v>0.19</v>
      </c>
      <c r="O206" s="8">
        <f t="shared" si="33"/>
        <v>52431.4</v>
      </c>
      <c r="P206" s="226">
        <f t="shared" si="34"/>
        <v>51383.01</v>
      </c>
      <c r="Q206" s="226">
        <f t="shared" si="35"/>
        <v>48155.73</v>
      </c>
      <c r="R206" s="9">
        <f t="shared" si="36"/>
        <v>50656.71333333334</v>
      </c>
      <c r="S206" s="9">
        <f t="shared" si="37"/>
        <v>2846.9072893333332</v>
      </c>
      <c r="T206" s="195">
        <f t="shared" si="38"/>
        <v>53503.620622666669</v>
      </c>
      <c r="U206" s="6"/>
      <c r="V206" s="186">
        <v>32</v>
      </c>
      <c r="W206" s="186">
        <v>15</v>
      </c>
      <c r="X206" s="186" t="s">
        <v>45</v>
      </c>
      <c r="Y206" s="207" t="s">
        <v>45</v>
      </c>
      <c r="Z206" s="1"/>
      <c r="AA206" s="528" t="s">
        <v>1867</v>
      </c>
      <c r="AB206" s="525">
        <v>63827</v>
      </c>
      <c r="AC206" s="526">
        <f t="shared" si="39"/>
        <v>63827</v>
      </c>
    </row>
    <row r="207" spans="1:29" ht="25.5" customHeight="1">
      <c r="A207" s="7">
        <v>205</v>
      </c>
      <c r="B207" s="19">
        <v>243661</v>
      </c>
      <c r="C207" s="117" t="s">
        <v>1868</v>
      </c>
      <c r="D207" s="118" t="s">
        <v>1844</v>
      </c>
      <c r="E207" s="179">
        <v>1</v>
      </c>
      <c r="F207" s="232">
        <f t="shared" si="30"/>
        <v>140080.33333333334</v>
      </c>
      <c r="G207" s="231">
        <v>0.19</v>
      </c>
      <c r="H207" s="230">
        <f t="shared" si="31"/>
        <v>166695.59666666668</v>
      </c>
      <c r="I207" s="202">
        <v>144988</v>
      </c>
      <c r="J207" s="20">
        <v>142088</v>
      </c>
      <c r="K207" s="229">
        <v>133165</v>
      </c>
      <c r="L207" s="228">
        <f t="shared" si="32"/>
        <v>140080.33333333334</v>
      </c>
      <c r="M207" s="5"/>
      <c r="N207" s="227">
        <v>0.19</v>
      </c>
      <c r="O207" s="8">
        <f t="shared" si="33"/>
        <v>172535.72</v>
      </c>
      <c r="P207" s="226">
        <f t="shared" si="34"/>
        <v>169084.72</v>
      </c>
      <c r="Q207" s="226">
        <f t="shared" si="35"/>
        <v>158466.35</v>
      </c>
      <c r="R207" s="9">
        <f t="shared" si="36"/>
        <v>166695.59666666668</v>
      </c>
      <c r="S207" s="9">
        <f t="shared" si="37"/>
        <v>9368.2925326666682</v>
      </c>
      <c r="T207" s="195">
        <f t="shared" si="38"/>
        <v>176063.88919933335</v>
      </c>
      <c r="U207" s="6"/>
      <c r="V207" s="186">
        <v>32</v>
      </c>
      <c r="W207" s="186">
        <v>15</v>
      </c>
      <c r="X207" s="186" t="s">
        <v>45</v>
      </c>
      <c r="Y207" s="207" t="s">
        <v>45</v>
      </c>
      <c r="Z207" s="1"/>
      <c r="AA207" s="528" t="s">
        <v>1869</v>
      </c>
      <c r="AB207" s="525">
        <v>210036</v>
      </c>
      <c r="AC207" s="526">
        <f t="shared" si="39"/>
        <v>210036</v>
      </c>
    </row>
    <row r="208" spans="1:29" ht="25.5" customHeight="1">
      <c r="A208" s="7">
        <v>206</v>
      </c>
      <c r="B208" s="19">
        <v>254691</v>
      </c>
      <c r="C208" s="117" t="s">
        <v>1870</v>
      </c>
      <c r="D208" s="118" t="s">
        <v>374</v>
      </c>
      <c r="E208" s="179">
        <v>1</v>
      </c>
      <c r="F208" s="232">
        <f t="shared" si="30"/>
        <v>4144.666666666667</v>
      </c>
      <c r="G208" s="231">
        <v>0.19</v>
      </c>
      <c r="H208" s="230">
        <f t="shared" si="31"/>
        <v>4932.1533333333336</v>
      </c>
      <c r="I208" s="202">
        <v>4290</v>
      </c>
      <c r="J208" s="20">
        <v>4204</v>
      </c>
      <c r="K208" s="229">
        <v>3940</v>
      </c>
      <c r="L208" s="228">
        <f t="shared" si="32"/>
        <v>4144.666666666667</v>
      </c>
      <c r="M208" s="5"/>
      <c r="N208" s="227">
        <v>0.19</v>
      </c>
      <c r="O208" s="8">
        <f t="shared" si="33"/>
        <v>5105.1000000000004</v>
      </c>
      <c r="P208" s="226">
        <f t="shared" si="34"/>
        <v>5002.76</v>
      </c>
      <c r="Q208" s="226">
        <f t="shared" si="35"/>
        <v>4688.6000000000004</v>
      </c>
      <c r="R208" s="9">
        <f t="shared" si="36"/>
        <v>4932.1533333333336</v>
      </c>
      <c r="S208" s="9">
        <f t="shared" si="37"/>
        <v>277.18701733333336</v>
      </c>
      <c r="T208" s="195">
        <f t="shared" si="38"/>
        <v>5209.3403506666673</v>
      </c>
      <c r="U208" s="6"/>
      <c r="V208" s="186">
        <v>32</v>
      </c>
      <c r="W208" s="186">
        <v>15</v>
      </c>
      <c r="X208" s="186" t="s">
        <v>45</v>
      </c>
      <c r="Y208" s="207" t="s">
        <v>45</v>
      </c>
      <c r="Z208" s="1"/>
      <c r="AA208" s="528" t="s">
        <v>1871</v>
      </c>
      <c r="AB208" s="525">
        <v>6214</v>
      </c>
      <c r="AC208" s="526">
        <f t="shared" si="39"/>
        <v>6214</v>
      </c>
    </row>
    <row r="209" spans="1:29" ht="25.5" customHeight="1">
      <c r="A209" s="7">
        <v>207</v>
      </c>
      <c r="B209" s="19">
        <v>274265</v>
      </c>
      <c r="C209" s="117" t="s">
        <v>1872</v>
      </c>
      <c r="D209" s="118" t="s">
        <v>61</v>
      </c>
      <c r="E209" s="179">
        <v>1</v>
      </c>
      <c r="F209" s="232">
        <f t="shared" si="30"/>
        <v>39598.666666666664</v>
      </c>
      <c r="G209" s="231">
        <v>0.19</v>
      </c>
      <c r="H209" s="230">
        <f t="shared" si="31"/>
        <v>47122.41333333333</v>
      </c>
      <c r="I209" s="202">
        <v>40986</v>
      </c>
      <c r="J209" s="20">
        <v>40166</v>
      </c>
      <c r="K209" s="229">
        <v>37644</v>
      </c>
      <c r="L209" s="228">
        <f t="shared" si="32"/>
        <v>39598.666666666664</v>
      </c>
      <c r="M209" s="5"/>
      <c r="N209" s="227">
        <v>0.19</v>
      </c>
      <c r="O209" s="8">
        <f t="shared" si="33"/>
        <v>48773.34</v>
      </c>
      <c r="P209" s="226">
        <f t="shared" si="34"/>
        <v>47797.54</v>
      </c>
      <c r="Q209" s="226">
        <f t="shared" si="35"/>
        <v>44796.36</v>
      </c>
      <c r="R209" s="9">
        <f t="shared" si="36"/>
        <v>47122.41333333333</v>
      </c>
      <c r="S209" s="9">
        <f t="shared" si="37"/>
        <v>2648.2796293333331</v>
      </c>
      <c r="T209" s="195">
        <f t="shared" si="38"/>
        <v>49770.692962666661</v>
      </c>
      <c r="U209" s="6"/>
      <c r="V209" s="186">
        <v>32</v>
      </c>
      <c r="W209" s="186">
        <v>15</v>
      </c>
      <c r="X209" s="186" t="s">
        <v>45</v>
      </c>
      <c r="Y209" s="207" t="s">
        <v>45</v>
      </c>
      <c r="Z209" s="1"/>
      <c r="AA209" s="528" t="s">
        <v>1873</v>
      </c>
      <c r="AB209" s="525">
        <v>59374</v>
      </c>
      <c r="AC209" s="526">
        <f t="shared" si="39"/>
        <v>59374</v>
      </c>
    </row>
    <row r="210" spans="1:29" ht="25.5" customHeight="1">
      <c r="A210" s="7">
        <v>208</v>
      </c>
      <c r="B210" s="19">
        <v>287743</v>
      </c>
      <c r="C210" s="117" t="s">
        <v>1874</v>
      </c>
      <c r="D210" s="118" t="s">
        <v>61</v>
      </c>
      <c r="E210" s="179">
        <v>1</v>
      </c>
      <c r="F210" s="232">
        <f t="shared" si="30"/>
        <v>13199.666666666666</v>
      </c>
      <c r="G210" s="231">
        <v>0.19</v>
      </c>
      <c r="H210" s="230">
        <f t="shared" si="31"/>
        <v>15707.603333333333</v>
      </c>
      <c r="I210" s="202">
        <v>13662</v>
      </c>
      <c r="J210" s="20">
        <v>13389</v>
      </c>
      <c r="K210" s="229">
        <v>12548</v>
      </c>
      <c r="L210" s="228">
        <f t="shared" si="32"/>
        <v>13199.666666666666</v>
      </c>
      <c r="M210" s="5"/>
      <c r="N210" s="227">
        <v>0.19</v>
      </c>
      <c r="O210" s="8">
        <f t="shared" si="33"/>
        <v>16257.78</v>
      </c>
      <c r="P210" s="226">
        <f t="shared" si="34"/>
        <v>15932.91</v>
      </c>
      <c r="Q210" s="226">
        <f t="shared" si="35"/>
        <v>14932.119999999999</v>
      </c>
      <c r="R210" s="9">
        <f t="shared" si="36"/>
        <v>15707.603333333333</v>
      </c>
      <c r="S210" s="9">
        <f t="shared" si="37"/>
        <v>882.76730733333329</v>
      </c>
      <c r="T210" s="195">
        <f t="shared" si="38"/>
        <v>16590.370640666664</v>
      </c>
      <c r="U210" s="6"/>
      <c r="V210" s="186">
        <v>32</v>
      </c>
      <c r="W210" s="186">
        <v>15</v>
      </c>
      <c r="X210" s="186" t="s">
        <v>45</v>
      </c>
      <c r="Y210" s="207" t="s">
        <v>45</v>
      </c>
      <c r="Z210" s="1"/>
      <c r="AA210" s="528" t="s">
        <v>1875</v>
      </c>
      <c r="AB210" s="525">
        <v>19791</v>
      </c>
      <c r="AC210" s="526">
        <f t="shared" si="39"/>
        <v>19791</v>
      </c>
    </row>
    <row r="211" spans="1:29" ht="25.5" customHeight="1">
      <c r="A211" s="7">
        <v>209</v>
      </c>
      <c r="B211" s="19">
        <v>253016</v>
      </c>
      <c r="C211" s="117" t="s">
        <v>1876</v>
      </c>
      <c r="D211" s="118" t="s">
        <v>61</v>
      </c>
      <c r="E211" s="179">
        <v>1</v>
      </c>
      <c r="F211" s="232">
        <f t="shared" si="30"/>
        <v>185619.33333333334</v>
      </c>
      <c r="G211" s="231">
        <v>0.19</v>
      </c>
      <c r="H211" s="230">
        <f t="shared" si="31"/>
        <v>220887.00666666668</v>
      </c>
      <c r="I211" s="202">
        <v>192122</v>
      </c>
      <c r="J211" s="20">
        <v>188280</v>
      </c>
      <c r="K211" s="229">
        <v>176456</v>
      </c>
      <c r="L211" s="228">
        <f t="shared" si="32"/>
        <v>185619.33333333334</v>
      </c>
      <c r="M211" s="5"/>
      <c r="N211" s="227">
        <v>0.19</v>
      </c>
      <c r="O211" s="8">
        <f t="shared" si="33"/>
        <v>228625.18</v>
      </c>
      <c r="P211" s="226">
        <f t="shared" si="34"/>
        <v>224053.2</v>
      </c>
      <c r="Q211" s="226">
        <f t="shared" si="35"/>
        <v>209982.64</v>
      </c>
      <c r="R211" s="9">
        <f t="shared" si="36"/>
        <v>220887.00666666668</v>
      </c>
      <c r="S211" s="9">
        <f t="shared" si="37"/>
        <v>12413.849774666667</v>
      </c>
      <c r="T211" s="195">
        <f t="shared" si="38"/>
        <v>233300.85644133334</v>
      </c>
      <c r="U211" s="6"/>
      <c r="V211" s="186">
        <v>32</v>
      </c>
      <c r="W211" s="186">
        <v>15</v>
      </c>
      <c r="X211" s="186" t="s">
        <v>45</v>
      </c>
      <c r="Y211" s="207" t="s">
        <v>45</v>
      </c>
      <c r="Z211" s="1"/>
      <c r="AA211" s="528" t="s">
        <v>1877</v>
      </c>
      <c r="AB211" s="525">
        <v>278318</v>
      </c>
      <c r="AC211" s="526">
        <f t="shared" si="39"/>
        <v>278318</v>
      </c>
    </row>
    <row r="212" spans="1:29" ht="25.5" customHeight="1">
      <c r="A212" s="7">
        <v>210</v>
      </c>
      <c r="B212" s="19">
        <v>253016</v>
      </c>
      <c r="C212" s="117" t="s">
        <v>1878</v>
      </c>
      <c r="D212" s="118" t="s">
        <v>61</v>
      </c>
      <c r="E212" s="179">
        <v>1</v>
      </c>
      <c r="F212" s="232">
        <f t="shared" si="30"/>
        <v>78702.666666666672</v>
      </c>
      <c r="G212" s="231">
        <v>0.19</v>
      </c>
      <c r="H212" s="230">
        <f t="shared" si="31"/>
        <v>93656.17333333334</v>
      </c>
      <c r="I212" s="202">
        <v>81460</v>
      </c>
      <c r="J212" s="20">
        <v>79831</v>
      </c>
      <c r="K212" s="229">
        <v>74817</v>
      </c>
      <c r="L212" s="228">
        <f t="shared" si="32"/>
        <v>78702.666666666672</v>
      </c>
      <c r="M212" s="5"/>
      <c r="N212" s="227">
        <v>0.19</v>
      </c>
      <c r="O212" s="8">
        <f t="shared" si="33"/>
        <v>96937.4</v>
      </c>
      <c r="P212" s="226">
        <f t="shared" si="34"/>
        <v>94998.89</v>
      </c>
      <c r="Q212" s="226">
        <f t="shared" si="35"/>
        <v>89032.23</v>
      </c>
      <c r="R212" s="9">
        <f t="shared" si="36"/>
        <v>93656.173333333325</v>
      </c>
      <c r="S212" s="9">
        <f t="shared" si="37"/>
        <v>5263.4769413333333</v>
      </c>
      <c r="T212" s="195">
        <f t="shared" si="38"/>
        <v>98919.650274666667</v>
      </c>
      <c r="U212" s="6"/>
      <c r="V212" s="186">
        <v>32</v>
      </c>
      <c r="W212" s="186">
        <v>15</v>
      </c>
      <c r="X212" s="186" t="s">
        <v>45</v>
      </c>
      <c r="Y212" s="207" t="s">
        <v>45</v>
      </c>
      <c r="Z212" s="1"/>
      <c r="AA212" s="528" t="s">
        <v>1537</v>
      </c>
      <c r="AB212" s="525">
        <v>118007</v>
      </c>
      <c r="AC212" s="526">
        <f t="shared" si="39"/>
        <v>118007</v>
      </c>
    </row>
    <row r="213" spans="1:29" ht="25.5" customHeight="1">
      <c r="A213" s="7">
        <v>211</v>
      </c>
      <c r="B213" s="19">
        <v>283516</v>
      </c>
      <c r="C213" s="117" t="s">
        <v>1879</v>
      </c>
      <c r="D213" s="118" t="s">
        <v>47</v>
      </c>
      <c r="E213" s="179">
        <v>1</v>
      </c>
      <c r="F213" s="232">
        <f t="shared" si="30"/>
        <v>222742.33333333334</v>
      </c>
      <c r="G213" s="231">
        <v>0.19</v>
      </c>
      <c r="H213" s="230">
        <f t="shared" si="31"/>
        <v>265063.37666666671</v>
      </c>
      <c r="I213" s="202">
        <v>230546</v>
      </c>
      <c r="J213" s="20">
        <v>225935</v>
      </c>
      <c r="K213" s="229">
        <v>211746</v>
      </c>
      <c r="L213" s="228">
        <f t="shared" si="32"/>
        <v>222742.33333333334</v>
      </c>
      <c r="M213" s="5"/>
      <c r="N213" s="227">
        <v>0.19</v>
      </c>
      <c r="O213" s="8">
        <f t="shared" si="33"/>
        <v>274349.74</v>
      </c>
      <c r="P213" s="226">
        <f t="shared" si="34"/>
        <v>268862.65000000002</v>
      </c>
      <c r="Q213" s="226">
        <f t="shared" si="35"/>
        <v>251977.74</v>
      </c>
      <c r="R213" s="9">
        <f t="shared" si="36"/>
        <v>265063.37666666665</v>
      </c>
      <c r="S213" s="9">
        <f t="shared" si="37"/>
        <v>14896.561768666668</v>
      </c>
      <c r="T213" s="195">
        <f t="shared" si="38"/>
        <v>279959.93843533337</v>
      </c>
      <c r="U213" s="6"/>
      <c r="V213" s="186">
        <v>42</v>
      </c>
      <c r="W213" s="186">
        <v>14</v>
      </c>
      <c r="X213" s="186">
        <v>26</v>
      </c>
      <c r="Y213" s="207" t="s">
        <v>45</v>
      </c>
      <c r="Z213" s="1"/>
      <c r="AA213" s="528" t="s">
        <v>1531</v>
      </c>
      <c r="AB213" s="525">
        <v>333979</v>
      </c>
      <c r="AC213" s="526">
        <f t="shared" si="39"/>
        <v>333979</v>
      </c>
    </row>
    <row r="214" spans="1:29" ht="25.5" customHeight="1">
      <c r="A214" s="7">
        <v>212</v>
      </c>
      <c r="B214" s="19">
        <v>283516</v>
      </c>
      <c r="C214" s="117" t="s">
        <v>1880</v>
      </c>
      <c r="D214" s="118" t="s">
        <v>47</v>
      </c>
      <c r="E214" s="179">
        <v>1</v>
      </c>
      <c r="F214" s="232">
        <f t="shared" si="30"/>
        <v>443010.66666666669</v>
      </c>
      <c r="G214" s="231">
        <v>0.19</v>
      </c>
      <c r="H214" s="230">
        <f t="shared" si="31"/>
        <v>527182.69333333336</v>
      </c>
      <c r="I214" s="202">
        <v>458531</v>
      </c>
      <c r="J214" s="20">
        <v>449361</v>
      </c>
      <c r="K214" s="229">
        <v>421140</v>
      </c>
      <c r="L214" s="228">
        <f t="shared" si="32"/>
        <v>443010.66666666669</v>
      </c>
      <c r="M214" s="5"/>
      <c r="N214" s="227">
        <v>0.19</v>
      </c>
      <c r="O214" s="8">
        <f t="shared" si="33"/>
        <v>545651.89</v>
      </c>
      <c r="P214" s="226">
        <f t="shared" si="34"/>
        <v>534739.59</v>
      </c>
      <c r="Q214" s="226">
        <f t="shared" si="35"/>
        <v>501156.6</v>
      </c>
      <c r="R214" s="9">
        <f t="shared" si="36"/>
        <v>527182.69333333336</v>
      </c>
      <c r="S214" s="9">
        <f t="shared" si="37"/>
        <v>29627.667365333335</v>
      </c>
      <c r="T214" s="195">
        <f t="shared" si="38"/>
        <v>556810.36069866666</v>
      </c>
      <c r="U214" s="6"/>
      <c r="V214" s="186">
        <v>30</v>
      </c>
      <c r="W214" s="186">
        <v>13</v>
      </c>
      <c r="X214" s="186">
        <v>16</v>
      </c>
      <c r="Y214" s="207" t="s">
        <v>45</v>
      </c>
      <c r="Z214" s="1"/>
      <c r="AA214" s="528" t="s">
        <v>1881</v>
      </c>
      <c r="AB214" s="525">
        <v>664249</v>
      </c>
      <c r="AC214" s="526">
        <f t="shared" si="39"/>
        <v>664249</v>
      </c>
    </row>
    <row r="215" spans="1:29" ht="25.5" customHeight="1">
      <c r="A215" s="7">
        <v>213</v>
      </c>
      <c r="B215" s="19">
        <v>243631</v>
      </c>
      <c r="C215" s="117" t="s">
        <v>1882</v>
      </c>
      <c r="D215" s="118" t="s">
        <v>1883</v>
      </c>
      <c r="E215" s="179">
        <v>1</v>
      </c>
      <c r="F215" s="232">
        <f t="shared" si="30"/>
        <v>56923.333333333336</v>
      </c>
      <c r="G215" s="231">
        <v>0.19</v>
      </c>
      <c r="H215" s="230">
        <f t="shared" si="31"/>
        <v>67738.766666666663</v>
      </c>
      <c r="I215" s="202">
        <v>58917</v>
      </c>
      <c r="J215" s="20">
        <v>57740</v>
      </c>
      <c r="K215" s="229">
        <v>54113</v>
      </c>
      <c r="L215" s="228">
        <f t="shared" si="32"/>
        <v>56923.333333333336</v>
      </c>
      <c r="M215" s="5"/>
      <c r="N215" s="227">
        <v>0.19</v>
      </c>
      <c r="O215" s="8">
        <f t="shared" si="33"/>
        <v>70111.23</v>
      </c>
      <c r="P215" s="226">
        <f t="shared" si="34"/>
        <v>68710.600000000006</v>
      </c>
      <c r="Q215" s="226">
        <f t="shared" si="35"/>
        <v>64394.47</v>
      </c>
      <c r="R215" s="9">
        <f t="shared" si="36"/>
        <v>67738.766666666677</v>
      </c>
      <c r="S215" s="9">
        <f t="shared" si="37"/>
        <v>3806.9186866666664</v>
      </c>
      <c r="T215" s="195">
        <f t="shared" si="38"/>
        <v>71545.685353333334</v>
      </c>
      <c r="U215" s="6"/>
      <c r="V215" s="186">
        <v>30</v>
      </c>
      <c r="W215" s="186">
        <v>13</v>
      </c>
      <c r="X215" s="186">
        <v>16</v>
      </c>
      <c r="Y215" s="207" t="s">
        <v>45</v>
      </c>
      <c r="Z215" s="1"/>
      <c r="AA215" s="528" t="s">
        <v>1884</v>
      </c>
      <c r="AB215" s="525">
        <v>85350</v>
      </c>
      <c r="AC215" s="526">
        <f t="shared" si="39"/>
        <v>85350</v>
      </c>
    </row>
    <row r="216" spans="1:29" ht="25.5" customHeight="1">
      <c r="A216" s="7">
        <v>214</v>
      </c>
      <c r="B216" s="19">
        <v>232960</v>
      </c>
      <c r="C216" s="117" t="s">
        <v>1885</v>
      </c>
      <c r="D216" s="118" t="s">
        <v>61</v>
      </c>
      <c r="E216" s="179">
        <v>1</v>
      </c>
      <c r="F216" s="232">
        <f t="shared" si="30"/>
        <v>56098.333333333336</v>
      </c>
      <c r="G216" s="231">
        <v>0.19</v>
      </c>
      <c r="H216" s="230">
        <f t="shared" si="31"/>
        <v>66757.016666666663</v>
      </c>
      <c r="I216" s="202">
        <v>58064</v>
      </c>
      <c r="J216" s="20">
        <v>56902</v>
      </c>
      <c r="K216" s="229">
        <v>53329</v>
      </c>
      <c r="L216" s="228">
        <f t="shared" si="32"/>
        <v>56098.333333333336</v>
      </c>
      <c r="M216" s="5"/>
      <c r="N216" s="227">
        <v>0.19</v>
      </c>
      <c r="O216" s="8">
        <f t="shared" si="33"/>
        <v>69096.160000000003</v>
      </c>
      <c r="P216" s="226">
        <f t="shared" si="34"/>
        <v>67713.38</v>
      </c>
      <c r="Q216" s="226">
        <f t="shared" si="35"/>
        <v>63461.51</v>
      </c>
      <c r="R216" s="9">
        <f t="shared" si="36"/>
        <v>66757.016666666677</v>
      </c>
      <c r="S216" s="9">
        <f t="shared" si="37"/>
        <v>3751.7443366666666</v>
      </c>
      <c r="T216" s="195">
        <f t="shared" si="38"/>
        <v>70508.761003333333</v>
      </c>
      <c r="U216" s="6"/>
      <c r="V216" s="186">
        <v>30</v>
      </c>
      <c r="W216" s="186">
        <v>15</v>
      </c>
      <c r="X216" s="186">
        <v>15</v>
      </c>
      <c r="Y216" s="207" t="s">
        <v>45</v>
      </c>
      <c r="Z216" s="1"/>
      <c r="AA216" s="528" t="s">
        <v>1886</v>
      </c>
      <c r="AB216" s="525">
        <v>84114</v>
      </c>
      <c r="AC216" s="526">
        <f t="shared" si="39"/>
        <v>84114</v>
      </c>
    </row>
    <row r="217" spans="1:29" ht="25.5" customHeight="1">
      <c r="A217" s="7">
        <v>215</v>
      </c>
      <c r="B217" s="19">
        <v>246835</v>
      </c>
      <c r="C217" s="117" t="s">
        <v>1887</v>
      </c>
      <c r="D217" s="118" t="s">
        <v>61</v>
      </c>
      <c r="E217" s="179">
        <v>1</v>
      </c>
      <c r="F217" s="232">
        <f t="shared" si="30"/>
        <v>62698.333333333336</v>
      </c>
      <c r="G217" s="231">
        <v>0.19</v>
      </c>
      <c r="H217" s="230">
        <f t="shared" si="31"/>
        <v>74611.016666666663</v>
      </c>
      <c r="I217" s="202">
        <v>64895</v>
      </c>
      <c r="J217" s="20">
        <v>63597</v>
      </c>
      <c r="K217" s="229">
        <v>59603</v>
      </c>
      <c r="L217" s="228">
        <f t="shared" si="32"/>
        <v>62698.333333333336</v>
      </c>
      <c r="M217" s="5"/>
      <c r="N217" s="227">
        <v>0.19</v>
      </c>
      <c r="O217" s="8">
        <f t="shared" si="33"/>
        <v>77225.05</v>
      </c>
      <c r="P217" s="226">
        <f t="shared" si="34"/>
        <v>75680.429999999993</v>
      </c>
      <c r="Q217" s="226">
        <f t="shared" si="35"/>
        <v>70927.570000000007</v>
      </c>
      <c r="R217" s="9">
        <f t="shared" si="36"/>
        <v>74611.016666666663</v>
      </c>
      <c r="S217" s="9">
        <f t="shared" si="37"/>
        <v>4193.1391366666667</v>
      </c>
      <c r="T217" s="195">
        <f t="shared" si="38"/>
        <v>78804.155803333328</v>
      </c>
      <c r="U217" s="6"/>
      <c r="V217" s="186">
        <v>30</v>
      </c>
      <c r="W217" s="186">
        <v>15</v>
      </c>
      <c r="X217" s="186">
        <v>15</v>
      </c>
      <c r="Y217" s="207" t="s">
        <v>45</v>
      </c>
      <c r="Z217" s="1"/>
      <c r="AA217" s="528" t="s">
        <v>1888</v>
      </c>
      <c r="AB217" s="525">
        <v>94010</v>
      </c>
      <c r="AC217" s="526">
        <f t="shared" si="39"/>
        <v>94010</v>
      </c>
    </row>
    <row r="218" spans="1:29" ht="25.5" customHeight="1">
      <c r="A218" s="7">
        <v>216</v>
      </c>
      <c r="B218" s="19">
        <v>282576</v>
      </c>
      <c r="C218" s="117" t="s">
        <v>1889</v>
      </c>
      <c r="D218" s="118" t="s">
        <v>61</v>
      </c>
      <c r="E218" s="179">
        <v>1</v>
      </c>
      <c r="F218" s="232">
        <f t="shared" si="30"/>
        <v>74247.666666666672</v>
      </c>
      <c r="G218" s="231">
        <v>0.19</v>
      </c>
      <c r="H218" s="230">
        <f t="shared" si="31"/>
        <v>88354.723333333342</v>
      </c>
      <c r="I218" s="202">
        <v>76849</v>
      </c>
      <c r="J218" s="20">
        <v>75312</v>
      </c>
      <c r="K218" s="229">
        <v>70582</v>
      </c>
      <c r="L218" s="228">
        <f t="shared" si="32"/>
        <v>74247.666666666672</v>
      </c>
      <c r="M218" s="5"/>
      <c r="N218" s="227">
        <v>0.19</v>
      </c>
      <c r="O218" s="8">
        <f t="shared" si="33"/>
        <v>91450.31</v>
      </c>
      <c r="P218" s="226">
        <f t="shared" si="34"/>
        <v>89621.28</v>
      </c>
      <c r="Q218" s="226">
        <f t="shared" si="35"/>
        <v>83992.58</v>
      </c>
      <c r="R218" s="9">
        <f t="shared" si="36"/>
        <v>88354.723333333328</v>
      </c>
      <c r="S218" s="9">
        <f t="shared" si="37"/>
        <v>4965.5354513333341</v>
      </c>
      <c r="T218" s="195">
        <f t="shared" si="38"/>
        <v>93320.258784666672</v>
      </c>
      <c r="U218" s="6"/>
      <c r="V218" s="186">
        <v>27</v>
      </c>
      <c r="W218" s="186">
        <v>11</v>
      </c>
      <c r="X218" s="186">
        <v>23</v>
      </c>
      <c r="Y218" s="207" t="s">
        <v>62</v>
      </c>
      <c r="Z218" s="1"/>
      <c r="AA218" s="528" t="s">
        <v>1890</v>
      </c>
      <c r="AB218" s="525">
        <v>111326</v>
      </c>
      <c r="AC218" s="526">
        <f t="shared" si="39"/>
        <v>111326</v>
      </c>
    </row>
    <row r="219" spans="1:29" ht="25.5" customHeight="1">
      <c r="A219" s="7">
        <v>217</v>
      </c>
      <c r="B219" s="19">
        <v>242995</v>
      </c>
      <c r="C219" s="119" t="s">
        <v>1891</v>
      </c>
      <c r="D219" s="118" t="s">
        <v>61</v>
      </c>
      <c r="E219" s="179">
        <v>1</v>
      </c>
      <c r="F219" s="232">
        <f t="shared" si="30"/>
        <v>6434.666666666667</v>
      </c>
      <c r="G219" s="231">
        <v>0.19</v>
      </c>
      <c r="H219" s="230">
        <f t="shared" si="31"/>
        <v>7657.253333333334</v>
      </c>
      <c r="I219" s="202">
        <v>6660</v>
      </c>
      <c r="J219" s="20">
        <v>6527</v>
      </c>
      <c r="K219" s="229">
        <v>6117</v>
      </c>
      <c r="L219" s="228">
        <f t="shared" si="32"/>
        <v>6434.666666666667</v>
      </c>
      <c r="M219" s="5"/>
      <c r="N219" s="227">
        <v>0.19</v>
      </c>
      <c r="O219" s="8">
        <f t="shared" si="33"/>
        <v>7925.4</v>
      </c>
      <c r="P219" s="226">
        <f t="shared" si="34"/>
        <v>7767.13</v>
      </c>
      <c r="Q219" s="226">
        <f t="shared" si="35"/>
        <v>7279.23</v>
      </c>
      <c r="R219" s="9">
        <f t="shared" si="36"/>
        <v>7657.2533333333331</v>
      </c>
      <c r="S219" s="9">
        <f t="shared" si="37"/>
        <v>430.33763733333336</v>
      </c>
      <c r="T219" s="195">
        <f t="shared" si="38"/>
        <v>8087.5909706666671</v>
      </c>
      <c r="U219" s="6"/>
      <c r="V219" s="186">
        <v>11</v>
      </c>
      <c r="W219" s="186">
        <v>12</v>
      </c>
      <c r="X219" s="186">
        <v>16</v>
      </c>
      <c r="Y219" s="207" t="s">
        <v>118</v>
      </c>
      <c r="Z219" s="1"/>
      <c r="AA219" s="528" t="s">
        <v>1892</v>
      </c>
      <c r="AB219" s="525">
        <v>9648</v>
      </c>
      <c r="AC219" s="526">
        <f t="shared" si="39"/>
        <v>9648</v>
      </c>
    </row>
    <row r="220" spans="1:29" ht="25.5" customHeight="1">
      <c r="A220" s="7">
        <v>218</v>
      </c>
      <c r="B220" s="19">
        <v>242995</v>
      </c>
      <c r="C220" s="117" t="s">
        <v>1893</v>
      </c>
      <c r="D220" s="118" t="s">
        <v>61</v>
      </c>
      <c r="E220" s="179">
        <v>1</v>
      </c>
      <c r="F220" s="232">
        <f t="shared" si="30"/>
        <v>3960.3333333333335</v>
      </c>
      <c r="G220" s="231">
        <v>0.19</v>
      </c>
      <c r="H220" s="230">
        <f t="shared" si="31"/>
        <v>4712.7966666666671</v>
      </c>
      <c r="I220" s="202">
        <v>4099</v>
      </c>
      <c r="J220" s="20">
        <v>4017</v>
      </c>
      <c r="K220" s="229">
        <v>3765</v>
      </c>
      <c r="L220" s="228">
        <f t="shared" si="32"/>
        <v>3960.3333333333335</v>
      </c>
      <c r="M220" s="5"/>
      <c r="N220" s="227">
        <v>0.19</v>
      </c>
      <c r="O220" s="8">
        <f t="shared" si="33"/>
        <v>4877.8100000000004</v>
      </c>
      <c r="P220" s="226">
        <f t="shared" si="34"/>
        <v>4780.2299999999996</v>
      </c>
      <c r="Q220" s="226">
        <f t="shared" si="35"/>
        <v>4480.3500000000004</v>
      </c>
      <c r="R220" s="9">
        <f t="shared" si="36"/>
        <v>4712.7966666666671</v>
      </c>
      <c r="S220" s="9">
        <f t="shared" si="37"/>
        <v>264.85917266666667</v>
      </c>
      <c r="T220" s="195">
        <f t="shared" si="38"/>
        <v>4977.6558393333335</v>
      </c>
      <c r="U220" s="6"/>
      <c r="V220" s="186">
        <v>30</v>
      </c>
      <c r="W220" s="186">
        <v>18</v>
      </c>
      <c r="X220" s="186">
        <v>15</v>
      </c>
      <c r="Y220" s="207" t="s">
        <v>54</v>
      </c>
      <c r="Z220" s="1"/>
      <c r="AA220" s="528" t="s">
        <v>1618</v>
      </c>
      <c r="AB220" s="525">
        <v>5937</v>
      </c>
      <c r="AC220" s="526">
        <f t="shared" si="39"/>
        <v>5937</v>
      </c>
    </row>
    <row r="221" spans="1:29" ht="25.5" customHeight="1">
      <c r="A221" s="7">
        <v>219</v>
      </c>
      <c r="B221" s="19">
        <v>242995</v>
      </c>
      <c r="C221" s="119" t="s">
        <v>1894</v>
      </c>
      <c r="D221" s="118" t="s">
        <v>61</v>
      </c>
      <c r="E221" s="179">
        <v>1</v>
      </c>
      <c r="F221" s="232">
        <f t="shared" si="30"/>
        <v>3960.3333333333335</v>
      </c>
      <c r="G221" s="231">
        <v>0.19</v>
      </c>
      <c r="H221" s="230">
        <f t="shared" si="31"/>
        <v>4712.7966666666671</v>
      </c>
      <c r="I221" s="202">
        <v>4099</v>
      </c>
      <c r="J221" s="20">
        <v>4017</v>
      </c>
      <c r="K221" s="229">
        <v>3765</v>
      </c>
      <c r="L221" s="228">
        <f t="shared" si="32"/>
        <v>3960.3333333333335</v>
      </c>
      <c r="M221" s="5"/>
      <c r="N221" s="227">
        <v>0.19</v>
      </c>
      <c r="O221" s="8">
        <f t="shared" si="33"/>
        <v>4877.8100000000004</v>
      </c>
      <c r="P221" s="226">
        <f t="shared" si="34"/>
        <v>4780.2299999999996</v>
      </c>
      <c r="Q221" s="226">
        <f t="shared" si="35"/>
        <v>4480.3500000000004</v>
      </c>
      <c r="R221" s="9">
        <f t="shared" si="36"/>
        <v>4712.7966666666671</v>
      </c>
      <c r="S221" s="9">
        <f t="shared" si="37"/>
        <v>264.85917266666667</v>
      </c>
      <c r="T221" s="195">
        <f t="shared" si="38"/>
        <v>4977.6558393333335</v>
      </c>
      <c r="U221" s="6"/>
      <c r="V221" s="186">
        <v>30</v>
      </c>
      <c r="W221" s="186">
        <v>18</v>
      </c>
      <c r="X221" s="186" t="s">
        <v>45</v>
      </c>
      <c r="Y221" s="207" t="s">
        <v>45</v>
      </c>
      <c r="Z221" s="1"/>
      <c r="AA221" s="528" t="s">
        <v>1517</v>
      </c>
      <c r="AB221" s="525">
        <v>5937</v>
      </c>
      <c r="AC221" s="526">
        <f t="shared" si="39"/>
        <v>5937</v>
      </c>
    </row>
    <row r="222" spans="1:29" ht="25.5" customHeight="1">
      <c r="A222" s="7">
        <v>220</v>
      </c>
      <c r="B222" s="19">
        <v>242995</v>
      </c>
      <c r="C222" s="119" t="s">
        <v>1895</v>
      </c>
      <c r="D222" s="118" t="s">
        <v>61</v>
      </c>
      <c r="E222" s="179">
        <v>1</v>
      </c>
      <c r="F222" s="232">
        <f t="shared" si="30"/>
        <v>11467.666666666666</v>
      </c>
      <c r="G222" s="231">
        <v>0.19</v>
      </c>
      <c r="H222" s="230">
        <f t="shared" si="31"/>
        <v>13646.523333333333</v>
      </c>
      <c r="I222" s="202">
        <v>11869</v>
      </c>
      <c r="J222" s="20">
        <v>11632</v>
      </c>
      <c r="K222" s="229">
        <v>10902</v>
      </c>
      <c r="L222" s="228">
        <f t="shared" si="32"/>
        <v>11467.666666666666</v>
      </c>
      <c r="M222" s="5"/>
      <c r="N222" s="227">
        <v>0.19</v>
      </c>
      <c r="O222" s="8">
        <f t="shared" si="33"/>
        <v>14124.11</v>
      </c>
      <c r="P222" s="226">
        <f t="shared" si="34"/>
        <v>13842.08</v>
      </c>
      <c r="Q222" s="226">
        <f t="shared" si="35"/>
        <v>12973.380000000001</v>
      </c>
      <c r="R222" s="9">
        <f t="shared" si="36"/>
        <v>13646.523333333336</v>
      </c>
      <c r="S222" s="9">
        <f t="shared" si="37"/>
        <v>766.93461133333324</v>
      </c>
      <c r="T222" s="195">
        <f t="shared" si="38"/>
        <v>14413.457944666667</v>
      </c>
      <c r="U222" s="6"/>
      <c r="V222" s="186">
        <v>55</v>
      </c>
      <c r="W222" s="186">
        <v>10</v>
      </c>
      <c r="X222" s="186">
        <v>15</v>
      </c>
      <c r="Y222" s="207" t="s">
        <v>45</v>
      </c>
      <c r="Z222" s="1"/>
      <c r="AA222" s="528" t="s">
        <v>1595</v>
      </c>
      <c r="AB222" s="525">
        <v>17194</v>
      </c>
      <c r="AC222" s="526">
        <f t="shared" si="39"/>
        <v>17194</v>
      </c>
    </row>
    <row r="223" spans="1:29" ht="25.5" customHeight="1">
      <c r="A223" s="7">
        <v>221</v>
      </c>
      <c r="B223" s="19">
        <v>242995</v>
      </c>
      <c r="C223" s="117" t="s">
        <v>1896</v>
      </c>
      <c r="D223" s="118" t="s">
        <v>61</v>
      </c>
      <c r="E223" s="179">
        <v>1</v>
      </c>
      <c r="F223" s="232">
        <f t="shared" si="30"/>
        <v>11467.666666666666</v>
      </c>
      <c r="G223" s="231">
        <v>0.19</v>
      </c>
      <c r="H223" s="230">
        <f t="shared" si="31"/>
        <v>13646.523333333333</v>
      </c>
      <c r="I223" s="202">
        <v>11869</v>
      </c>
      <c r="J223" s="20">
        <v>11632</v>
      </c>
      <c r="K223" s="229">
        <v>10902</v>
      </c>
      <c r="L223" s="228">
        <f t="shared" si="32"/>
        <v>11467.666666666666</v>
      </c>
      <c r="M223" s="5"/>
      <c r="N223" s="227">
        <v>0.19</v>
      </c>
      <c r="O223" s="8">
        <f t="shared" si="33"/>
        <v>14124.11</v>
      </c>
      <c r="P223" s="226">
        <f t="shared" si="34"/>
        <v>13842.08</v>
      </c>
      <c r="Q223" s="226">
        <f t="shared" si="35"/>
        <v>12973.380000000001</v>
      </c>
      <c r="R223" s="9">
        <f t="shared" si="36"/>
        <v>13646.523333333336</v>
      </c>
      <c r="S223" s="9">
        <f t="shared" si="37"/>
        <v>766.93461133333324</v>
      </c>
      <c r="T223" s="195">
        <f t="shared" si="38"/>
        <v>14413.457944666667</v>
      </c>
      <c r="U223" s="6"/>
      <c r="V223" s="186">
        <v>55</v>
      </c>
      <c r="W223" s="186">
        <v>10</v>
      </c>
      <c r="X223" s="186">
        <v>15</v>
      </c>
      <c r="Y223" s="207" t="s">
        <v>45</v>
      </c>
      <c r="Z223" s="1"/>
      <c r="AA223" s="528" t="s">
        <v>1897</v>
      </c>
      <c r="AB223" s="525">
        <v>17194</v>
      </c>
      <c r="AC223" s="526">
        <f t="shared" si="39"/>
        <v>17194</v>
      </c>
    </row>
    <row r="224" spans="1:29" ht="25.5" customHeight="1">
      <c r="A224" s="7">
        <v>222</v>
      </c>
      <c r="B224" s="19">
        <v>242995</v>
      </c>
      <c r="C224" s="117" t="s">
        <v>1898</v>
      </c>
      <c r="D224" s="118" t="s">
        <v>61</v>
      </c>
      <c r="E224" s="179">
        <v>1</v>
      </c>
      <c r="F224" s="232">
        <f t="shared" si="30"/>
        <v>8249.6666666666661</v>
      </c>
      <c r="G224" s="231">
        <v>0.19</v>
      </c>
      <c r="H224" s="230">
        <f t="shared" si="31"/>
        <v>9817.1033333333326</v>
      </c>
      <c r="I224" s="202">
        <v>8539</v>
      </c>
      <c r="J224" s="20">
        <v>8368</v>
      </c>
      <c r="K224" s="229">
        <v>7842</v>
      </c>
      <c r="L224" s="228">
        <f t="shared" si="32"/>
        <v>8249.6666666666661</v>
      </c>
      <c r="M224" s="5"/>
      <c r="N224" s="227">
        <v>0.19</v>
      </c>
      <c r="O224" s="8">
        <f t="shared" si="33"/>
        <v>10161.41</v>
      </c>
      <c r="P224" s="226">
        <f t="shared" si="34"/>
        <v>9957.92</v>
      </c>
      <c r="Q224" s="226">
        <f t="shared" si="35"/>
        <v>9331.98</v>
      </c>
      <c r="R224" s="9">
        <f t="shared" si="36"/>
        <v>9817.1033333333344</v>
      </c>
      <c r="S224" s="9">
        <f t="shared" si="37"/>
        <v>551.72120733333327</v>
      </c>
      <c r="T224" s="195">
        <f t="shared" si="38"/>
        <v>10368.824540666667</v>
      </c>
      <c r="U224" s="6"/>
      <c r="V224" s="186">
        <v>55</v>
      </c>
      <c r="W224" s="186">
        <v>10</v>
      </c>
      <c r="X224" s="186">
        <v>15</v>
      </c>
      <c r="Y224" s="207" t="s">
        <v>45</v>
      </c>
      <c r="Z224" s="1"/>
      <c r="AA224" s="528" t="s">
        <v>1897</v>
      </c>
      <c r="AB224" s="525">
        <v>12369</v>
      </c>
      <c r="AC224" s="526">
        <f t="shared" si="39"/>
        <v>12369</v>
      </c>
    </row>
    <row r="225" spans="1:29" ht="102">
      <c r="A225" s="7">
        <v>223</v>
      </c>
      <c r="B225" s="19">
        <v>288364</v>
      </c>
      <c r="C225" s="119" t="s">
        <v>1899</v>
      </c>
      <c r="D225" s="118" t="s">
        <v>1900</v>
      </c>
      <c r="E225" s="179">
        <v>1</v>
      </c>
      <c r="F225" s="232">
        <f t="shared" si="30"/>
        <v>111072</v>
      </c>
      <c r="G225" s="231">
        <v>0.19</v>
      </c>
      <c r="H225" s="230">
        <f t="shared" si="31"/>
        <v>132175.67999999999</v>
      </c>
      <c r="I225" s="202">
        <v>114964</v>
      </c>
      <c r="J225" s="20">
        <v>112664</v>
      </c>
      <c r="K225" s="229">
        <v>105588</v>
      </c>
      <c r="L225" s="228">
        <f t="shared" si="32"/>
        <v>111072</v>
      </c>
      <c r="M225" s="5"/>
      <c r="N225" s="227">
        <v>0.19</v>
      </c>
      <c r="O225" s="8">
        <f t="shared" si="33"/>
        <v>136807.16</v>
      </c>
      <c r="P225" s="226">
        <f t="shared" si="34"/>
        <v>134070.16</v>
      </c>
      <c r="Q225" s="226">
        <f t="shared" si="35"/>
        <v>125649.72</v>
      </c>
      <c r="R225" s="9">
        <f t="shared" si="36"/>
        <v>132175.68000000002</v>
      </c>
      <c r="S225" s="9">
        <f t="shared" si="37"/>
        <v>7428.2732159999996</v>
      </c>
      <c r="T225" s="195">
        <f t="shared" si="38"/>
        <v>139603.95321599999</v>
      </c>
      <c r="U225" s="6"/>
      <c r="V225" s="186">
        <v>55</v>
      </c>
      <c r="W225" s="186">
        <v>10</v>
      </c>
      <c r="X225" s="186">
        <v>15</v>
      </c>
      <c r="Y225" s="207" t="s">
        <v>45</v>
      </c>
      <c r="Z225" s="1"/>
      <c r="AA225" s="528" t="s">
        <v>1901</v>
      </c>
      <c r="AB225" s="525">
        <v>166541</v>
      </c>
      <c r="AC225" s="526">
        <f t="shared" si="39"/>
        <v>166541</v>
      </c>
    </row>
    <row r="226" spans="1:29" ht="25.5" customHeight="1">
      <c r="A226" s="7">
        <v>224</v>
      </c>
      <c r="B226" s="19">
        <v>241913</v>
      </c>
      <c r="C226" s="117" t="s">
        <v>1902</v>
      </c>
      <c r="D226" s="118" t="s">
        <v>61</v>
      </c>
      <c r="E226" s="179">
        <v>1</v>
      </c>
      <c r="F226" s="232">
        <f t="shared" si="30"/>
        <v>2970.3333333333335</v>
      </c>
      <c r="G226" s="231">
        <v>0.19</v>
      </c>
      <c r="H226" s="230">
        <f t="shared" si="31"/>
        <v>3534.6966666666667</v>
      </c>
      <c r="I226" s="202">
        <v>3074</v>
      </c>
      <c r="J226" s="20">
        <v>3013</v>
      </c>
      <c r="K226" s="229">
        <v>2824</v>
      </c>
      <c r="L226" s="228">
        <f t="shared" si="32"/>
        <v>2970.3333333333335</v>
      </c>
      <c r="M226" s="5"/>
      <c r="N226" s="227">
        <v>0.19</v>
      </c>
      <c r="O226" s="8">
        <f t="shared" si="33"/>
        <v>3658.06</v>
      </c>
      <c r="P226" s="226">
        <f t="shared" si="34"/>
        <v>3585.4700000000003</v>
      </c>
      <c r="Q226" s="226">
        <f t="shared" si="35"/>
        <v>3360.56</v>
      </c>
      <c r="R226" s="9">
        <f t="shared" si="36"/>
        <v>3534.6966666666667</v>
      </c>
      <c r="S226" s="9">
        <f t="shared" si="37"/>
        <v>198.64995266666668</v>
      </c>
      <c r="T226" s="195">
        <f t="shared" si="38"/>
        <v>3733.3466193333334</v>
      </c>
      <c r="U226" s="6"/>
      <c r="V226" s="186">
        <v>11</v>
      </c>
      <c r="W226" s="186">
        <v>10</v>
      </c>
      <c r="X226" s="186">
        <v>15</v>
      </c>
      <c r="Y226" s="207" t="s">
        <v>59</v>
      </c>
      <c r="Z226" s="1"/>
      <c r="AA226" s="528" t="s">
        <v>1901</v>
      </c>
      <c r="AB226" s="525">
        <v>4453</v>
      </c>
      <c r="AC226" s="526">
        <f t="shared" si="39"/>
        <v>4453</v>
      </c>
    </row>
    <row r="227" spans="1:29" ht="25.5" customHeight="1">
      <c r="A227" s="7">
        <v>225</v>
      </c>
      <c r="B227" s="19">
        <v>241913</v>
      </c>
      <c r="C227" s="117" t="s">
        <v>1903</v>
      </c>
      <c r="D227" s="118" t="s">
        <v>61</v>
      </c>
      <c r="E227" s="179">
        <v>1</v>
      </c>
      <c r="F227" s="232">
        <f t="shared" si="30"/>
        <v>5775</v>
      </c>
      <c r="G227" s="231">
        <v>0.19</v>
      </c>
      <c r="H227" s="230">
        <f t="shared" si="31"/>
        <v>6872.25</v>
      </c>
      <c r="I227" s="202">
        <v>5977</v>
      </c>
      <c r="J227" s="20">
        <v>5858</v>
      </c>
      <c r="K227" s="229">
        <v>5490</v>
      </c>
      <c r="L227" s="228">
        <f t="shared" si="32"/>
        <v>5775</v>
      </c>
      <c r="M227" s="5"/>
      <c r="N227" s="227">
        <v>0.19</v>
      </c>
      <c r="O227" s="8">
        <f t="shared" si="33"/>
        <v>7112.63</v>
      </c>
      <c r="P227" s="226">
        <f t="shared" si="34"/>
        <v>6971.02</v>
      </c>
      <c r="Q227" s="226">
        <f t="shared" si="35"/>
        <v>6533.1</v>
      </c>
      <c r="R227" s="9">
        <f t="shared" si="36"/>
        <v>6872.25</v>
      </c>
      <c r="S227" s="9">
        <f t="shared" si="37"/>
        <v>386.22045000000003</v>
      </c>
      <c r="T227" s="195">
        <f t="shared" si="38"/>
        <v>7258.4704499999998</v>
      </c>
      <c r="U227" s="6"/>
      <c r="V227" s="186">
        <v>11</v>
      </c>
      <c r="W227" s="186">
        <v>10</v>
      </c>
      <c r="X227" s="186">
        <v>15</v>
      </c>
      <c r="Y227" s="207" t="s">
        <v>59</v>
      </c>
      <c r="Z227" s="1"/>
      <c r="AA227" s="528" t="s">
        <v>1904</v>
      </c>
      <c r="AB227" s="525">
        <v>8659</v>
      </c>
      <c r="AC227" s="526">
        <f t="shared" si="39"/>
        <v>8659</v>
      </c>
    </row>
    <row r="228" spans="1:29" ht="25.5" customHeight="1">
      <c r="A228" s="7">
        <v>226</v>
      </c>
      <c r="B228" s="19">
        <v>241913</v>
      </c>
      <c r="C228" s="117" t="s">
        <v>1905</v>
      </c>
      <c r="D228" s="118" t="s">
        <v>61</v>
      </c>
      <c r="E228" s="179">
        <v>1</v>
      </c>
      <c r="F228" s="232">
        <f t="shared" si="30"/>
        <v>5775</v>
      </c>
      <c r="G228" s="231">
        <v>0.19</v>
      </c>
      <c r="H228" s="230">
        <f t="shared" si="31"/>
        <v>6872.25</v>
      </c>
      <c r="I228" s="202">
        <v>5977</v>
      </c>
      <c r="J228" s="20">
        <v>5858</v>
      </c>
      <c r="K228" s="229">
        <v>5490</v>
      </c>
      <c r="L228" s="228">
        <f t="shared" si="32"/>
        <v>5775</v>
      </c>
      <c r="M228" s="5"/>
      <c r="N228" s="227">
        <v>0.19</v>
      </c>
      <c r="O228" s="8">
        <f t="shared" si="33"/>
        <v>7112.63</v>
      </c>
      <c r="P228" s="226">
        <f t="shared" si="34"/>
        <v>6971.02</v>
      </c>
      <c r="Q228" s="226">
        <f t="shared" si="35"/>
        <v>6533.1</v>
      </c>
      <c r="R228" s="9">
        <f t="shared" si="36"/>
        <v>6872.25</v>
      </c>
      <c r="S228" s="9">
        <f t="shared" si="37"/>
        <v>386.22045000000003</v>
      </c>
      <c r="T228" s="195">
        <f t="shared" si="38"/>
        <v>7258.4704499999998</v>
      </c>
      <c r="U228" s="6"/>
      <c r="V228" s="186">
        <v>12</v>
      </c>
      <c r="W228" s="186">
        <v>19</v>
      </c>
      <c r="X228" s="186">
        <v>15</v>
      </c>
      <c r="Y228" s="207" t="s">
        <v>45</v>
      </c>
      <c r="Z228" s="1"/>
      <c r="AA228" s="528" t="s">
        <v>1906</v>
      </c>
      <c r="AB228" s="525">
        <v>8659</v>
      </c>
      <c r="AC228" s="526">
        <f t="shared" si="39"/>
        <v>8659</v>
      </c>
    </row>
    <row r="229" spans="1:29" ht="25.5" customHeight="1">
      <c r="A229" s="7">
        <v>227</v>
      </c>
      <c r="B229" s="19">
        <v>241913</v>
      </c>
      <c r="C229" s="117" t="s">
        <v>1907</v>
      </c>
      <c r="D229" s="118" t="s">
        <v>61</v>
      </c>
      <c r="E229" s="179">
        <v>1</v>
      </c>
      <c r="F229" s="232">
        <f t="shared" si="30"/>
        <v>3713</v>
      </c>
      <c r="G229" s="231">
        <v>0.19</v>
      </c>
      <c r="H229" s="230">
        <f t="shared" si="31"/>
        <v>4418.47</v>
      </c>
      <c r="I229" s="202">
        <v>3843</v>
      </c>
      <c r="J229" s="20">
        <v>3766</v>
      </c>
      <c r="K229" s="229">
        <v>3530</v>
      </c>
      <c r="L229" s="228">
        <f t="shared" si="32"/>
        <v>3713</v>
      </c>
      <c r="M229" s="5"/>
      <c r="N229" s="227">
        <v>0.19</v>
      </c>
      <c r="O229" s="8">
        <f t="shared" si="33"/>
        <v>4573.17</v>
      </c>
      <c r="P229" s="226">
        <f t="shared" si="34"/>
        <v>4481.54</v>
      </c>
      <c r="Q229" s="226">
        <f t="shared" si="35"/>
        <v>4200.7</v>
      </c>
      <c r="R229" s="9">
        <f t="shared" si="36"/>
        <v>4418.47</v>
      </c>
      <c r="S229" s="9">
        <f t="shared" si="37"/>
        <v>248.31801400000001</v>
      </c>
      <c r="T229" s="195">
        <f t="shared" si="38"/>
        <v>4666.7880140000007</v>
      </c>
      <c r="U229" s="6"/>
      <c r="V229" s="186">
        <v>12</v>
      </c>
      <c r="W229" s="186">
        <v>19</v>
      </c>
      <c r="X229" s="186">
        <v>15</v>
      </c>
      <c r="Y229" s="207" t="s">
        <v>45</v>
      </c>
      <c r="Z229" s="1"/>
      <c r="AA229" s="528" t="s">
        <v>1605</v>
      </c>
      <c r="AB229" s="525">
        <v>5567</v>
      </c>
      <c r="AC229" s="526">
        <f t="shared" si="39"/>
        <v>5567</v>
      </c>
    </row>
    <row r="230" spans="1:29" ht="102">
      <c r="A230" s="7">
        <v>228</v>
      </c>
      <c r="B230" s="19">
        <v>241913</v>
      </c>
      <c r="C230" s="119" t="s">
        <v>1908</v>
      </c>
      <c r="D230" s="118" t="s">
        <v>61</v>
      </c>
      <c r="E230" s="179">
        <v>1</v>
      </c>
      <c r="F230" s="232">
        <f t="shared" si="30"/>
        <v>23429</v>
      </c>
      <c r="G230" s="231">
        <v>0.19</v>
      </c>
      <c r="H230" s="230">
        <f t="shared" si="31"/>
        <v>27880.510000000002</v>
      </c>
      <c r="I230" s="202">
        <v>24250</v>
      </c>
      <c r="J230" s="20">
        <v>23765</v>
      </c>
      <c r="K230" s="229">
        <v>22272</v>
      </c>
      <c r="L230" s="228">
        <f t="shared" si="32"/>
        <v>23429</v>
      </c>
      <c r="M230" s="5"/>
      <c r="N230" s="227">
        <v>0.19</v>
      </c>
      <c r="O230" s="8">
        <f t="shared" si="33"/>
        <v>28857.5</v>
      </c>
      <c r="P230" s="226">
        <f t="shared" si="34"/>
        <v>28280.35</v>
      </c>
      <c r="Q230" s="226">
        <f t="shared" si="35"/>
        <v>26503.68</v>
      </c>
      <c r="R230" s="9">
        <f t="shared" si="36"/>
        <v>27880.51</v>
      </c>
      <c r="S230" s="9">
        <f t="shared" si="37"/>
        <v>1566.8846620000002</v>
      </c>
      <c r="T230" s="195">
        <f t="shared" si="38"/>
        <v>29447.394662000002</v>
      </c>
      <c r="U230" s="6"/>
      <c r="V230" s="186">
        <v>11</v>
      </c>
      <c r="W230" s="186">
        <v>12</v>
      </c>
      <c r="X230" s="186">
        <v>16</v>
      </c>
      <c r="Y230" s="207" t="s">
        <v>45</v>
      </c>
      <c r="Z230" s="1"/>
      <c r="AA230" s="528" t="s">
        <v>1909</v>
      </c>
      <c r="AB230" s="525">
        <v>35129</v>
      </c>
      <c r="AC230" s="526">
        <f t="shared" si="39"/>
        <v>35129</v>
      </c>
    </row>
    <row r="231" spans="1:29" ht="25.5" customHeight="1">
      <c r="A231" s="7">
        <v>229</v>
      </c>
      <c r="B231" s="19">
        <v>241913</v>
      </c>
      <c r="C231" s="117" t="s">
        <v>1910</v>
      </c>
      <c r="D231" s="118" t="s">
        <v>61</v>
      </c>
      <c r="E231" s="179">
        <v>1</v>
      </c>
      <c r="F231" s="232">
        <f t="shared" si="30"/>
        <v>24583.666666666668</v>
      </c>
      <c r="G231" s="231">
        <v>0.19</v>
      </c>
      <c r="H231" s="230">
        <f t="shared" si="31"/>
        <v>29254.563333333335</v>
      </c>
      <c r="I231" s="202">
        <v>25445</v>
      </c>
      <c r="J231" s="20">
        <v>24936</v>
      </c>
      <c r="K231" s="229">
        <v>23370</v>
      </c>
      <c r="L231" s="228">
        <f t="shared" si="32"/>
        <v>24583.666666666668</v>
      </c>
      <c r="M231" s="5"/>
      <c r="N231" s="227">
        <v>0.19</v>
      </c>
      <c r="O231" s="8">
        <f t="shared" si="33"/>
        <v>30279.55</v>
      </c>
      <c r="P231" s="226">
        <f t="shared" si="34"/>
        <v>29673.84</v>
      </c>
      <c r="Q231" s="226">
        <f t="shared" si="35"/>
        <v>27810.3</v>
      </c>
      <c r="R231" s="9">
        <f t="shared" si="36"/>
        <v>29254.563333333335</v>
      </c>
      <c r="S231" s="9">
        <f t="shared" si="37"/>
        <v>1644.1064593333335</v>
      </c>
      <c r="T231" s="195">
        <f t="shared" si="38"/>
        <v>30898.669792666667</v>
      </c>
      <c r="U231" s="6"/>
      <c r="V231" s="186">
        <v>39</v>
      </c>
      <c r="W231" s="186">
        <v>10</v>
      </c>
      <c r="X231" s="186">
        <v>16</v>
      </c>
      <c r="Y231" s="207" t="s">
        <v>45</v>
      </c>
      <c r="Z231" s="1"/>
      <c r="AA231" s="528" t="s">
        <v>1909</v>
      </c>
      <c r="AB231" s="525">
        <v>36860</v>
      </c>
      <c r="AC231" s="526">
        <f t="shared" si="39"/>
        <v>36860</v>
      </c>
    </row>
    <row r="232" spans="1:29" ht="25.5" customHeight="1">
      <c r="A232" s="7">
        <v>230</v>
      </c>
      <c r="B232" s="19">
        <v>241913</v>
      </c>
      <c r="C232" s="117" t="s">
        <v>1911</v>
      </c>
      <c r="D232" s="118" t="s">
        <v>61</v>
      </c>
      <c r="E232" s="179">
        <v>1</v>
      </c>
      <c r="F232" s="232">
        <f t="shared" si="30"/>
        <v>23347.333333333332</v>
      </c>
      <c r="G232" s="231">
        <v>0.19</v>
      </c>
      <c r="H232" s="230">
        <f t="shared" si="31"/>
        <v>27783.326666666664</v>
      </c>
      <c r="I232" s="202">
        <v>24165</v>
      </c>
      <c r="J232" s="20">
        <v>23682</v>
      </c>
      <c r="K232" s="229">
        <v>22195</v>
      </c>
      <c r="L232" s="228">
        <f t="shared" si="32"/>
        <v>23347.333333333332</v>
      </c>
      <c r="M232" s="5"/>
      <c r="N232" s="227">
        <v>0.19</v>
      </c>
      <c r="O232" s="8">
        <f t="shared" si="33"/>
        <v>28756.35</v>
      </c>
      <c r="P232" s="226">
        <f t="shared" si="34"/>
        <v>28181.58</v>
      </c>
      <c r="Q232" s="226">
        <f t="shared" si="35"/>
        <v>26412.05</v>
      </c>
      <c r="R232" s="9">
        <f t="shared" si="36"/>
        <v>27783.326666666664</v>
      </c>
      <c r="S232" s="9">
        <f t="shared" si="37"/>
        <v>1561.4229586666665</v>
      </c>
      <c r="T232" s="195">
        <f t="shared" si="38"/>
        <v>29344.74962533333</v>
      </c>
      <c r="U232" s="6"/>
      <c r="V232" s="186">
        <v>39</v>
      </c>
      <c r="W232" s="186">
        <v>10</v>
      </c>
      <c r="X232" s="186">
        <v>16</v>
      </c>
      <c r="Y232" s="207" t="s">
        <v>45</v>
      </c>
      <c r="Z232" s="1"/>
      <c r="AA232" s="528" t="s">
        <v>1912</v>
      </c>
      <c r="AB232" s="525">
        <v>35007</v>
      </c>
      <c r="AC232" s="526">
        <f t="shared" si="39"/>
        <v>35007</v>
      </c>
    </row>
    <row r="233" spans="1:29" ht="25.5" customHeight="1">
      <c r="A233" s="7">
        <v>231</v>
      </c>
      <c r="B233" s="19">
        <v>241913</v>
      </c>
      <c r="C233" s="117" t="s">
        <v>1913</v>
      </c>
      <c r="D233" s="118" t="s">
        <v>61</v>
      </c>
      <c r="E233" s="179">
        <v>1</v>
      </c>
      <c r="F233" s="232">
        <f t="shared" si="30"/>
        <v>2970.3333333333335</v>
      </c>
      <c r="G233" s="231">
        <v>0.19</v>
      </c>
      <c r="H233" s="230">
        <f t="shared" si="31"/>
        <v>3534.6966666666667</v>
      </c>
      <c r="I233" s="202">
        <v>3074</v>
      </c>
      <c r="J233" s="20">
        <v>3013</v>
      </c>
      <c r="K233" s="229">
        <v>2824</v>
      </c>
      <c r="L233" s="228">
        <f t="shared" si="32"/>
        <v>2970.3333333333335</v>
      </c>
      <c r="M233" s="5"/>
      <c r="N233" s="227">
        <v>0.19</v>
      </c>
      <c r="O233" s="8">
        <f t="shared" si="33"/>
        <v>3658.06</v>
      </c>
      <c r="P233" s="226">
        <f t="shared" si="34"/>
        <v>3585.4700000000003</v>
      </c>
      <c r="Q233" s="226">
        <f t="shared" si="35"/>
        <v>3360.56</v>
      </c>
      <c r="R233" s="9">
        <f t="shared" si="36"/>
        <v>3534.6966666666667</v>
      </c>
      <c r="S233" s="9">
        <f t="shared" si="37"/>
        <v>198.64995266666668</v>
      </c>
      <c r="T233" s="195">
        <f t="shared" si="38"/>
        <v>3733.3466193333334</v>
      </c>
      <c r="U233" s="6"/>
      <c r="V233" s="186">
        <v>39</v>
      </c>
      <c r="W233" s="186">
        <v>10</v>
      </c>
      <c r="X233" s="186">
        <v>16</v>
      </c>
      <c r="Y233" s="207" t="s">
        <v>45</v>
      </c>
      <c r="Z233" s="1"/>
      <c r="AA233" s="528" t="s">
        <v>1914</v>
      </c>
      <c r="AB233" s="525">
        <v>4453</v>
      </c>
      <c r="AC233" s="526">
        <f t="shared" si="39"/>
        <v>4453</v>
      </c>
    </row>
    <row r="234" spans="1:29" ht="25.5" customHeight="1">
      <c r="A234" s="7">
        <v>232</v>
      </c>
      <c r="B234" s="19">
        <v>241913</v>
      </c>
      <c r="C234" s="117" t="s">
        <v>1915</v>
      </c>
      <c r="D234" s="118" t="s">
        <v>61</v>
      </c>
      <c r="E234" s="179">
        <v>1</v>
      </c>
      <c r="F234" s="232">
        <f t="shared" si="30"/>
        <v>908</v>
      </c>
      <c r="G234" s="231">
        <v>0.19</v>
      </c>
      <c r="H234" s="230">
        <f t="shared" si="31"/>
        <v>1080.52</v>
      </c>
      <c r="I234" s="116">
        <v>940</v>
      </c>
      <c r="J234" s="21">
        <v>921</v>
      </c>
      <c r="K234" s="233">
        <v>863</v>
      </c>
      <c r="L234" s="228">
        <f t="shared" si="32"/>
        <v>908</v>
      </c>
      <c r="M234" s="5"/>
      <c r="N234" s="227">
        <v>0.19</v>
      </c>
      <c r="O234" s="8">
        <f t="shared" si="33"/>
        <v>1118.5999999999999</v>
      </c>
      <c r="P234" s="226">
        <f t="shared" si="34"/>
        <v>1095.99</v>
      </c>
      <c r="Q234" s="226">
        <f t="shared" si="35"/>
        <v>1026.97</v>
      </c>
      <c r="R234" s="9">
        <f t="shared" si="36"/>
        <v>1080.5200000000002</v>
      </c>
      <c r="S234" s="9">
        <f t="shared" si="37"/>
        <v>60.725223999999997</v>
      </c>
      <c r="T234" s="195">
        <f t="shared" si="38"/>
        <v>1141.245224</v>
      </c>
      <c r="U234" s="6"/>
      <c r="V234" s="186">
        <v>11</v>
      </c>
      <c r="W234" s="186">
        <v>12</v>
      </c>
      <c r="X234" s="186">
        <v>16</v>
      </c>
      <c r="Y234" s="207" t="s">
        <v>45</v>
      </c>
      <c r="Z234" s="1"/>
      <c r="AA234" s="528" t="s">
        <v>1916</v>
      </c>
      <c r="AB234" s="525">
        <v>1361</v>
      </c>
      <c r="AC234" s="526">
        <f t="shared" si="39"/>
        <v>1361</v>
      </c>
    </row>
    <row r="235" spans="1:29" ht="25.5" customHeight="1">
      <c r="A235" s="7">
        <v>233</v>
      </c>
      <c r="B235" s="19">
        <v>241913</v>
      </c>
      <c r="C235" s="117" t="s">
        <v>1917</v>
      </c>
      <c r="D235" s="118" t="s">
        <v>61</v>
      </c>
      <c r="E235" s="179">
        <v>1</v>
      </c>
      <c r="F235" s="232">
        <f t="shared" si="30"/>
        <v>908</v>
      </c>
      <c r="G235" s="231">
        <v>0.19</v>
      </c>
      <c r="H235" s="230">
        <f t="shared" si="31"/>
        <v>1080.52</v>
      </c>
      <c r="I235" s="116">
        <v>940</v>
      </c>
      <c r="J235" s="21">
        <v>921</v>
      </c>
      <c r="K235" s="233">
        <v>863</v>
      </c>
      <c r="L235" s="228">
        <f t="shared" si="32"/>
        <v>908</v>
      </c>
      <c r="M235" s="5"/>
      <c r="N235" s="227">
        <v>0.19</v>
      </c>
      <c r="O235" s="8">
        <f t="shared" si="33"/>
        <v>1118.5999999999999</v>
      </c>
      <c r="P235" s="226">
        <f t="shared" si="34"/>
        <v>1095.99</v>
      </c>
      <c r="Q235" s="226">
        <f t="shared" si="35"/>
        <v>1026.97</v>
      </c>
      <c r="R235" s="9">
        <f t="shared" si="36"/>
        <v>1080.5200000000002</v>
      </c>
      <c r="S235" s="9">
        <f t="shared" si="37"/>
        <v>60.725223999999997</v>
      </c>
      <c r="T235" s="195">
        <f t="shared" si="38"/>
        <v>1141.245224</v>
      </c>
      <c r="U235" s="6"/>
      <c r="V235" s="186">
        <v>11</v>
      </c>
      <c r="W235" s="186">
        <v>12</v>
      </c>
      <c r="X235" s="186">
        <v>16</v>
      </c>
      <c r="Y235" s="207" t="s">
        <v>45</v>
      </c>
      <c r="Z235" s="1"/>
      <c r="AA235" s="528" t="s">
        <v>1918</v>
      </c>
      <c r="AB235" s="525">
        <v>1361</v>
      </c>
      <c r="AC235" s="526">
        <f t="shared" si="39"/>
        <v>1361</v>
      </c>
    </row>
    <row r="236" spans="1:29" ht="102">
      <c r="A236" s="7">
        <v>234</v>
      </c>
      <c r="B236" s="19">
        <v>241913</v>
      </c>
      <c r="C236" s="117" t="s">
        <v>1919</v>
      </c>
      <c r="D236" s="118" t="s">
        <v>61</v>
      </c>
      <c r="E236" s="179">
        <v>1</v>
      </c>
      <c r="F236" s="232">
        <f t="shared" si="30"/>
        <v>9818</v>
      </c>
      <c r="G236" s="231">
        <v>0.19</v>
      </c>
      <c r="H236" s="230">
        <f t="shared" si="31"/>
        <v>11683.42</v>
      </c>
      <c r="I236" s="202">
        <v>10162</v>
      </c>
      <c r="J236" s="20">
        <v>9959</v>
      </c>
      <c r="K236" s="229">
        <v>9333</v>
      </c>
      <c r="L236" s="228">
        <f t="shared" si="32"/>
        <v>9818</v>
      </c>
      <c r="M236" s="5"/>
      <c r="N236" s="227">
        <v>0.19</v>
      </c>
      <c r="O236" s="8">
        <f t="shared" si="33"/>
        <v>12092.78</v>
      </c>
      <c r="P236" s="226">
        <f t="shared" si="34"/>
        <v>11851.21</v>
      </c>
      <c r="Q236" s="226">
        <f t="shared" si="35"/>
        <v>11106.27</v>
      </c>
      <c r="R236" s="9">
        <f t="shared" si="36"/>
        <v>11683.419999999998</v>
      </c>
      <c r="S236" s="9">
        <f t="shared" si="37"/>
        <v>656.608204</v>
      </c>
      <c r="T236" s="195">
        <f t="shared" si="38"/>
        <v>12340.028204</v>
      </c>
      <c r="U236" s="6"/>
      <c r="V236" s="186">
        <v>11</v>
      </c>
      <c r="W236" s="186">
        <v>12</v>
      </c>
      <c r="X236" s="186">
        <v>16</v>
      </c>
      <c r="Y236" s="207" t="s">
        <v>45</v>
      </c>
      <c r="Z236" s="1"/>
      <c r="AA236" s="528" t="s">
        <v>1605</v>
      </c>
      <c r="AB236" s="525">
        <v>14721</v>
      </c>
      <c r="AC236" s="526">
        <f t="shared" si="39"/>
        <v>14721</v>
      </c>
    </row>
    <row r="237" spans="1:29" ht="25.5" customHeight="1">
      <c r="A237" s="7">
        <v>235</v>
      </c>
      <c r="B237" s="19">
        <v>241913</v>
      </c>
      <c r="C237" s="117" t="s">
        <v>1920</v>
      </c>
      <c r="D237" s="118" t="s">
        <v>61</v>
      </c>
      <c r="E237" s="179">
        <v>1</v>
      </c>
      <c r="F237" s="232">
        <f t="shared" si="30"/>
        <v>15758</v>
      </c>
      <c r="G237" s="231">
        <v>0.19</v>
      </c>
      <c r="H237" s="230">
        <f t="shared" si="31"/>
        <v>18752.02</v>
      </c>
      <c r="I237" s="202">
        <v>16310</v>
      </c>
      <c r="J237" s="20">
        <v>15984</v>
      </c>
      <c r="K237" s="229">
        <v>14980</v>
      </c>
      <c r="L237" s="228">
        <f t="shared" si="32"/>
        <v>15758</v>
      </c>
      <c r="M237" s="5"/>
      <c r="N237" s="227">
        <v>0.19</v>
      </c>
      <c r="O237" s="8">
        <f t="shared" si="33"/>
        <v>19408.900000000001</v>
      </c>
      <c r="P237" s="226">
        <f t="shared" si="34"/>
        <v>19020.96</v>
      </c>
      <c r="Q237" s="226">
        <f t="shared" si="35"/>
        <v>17826.2</v>
      </c>
      <c r="R237" s="9">
        <f t="shared" si="36"/>
        <v>18752.02</v>
      </c>
      <c r="S237" s="9">
        <f t="shared" si="37"/>
        <v>1053.8635240000001</v>
      </c>
      <c r="T237" s="195">
        <f t="shared" si="38"/>
        <v>19805.883524000001</v>
      </c>
      <c r="U237" s="6"/>
      <c r="V237" s="186">
        <v>11</v>
      </c>
      <c r="W237" s="186">
        <v>12</v>
      </c>
      <c r="X237" s="186">
        <v>16</v>
      </c>
      <c r="Y237" s="207" t="s">
        <v>45</v>
      </c>
      <c r="Z237" s="1"/>
      <c r="AA237" s="528" t="s">
        <v>1921</v>
      </c>
      <c r="AB237" s="525">
        <v>23628</v>
      </c>
      <c r="AC237" s="526">
        <f t="shared" si="39"/>
        <v>23628</v>
      </c>
    </row>
    <row r="238" spans="1:29" ht="25.5" customHeight="1">
      <c r="A238" s="7">
        <v>236</v>
      </c>
      <c r="B238" s="19">
        <v>241913</v>
      </c>
      <c r="C238" s="117" t="s">
        <v>1922</v>
      </c>
      <c r="D238" s="118" t="s">
        <v>61</v>
      </c>
      <c r="E238" s="179">
        <v>1</v>
      </c>
      <c r="F238" s="232">
        <f t="shared" si="30"/>
        <v>11054.666666666666</v>
      </c>
      <c r="G238" s="231">
        <v>0.19</v>
      </c>
      <c r="H238" s="230">
        <f t="shared" si="31"/>
        <v>13155.053333333333</v>
      </c>
      <c r="I238" s="202">
        <v>11442</v>
      </c>
      <c r="J238" s="20">
        <v>11213</v>
      </c>
      <c r="K238" s="229">
        <v>10509</v>
      </c>
      <c r="L238" s="228">
        <f t="shared" si="32"/>
        <v>11054.666666666666</v>
      </c>
      <c r="M238" s="5"/>
      <c r="N238" s="227">
        <v>0.19</v>
      </c>
      <c r="O238" s="8">
        <f t="shared" si="33"/>
        <v>13615.98</v>
      </c>
      <c r="P238" s="226">
        <f t="shared" si="34"/>
        <v>13343.47</v>
      </c>
      <c r="Q238" s="226">
        <f t="shared" si="35"/>
        <v>12505.71</v>
      </c>
      <c r="R238" s="9">
        <f t="shared" si="36"/>
        <v>13155.053333333331</v>
      </c>
      <c r="S238" s="9">
        <f t="shared" si="37"/>
        <v>739.3139973333333</v>
      </c>
      <c r="T238" s="195">
        <f t="shared" si="38"/>
        <v>13894.367330666666</v>
      </c>
      <c r="U238" s="6"/>
      <c r="V238" s="186">
        <v>11</v>
      </c>
      <c r="W238" s="186">
        <v>16</v>
      </c>
      <c r="X238" s="186">
        <v>21</v>
      </c>
      <c r="Y238" s="207" t="s">
        <v>282</v>
      </c>
      <c r="Z238" s="1"/>
      <c r="AA238" s="528" t="s">
        <v>1921</v>
      </c>
      <c r="AB238" s="525">
        <v>16575</v>
      </c>
      <c r="AC238" s="526">
        <f t="shared" si="39"/>
        <v>16575</v>
      </c>
    </row>
    <row r="239" spans="1:29" ht="25.5" customHeight="1">
      <c r="A239" s="7">
        <v>237</v>
      </c>
      <c r="B239" s="19">
        <v>241913</v>
      </c>
      <c r="C239" s="117" t="s">
        <v>1923</v>
      </c>
      <c r="D239" s="118" t="s">
        <v>61</v>
      </c>
      <c r="E239" s="179">
        <v>1</v>
      </c>
      <c r="F239" s="232">
        <f t="shared" si="30"/>
        <v>14107.666666666666</v>
      </c>
      <c r="G239" s="231">
        <v>0.19</v>
      </c>
      <c r="H239" s="230">
        <f t="shared" si="31"/>
        <v>16788.123333333333</v>
      </c>
      <c r="I239" s="202">
        <v>14602</v>
      </c>
      <c r="J239" s="20">
        <v>14310</v>
      </c>
      <c r="K239" s="229">
        <v>13411</v>
      </c>
      <c r="L239" s="228">
        <f t="shared" si="32"/>
        <v>14107.666666666666</v>
      </c>
      <c r="M239" s="5"/>
      <c r="N239" s="227">
        <v>0.19</v>
      </c>
      <c r="O239" s="8">
        <f t="shared" si="33"/>
        <v>17376.38</v>
      </c>
      <c r="P239" s="226">
        <f t="shared" si="34"/>
        <v>17028.900000000001</v>
      </c>
      <c r="Q239" s="226">
        <f t="shared" si="35"/>
        <v>15959.09</v>
      </c>
      <c r="R239" s="9">
        <f t="shared" si="36"/>
        <v>16788.123333333333</v>
      </c>
      <c r="S239" s="9">
        <f t="shared" si="37"/>
        <v>943.49253133333332</v>
      </c>
      <c r="T239" s="195">
        <f t="shared" si="38"/>
        <v>17731.615864666666</v>
      </c>
      <c r="U239" s="6"/>
      <c r="V239" s="186">
        <v>11</v>
      </c>
      <c r="W239" s="186">
        <v>16</v>
      </c>
      <c r="X239" s="186">
        <v>21</v>
      </c>
      <c r="Y239" s="207" t="s">
        <v>282</v>
      </c>
      <c r="Z239" s="1"/>
      <c r="AA239" s="528" t="s">
        <v>1924</v>
      </c>
      <c r="AB239" s="525">
        <v>21153</v>
      </c>
      <c r="AC239" s="526">
        <f t="shared" si="39"/>
        <v>21153</v>
      </c>
    </row>
    <row r="240" spans="1:29" ht="25.5" customHeight="1">
      <c r="A240" s="7">
        <v>238</v>
      </c>
      <c r="B240" s="19">
        <v>241913</v>
      </c>
      <c r="C240" s="117" t="s">
        <v>1925</v>
      </c>
      <c r="D240" s="118" t="s">
        <v>61</v>
      </c>
      <c r="E240" s="179">
        <v>1</v>
      </c>
      <c r="F240" s="232">
        <f t="shared" si="30"/>
        <v>3629.3333333333335</v>
      </c>
      <c r="G240" s="231">
        <v>0.19</v>
      </c>
      <c r="H240" s="230">
        <f t="shared" si="31"/>
        <v>4318.9066666666668</v>
      </c>
      <c r="I240" s="202">
        <v>3757</v>
      </c>
      <c r="J240" s="20">
        <v>3681</v>
      </c>
      <c r="K240" s="229">
        <v>3450</v>
      </c>
      <c r="L240" s="228">
        <f t="shared" si="32"/>
        <v>3629.3333333333335</v>
      </c>
      <c r="M240" s="5"/>
      <c r="N240" s="227">
        <v>0.19</v>
      </c>
      <c r="O240" s="8">
        <f t="shared" si="33"/>
        <v>4470.83</v>
      </c>
      <c r="P240" s="226">
        <f t="shared" si="34"/>
        <v>4380.3900000000003</v>
      </c>
      <c r="Q240" s="226">
        <f t="shared" si="35"/>
        <v>4105.5</v>
      </c>
      <c r="R240" s="9">
        <f t="shared" si="36"/>
        <v>4318.9066666666668</v>
      </c>
      <c r="S240" s="9">
        <f t="shared" si="37"/>
        <v>242.72255466666667</v>
      </c>
      <c r="T240" s="195">
        <f t="shared" si="38"/>
        <v>4561.6292213333336</v>
      </c>
      <c r="U240" s="6"/>
      <c r="V240" s="186">
        <v>11</v>
      </c>
      <c r="W240" s="186">
        <v>16</v>
      </c>
      <c r="X240" s="186">
        <v>21</v>
      </c>
      <c r="Y240" s="207" t="s">
        <v>282</v>
      </c>
      <c r="Z240" s="1"/>
      <c r="AA240" s="528" t="s">
        <v>1926</v>
      </c>
      <c r="AB240" s="525">
        <v>5441</v>
      </c>
      <c r="AC240" s="526">
        <f t="shared" si="39"/>
        <v>5441</v>
      </c>
    </row>
    <row r="241" spans="1:29" ht="25.5" customHeight="1">
      <c r="A241" s="7">
        <v>239</v>
      </c>
      <c r="B241" s="19">
        <v>241913</v>
      </c>
      <c r="C241" s="117" t="s">
        <v>1927</v>
      </c>
      <c r="D241" s="118" t="s">
        <v>61</v>
      </c>
      <c r="E241" s="179">
        <v>1</v>
      </c>
      <c r="F241" s="232">
        <f t="shared" si="30"/>
        <v>1732.6666666666667</v>
      </c>
      <c r="G241" s="231">
        <v>0.19</v>
      </c>
      <c r="H241" s="230">
        <f t="shared" si="31"/>
        <v>2061.8733333333334</v>
      </c>
      <c r="I241" s="202">
        <v>1794</v>
      </c>
      <c r="J241" s="20">
        <v>1757</v>
      </c>
      <c r="K241" s="229">
        <v>1647</v>
      </c>
      <c r="L241" s="228">
        <f t="shared" si="32"/>
        <v>1732.6666666666667</v>
      </c>
      <c r="M241" s="5"/>
      <c r="N241" s="227">
        <v>0.19</v>
      </c>
      <c r="O241" s="8">
        <f t="shared" si="33"/>
        <v>2134.86</v>
      </c>
      <c r="P241" s="226">
        <f t="shared" si="34"/>
        <v>2090.83</v>
      </c>
      <c r="Q241" s="226">
        <f t="shared" si="35"/>
        <v>1959.93</v>
      </c>
      <c r="R241" s="9">
        <f t="shared" si="36"/>
        <v>2061.8733333333334</v>
      </c>
      <c r="S241" s="9">
        <f t="shared" si="37"/>
        <v>115.87728133333334</v>
      </c>
      <c r="T241" s="195">
        <f t="shared" si="38"/>
        <v>2177.7506146666669</v>
      </c>
      <c r="U241" s="6"/>
      <c r="V241" s="186">
        <v>11</v>
      </c>
      <c r="W241" s="186">
        <v>16</v>
      </c>
      <c r="X241" s="186">
        <v>21</v>
      </c>
      <c r="Y241" s="207" t="s">
        <v>282</v>
      </c>
      <c r="Z241" s="1"/>
      <c r="AA241" s="528" t="s">
        <v>1704</v>
      </c>
      <c r="AB241" s="525">
        <v>2597</v>
      </c>
      <c r="AC241" s="526">
        <f t="shared" si="39"/>
        <v>2597</v>
      </c>
    </row>
    <row r="242" spans="1:29" ht="25.5" customHeight="1">
      <c r="A242" s="7">
        <v>240</v>
      </c>
      <c r="B242" s="19">
        <v>241913</v>
      </c>
      <c r="C242" s="117" t="s">
        <v>1928</v>
      </c>
      <c r="D242" s="118" t="s">
        <v>61</v>
      </c>
      <c r="E242" s="179">
        <v>1</v>
      </c>
      <c r="F242" s="232">
        <f t="shared" si="30"/>
        <v>9818</v>
      </c>
      <c r="G242" s="231">
        <v>0.19</v>
      </c>
      <c r="H242" s="230">
        <f t="shared" si="31"/>
        <v>11683.42</v>
      </c>
      <c r="I242" s="202">
        <v>10162</v>
      </c>
      <c r="J242" s="20">
        <v>9959</v>
      </c>
      <c r="K242" s="229">
        <v>9333</v>
      </c>
      <c r="L242" s="228">
        <f t="shared" si="32"/>
        <v>9818</v>
      </c>
      <c r="M242" s="5"/>
      <c r="N242" s="227">
        <v>0.19</v>
      </c>
      <c r="O242" s="8">
        <f t="shared" si="33"/>
        <v>12092.78</v>
      </c>
      <c r="P242" s="226">
        <f t="shared" si="34"/>
        <v>11851.21</v>
      </c>
      <c r="Q242" s="226">
        <f t="shared" si="35"/>
        <v>11106.27</v>
      </c>
      <c r="R242" s="9">
        <f t="shared" si="36"/>
        <v>11683.419999999998</v>
      </c>
      <c r="S242" s="9">
        <f t="shared" si="37"/>
        <v>656.608204</v>
      </c>
      <c r="T242" s="195">
        <f t="shared" si="38"/>
        <v>12340.028204</v>
      </c>
      <c r="U242" s="6"/>
      <c r="V242" s="186">
        <v>11</v>
      </c>
      <c r="W242" s="186">
        <v>16</v>
      </c>
      <c r="X242" s="186">
        <v>21</v>
      </c>
      <c r="Y242" s="207" t="s">
        <v>282</v>
      </c>
      <c r="Z242" s="1"/>
      <c r="AA242" s="528" t="s">
        <v>1929</v>
      </c>
      <c r="AB242" s="525">
        <v>14721</v>
      </c>
      <c r="AC242" s="526">
        <f t="shared" si="39"/>
        <v>14721</v>
      </c>
    </row>
    <row r="243" spans="1:29" ht="25.5" customHeight="1">
      <c r="A243" s="7">
        <v>241</v>
      </c>
      <c r="B243" s="19">
        <v>241913</v>
      </c>
      <c r="C243" s="117" t="s">
        <v>1930</v>
      </c>
      <c r="D243" s="118" t="s">
        <v>61</v>
      </c>
      <c r="E243" s="179">
        <v>1</v>
      </c>
      <c r="F243" s="232">
        <f t="shared" si="30"/>
        <v>14849.333333333334</v>
      </c>
      <c r="G243" s="231">
        <v>0.19</v>
      </c>
      <c r="H243" s="230">
        <f t="shared" si="31"/>
        <v>17670.706666666669</v>
      </c>
      <c r="I243" s="202">
        <v>15370</v>
      </c>
      <c r="J243" s="20">
        <v>15062</v>
      </c>
      <c r="K243" s="229">
        <v>14116</v>
      </c>
      <c r="L243" s="228">
        <f t="shared" si="32"/>
        <v>14849.333333333334</v>
      </c>
      <c r="M243" s="5"/>
      <c r="N243" s="227">
        <v>0.19</v>
      </c>
      <c r="O243" s="8">
        <f t="shared" si="33"/>
        <v>18290.3</v>
      </c>
      <c r="P243" s="226">
        <f t="shared" si="34"/>
        <v>17923.78</v>
      </c>
      <c r="Q243" s="226">
        <f t="shared" si="35"/>
        <v>16798.04</v>
      </c>
      <c r="R243" s="9">
        <f t="shared" si="36"/>
        <v>17670.706666666669</v>
      </c>
      <c r="S243" s="9">
        <f t="shared" si="37"/>
        <v>993.09371466666676</v>
      </c>
      <c r="T243" s="195">
        <f t="shared" si="38"/>
        <v>18663.800381333334</v>
      </c>
      <c r="U243" s="6"/>
      <c r="V243" s="186">
        <v>40</v>
      </c>
      <c r="W243" s="186">
        <v>14</v>
      </c>
      <c r="X243" s="186">
        <v>20</v>
      </c>
      <c r="Y243" s="207" t="s">
        <v>45</v>
      </c>
      <c r="Z243" s="1"/>
      <c r="AA243" s="528" t="s">
        <v>1931</v>
      </c>
      <c r="AB243" s="525">
        <v>22264</v>
      </c>
      <c r="AC243" s="526">
        <f t="shared" si="39"/>
        <v>22264</v>
      </c>
    </row>
    <row r="244" spans="1:29" ht="25.5" customHeight="1">
      <c r="A244" s="7">
        <v>242</v>
      </c>
      <c r="B244" s="19">
        <v>241913</v>
      </c>
      <c r="C244" s="117" t="s">
        <v>1932</v>
      </c>
      <c r="D244" s="118" t="s">
        <v>61</v>
      </c>
      <c r="E244" s="179">
        <v>1</v>
      </c>
      <c r="F244" s="232">
        <f t="shared" si="30"/>
        <v>9900</v>
      </c>
      <c r="G244" s="231">
        <v>0.19</v>
      </c>
      <c r="H244" s="230">
        <f t="shared" si="31"/>
        <v>11781</v>
      </c>
      <c r="I244" s="202">
        <v>10247</v>
      </c>
      <c r="J244" s="20">
        <v>10042</v>
      </c>
      <c r="K244" s="229">
        <v>9411</v>
      </c>
      <c r="L244" s="228">
        <f t="shared" si="32"/>
        <v>9900</v>
      </c>
      <c r="M244" s="5"/>
      <c r="N244" s="227">
        <v>0.19</v>
      </c>
      <c r="O244" s="8">
        <f t="shared" si="33"/>
        <v>12193.93</v>
      </c>
      <c r="P244" s="226">
        <f t="shared" si="34"/>
        <v>11949.98</v>
      </c>
      <c r="Q244" s="226">
        <f t="shared" si="35"/>
        <v>11199.09</v>
      </c>
      <c r="R244" s="9">
        <f t="shared" si="36"/>
        <v>11781</v>
      </c>
      <c r="S244" s="9">
        <f t="shared" si="37"/>
        <v>662.09220000000005</v>
      </c>
      <c r="T244" s="195">
        <f t="shared" si="38"/>
        <v>12443.092199999999</v>
      </c>
      <c r="U244" s="6"/>
      <c r="V244" s="186">
        <v>26</v>
      </c>
      <c r="W244" s="186">
        <v>10</v>
      </c>
      <c r="X244" s="186" t="s">
        <v>45</v>
      </c>
      <c r="Y244" s="207" t="s">
        <v>45</v>
      </c>
      <c r="Z244" s="1"/>
      <c r="AA244" s="528" t="s">
        <v>1933</v>
      </c>
      <c r="AB244" s="525">
        <v>14844</v>
      </c>
      <c r="AC244" s="526">
        <f t="shared" si="39"/>
        <v>14844</v>
      </c>
    </row>
    <row r="245" spans="1:29" ht="25.5" customHeight="1">
      <c r="A245" s="7">
        <v>243</v>
      </c>
      <c r="B245" s="19">
        <v>241913</v>
      </c>
      <c r="C245" s="117" t="s">
        <v>1934</v>
      </c>
      <c r="D245" s="118" t="s">
        <v>61</v>
      </c>
      <c r="E245" s="179">
        <v>1</v>
      </c>
      <c r="F245" s="232">
        <f t="shared" si="30"/>
        <v>13199.666666666666</v>
      </c>
      <c r="G245" s="231">
        <v>0.19</v>
      </c>
      <c r="H245" s="230">
        <f t="shared" si="31"/>
        <v>15707.603333333333</v>
      </c>
      <c r="I245" s="202">
        <v>13662</v>
      </c>
      <c r="J245" s="20">
        <v>13389</v>
      </c>
      <c r="K245" s="229">
        <v>12548</v>
      </c>
      <c r="L245" s="228">
        <f t="shared" si="32"/>
        <v>13199.666666666666</v>
      </c>
      <c r="M245" s="5"/>
      <c r="N245" s="227">
        <v>0.19</v>
      </c>
      <c r="O245" s="8">
        <f t="shared" si="33"/>
        <v>16257.78</v>
      </c>
      <c r="P245" s="226">
        <f t="shared" si="34"/>
        <v>15932.91</v>
      </c>
      <c r="Q245" s="226">
        <f t="shared" si="35"/>
        <v>14932.119999999999</v>
      </c>
      <c r="R245" s="9">
        <f t="shared" si="36"/>
        <v>15707.603333333333</v>
      </c>
      <c r="S245" s="9">
        <f t="shared" si="37"/>
        <v>882.76730733333329</v>
      </c>
      <c r="T245" s="195">
        <f t="shared" si="38"/>
        <v>16590.370640666664</v>
      </c>
      <c r="U245" s="6"/>
      <c r="V245" s="186">
        <v>39</v>
      </c>
      <c r="W245" s="186">
        <v>12</v>
      </c>
      <c r="X245" s="186">
        <v>13</v>
      </c>
      <c r="Y245" s="207" t="s">
        <v>118</v>
      </c>
      <c r="Z245" s="1"/>
      <c r="AA245" s="528" t="s">
        <v>1924</v>
      </c>
      <c r="AB245" s="525">
        <v>19791</v>
      </c>
      <c r="AC245" s="526">
        <f t="shared" si="39"/>
        <v>19791</v>
      </c>
    </row>
    <row r="246" spans="1:29" ht="25.5" customHeight="1">
      <c r="A246" s="7">
        <v>244</v>
      </c>
      <c r="B246" s="19">
        <v>241913</v>
      </c>
      <c r="C246" s="117" t="s">
        <v>1935</v>
      </c>
      <c r="D246" s="118" t="s">
        <v>61</v>
      </c>
      <c r="E246" s="179">
        <v>1</v>
      </c>
      <c r="F246" s="232">
        <f t="shared" si="30"/>
        <v>3119</v>
      </c>
      <c r="G246" s="231">
        <v>0.19</v>
      </c>
      <c r="H246" s="230">
        <f t="shared" si="31"/>
        <v>3711.61</v>
      </c>
      <c r="I246" s="202">
        <v>3228</v>
      </c>
      <c r="J246" s="20">
        <v>3164</v>
      </c>
      <c r="K246" s="229">
        <v>2965</v>
      </c>
      <c r="L246" s="228">
        <f t="shared" si="32"/>
        <v>3119</v>
      </c>
      <c r="M246" s="5"/>
      <c r="N246" s="227">
        <v>0.19</v>
      </c>
      <c r="O246" s="8">
        <f t="shared" si="33"/>
        <v>3841.32</v>
      </c>
      <c r="P246" s="226">
        <f t="shared" si="34"/>
        <v>3765.16</v>
      </c>
      <c r="Q246" s="226">
        <f t="shared" si="35"/>
        <v>3528.35</v>
      </c>
      <c r="R246" s="9">
        <f t="shared" si="36"/>
        <v>3711.61</v>
      </c>
      <c r="S246" s="9">
        <f t="shared" si="37"/>
        <v>208.59248200000002</v>
      </c>
      <c r="T246" s="195">
        <f t="shared" si="38"/>
        <v>3920.2024820000001</v>
      </c>
      <c r="U246" s="6"/>
      <c r="V246" s="186">
        <v>52</v>
      </c>
      <c r="W246" s="186">
        <v>15</v>
      </c>
      <c r="X246" s="186">
        <v>17</v>
      </c>
      <c r="Y246" s="207" t="s">
        <v>76</v>
      </c>
      <c r="Z246" s="1"/>
      <c r="AA246" s="528" t="s">
        <v>1507</v>
      </c>
      <c r="AB246" s="525">
        <v>4676</v>
      </c>
      <c r="AC246" s="526">
        <f t="shared" si="39"/>
        <v>4676</v>
      </c>
    </row>
    <row r="247" spans="1:29" ht="25.5" customHeight="1">
      <c r="A247" s="7">
        <v>245</v>
      </c>
      <c r="B247" s="19">
        <v>241913</v>
      </c>
      <c r="C247" s="117" t="s">
        <v>1936</v>
      </c>
      <c r="D247" s="118" t="s">
        <v>61</v>
      </c>
      <c r="E247" s="179">
        <v>1</v>
      </c>
      <c r="F247" s="232">
        <f t="shared" si="30"/>
        <v>8249.6666666666661</v>
      </c>
      <c r="G247" s="231">
        <v>0.19</v>
      </c>
      <c r="H247" s="230">
        <f t="shared" si="31"/>
        <v>9817.1033333333326</v>
      </c>
      <c r="I247" s="202">
        <v>8539</v>
      </c>
      <c r="J247" s="20">
        <v>8368</v>
      </c>
      <c r="K247" s="229">
        <v>7842</v>
      </c>
      <c r="L247" s="228">
        <f t="shared" si="32"/>
        <v>8249.6666666666661</v>
      </c>
      <c r="M247" s="5"/>
      <c r="N247" s="227">
        <v>0.19</v>
      </c>
      <c r="O247" s="8">
        <f t="shared" si="33"/>
        <v>10161.41</v>
      </c>
      <c r="P247" s="226">
        <f t="shared" si="34"/>
        <v>9957.92</v>
      </c>
      <c r="Q247" s="226">
        <f t="shared" si="35"/>
        <v>9331.98</v>
      </c>
      <c r="R247" s="9">
        <f t="shared" si="36"/>
        <v>9817.1033333333344</v>
      </c>
      <c r="S247" s="9">
        <f t="shared" si="37"/>
        <v>551.72120733333327</v>
      </c>
      <c r="T247" s="195">
        <f t="shared" si="38"/>
        <v>10368.824540666667</v>
      </c>
      <c r="U247" s="6"/>
      <c r="V247" s="186">
        <v>52</v>
      </c>
      <c r="W247" s="186">
        <v>15</v>
      </c>
      <c r="X247" s="186">
        <v>17</v>
      </c>
      <c r="Y247" s="207" t="s">
        <v>76</v>
      </c>
      <c r="Z247" s="1"/>
      <c r="AA247" s="528" t="s">
        <v>1593</v>
      </c>
      <c r="AB247" s="525">
        <v>12369</v>
      </c>
      <c r="AC247" s="526">
        <f t="shared" si="39"/>
        <v>12369</v>
      </c>
    </row>
    <row r="248" spans="1:29" ht="25.5" customHeight="1">
      <c r="A248" s="7">
        <v>246</v>
      </c>
      <c r="B248" s="19">
        <v>241913</v>
      </c>
      <c r="C248" s="117" t="s">
        <v>1937</v>
      </c>
      <c r="D248" s="118" t="s">
        <v>61</v>
      </c>
      <c r="E248" s="179">
        <v>1</v>
      </c>
      <c r="F248" s="232">
        <f t="shared" si="30"/>
        <v>908</v>
      </c>
      <c r="G248" s="231">
        <v>0.19</v>
      </c>
      <c r="H248" s="230">
        <f t="shared" si="31"/>
        <v>1080.52</v>
      </c>
      <c r="I248" s="116">
        <v>940</v>
      </c>
      <c r="J248" s="21">
        <v>921</v>
      </c>
      <c r="K248" s="233">
        <v>863</v>
      </c>
      <c r="L248" s="228">
        <f t="shared" si="32"/>
        <v>908</v>
      </c>
      <c r="M248" s="5"/>
      <c r="N248" s="227">
        <v>0.19</v>
      </c>
      <c r="O248" s="8">
        <f t="shared" si="33"/>
        <v>1118.5999999999999</v>
      </c>
      <c r="P248" s="226">
        <f t="shared" si="34"/>
        <v>1095.99</v>
      </c>
      <c r="Q248" s="226">
        <f t="shared" si="35"/>
        <v>1026.97</v>
      </c>
      <c r="R248" s="9">
        <f t="shared" si="36"/>
        <v>1080.5200000000002</v>
      </c>
      <c r="S248" s="9">
        <f t="shared" si="37"/>
        <v>60.725223999999997</v>
      </c>
      <c r="T248" s="195">
        <f t="shared" si="38"/>
        <v>1141.245224</v>
      </c>
      <c r="U248" s="6"/>
      <c r="V248" s="186">
        <v>39</v>
      </c>
      <c r="W248" s="186">
        <v>12</v>
      </c>
      <c r="X248" s="186">
        <v>11</v>
      </c>
      <c r="Y248" s="207" t="s">
        <v>93</v>
      </c>
      <c r="Z248" s="1"/>
      <c r="AA248" s="528" t="s">
        <v>1531</v>
      </c>
      <c r="AB248" s="525">
        <v>1361</v>
      </c>
      <c r="AC248" s="526">
        <f t="shared" si="39"/>
        <v>1361</v>
      </c>
    </row>
    <row r="249" spans="1:29" ht="25.5" customHeight="1">
      <c r="A249" s="7">
        <v>247</v>
      </c>
      <c r="B249" s="19">
        <v>241913</v>
      </c>
      <c r="C249" s="117" t="s">
        <v>1938</v>
      </c>
      <c r="D249" s="118" t="s">
        <v>61</v>
      </c>
      <c r="E249" s="179">
        <v>1</v>
      </c>
      <c r="F249" s="232">
        <f t="shared" si="30"/>
        <v>1484.6666666666667</v>
      </c>
      <c r="G249" s="231">
        <v>0.19</v>
      </c>
      <c r="H249" s="230">
        <f t="shared" si="31"/>
        <v>1766.7533333333336</v>
      </c>
      <c r="I249" s="202">
        <v>1537</v>
      </c>
      <c r="J249" s="20">
        <v>1506</v>
      </c>
      <c r="K249" s="229">
        <v>1411</v>
      </c>
      <c r="L249" s="228">
        <f t="shared" si="32"/>
        <v>1484.6666666666667</v>
      </c>
      <c r="M249" s="5"/>
      <c r="N249" s="227">
        <v>0.19</v>
      </c>
      <c r="O249" s="8">
        <f t="shared" si="33"/>
        <v>1829.03</v>
      </c>
      <c r="P249" s="226">
        <f t="shared" si="34"/>
        <v>1792.1399999999999</v>
      </c>
      <c r="Q249" s="226">
        <f t="shared" si="35"/>
        <v>1679.09</v>
      </c>
      <c r="R249" s="9">
        <f t="shared" si="36"/>
        <v>1766.7533333333333</v>
      </c>
      <c r="S249" s="9">
        <f t="shared" si="37"/>
        <v>99.291537333333352</v>
      </c>
      <c r="T249" s="195">
        <f t="shared" si="38"/>
        <v>1866.0448706666668</v>
      </c>
      <c r="U249" s="6"/>
      <c r="V249" s="186">
        <v>11</v>
      </c>
      <c r="W249" s="186">
        <v>10</v>
      </c>
      <c r="X249" s="186">
        <v>15</v>
      </c>
      <c r="Y249" s="207" t="s">
        <v>59</v>
      </c>
      <c r="Z249" s="1"/>
      <c r="AA249" s="528" t="s">
        <v>1939</v>
      </c>
      <c r="AB249" s="525">
        <v>2225</v>
      </c>
      <c r="AC249" s="526">
        <f t="shared" si="39"/>
        <v>2225</v>
      </c>
    </row>
    <row r="250" spans="1:29" ht="25.5" customHeight="1">
      <c r="A250" s="7">
        <v>248</v>
      </c>
      <c r="B250" s="19">
        <v>241913</v>
      </c>
      <c r="C250" s="117" t="s">
        <v>1940</v>
      </c>
      <c r="D250" s="118" t="s">
        <v>61</v>
      </c>
      <c r="E250" s="179">
        <v>1</v>
      </c>
      <c r="F250" s="232">
        <f t="shared" si="30"/>
        <v>990</v>
      </c>
      <c r="G250" s="231">
        <v>0.19</v>
      </c>
      <c r="H250" s="230">
        <f t="shared" si="31"/>
        <v>1178.0999999999999</v>
      </c>
      <c r="I250" s="202">
        <v>1025</v>
      </c>
      <c r="J250" s="20">
        <v>1004</v>
      </c>
      <c r="K250" s="233">
        <v>941</v>
      </c>
      <c r="L250" s="228">
        <f t="shared" si="32"/>
        <v>990</v>
      </c>
      <c r="M250" s="5"/>
      <c r="N250" s="227">
        <v>0.19</v>
      </c>
      <c r="O250" s="8">
        <f t="shared" si="33"/>
        <v>1219.75</v>
      </c>
      <c r="P250" s="226">
        <f t="shared" si="34"/>
        <v>1194.76</v>
      </c>
      <c r="Q250" s="226">
        <f t="shared" si="35"/>
        <v>1119.79</v>
      </c>
      <c r="R250" s="9">
        <f t="shared" si="36"/>
        <v>1178.1000000000001</v>
      </c>
      <c r="S250" s="9">
        <f t="shared" si="37"/>
        <v>66.209219999999988</v>
      </c>
      <c r="T250" s="195">
        <f t="shared" si="38"/>
        <v>1244.3092199999999</v>
      </c>
      <c r="U250" s="6"/>
      <c r="V250" s="186">
        <v>30</v>
      </c>
      <c r="W250" s="186">
        <v>20</v>
      </c>
      <c r="X250" s="186">
        <v>16</v>
      </c>
      <c r="Y250" s="207" t="s">
        <v>575</v>
      </c>
      <c r="Z250" s="1"/>
      <c r="AA250" s="528" t="s">
        <v>1904</v>
      </c>
      <c r="AB250" s="525">
        <v>1484</v>
      </c>
      <c r="AC250" s="526">
        <f t="shared" si="39"/>
        <v>1484</v>
      </c>
    </row>
    <row r="251" spans="1:29" ht="102">
      <c r="A251" s="7">
        <v>249</v>
      </c>
      <c r="B251" s="19">
        <v>241913</v>
      </c>
      <c r="C251" s="119" t="s">
        <v>1941</v>
      </c>
      <c r="D251" s="118" t="s">
        <v>61</v>
      </c>
      <c r="E251" s="179">
        <v>1</v>
      </c>
      <c r="F251" s="232">
        <f t="shared" si="30"/>
        <v>1403</v>
      </c>
      <c r="G251" s="231">
        <v>0.19</v>
      </c>
      <c r="H251" s="230">
        <f t="shared" si="31"/>
        <v>1669.57</v>
      </c>
      <c r="I251" s="202">
        <v>1452</v>
      </c>
      <c r="J251" s="20">
        <v>1423</v>
      </c>
      <c r="K251" s="229">
        <v>1334</v>
      </c>
      <c r="L251" s="228">
        <f t="shared" si="32"/>
        <v>1403</v>
      </c>
      <c r="M251" s="5"/>
      <c r="N251" s="227">
        <v>0.19</v>
      </c>
      <c r="O251" s="8">
        <f t="shared" si="33"/>
        <v>1727.88</v>
      </c>
      <c r="P251" s="226">
        <f t="shared" si="34"/>
        <v>1693.37</v>
      </c>
      <c r="Q251" s="226">
        <f t="shared" si="35"/>
        <v>1587.46</v>
      </c>
      <c r="R251" s="9">
        <f t="shared" si="36"/>
        <v>1669.57</v>
      </c>
      <c r="S251" s="9">
        <f t="shared" si="37"/>
        <v>93.829833999999991</v>
      </c>
      <c r="T251" s="195">
        <f t="shared" si="38"/>
        <v>1763.3998339999998</v>
      </c>
      <c r="U251" s="6"/>
      <c r="V251" s="186">
        <v>30</v>
      </c>
      <c r="W251" s="186">
        <v>20</v>
      </c>
      <c r="X251" s="186">
        <v>16</v>
      </c>
      <c r="Y251" s="207" t="s">
        <v>575</v>
      </c>
      <c r="Z251" s="1"/>
      <c r="AA251" s="528" t="s">
        <v>1921</v>
      </c>
      <c r="AB251" s="525">
        <v>2103</v>
      </c>
      <c r="AC251" s="526">
        <f t="shared" si="39"/>
        <v>2103</v>
      </c>
    </row>
    <row r="252" spans="1:29" ht="25.5" customHeight="1">
      <c r="A252" s="7">
        <v>250</v>
      </c>
      <c r="B252" s="19">
        <v>241913</v>
      </c>
      <c r="C252" s="117" t="s">
        <v>1942</v>
      </c>
      <c r="D252" s="118" t="s">
        <v>61</v>
      </c>
      <c r="E252" s="179">
        <v>1</v>
      </c>
      <c r="F252" s="232">
        <f t="shared" si="30"/>
        <v>10560</v>
      </c>
      <c r="G252" s="231">
        <v>0.19</v>
      </c>
      <c r="H252" s="230">
        <f t="shared" si="31"/>
        <v>12566.4</v>
      </c>
      <c r="I252" s="202">
        <v>10930</v>
      </c>
      <c r="J252" s="20">
        <v>10711</v>
      </c>
      <c r="K252" s="229">
        <v>10039</v>
      </c>
      <c r="L252" s="228">
        <f t="shared" si="32"/>
        <v>10560</v>
      </c>
      <c r="M252" s="5"/>
      <c r="N252" s="227">
        <v>0.19</v>
      </c>
      <c r="O252" s="8">
        <f t="shared" si="33"/>
        <v>13006.7</v>
      </c>
      <c r="P252" s="226">
        <f t="shared" si="34"/>
        <v>12746.09</v>
      </c>
      <c r="Q252" s="226">
        <f t="shared" si="35"/>
        <v>11946.41</v>
      </c>
      <c r="R252" s="9">
        <f t="shared" si="36"/>
        <v>12566.4</v>
      </c>
      <c r="S252" s="9">
        <f t="shared" si="37"/>
        <v>706.23167999999998</v>
      </c>
      <c r="T252" s="195">
        <f t="shared" si="38"/>
        <v>13272.63168</v>
      </c>
      <c r="U252" s="6"/>
      <c r="V252" s="186">
        <v>30</v>
      </c>
      <c r="W252" s="186">
        <v>20</v>
      </c>
      <c r="X252" s="186">
        <v>16</v>
      </c>
      <c r="Y252" s="207" t="s">
        <v>575</v>
      </c>
      <c r="Z252" s="1"/>
      <c r="AA252" s="528" t="s">
        <v>1943</v>
      </c>
      <c r="AB252" s="525">
        <v>15833</v>
      </c>
      <c r="AC252" s="526">
        <f t="shared" si="39"/>
        <v>15833</v>
      </c>
    </row>
    <row r="253" spans="1:29" ht="25.5" customHeight="1">
      <c r="A253" s="7">
        <v>251</v>
      </c>
      <c r="B253" s="19">
        <v>241913</v>
      </c>
      <c r="C253" s="117" t="s">
        <v>1944</v>
      </c>
      <c r="D253" s="118" t="s">
        <v>61</v>
      </c>
      <c r="E253" s="179">
        <v>1</v>
      </c>
      <c r="F253" s="232">
        <f t="shared" si="30"/>
        <v>6765</v>
      </c>
      <c r="G253" s="231">
        <v>0.19</v>
      </c>
      <c r="H253" s="230">
        <f t="shared" si="31"/>
        <v>8050.35</v>
      </c>
      <c r="I253" s="202">
        <v>7002</v>
      </c>
      <c r="J253" s="20">
        <v>6862</v>
      </c>
      <c r="K253" s="229">
        <v>6431</v>
      </c>
      <c r="L253" s="228">
        <f t="shared" si="32"/>
        <v>6765</v>
      </c>
      <c r="M253" s="5"/>
      <c r="N253" s="227">
        <v>0.19</v>
      </c>
      <c r="O253" s="8">
        <f t="shared" si="33"/>
        <v>8332.380000000001</v>
      </c>
      <c r="P253" s="226">
        <f t="shared" si="34"/>
        <v>8165.78</v>
      </c>
      <c r="Q253" s="226">
        <f t="shared" si="35"/>
        <v>7652.89</v>
      </c>
      <c r="R253" s="9">
        <f t="shared" si="36"/>
        <v>8050.3499999999995</v>
      </c>
      <c r="S253" s="9">
        <f t="shared" si="37"/>
        <v>452.42967000000004</v>
      </c>
      <c r="T253" s="195">
        <f t="shared" si="38"/>
        <v>8502.7796699999999</v>
      </c>
      <c r="U253" s="6"/>
      <c r="V253" s="186">
        <v>30</v>
      </c>
      <c r="W253" s="186">
        <v>20</v>
      </c>
      <c r="X253" s="186">
        <v>16</v>
      </c>
      <c r="Y253" s="207" t="s">
        <v>575</v>
      </c>
      <c r="Z253" s="1"/>
      <c r="AA253" s="528" t="s">
        <v>1945</v>
      </c>
      <c r="AB253" s="525">
        <v>10143</v>
      </c>
      <c r="AC253" s="526">
        <f t="shared" si="39"/>
        <v>10143</v>
      </c>
    </row>
    <row r="254" spans="1:29" ht="25.5" customHeight="1">
      <c r="A254" s="7">
        <v>252</v>
      </c>
      <c r="B254" s="19">
        <v>241913</v>
      </c>
      <c r="C254" s="117" t="s">
        <v>1946</v>
      </c>
      <c r="D254" s="118" t="s">
        <v>61</v>
      </c>
      <c r="E254" s="179">
        <v>1</v>
      </c>
      <c r="F254" s="232">
        <f t="shared" si="30"/>
        <v>6765</v>
      </c>
      <c r="G254" s="231">
        <v>0.19</v>
      </c>
      <c r="H254" s="230">
        <f t="shared" si="31"/>
        <v>8050.35</v>
      </c>
      <c r="I254" s="202">
        <v>7002</v>
      </c>
      <c r="J254" s="20">
        <v>6862</v>
      </c>
      <c r="K254" s="229">
        <v>6431</v>
      </c>
      <c r="L254" s="228">
        <f t="shared" si="32"/>
        <v>6765</v>
      </c>
      <c r="M254" s="5"/>
      <c r="N254" s="227">
        <v>0.19</v>
      </c>
      <c r="O254" s="8">
        <f t="shared" si="33"/>
        <v>8332.380000000001</v>
      </c>
      <c r="P254" s="226">
        <f t="shared" si="34"/>
        <v>8165.78</v>
      </c>
      <c r="Q254" s="226">
        <f t="shared" si="35"/>
        <v>7652.89</v>
      </c>
      <c r="R254" s="9">
        <f t="shared" si="36"/>
        <v>8050.3499999999995</v>
      </c>
      <c r="S254" s="9">
        <f t="shared" si="37"/>
        <v>452.42967000000004</v>
      </c>
      <c r="T254" s="195">
        <f t="shared" si="38"/>
        <v>8502.7796699999999</v>
      </c>
      <c r="U254" s="6"/>
      <c r="V254" s="186">
        <v>31</v>
      </c>
      <c r="W254" s="186">
        <v>20</v>
      </c>
      <c r="X254" s="186">
        <v>16</v>
      </c>
      <c r="Y254" s="207" t="s">
        <v>282</v>
      </c>
      <c r="Z254" s="1"/>
      <c r="AA254" s="528" t="s">
        <v>1947</v>
      </c>
      <c r="AB254" s="525">
        <v>10143</v>
      </c>
      <c r="AC254" s="526">
        <f t="shared" si="39"/>
        <v>10143</v>
      </c>
    </row>
    <row r="255" spans="1:29" ht="25.5" customHeight="1">
      <c r="A255" s="7">
        <v>253</v>
      </c>
      <c r="B255" s="19">
        <v>241913</v>
      </c>
      <c r="C255" s="117" t="s">
        <v>1948</v>
      </c>
      <c r="D255" s="118" t="s">
        <v>61</v>
      </c>
      <c r="E255" s="179">
        <v>1</v>
      </c>
      <c r="F255" s="232">
        <f t="shared" si="30"/>
        <v>14189.666666666666</v>
      </c>
      <c r="G255" s="231">
        <v>0.19</v>
      </c>
      <c r="H255" s="230">
        <f t="shared" si="31"/>
        <v>16885.703333333331</v>
      </c>
      <c r="I255" s="202">
        <v>14687</v>
      </c>
      <c r="J255" s="20">
        <v>14393</v>
      </c>
      <c r="K255" s="229">
        <v>13489</v>
      </c>
      <c r="L255" s="228">
        <f t="shared" si="32"/>
        <v>14189.666666666666</v>
      </c>
      <c r="M255" s="5"/>
      <c r="N255" s="227">
        <v>0.19</v>
      </c>
      <c r="O255" s="8">
        <f t="shared" si="33"/>
        <v>17477.53</v>
      </c>
      <c r="P255" s="226">
        <f t="shared" si="34"/>
        <v>17127.669999999998</v>
      </c>
      <c r="Q255" s="226">
        <f t="shared" si="35"/>
        <v>16051.91</v>
      </c>
      <c r="R255" s="9">
        <f t="shared" si="36"/>
        <v>16885.703333333335</v>
      </c>
      <c r="S255" s="9">
        <f t="shared" si="37"/>
        <v>948.97652733333325</v>
      </c>
      <c r="T255" s="195">
        <f t="shared" si="38"/>
        <v>17834.679860666663</v>
      </c>
      <c r="U255" s="6"/>
      <c r="V255" s="186">
        <v>30</v>
      </c>
      <c r="W255" s="186">
        <v>20</v>
      </c>
      <c r="X255" s="186">
        <v>16</v>
      </c>
      <c r="Y255" s="207" t="s">
        <v>575</v>
      </c>
      <c r="Z255" s="1"/>
      <c r="AA255" s="528" t="s">
        <v>1793</v>
      </c>
      <c r="AB255" s="525">
        <v>21275</v>
      </c>
      <c r="AC255" s="526">
        <f t="shared" si="39"/>
        <v>21275</v>
      </c>
    </row>
    <row r="256" spans="1:29" ht="25.5" customHeight="1">
      <c r="A256" s="7">
        <v>254</v>
      </c>
      <c r="B256" s="19">
        <v>241913</v>
      </c>
      <c r="C256" s="117" t="s">
        <v>1949</v>
      </c>
      <c r="D256" s="118" t="s">
        <v>61</v>
      </c>
      <c r="E256" s="179">
        <v>1</v>
      </c>
      <c r="F256" s="232">
        <f t="shared" si="30"/>
        <v>4289.666666666667</v>
      </c>
      <c r="G256" s="231">
        <v>0.19</v>
      </c>
      <c r="H256" s="230">
        <f t="shared" si="31"/>
        <v>5104.7033333333338</v>
      </c>
      <c r="I256" s="202">
        <v>4440</v>
      </c>
      <c r="J256" s="20">
        <v>4351</v>
      </c>
      <c r="K256" s="229">
        <v>4078</v>
      </c>
      <c r="L256" s="228">
        <f t="shared" si="32"/>
        <v>4289.666666666667</v>
      </c>
      <c r="M256" s="5"/>
      <c r="N256" s="227">
        <v>0.19</v>
      </c>
      <c r="O256" s="8">
        <f t="shared" si="33"/>
        <v>5283.6</v>
      </c>
      <c r="P256" s="226">
        <f t="shared" si="34"/>
        <v>5177.6900000000005</v>
      </c>
      <c r="Q256" s="226">
        <f t="shared" si="35"/>
        <v>4852.82</v>
      </c>
      <c r="R256" s="9">
        <f t="shared" si="36"/>
        <v>5104.7033333333338</v>
      </c>
      <c r="S256" s="9">
        <f t="shared" si="37"/>
        <v>286.88432733333337</v>
      </c>
      <c r="T256" s="195">
        <f t="shared" si="38"/>
        <v>5391.587660666667</v>
      </c>
      <c r="U256" s="6"/>
      <c r="V256" s="186">
        <v>30</v>
      </c>
      <c r="W256" s="186">
        <v>20</v>
      </c>
      <c r="X256" s="186">
        <v>16</v>
      </c>
      <c r="Y256" s="207" t="s">
        <v>575</v>
      </c>
      <c r="Z256" s="1"/>
      <c r="AA256" s="528" t="s">
        <v>1950</v>
      </c>
      <c r="AB256" s="525">
        <v>6431</v>
      </c>
      <c r="AC256" s="526">
        <f t="shared" si="39"/>
        <v>6431</v>
      </c>
    </row>
    <row r="257" spans="1:29" ht="25.5" customHeight="1">
      <c r="A257" s="7">
        <v>255</v>
      </c>
      <c r="B257" s="19">
        <v>241913</v>
      </c>
      <c r="C257" s="117" t="s">
        <v>1951</v>
      </c>
      <c r="D257" s="118" t="s">
        <v>61</v>
      </c>
      <c r="E257" s="179">
        <v>1</v>
      </c>
      <c r="F257" s="232">
        <f t="shared" si="30"/>
        <v>21284</v>
      </c>
      <c r="G257" s="231">
        <v>0.19</v>
      </c>
      <c r="H257" s="230">
        <f t="shared" si="31"/>
        <v>25327.96</v>
      </c>
      <c r="I257" s="202">
        <v>22030</v>
      </c>
      <c r="J257" s="20">
        <v>21589</v>
      </c>
      <c r="K257" s="229">
        <v>20233</v>
      </c>
      <c r="L257" s="228">
        <f t="shared" si="32"/>
        <v>21284</v>
      </c>
      <c r="M257" s="5"/>
      <c r="N257" s="227">
        <v>0.19</v>
      </c>
      <c r="O257" s="8">
        <f t="shared" si="33"/>
        <v>26215.7</v>
      </c>
      <c r="P257" s="226">
        <f t="shared" si="34"/>
        <v>25690.91</v>
      </c>
      <c r="Q257" s="226">
        <f t="shared" si="35"/>
        <v>24077.27</v>
      </c>
      <c r="R257" s="9">
        <f t="shared" si="36"/>
        <v>25327.960000000003</v>
      </c>
      <c r="S257" s="9">
        <f t="shared" si="37"/>
        <v>1423.4313520000001</v>
      </c>
      <c r="T257" s="195">
        <f t="shared" si="38"/>
        <v>26751.391351999999</v>
      </c>
      <c r="U257" s="6"/>
      <c r="V257" s="186">
        <v>26</v>
      </c>
      <c r="W257" s="186">
        <v>11</v>
      </c>
      <c r="X257" s="186">
        <v>17</v>
      </c>
      <c r="Y257" s="207" t="s">
        <v>45</v>
      </c>
      <c r="Z257" s="1"/>
      <c r="AA257" s="528" t="s">
        <v>1950</v>
      </c>
      <c r="AB257" s="525">
        <v>31912</v>
      </c>
      <c r="AC257" s="526">
        <f t="shared" si="39"/>
        <v>31912</v>
      </c>
    </row>
    <row r="258" spans="1:29" ht="25.5" customHeight="1">
      <c r="A258" s="7">
        <v>256</v>
      </c>
      <c r="B258" s="19">
        <v>241913</v>
      </c>
      <c r="C258" s="117" t="s">
        <v>1952</v>
      </c>
      <c r="D258" s="118" t="s">
        <v>61</v>
      </c>
      <c r="E258" s="179">
        <v>1</v>
      </c>
      <c r="F258" s="232">
        <f t="shared" si="30"/>
        <v>11384</v>
      </c>
      <c r="G258" s="231">
        <v>0.19</v>
      </c>
      <c r="H258" s="230">
        <f t="shared" si="31"/>
        <v>13546.96</v>
      </c>
      <c r="I258" s="202">
        <v>11783</v>
      </c>
      <c r="J258" s="20">
        <v>11547</v>
      </c>
      <c r="K258" s="229">
        <v>10822</v>
      </c>
      <c r="L258" s="228">
        <f t="shared" si="32"/>
        <v>11384</v>
      </c>
      <c r="M258" s="5"/>
      <c r="N258" s="227">
        <v>0.19</v>
      </c>
      <c r="O258" s="8">
        <f t="shared" si="33"/>
        <v>14021.77</v>
      </c>
      <c r="P258" s="226">
        <f t="shared" si="34"/>
        <v>13740.93</v>
      </c>
      <c r="Q258" s="226">
        <f t="shared" si="35"/>
        <v>12878.18</v>
      </c>
      <c r="R258" s="9">
        <f t="shared" si="36"/>
        <v>13546.960000000001</v>
      </c>
      <c r="S258" s="9">
        <f t="shared" si="37"/>
        <v>761.3391519999999</v>
      </c>
      <c r="T258" s="195">
        <f t="shared" si="38"/>
        <v>14308.299152</v>
      </c>
      <c r="U258" s="6"/>
      <c r="V258" s="186">
        <v>26</v>
      </c>
      <c r="W258" s="186">
        <v>11</v>
      </c>
      <c r="X258" s="186">
        <v>17</v>
      </c>
      <c r="Y258" s="207" t="s">
        <v>45</v>
      </c>
      <c r="Z258" s="1"/>
      <c r="AA258" s="528" t="s">
        <v>1953</v>
      </c>
      <c r="AB258" s="525">
        <v>17068</v>
      </c>
      <c r="AC258" s="526">
        <f t="shared" si="39"/>
        <v>17068</v>
      </c>
    </row>
    <row r="259" spans="1:29" ht="25.5" customHeight="1">
      <c r="A259" s="7">
        <v>257</v>
      </c>
      <c r="B259" s="19">
        <v>241913</v>
      </c>
      <c r="C259" s="117" t="s">
        <v>1954</v>
      </c>
      <c r="D259" s="118" t="s">
        <v>61</v>
      </c>
      <c r="E259" s="179">
        <v>1</v>
      </c>
      <c r="F259" s="232">
        <f t="shared" ref="F259:F322" si="40">L259</f>
        <v>3135</v>
      </c>
      <c r="G259" s="231">
        <v>0.19</v>
      </c>
      <c r="H259" s="230">
        <f t="shared" ref="H259:H322" si="41">(F259*G259)+F259</f>
        <v>3730.65</v>
      </c>
      <c r="I259" s="202">
        <v>3245</v>
      </c>
      <c r="J259" s="20">
        <v>3180</v>
      </c>
      <c r="K259" s="229">
        <v>2980</v>
      </c>
      <c r="L259" s="228">
        <f t="shared" ref="L259:L322" si="42">+AVERAGE(I259:K259)</f>
        <v>3135</v>
      </c>
      <c r="M259" s="5"/>
      <c r="N259" s="227">
        <v>0.19</v>
      </c>
      <c r="O259" s="8">
        <f t="shared" ref="O259:O322" si="43">+(I259*N259)+I259</f>
        <v>3861.55</v>
      </c>
      <c r="P259" s="226">
        <f t="shared" ref="P259:P322" si="44">+(J259*N259)+J259</f>
        <v>3784.2</v>
      </c>
      <c r="Q259" s="226">
        <f t="shared" ref="Q259:Q322" si="45">+(K259*N259)+K259</f>
        <v>3546.2</v>
      </c>
      <c r="R259" s="9">
        <f t="shared" ref="R259:R322" si="46">+AVERAGE(O259:Q259)</f>
        <v>3730.65</v>
      </c>
      <c r="S259" s="9">
        <f t="shared" ref="S259:S322" si="47">H259*5.62%</f>
        <v>209.66253</v>
      </c>
      <c r="T259" s="195">
        <f t="shared" ref="T259:T322" si="48">H259+S259</f>
        <v>3940.3125300000002</v>
      </c>
      <c r="U259" s="6"/>
      <c r="V259" s="186">
        <v>26</v>
      </c>
      <c r="W259" s="186">
        <v>11</v>
      </c>
      <c r="X259" s="186">
        <v>17</v>
      </c>
      <c r="Y259" s="207" t="s">
        <v>45</v>
      </c>
      <c r="Z259" s="1"/>
      <c r="AA259" s="528" t="s">
        <v>1955</v>
      </c>
      <c r="AB259" s="525">
        <v>4700</v>
      </c>
      <c r="AC259" s="526">
        <f t="shared" ref="AC259:AC322" si="49">AVERAGE(AA259:AB259)</f>
        <v>4700</v>
      </c>
    </row>
    <row r="260" spans="1:29" ht="25.5" customHeight="1">
      <c r="A260" s="7">
        <v>258</v>
      </c>
      <c r="B260" s="19">
        <v>241913</v>
      </c>
      <c r="C260" s="117" t="s">
        <v>1956</v>
      </c>
      <c r="D260" s="118" t="s">
        <v>61</v>
      </c>
      <c r="E260" s="179">
        <v>1</v>
      </c>
      <c r="F260" s="232">
        <f t="shared" si="40"/>
        <v>14849.333333333334</v>
      </c>
      <c r="G260" s="231">
        <v>0.19</v>
      </c>
      <c r="H260" s="230">
        <f t="shared" si="41"/>
        <v>17670.706666666669</v>
      </c>
      <c r="I260" s="202">
        <v>15370</v>
      </c>
      <c r="J260" s="20">
        <v>15062</v>
      </c>
      <c r="K260" s="229">
        <v>14116</v>
      </c>
      <c r="L260" s="228">
        <f t="shared" si="42"/>
        <v>14849.333333333334</v>
      </c>
      <c r="M260" s="5"/>
      <c r="N260" s="227">
        <v>0.19</v>
      </c>
      <c r="O260" s="8">
        <f t="shared" si="43"/>
        <v>18290.3</v>
      </c>
      <c r="P260" s="226">
        <f t="shared" si="44"/>
        <v>17923.78</v>
      </c>
      <c r="Q260" s="226">
        <f t="shared" si="45"/>
        <v>16798.04</v>
      </c>
      <c r="R260" s="9">
        <f t="shared" si="46"/>
        <v>17670.706666666669</v>
      </c>
      <c r="S260" s="9">
        <f t="shared" si="47"/>
        <v>993.09371466666676</v>
      </c>
      <c r="T260" s="195">
        <f t="shared" si="48"/>
        <v>18663.800381333334</v>
      </c>
      <c r="U260" s="6"/>
      <c r="V260" s="186">
        <v>31</v>
      </c>
      <c r="W260" s="186">
        <v>21</v>
      </c>
      <c r="X260" s="186" t="s">
        <v>45</v>
      </c>
      <c r="Y260" s="207" t="s">
        <v>45</v>
      </c>
      <c r="Z260" s="1"/>
      <c r="AA260" s="528" t="s">
        <v>1808</v>
      </c>
      <c r="AB260" s="525">
        <v>22264</v>
      </c>
      <c r="AC260" s="526">
        <f t="shared" si="49"/>
        <v>22264</v>
      </c>
    </row>
    <row r="261" spans="1:29" ht="25.5" customHeight="1">
      <c r="A261" s="7">
        <v>259</v>
      </c>
      <c r="B261" s="19">
        <v>241913</v>
      </c>
      <c r="C261" s="117" t="s">
        <v>1957</v>
      </c>
      <c r="D261" s="118" t="s">
        <v>61</v>
      </c>
      <c r="E261" s="179">
        <v>1</v>
      </c>
      <c r="F261" s="232">
        <f t="shared" si="40"/>
        <v>2475.3333333333335</v>
      </c>
      <c r="G261" s="231">
        <v>0.19</v>
      </c>
      <c r="H261" s="230">
        <f t="shared" si="41"/>
        <v>2945.646666666667</v>
      </c>
      <c r="I261" s="202">
        <v>2562</v>
      </c>
      <c r="J261" s="20">
        <v>2511</v>
      </c>
      <c r="K261" s="229">
        <v>2353</v>
      </c>
      <c r="L261" s="228">
        <f t="shared" si="42"/>
        <v>2475.3333333333335</v>
      </c>
      <c r="M261" s="5"/>
      <c r="N261" s="227">
        <v>0.19</v>
      </c>
      <c r="O261" s="8">
        <f t="shared" si="43"/>
        <v>3048.78</v>
      </c>
      <c r="P261" s="226">
        <f t="shared" si="44"/>
        <v>2988.09</v>
      </c>
      <c r="Q261" s="226">
        <f t="shared" si="45"/>
        <v>2800.07</v>
      </c>
      <c r="R261" s="9">
        <f t="shared" si="46"/>
        <v>2945.646666666667</v>
      </c>
      <c r="S261" s="9">
        <f t="shared" si="47"/>
        <v>165.5453426666667</v>
      </c>
      <c r="T261" s="195">
        <f t="shared" si="48"/>
        <v>3111.1920093333338</v>
      </c>
      <c r="U261" s="6"/>
      <c r="V261" s="186">
        <v>31</v>
      </c>
      <c r="W261" s="186">
        <v>21</v>
      </c>
      <c r="X261" s="186" t="s">
        <v>45</v>
      </c>
      <c r="Y261" s="207" t="s">
        <v>45</v>
      </c>
      <c r="Z261" s="1"/>
      <c r="AA261" s="528" t="s">
        <v>1958</v>
      </c>
      <c r="AB261" s="525">
        <v>3711</v>
      </c>
      <c r="AC261" s="526">
        <f t="shared" si="49"/>
        <v>3711</v>
      </c>
    </row>
    <row r="262" spans="1:29" ht="25.5" customHeight="1">
      <c r="A262" s="7">
        <v>260</v>
      </c>
      <c r="B262" s="19">
        <v>241913</v>
      </c>
      <c r="C262" s="117" t="s">
        <v>1959</v>
      </c>
      <c r="D262" s="118" t="s">
        <v>61</v>
      </c>
      <c r="E262" s="179">
        <v>1</v>
      </c>
      <c r="F262" s="232">
        <f t="shared" si="40"/>
        <v>24089</v>
      </c>
      <c r="G262" s="231">
        <v>0.19</v>
      </c>
      <c r="H262" s="230">
        <f t="shared" si="41"/>
        <v>28665.91</v>
      </c>
      <c r="I262" s="202">
        <v>24933</v>
      </c>
      <c r="J262" s="20">
        <v>24434</v>
      </c>
      <c r="K262" s="229">
        <v>22900</v>
      </c>
      <c r="L262" s="228">
        <f t="shared" si="42"/>
        <v>24089</v>
      </c>
      <c r="M262" s="5"/>
      <c r="N262" s="227">
        <v>0.19</v>
      </c>
      <c r="O262" s="8">
        <f t="shared" si="43"/>
        <v>29670.27</v>
      </c>
      <c r="P262" s="226">
        <f t="shared" si="44"/>
        <v>29076.46</v>
      </c>
      <c r="Q262" s="226">
        <f t="shared" si="45"/>
        <v>27251</v>
      </c>
      <c r="R262" s="9">
        <f t="shared" si="46"/>
        <v>28665.91</v>
      </c>
      <c r="S262" s="9">
        <f t="shared" si="47"/>
        <v>1611.024142</v>
      </c>
      <c r="T262" s="195">
        <f t="shared" si="48"/>
        <v>30276.934141999998</v>
      </c>
      <c r="U262" s="6"/>
      <c r="V262" s="186">
        <v>31</v>
      </c>
      <c r="W262" s="186">
        <v>21</v>
      </c>
      <c r="X262" s="186" t="s">
        <v>45</v>
      </c>
      <c r="Y262" s="207" t="s">
        <v>45</v>
      </c>
      <c r="Z262" s="1"/>
      <c r="AA262" s="528" t="s">
        <v>1724</v>
      </c>
      <c r="AB262" s="525">
        <v>36118</v>
      </c>
      <c r="AC262" s="526">
        <f t="shared" si="49"/>
        <v>36118</v>
      </c>
    </row>
    <row r="263" spans="1:29" ht="25.5" customHeight="1">
      <c r="A263" s="7">
        <v>261</v>
      </c>
      <c r="B263" s="19">
        <v>241913</v>
      </c>
      <c r="C263" s="117" t="s">
        <v>1960</v>
      </c>
      <c r="D263" s="118" t="s">
        <v>61</v>
      </c>
      <c r="E263" s="179">
        <v>1</v>
      </c>
      <c r="F263" s="232">
        <f t="shared" si="40"/>
        <v>9323</v>
      </c>
      <c r="G263" s="231">
        <v>0.19</v>
      </c>
      <c r="H263" s="230">
        <f t="shared" si="41"/>
        <v>11094.37</v>
      </c>
      <c r="I263" s="202">
        <v>9649</v>
      </c>
      <c r="J263" s="20">
        <v>9457</v>
      </c>
      <c r="K263" s="229">
        <v>8863</v>
      </c>
      <c r="L263" s="228">
        <f t="shared" si="42"/>
        <v>9323</v>
      </c>
      <c r="M263" s="5"/>
      <c r="N263" s="227">
        <v>0.19</v>
      </c>
      <c r="O263" s="8">
        <f t="shared" si="43"/>
        <v>11482.31</v>
      </c>
      <c r="P263" s="226">
        <f t="shared" si="44"/>
        <v>11253.83</v>
      </c>
      <c r="Q263" s="226">
        <f t="shared" si="45"/>
        <v>10546.97</v>
      </c>
      <c r="R263" s="9">
        <f t="shared" si="46"/>
        <v>11094.37</v>
      </c>
      <c r="S263" s="9">
        <f t="shared" si="47"/>
        <v>623.50359400000002</v>
      </c>
      <c r="T263" s="195">
        <f t="shared" si="48"/>
        <v>11717.873594000001</v>
      </c>
      <c r="U263" s="6"/>
      <c r="V263" s="186">
        <v>31</v>
      </c>
      <c r="W263" s="186">
        <v>21</v>
      </c>
      <c r="X263" s="186" t="s">
        <v>45</v>
      </c>
      <c r="Y263" s="207" t="s">
        <v>45</v>
      </c>
      <c r="Z263" s="1"/>
      <c r="AA263" s="528" t="s">
        <v>1507</v>
      </c>
      <c r="AB263" s="525">
        <v>13978</v>
      </c>
      <c r="AC263" s="526">
        <f t="shared" si="49"/>
        <v>13978</v>
      </c>
    </row>
    <row r="264" spans="1:29" ht="25.5" customHeight="1">
      <c r="A264" s="7">
        <v>262</v>
      </c>
      <c r="B264" s="19">
        <v>241913</v>
      </c>
      <c r="C264" s="117" t="s">
        <v>1961</v>
      </c>
      <c r="D264" s="118" t="s">
        <v>61</v>
      </c>
      <c r="E264" s="179">
        <v>1</v>
      </c>
      <c r="F264" s="232">
        <f t="shared" si="40"/>
        <v>9323</v>
      </c>
      <c r="G264" s="231">
        <v>0.19</v>
      </c>
      <c r="H264" s="230">
        <f t="shared" si="41"/>
        <v>11094.37</v>
      </c>
      <c r="I264" s="202">
        <v>9649</v>
      </c>
      <c r="J264" s="20">
        <v>9457</v>
      </c>
      <c r="K264" s="229">
        <v>8863</v>
      </c>
      <c r="L264" s="228">
        <f t="shared" si="42"/>
        <v>9323</v>
      </c>
      <c r="M264" s="5"/>
      <c r="N264" s="227">
        <v>0.19</v>
      </c>
      <c r="O264" s="8">
        <f t="shared" si="43"/>
        <v>11482.31</v>
      </c>
      <c r="P264" s="226">
        <f t="shared" si="44"/>
        <v>11253.83</v>
      </c>
      <c r="Q264" s="226">
        <f t="shared" si="45"/>
        <v>10546.97</v>
      </c>
      <c r="R264" s="9">
        <f t="shared" si="46"/>
        <v>11094.37</v>
      </c>
      <c r="S264" s="9">
        <f t="shared" si="47"/>
        <v>623.50359400000002</v>
      </c>
      <c r="T264" s="195">
        <f t="shared" si="48"/>
        <v>11717.873594000001</v>
      </c>
      <c r="U264" s="6"/>
      <c r="V264" s="186">
        <v>31</v>
      </c>
      <c r="W264" s="186">
        <v>21</v>
      </c>
      <c r="X264" s="186" t="s">
        <v>45</v>
      </c>
      <c r="Y264" s="207" t="s">
        <v>45</v>
      </c>
      <c r="Z264" s="1"/>
      <c r="AA264" s="528" t="s">
        <v>1568</v>
      </c>
      <c r="AB264" s="525">
        <v>13978</v>
      </c>
      <c r="AC264" s="526">
        <f t="shared" si="49"/>
        <v>13978</v>
      </c>
    </row>
    <row r="265" spans="1:29" ht="25.5" customHeight="1">
      <c r="A265" s="7">
        <v>263</v>
      </c>
      <c r="B265" s="19">
        <v>241913</v>
      </c>
      <c r="C265" s="117" t="s">
        <v>1962</v>
      </c>
      <c r="D265" s="118" t="s">
        <v>61</v>
      </c>
      <c r="E265" s="179">
        <v>1</v>
      </c>
      <c r="F265" s="232">
        <f t="shared" si="40"/>
        <v>11879.333333333334</v>
      </c>
      <c r="G265" s="231">
        <v>0.19</v>
      </c>
      <c r="H265" s="230">
        <f t="shared" si="41"/>
        <v>14136.406666666668</v>
      </c>
      <c r="I265" s="202">
        <v>12296</v>
      </c>
      <c r="J265" s="20">
        <v>12049</v>
      </c>
      <c r="K265" s="229">
        <v>11293</v>
      </c>
      <c r="L265" s="228">
        <f t="shared" si="42"/>
        <v>11879.333333333334</v>
      </c>
      <c r="M265" s="5"/>
      <c r="N265" s="227">
        <v>0.19</v>
      </c>
      <c r="O265" s="8">
        <f t="shared" si="43"/>
        <v>14632.24</v>
      </c>
      <c r="P265" s="226">
        <f t="shared" si="44"/>
        <v>14338.31</v>
      </c>
      <c r="Q265" s="226">
        <f t="shared" si="45"/>
        <v>13438.67</v>
      </c>
      <c r="R265" s="9">
        <f t="shared" si="46"/>
        <v>14136.406666666668</v>
      </c>
      <c r="S265" s="9">
        <f t="shared" si="47"/>
        <v>794.46605466666676</v>
      </c>
      <c r="T265" s="195">
        <f t="shared" si="48"/>
        <v>14930.872721333335</v>
      </c>
      <c r="U265" s="6"/>
      <c r="V265" s="186">
        <v>24</v>
      </c>
      <c r="W265" s="186">
        <v>11</v>
      </c>
      <c r="X265" s="186">
        <v>18</v>
      </c>
      <c r="Y265" s="207" t="s">
        <v>59</v>
      </c>
      <c r="Z265" s="1"/>
      <c r="AA265" s="528" t="s">
        <v>1963</v>
      </c>
      <c r="AB265" s="525">
        <v>17811</v>
      </c>
      <c r="AC265" s="526">
        <f t="shared" si="49"/>
        <v>17811</v>
      </c>
    </row>
    <row r="266" spans="1:29" ht="25.5" customHeight="1">
      <c r="A266" s="7">
        <v>264</v>
      </c>
      <c r="B266" s="19">
        <v>241913</v>
      </c>
      <c r="C266" s="117" t="s">
        <v>1964</v>
      </c>
      <c r="D266" s="118" t="s">
        <v>61</v>
      </c>
      <c r="E266" s="179">
        <v>1</v>
      </c>
      <c r="F266" s="232">
        <f t="shared" si="40"/>
        <v>4784.333333333333</v>
      </c>
      <c r="G266" s="231">
        <v>0.19</v>
      </c>
      <c r="H266" s="230">
        <f t="shared" si="41"/>
        <v>5693.3566666666666</v>
      </c>
      <c r="I266" s="202">
        <v>4952</v>
      </c>
      <c r="J266" s="20">
        <v>4853</v>
      </c>
      <c r="K266" s="229">
        <v>4548</v>
      </c>
      <c r="L266" s="228">
        <f t="shared" si="42"/>
        <v>4784.333333333333</v>
      </c>
      <c r="M266" s="5"/>
      <c r="N266" s="227">
        <v>0.19</v>
      </c>
      <c r="O266" s="8">
        <f t="shared" si="43"/>
        <v>5892.88</v>
      </c>
      <c r="P266" s="226">
        <f t="shared" si="44"/>
        <v>5775.07</v>
      </c>
      <c r="Q266" s="226">
        <f t="shared" si="45"/>
        <v>5412.12</v>
      </c>
      <c r="R266" s="9">
        <f t="shared" si="46"/>
        <v>5693.3566666666666</v>
      </c>
      <c r="S266" s="9">
        <f t="shared" si="47"/>
        <v>319.96664466666664</v>
      </c>
      <c r="T266" s="195">
        <f t="shared" si="48"/>
        <v>6013.3233113333335</v>
      </c>
      <c r="U266" s="6"/>
      <c r="V266" s="186">
        <v>39</v>
      </c>
      <c r="W266" s="186">
        <v>12</v>
      </c>
      <c r="X266" s="186">
        <v>17</v>
      </c>
      <c r="Y266" s="207" t="s">
        <v>45</v>
      </c>
      <c r="Z266" s="1"/>
      <c r="AA266" s="528" t="s">
        <v>1965</v>
      </c>
      <c r="AB266" s="525">
        <v>7173</v>
      </c>
      <c r="AC266" s="526">
        <f t="shared" si="49"/>
        <v>7173</v>
      </c>
    </row>
    <row r="267" spans="1:29" ht="25.5" customHeight="1">
      <c r="A267" s="7">
        <v>265</v>
      </c>
      <c r="B267" s="19">
        <v>241913</v>
      </c>
      <c r="C267" s="117" t="s">
        <v>1966</v>
      </c>
      <c r="D267" s="118" t="s">
        <v>61</v>
      </c>
      <c r="E267" s="179">
        <v>1</v>
      </c>
      <c r="F267" s="232">
        <f t="shared" si="40"/>
        <v>4784.333333333333</v>
      </c>
      <c r="G267" s="231">
        <v>0.19</v>
      </c>
      <c r="H267" s="230">
        <f t="shared" si="41"/>
        <v>5693.3566666666666</v>
      </c>
      <c r="I267" s="202">
        <v>4952</v>
      </c>
      <c r="J267" s="20">
        <v>4853</v>
      </c>
      <c r="K267" s="229">
        <v>4548</v>
      </c>
      <c r="L267" s="228">
        <f t="shared" si="42"/>
        <v>4784.333333333333</v>
      </c>
      <c r="M267" s="5"/>
      <c r="N267" s="227">
        <v>0.19</v>
      </c>
      <c r="O267" s="8">
        <f t="shared" si="43"/>
        <v>5892.88</v>
      </c>
      <c r="P267" s="226">
        <f t="shared" si="44"/>
        <v>5775.07</v>
      </c>
      <c r="Q267" s="226">
        <f t="shared" si="45"/>
        <v>5412.12</v>
      </c>
      <c r="R267" s="9">
        <f t="shared" si="46"/>
        <v>5693.3566666666666</v>
      </c>
      <c r="S267" s="9">
        <f t="shared" si="47"/>
        <v>319.96664466666664</v>
      </c>
      <c r="T267" s="195">
        <f t="shared" si="48"/>
        <v>6013.3233113333335</v>
      </c>
      <c r="U267" s="6"/>
      <c r="V267" s="186">
        <v>30</v>
      </c>
      <c r="W267" s="186">
        <v>16</v>
      </c>
      <c r="X267" s="186">
        <v>15</v>
      </c>
      <c r="Y267" s="207" t="s">
        <v>93</v>
      </c>
      <c r="Z267" s="1"/>
      <c r="AA267" s="528" t="s">
        <v>1965</v>
      </c>
      <c r="AB267" s="525">
        <v>7173</v>
      </c>
      <c r="AC267" s="526">
        <f t="shared" si="49"/>
        <v>7173</v>
      </c>
    </row>
    <row r="268" spans="1:29" ht="25.5" customHeight="1">
      <c r="A268" s="7">
        <v>266</v>
      </c>
      <c r="B268" s="19">
        <v>241913</v>
      </c>
      <c r="C268" s="117" t="s">
        <v>1967</v>
      </c>
      <c r="D268" s="118" t="s">
        <v>61</v>
      </c>
      <c r="E268" s="179">
        <v>1</v>
      </c>
      <c r="F268" s="232">
        <f t="shared" si="40"/>
        <v>14025</v>
      </c>
      <c r="G268" s="231">
        <v>0.19</v>
      </c>
      <c r="H268" s="230">
        <f t="shared" si="41"/>
        <v>16689.75</v>
      </c>
      <c r="I268" s="202">
        <v>14516</v>
      </c>
      <c r="J268" s="20">
        <v>14226</v>
      </c>
      <c r="K268" s="229">
        <v>13333</v>
      </c>
      <c r="L268" s="228">
        <f t="shared" si="42"/>
        <v>14025</v>
      </c>
      <c r="M268" s="5"/>
      <c r="N268" s="227">
        <v>0.19</v>
      </c>
      <c r="O268" s="8">
        <f t="shared" si="43"/>
        <v>17274.04</v>
      </c>
      <c r="P268" s="226">
        <f t="shared" si="44"/>
        <v>16928.939999999999</v>
      </c>
      <c r="Q268" s="226">
        <f t="shared" si="45"/>
        <v>15866.27</v>
      </c>
      <c r="R268" s="9">
        <f t="shared" si="46"/>
        <v>16689.75</v>
      </c>
      <c r="S268" s="9">
        <f t="shared" si="47"/>
        <v>937.96394999999995</v>
      </c>
      <c r="T268" s="195">
        <f t="shared" si="48"/>
        <v>17627.713950000001</v>
      </c>
      <c r="U268" s="6"/>
      <c r="V268" s="186">
        <v>39</v>
      </c>
      <c r="W268" s="186">
        <v>11</v>
      </c>
      <c r="X268" s="186">
        <v>15</v>
      </c>
      <c r="Y268" s="207" t="s">
        <v>550</v>
      </c>
      <c r="Z268" s="1"/>
      <c r="AA268" s="528" t="s">
        <v>1968</v>
      </c>
      <c r="AB268" s="525">
        <v>21028</v>
      </c>
      <c r="AC268" s="526">
        <f t="shared" si="49"/>
        <v>21028</v>
      </c>
    </row>
    <row r="269" spans="1:29" ht="25.5" customHeight="1">
      <c r="A269" s="7">
        <v>267</v>
      </c>
      <c r="B269" s="19">
        <v>241913</v>
      </c>
      <c r="C269" s="117" t="s">
        <v>1969</v>
      </c>
      <c r="D269" s="118" t="s">
        <v>61</v>
      </c>
      <c r="E269" s="179">
        <v>1</v>
      </c>
      <c r="F269" s="232">
        <f t="shared" si="40"/>
        <v>11549.333333333334</v>
      </c>
      <c r="G269" s="231">
        <v>0.19</v>
      </c>
      <c r="H269" s="230">
        <f t="shared" si="41"/>
        <v>13743.706666666667</v>
      </c>
      <c r="I269" s="202">
        <v>11954</v>
      </c>
      <c r="J269" s="20">
        <v>11715</v>
      </c>
      <c r="K269" s="229">
        <v>10979</v>
      </c>
      <c r="L269" s="228">
        <f t="shared" si="42"/>
        <v>11549.333333333334</v>
      </c>
      <c r="M269" s="5"/>
      <c r="N269" s="227">
        <v>0.19</v>
      </c>
      <c r="O269" s="8">
        <f t="shared" si="43"/>
        <v>14225.26</v>
      </c>
      <c r="P269" s="226">
        <f t="shared" si="44"/>
        <v>13940.85</v>
      </c>
      <c r="Q269" s="226">
        <f t="shared" si="45"/>
        <v>13065.01</v>
      </c>
      <c r="R269" s="9">
        <f t="shared" si="46"/>
        <v>13743.706666666667</v>
      </c>
      <c r="S269" s="9">
        <f t="shared" si="47"/>
        <v>772.39631466666663</v>
      </c>
      <c r="T269" s="195">
        <f t="shared" si="48"/>
        <v>14516.102981333333</v>
      </c>
      <c r="U269" s="6"/>
      <c r="V269" s="186">
        <v>31</v>
      </c>
      <c r="W269" s="186">
        <v>23</v>
      </c>
      <c r="X269" s="186">
        <v>14</v>
      </c>
      <c r="Y269" s="207" t="s">
        <v>39</v>
      </c>
      <c r="Z269" s="1"/>
      <c r="AA269" s="528" t="s">
        <v>1638</v>
      </c>
      <c r="AB269" s="525">
        <v>17316</v>
      </c>
      <c r="AC269" s="526">
        <f t="shared" si="49"/>
        <v>17316</v>
      </c>
    </row>
    <row r="270" spans="1:29" ht="25.5" customHeight="1">
      <c r="A270" s="7">
        <v>268</v>
      </c>
      <c r="B270" s="19">
        <v>241913</v>
      </c>
      <c r="C270" s="117" t="s">
        <v>1970</v>
      </c>
      <c r="D270" s="118" t="s">
        <v>61</v>
      </c>
      <c r="E270" s="179">
        <v>1</v>
      </c>
      <c r="F270" s="232">
        <f t="shared" si="40"/>
        <v>2310</v>
      </c>
      <c r="G270" s="231">
        <v>0.19</v>
      </c>
      <c r="H270" s="230">
        <f t="shared" si="41"/>
        <v>2748.9</v>
      </c>
      <c r="I270" s="202">
        <v>2391</v>
      </c>
      <c r="J270" s="20">
        <v>2343</v>
      </c>
      <c r="K270" s="229">
        <v>2196</v>
      </c>
      <c r="L270" s="228">
        <f t="shared" si="42"/>
        <v>2310</v>
      </c>
      <c r="M270" s="5"/>
      <c r="N270" s="227">
        <v>0.19</v>
      </c>
      <c r="O270" s="8">
        <f t="shared" si="43"/>
        <v>2845.29</v>
      </c>
      <c r="P270" s="226">
        <f t="shared" si="44"/>
        <v>2788.17</v>
      </c>
      <c r="Q270" s="226">
        <f t="shared" si="45"/>
        <v>2613.2399999999998</v>
      </c>
      <c r="R270" s="9">
        <f t="shared" si="46"/>
        <v>2748.9</v>
      </c>
      <c r="S270" s="9">
        <f t="shared" si="47"/>
        <v>154.48818</v>
      </c>
      <c r="T270" s="195">
        <f t="shared" si="48"/>
        <v>2903.3881799999999</v>
      </c>
      <c r="U270" s="6"/>
      <c r="V270" s="186">
        <v>39</v>
      </c>
      <c r="W270" s="186">
        <v>10</v>
      </c>
      <c r="X270" s="186">
        <v>18</v>
      </c>
      <c r="Y270" s="207" t="s">
        <v>93</v>
      </c>
      <c r="Z270" s="1"/>
      <c r="AA270" s="528" t="s">
        <v>1638</v>
      </c>
      <c r="AB270" s="525">
        <v>3462</v>
      </c>
      <c r="AC270" s="526">
        <f t="shared" si="49"/>
        <v>3462</v>
      </c>
    </row>
    <row r="271" spans="1:29" ht="25.5" customHeight="1">
      <c r="A271" s="7">
        <v>269</v>
      </c>
      <c r="B271" s="19">
        <v>241913</v>
      </c>
      <c r="C271" s="117" t="s">
        <v>1971</v>
      </c>
      <c r="D271" s="118" t="s">
        <v>61</v>
      </c>
      <c r="E271" s="179">
        <v>1</v>
      </c>
      <c r="F271" s="232">
        <f t="shared" si="40"/>
        <v>1815.3333333333333</v>
      </c>
      <c r="G271" s="231">
        <v>0.19</v>
      </c>
      <c r="H271" s="230">
        <f t="shared" si="41"/>
        <v>2160.2466666666664</v>
      </c>
      <c r="I271" s="202">
        <v>1879</v>
      </c>
      <c r="J271" s="20">
        <v>1841</v>
      </c>
      <c r="K271" s="229">
        <v>1726</v>
      </c>
      <c r="L271" s="228">
        <f t="shared" si="42"/>
        <v>1815.3333333333333</v>
      </c>
      <c r="M271" s="5"/>
      <c r="N271" s="227">
        <v>0.19</v>
      </c>
      <c r="O271" s="8">
        <f t="shared" si="43"/>
        <v>2236.0100000000002</v>
      </c>
      <c r="P271" s="226">
        <f t="shared" si="44"/>
        <v>2190.79</v>
      </c>
      <c r="Q271" s="226">
        <f t="shared" si="45"/>
        <v>2053.94</v>
      </c>
      <c r="R271" s="9">
        <f t="shared" si="46"/>
        <v>2160.2466666666664</v>
      </c>
      <c r="S271" s="9">
        <f t="shared" si="47"/>
        <v>121.40586266666665</v>
      </c>
      <c r="T271" s="195">
        <f t="shared" si="48"/>
        <v>2281.652529333333</v>
      </c>
      <c r="U271" s="6"/>
      <c r="V271" s="186">
        <v>39</v>
      </c>
      <c r="W271" s="186">
        <v>10</v>
      </c>
      <c r="X271" s="186">
        <v>18</v>
      </c>
      <c r="Y271" s="207" t="s">
        <v>93</v>
      </c>
      <c r="Z271" s="1"/>
      <c r="AA271" s="528" t="s">
        <v>1972</v>
      </c>
      <c r="AB271" s="525">
        <v>2722</v>
      </c>
      <c r="AC271" s="526">
        <f t="shared" si="49"/>
        <v>2722</v>
      </c>
    </row>
    <row r="272" spans="1:29" ht="25.5" customHeight="1">
      <c r="A272" s="7">
        <v>270</v>
      </c>
      <c r="B272" s="19">
        <v>241913</v>
      </c>
      <c r="C272" s="117" t="s">
        <v>1973</v>
      </c>
      <c r="D272" s="118" t="s">
        <v>61</v>
      </c>
      <c r="E272" s="179">
        <v>1</v>
      </c>
      <c r="F272" s="232">
        <f t="shared" si="40"/>
        <v>825.33333333333337</v>
      </c>
      <c r="G272" s="231">
        <v>0.19</v>
      </c>
      <c r="H272" s="230">
        <f t="shared" si="41"/>
        <v>982.14666666666676</v>
      </c>
      <c r="I272" s="116">
        <v>854</v>
      </c>
      <c r="J272" s="21">
        <v>837</v>
      </c>
      <c r="K272" s="233">
        <v>785</v>
      </c>
      <c r="L272" s="228">
        <f t="shared" si="42"/>
        <v>825.33333333333337</v>
      </c>
      <c r="M272" s="5"/>
      <c r="N272" s="227">
        <v>0.19</v>
      </c>
      <c r="O272" s="8">
        <f t="shared" si="43"/>
        <v>1016.26</v>
      </c>
      <c r="P272" s="226">
        <f t="shared" si="44"/>
        <v>996.03</v>
      </c>
      <c r="Q272" s="226">
        <f t="shared" si="45"/>
        <v>934.15</v>
      </c>
      <c r="R272" s="9">
        <f t="shared" si="46"/>
        <v>982.14666666666665</v>
      </c>
      <c r="S272" s="9">
        <f t="shared" si="47"/>
        <v>55.196642666666669</v>
      </c>
      <c r="T272" s="195">
        <f t="shared" si="48"/>
        <v>1037.3433093333335</v>
      </c>
      <c r="U272" s="6"/>
      <c r="V272" s="186">
        <v>32</v>
      </c>
      <c r="W272" s="186">
        <v>13</v>
      </c>
      <c r="X272" s="186">
        <v>10</v>
      </c>
      <c r="Y272" s="207" t="s">
        <v>169</v>
      </c>
      <c r="Z272" s="1"/>
      <c r="AA272" s="528" t="s">
        <v>1974</v>
      </c>
      <c r="AB272" s="525">
        <v>1237</v>
      </c>
      <c r="AC272" s="526">
        <f t="shared" si="49"/>
        <v>1237</v>
      </c>
    </row>
    <row r="273" spans="1:29" ht="25.5" customHeight="1">
      <c r="A273" s="7">
        <v>271</v>
      </c>
      <c r="B273" s="19">
        <v>241913</v>
      </c>
      <c r="C273" s="117" t="s">
        <v>1975</v>
      </c>
      <c r="D273" s="118" t="s">
        <v>61</v>
      </c>
      <c r="E273" s="179">
        <v>1</v>
      </c>
      <c r="F273" s="232">
        <f t="shared" si="40"/>
        <v>10725</v>
      </c>
      <c r="G273" s="231">
        <v>0.19</v>
      </c>
      <c r="H273" s="230">
        <f t="shared" si="41"/>
        <v>12762.75</v>
      </c>
      <c r="I273" s="202">
        <v>11100</v>
      </c>
      <c r="J273" s="20">
        <v>10879</v>
      </c>
      <c r="K273" s="229">
        <v>10196</v>
      </c>
      <c r="L273" s="228">
        <f t="shared" si="42"/>
        <v>10725</v>
      </c>
      <c r="M273" s="5"/>
      <c r="N273" s="227">
        <v>0.19</v>
      </c>
      <c r="O273" s="8">
        <f t="shared" si="43"/>
        <v>13209</v>
      </c>
      <c r="P273" s="226">
        <f t="shared" si="44"/>
        <v>12946.01</v>
      </c>
      <c r="Q273" s="226">
        <f t="shared" si="45"/>
        <v>12133.24</v>
      </c>
      <c r="R273" s="9">
        <f t="shared" si="46"/>
        <v>12762.75</v>
      </c>
      <c r="S273" s="9">
        <f t="shared" si="47"/>
        <v>717.26655000000005</v>
      </c>
      <c r="T273" s="195">
        <f t="shared" si="48"/>
        <v>13480.01655</v>
      </c>
      <c r="U273" s="6"/>
      <c r="V273" s="186">
        <v>39</v>
      </c>
      <c r="W273" s="186">
        <v>12</v>
      </c>
      <c r="X273" s="186">
        <v>16</v>
      </c>
      <c r="Y273" s="207" t="s">
        <v>1611</v>
      </c>
      <c r="Z273" s="1"/>
      <c r="AA273" s="528" t="s">
        <v>1782</v>
      </c>
      <c r="AB273" s="525">
        <v>16080</v>
      </c>
      <c r="AC273" s="526">
        <f t="shared" si="49"/>
        <v>16080</v>
      </c>
    </row>
    <row r="274" spans="1:29" ht="25.5" customHeight="1">
      <c r="A274" s="7">
        <v>272</v>
      </c>
      <c r="B274" s="19">
        <v>241913</v>
      </c>
      <c r="C274" s="117" t="s">
        <v>1976</v>
      </c>
      <c r="D274" s="118" t="s">
        <v>61</v>
      </c>
      <c r="E274" s="179">
        <v>1</v>
      </c>
      <c r="F274" s="232">
        <f t="shared" si="40"/>
        <v>2393</v>
      </c>
      <c r="G274" s="231">
        <v>0.19</v>
      </c>
      <c r="H274" s="230">
        <f t="shared" si="41"/>
        <v>2847.67</v>
      </c>
      <c r="I274" s="202">
        <v>2477</v>
      </c>
      <c r="J274" s="20">
        <v>2427</v>
      </c>
      <c r="K274" s="229">
        <v>2275</v>
      </c>
      <c r="L274" s="228">
        <f t="shared" si="42"/>
        <v>2393</v>
      </c>
      <c r="M274" s="5"/>
      <c r="N274" s="227">
        <v>0.19</v>
      </c>
      <c r="O274" s="8">
        <f t="shared" si="43"/>
        <v>2947.63</v>
      </c>
      <c r="P274" s="226">
        <f t="shared" si="44"/>
        <v>2888.13</v>
      </c>
      <c r="Q274" s="226">
        <f t="shared" si="45"/>
        <v>2707.25</v>
      </c>
      <c r="R274" s="9">
        <f t="shared" si="46"/>
        <v>2847.67</v>
      </c>
      <c r="S274" s="9">
        <f t="shared" si="47"/>
        <v>160.03905399999999</v>
      </c>
      <c r="T274" s="195">
        <f t="shared" si="48"/>
        <v>3007.7090539999999</v>
      </c>
      <c r="U274" s="6"/>
      <c r="V274" s="186">
        <v>39</v>
      </c>
      <c r="W274" s="186">
        <v>12</v>
      </c>
      <c r="X274" s="186">
        <v>16</v>
      </c>
      <c r="Y274" s="207" t="s">
        <v>1611</v>
      </c>
      <c r="Z274" s="1"/>
      <c r="AA274" s="528" t="s">
        <v>1977</v>
      </c>
      <c r="AB274" s="525">
        <v>3587</v>
      </c>
      <c r="AC274" s="526">
        <f t="shared" si="49"/>
        <v>3587</v>
      </c>
    </row>
    <row r="275" spans="1:29" ht="25.5" customHeight="1">
      <c r="A275" s="7">
        <v>273</v>
      </c>
      <c r="B275" s="19">
        <v>241913</v>
      </c>
      <c r="C275" s="117" t="s">
        <v>1978</v>
      </c>
      <c r="D275" s="118" t="s">
        <v>61</v>
      </c>
      <c r="E275" s="179">
        <v>1</v>
      </c>
      <c r="F275" s="232">
        <f t="shared" si="40"/>
        <v>10725</v>
      </c>
      <c r="G275" s="231">
        <v>0.19</v>
      </c>
      <c r="H275" s="230">
        <f t="shared" si="41"/>
        <v>12762.75</v>
      </c>
      <c r="I275" s="202">
        <v>11100</v>
      </c>
      <c r="J275" s="20">
        <v>10879</v>
      </c>
      <c r="K275" s="229">
        <v>10196</v>
      </c>
      <c r="L275" s="228">
        <f t="shared" si="42"/>
        <v>10725</v>
      </c>
      <c r="M275" s="5"/>
      <c r="N275" s="227">
        <v>0.19</v>
      </c>
      <c r="O275" s="8">
        <f t="shared" si="43"/>
        <v>13209</v>
      </c>
      <c r="P275" s="226">
        <f t="shared" si="44"/>
        <v>12946.01</v>
      </c>
      <c r="Q275" s="226">
        <f t="shared" si="45"/>
        <v>12133.24</v>
      </c>
      <c r="R275" s="9">
        <f t="shared" si="46"/>
        <v>12762.75</v>
      </c>
      <c r="S275" s="9">
        <f t="shared" si="47"/>
        <v>717.26655000000005</v>
      </c>
      <c r="T275" s="195">
        <f t="shared" si="48"/>
        <v>13480.01655</v>
      </c>
      <c r="U275" s="6"/>
      <c r="V275" s="186">
        <v>31</v>
      </c>
      <c r="W275" s="186">
        <v>16</v>
      </c>
      <c r="X275" s="186">
        <v>20</v>
      </c>
      <c r="Y275" s="207" t="s">
        <v>134</v>
      </c>
      <c r="Z275" s="1"/>
      <c r="AA275" s="528" t="s">
        <v>1730</v>
      </c>
      <c r="AB275" s="525">
        <v>16080</v>
      </c>
      <c r="AC275" s="526">
        <f t="shared" si="49"/>
        <v>16080</v>
      </c>
    </row>
    <row r="276" spans="1:29" ht="25.5" customHeight="1">
      <c r="A276" s="7">
        <v>274</v>
      </c>
      <c r="B276" s="19">
        <v>241913</v>
      </c>
      <c r="C276" s="117" t="s">
        <v>1979</v>
      </c>
      <c r="D276" s="118" t="s">
        <v>61</v>
      </c>
      <c r="E276" s="179">
        <v>1</v>
      </c>
      <c r="F276" s="232">
        <f t="shared" si="40"/>
        <v>3713</v>
      </c>
      <c r="G276" s="231">
        <v>0.19</v>
      </c>
      <c r="H276" s="230">
        <f t="shared" si="41"/>
        <v>4418.47</v>
      </c>
      <c r="I276" s="202">
        <v>3843</v>
      </c>
      <c r="J276" s="20">
        <v>3766</v>
      </c>
      <c r="K276" s="229">
        <v>3530</v>
      </c>
      <c r="L276" s="228">
        <f t="shared" si="42"/>
        <v>3713</v>
      </c>
      <c r="M276" s="5"/>
      <c r="N276" s="227">
        <v>0.19</v>
      </c>
      <c r="O276" s="8">
        <f t="shared" si="43"/>
        <v>4573.17</v>
      </c>
      <c r="P276" s="226">
        <f t="shared" si="44"/>
        <v>4481.54</v>
      </c>
      <c r="Q276" s="226">
        <f t="shared" si="45"/>
        <v>4200.7</v>
      </c>
      <c r="R276" s="9">
        <f t="shared" si="46"/>
        <v>4418.47</v>
      </c>
      <c r="S276" s="9">
        <f t="shared" si="47"/>
        <v>248.31801400000001</v>
      </c>
      <c r="T276" s="195">
        <f t="shared" si="48"/>
        <v>4666.7880140000007</v>
      </c>
      <c r="U276" s="6"/>
      <c r="V276" s="186">
        <v>31</v>
      </c>
      <c r="W276" s="186">
        <v>16</v>
      </c>
      <c r="X276" s="186">
        <v>20</v>
      </c>
      <c r="Y276" s="207" t="s">
        <v>134</v>
      </c>
      <c r="Z276" s="1"/>
      <c r="AA276" s="528" t="s">
        <v>1980</v>
      </c>
      <c r="AB276" s="525">
        <v>5567</v>
      </c>
      <c r="AC276" s="526">
        <f t="shared" si="49"/>
        <v>5567</v>
      </c>
    </row>
    <row r="277" spans="1:29" ht="25.5" customHeight="1">
      <c r="A277" s="7">
        <v>275</v>
      </c>
      <c r="B277" s="19">
        <v>241913</v>
      </c>
      <c r="C277" s="117" t="s">
        <v>1981</v>
      </c>
      <c r="D277" s="118" t="s">
        <v>61</v>
      </c>
      <c r="E277" s="179">
        <v>1</v>
      </c>
      <c r="F277" s="232">
        <f t="shared" si="40"/>
        <v>825.33333333333337</v>
      </c>
      <c r="G277" s="231">
        <v>0.19</v>
      </c>
      <c r="H277" s="230">
        <f t="shared" si="41"/>
        <v>982.14666666666676</v>
      </c>
      <c r="I277" s="116">
        <v>854</v>
      </c>
      <c r="J277" s="21">
        <v>837</v>
      </c>
      <c r="K277" s="233">
        <v>785</v>
      </c>
      <c r="L277" s="228">
        <f t="shared" si="42"/>
        <v>825.33333333333337</v>
      </c>
      <c r="M277" s="5"/>
      <c r="N277" s="227">
        <v>0.19</v>
      </c>
      <c r="O277" s="8">
        <f t="shared" si="43"/>
        <v>1016.26</v>
      </c>
      <c r="P277" s="226">
        <f t="shared" si="44"/>
        <v>996.03</v>
      </c>
      <c r="Q277" s="226">
        <f t="shared" si="45"/>
        <v>934.15</v>
      </c>
      <c r="R277" s="9">
        <f t="shared" si="46"/>
        <v>982.14666666666665</v>
      </c>
      <c r="S277" s="9">
        <f t="shared" si="47"/>
        <v>55.196642666666669</v>
      </c>
      <c r="T277" s="195">
        <f t="shared" si="48"/>
        <v>1037.3433093333335</v>
      </c>
      <c r="U277" s="6"/>
      <c r="V277" s="186">
        <v>31</v>
      </c>
      <c r="W277" s="186">
        <v>16</v>
      </c>
      <c r="X277" s="186">
        <v>20</v>
      </c>
      <c r="Y277" s="207" t="s">
        <v>134</v>
      </c>
      <c r="Z277" s="1"/>
      <c r="AA277" s="528" t="s">
        <v>1982</v>
      </c>
      <c r="AB277" s="525">
        <v>1237</v>
      </c>
      <c r="AC277" s="526">
        <f t="shared" si="49"/>
        <v>1237</v>
      </c>
    </row>
    <row r="278" spans="1:29" ht="25.5" customHeight="1">
      <c r="A278" s="7">
        <v>276</v>
      </c>
      <c r="B278" s="19">
        <v>241913</v>
      </c>
      <c r="C278" s="117" t="s">
        <v>1983</v>
      </c>
      <c r="D278" s="118" t="s">
        <v>61</v>
      </c>
      <c r="E278" s="179">
        <v>1</v>
      </c>
      <c r="F278" s="232">
        <f t="shared" si="40"/>
        <v>7425.333333333333</v>
      </c>
      <c r="G278" s="231">
        <v>0.19</v>
      </c>
      <c r="H278" s="230">
        <f t="shared" si="41"/>
        <v>8836.1466666666656</v>
      </c>
      <c r="I278" s="202">
        <v>7685</v>
      </c>
      <c r="J278" s="20">
        <v>7532</v>
      </c>
      <c r="K278" s="229">
        <v>7059</v>
      </c>
      <c r="L278" s="228">
        <f t="shared" si="42"/>
        <v>7425.333333333333</v>
      </c>
      <c r="M278" s="5"/>
      <c r="N278" s="227">
        <v>0.19</v>
      </c>
      <c r="O278" s="8">
        <f t="shared" si="43"/>
        <v>9145.15</v>
      </c>
      <c r="P278" s="226">
        <f t="shared" si="44"/>
        <v>8963.08</v>
      </c>
      <c r="Q278" s="226">
        <f t="shared" si="45"/>
        <v>8400.2099999999991</v>
      </c>
      <c r="R278" s="9">
        <f t="shared" si="46"/>
        <v>8836.1466666666656</v>
      </c>
      <c r="S278" s="9">
        <f t="shared" si="47"/>
        <v>496.59144266666658</v>
      </c>
      <c r="T278" s="195">
        <f t="shared" si="48"/>
        <v>9332.7381093333315</v>
      </c>
      <c r="U278" s="6"/>
      <c r="V278" s="186">
        <v>31</v>
      </c>
      <c r="W278" s="186">
        <v>16</v>
      </c>
      <c r="X278" s="186">
        <v>20</v>
      </c>
      <c r="Y278" s="207" t="s">
        <v>134</v>
      </c>
      <c r="Z278" s="1"/>
      <c r="AA278" s="528" t="s">
        <v>1980</v>
      </c>
      <c r="AB278" s="525">
        <v>11133</v>
      </c>
      <c r="AC278" s="526">
        <f t="shared" si="49"/>
        <v>11133</v>
      </c>
    </row>
    <row r="279" spans="1:29" ht="25.5" customHeight="1">
      <c r="A279" s="7">
        <v>277</v>
      </c>
      <c r="B279" s="19">
        <v>241913</v>
      </c>
      <c r="C279" s="117" t="s">
        <v>1984</v>
      </c>
      <c r="D279" s="118" t="s">
        <v>61</v>
      </c>
      <c r="E279" s="179">
        <v>1</v>
      </c>
      <c r="F279" s="232">
        <f t="shared" si="40"/>
        <v>13199.666666666666</v>
      </c>
      <c r="G279" s="231">
        <v>0.19</v>
      </c>
      <c r="H279" s="230">
        <f t="shared" si="41"/>
        <v>15707.603333333333</v>
      </c>
      <c r="I279" s="202">
        <v>13662</v>
      </c>
      <c r="J279" s="20">
        <v>13389</v>
      </c>
      <c r="K279" s="229">
        <v>12548</v>
      </c>
      <c r="L279" s="228">
        <f t="shared" si="42"/>
        <v>13199.666666666666</v>
      </c>
      <c r="M279" s="5"/>
      <c r="N279" s="227">
        <v>0.19</v>
      </c>
      <c r="O279" s="8">
        <f t="shared" si="43"/>
        <v>16257.78</v>
      </c>
      <c r="P279" s="226">
        <f t="shared" si="44"/>
        <v>15932.91</v>
      </c>
      <c r="Q279" s="226">
        <f t="shared" si="45"/>
        <v>14932.119999999999</v>
      </c>
      <c r="R279" s="9">
        <f t="shared" si="46"/>
        <v>15707.603333333333</v>
      </c>
      <c r="S279" s="9">
        <f t="shared" si="47"/>
        <v>882.76730733333329</v>
      </c>
      <c r="T279" s="195">
        <f t="shared" si="48"/>
        <v>16590.370640666664</v>
      </c>
      <c r="U279" s="6"/>
      <c r="V279" s="186">
        <v>39</v>
      </c>
      <c r="W279" s="186">
        <v>11</v>
      </c>
      <c r="X279" s="186">
        <v>16</v>
      </c>
      <c r="Y279" s="207" t="s">
        <v>134</v>
      </c>
      <c r="Z279" s="1"/>
      <c r="AA279" s="528" t="s">
        <v>1912</v>
      </c>
      <c r="AB279" s="525">
        <v>19791</v>
      </c>
      <c r="AC279" s="526">
        <f t="shared" si="49"/>
        <v>19791</v>
      </c>
    </row>
    <row r="280" spans="1:29" ht="25.5" customHeight="1">
      <c r="A280" s="7">
        <v>278</v>
      </c>
      <c r="B280" s="19">
        <v>241913</v>
      </c>
      <c r="C280" s="117" t="s">
        <v>1985</v>
      </c>
      <c r="D280" s="118" t="s">
        <v>61</v>
      </c>
      <c r="E280" s="179">
        <v>1</v>
      </c>
      <c r="F280" s="232">
        <f t="shared" si="40"/>
        <v>54448.333333333336</v>
      </c>
      <c r="G280" s="231">
        <v>0.19</v>
      </c>
      <c r="H280" s="230">
        <f t="shared" si="41"/>
        <v>64793.51666666667</v>
      </c>
      <c r="I280" s="202">
        <v>56356</v>
      </c>
      <c r="J280" s="20">
        <v>55229</v>
      </c>
      <c r="K280" s="229">
        <v>51760</v>
      </c>
      <c r="L280" s="228">
        <f t="shared" si="42"/>
        <v>54448.333333333336</v>
      </c>
      <c r="M280" s="5"/>
      <c r="N280" s="227">
        <v>0.19</v>
      </c>
      <c r="O280" s="8">
        <f t="shared" si="43"/>
        <v>67063.64</v>
      </c>
      <c r="P280" s="226">
        <f t="shared" si="44"/>
        <v>65722.509999999995</v>
      </c>
      <c r="Q280" s="226">
        <f t="shared" si="45"/>
        <v>61594.400000000001</v>
      </c>
      <c r="R280" s="9">
        <f t="shared" si="46"/>
        <v>64793.516666666663</v>
      </c>
      <c r="S280" s="9">
        <f t="shared" si="47"/>
        <v>3641.3956366666666</v>
      </c>
      <c r="T280" s="195">
        <f t="shared" si="48"/>
        <v>68434.912303333331</v>
      </c>
      <c r="U280" s="6"/>
      <c r="V280" s="186">
        <v>39</v>
      </c>
      <c r="W280" s="186">
        <v>11</v>
      </c>
      <c r="X280" s="186">
        <v>16</v>
      </c>
      <c r="Y280" s="207" t="s">
        <v>134</v>
      </c>
      <c r="Z280" s="1"/>
      <c r="AA280" s="528" t="s">
        <v>1730</v>
      </c>
      <c r="AB280" s="525">
        <v>81639</v>
      </c>
      <c r="AC280" s="526">
        <f t="shared" si="49"/>
        <v>81639</v>
      </c>
    </row>
    <row r="281" spans="1:29" ht="25.5" customHeight="1">
      <c r="A281" s="7">
        <v>279</v>
      </c>
      <c r="B281" s="19">
        <v>241913</v>
      </c>
      <c r="C281" s="117" t="s">
        <v>1986</v>
      </c>
      <c r="D281" s="118" t="s">
        <v>61</v>
      </c>
      <c r="E281" s="179">
        <v>1</v>
      </c>
      <c r="F281" s="232">
        <f t="shared" si="40"/>
        <v>14849.333333333334</v>
      </c>
      <c r="G281" s="231">
        <v>0.19</v>
      </c>
      <c r="H281" s="230">
        <f t="shared" si="41"/>
        <v>17670.706666666669</v>
      </c>
      <c r="I281" s="202">
        <v>15370</v>
      </c>
      <c r="J281" s="20">
        <v>15062</v>
      </c>
      <c r="K281" s="229">
        <v>14116</v>
      </c>
      <c r="L281" s="228">
        <f t="shared" si="42"/>
        <v>14849.333333333334</v>
      </c>
      <c r="M281" s="5"/>
      <c r="N281" s="227">
        <v>0.19</v>
      </c>
      <c r="O281" s="8">
        <f t="shared" si="43"/>
        <v>18290.3</v>
      </c>
      <c r="P281" s="226">
        <f t="shared" si="44"/>
        <v>17923.78</v>
      </c>
      <c r="Q281" s="226">
        <f t="shared" si="45"/>
        <v>16798.04</v>
      </c>
      <c r="R281" s="9">
        <f t="shared" si="46"/>
        <v>17670.706666666669</v>
      </c>
      <c r="S281" s="9">
        <f t="shared" si="47"/>
        <v>993.09371466666676</v>
      </c>
      <c r="T281" s="195">
        <f t="shared" si="48"/>
        <v>18663.800381333334</v>
      </c>
      <c r="U281" s="6"/>
      <c r="V281" s="186">
        <v>39</v>
      </c>
      <c r="W281" s="186">
        <v>11</v>
      </c>
      <c r="X281" s="186">
        <v>16</v>
      </c>
      <c r="Y281" s="207" t="s">
        <v>134</v>
      </c>
      <c r="Z281" s="1"/>
      <c r="AA281" s="528" t="s">
        <v>1987</v>
      </c>
      <c r="AB281" s="525">
        <v>22264</v>
      </c>
      <c r="AC281" s="526">
        <f t="shared" si="49"/>
        <v>22264</v>
      </c>
    </row>
    <row r="282" spans="1:29" ht="25.5" customHeight="1">
      <c r="A282" s="7">
        <v>280</v>
      </c>
      <c r="B282" s="19">
        <v>241913</v>
      </c>
      <c r="C282" s="117" t="s">
        <v>1988</v>
      </c>
      <c r="D282" s="118" t="s">
        <v>61</v>
      </c>
      <c r="E282" s="179">
        <v>1</v>
      </c>
      <c r="F282" s="232">
        <f t="shared" si="40"/>
        <v>7425.333333333333</v>
      </c>
      <c r="G282" s="231">
        <v>0.19</v>
      </c>
      <c r="H282" s="230">
        <f t="shared" si="41"/>
        <v>8836.1466666666656</v>
      </c>
      <c r="I282" s="202">
        <v>7685</v>
      </c>
      <c r="J282" s="20">
        <v>7532</v>
      </c>
      <c r="K282" s="229">
        <v>7059</v>
      </c>
      <c r="L282" s="228">
        <f t="shared" si="42"/>
        <v>7425.333333333333</v>
      </c>
      <c r="M282" s="5"/>
      <c r="N282" s="227">
        <v>0.19</v>
      </c>
      <c r="O282" s="8">
        <f t="shared" si="43"/>
        <v>9145.15</v>
      </c>
      <c r="P282" s="226">
        <f t="shared" si="44"/>
        <v>8963.08</v>
      </c>
      <c r="Q282" s="226">
        <f t="shared" si="45"/>
        <v>8400.2099999999991</v>
      </c>
      <c r="R282" s="9">
        <f t="shared" si="46"/>
        <v>8836.1466666666656</v>
      </c>
      <c r="S282" s="9">
        <f t="shared" si="47"/>
        <v>496.59144266666658</v>
      </c>
      <c r="T282" s="195">
        <f t="shared" si="48"/>
        <v>9332.7381093333315</v>
      </c>
      <c r="U282" s="6"/>
      <c r="V282" s="186">
        <v>39</v>
      </c>
      <c r="W282" s="186">
        <v>11</v>
      </c>
      <c r="X282" s="186">
        <v>16</v>
      </c>
      <c r="Y282" s="207" t="s">
        <v>134</v>
      </c>
      <c r="Z282" s="1"/>
      <c r="AA282" s="528" t="s">
        <v>1531</v>
      </c>
      <c r="AB282" s="525">
        <v>11133</v>
      </c>
      <c r="AC282" s="526">
        <f t="shared" si="49"/>
        <v>11133</v>
      </c>
    </row>
    <row r="283" spans="1:29" ht="25.5" customHeight="1">
      <c r="A283" s="7">
        <v>281</v>
      </c>
      <c r="B283" s="19">
        <v>241913</v>
      </c>
      <c r="C283" s="117" t="s">
        <v>1989</v>
      </c>
      <c r="D283" s="118" t="s">
        <v>61</v>
      </c>
      <c r="E283" s="179">
        <v>1</v>
      </c>
      <c r="F283" s="232">
        <f t="shared" si="40"/>
        <v>54448.333333333336</v>
      </c>
      <c r="G283" s="231">
        <v>0.19</v>
      </c>
      <c r="H283" s="230">
        <f t="shared" si="41"/>
        <v>64793.51666666667</v>
      </c>
      <c r="I283" s="202">
        <v>56356</v>
      </c>
      <c r="J283" s="20">
        <v>55229</v>
      </c>
      <c r="K283" s="229">
        <v>51760</v>
      </c>
      <c r="L283" s="228">
        <f t="shared" si="42"/>
        <v>54448.333333333336</v>
      </c>
      <c r="M283" s="5"/>
      <c r="N283" s="227">
        <v>0.19</v>
      </c>
      <c r="O283" s="8">
        <f t="shared" si="43"/>
        <v>67063.64</v>
      </c>
      <c r="P283" s="226">
        <f t="shared" si="44"/>
        <v>65722.509999999995</v>
      </c>
      <c r="Q283" s="226">
        <f t="shared" si="45"/>
        <v>61594.400000000001</v>
      </c>
      <c r="R283" s="9">
        <f t="shared" si="46"/>
        <v>64793.516666666663</v>
      </c>
      <c r="S283" s="9">
        <f t="shared" si="47"/>
        <v>3641.3956366666666</v>
      </c>
      <c r="T283" s="195">
        <f t="shared" si="48"/>
        <v>68434.912303333331</v>
      </c>
      <c r="U283" s="6"/>
      <c r="V283" s="186">
        <v>39</v>
      </c>
      <c r="W283" s="186">
        <v>11</v>
      </c>
      <c r="X283" s="186">
        <v>16</v>
      </c>
      <c r="Y283" s="207" t="s">
        <v>134</v>
      </c>
      <c r="Z283" s="1"/>
      <c r="AA283" s="528" t="s">
        <v>1990</v>
      </c>
      <c r="AB283" s="525">
        <v>81639</v>
      </c>
      <c r="AC283" s="526">
        <f t="shared" si="49"/>
        <v>81639</v>
      </c>
    </row>
    <row r="284" spans="1:29" ht="25.5" customHeight="1">
      <c r="A284" s="7">
        <v>282</v>
      </c>
      <c r="B284" s="19">
        <v>241913</v>
      </c>
      <c r="C284" s="117" t="s">
        <v>1991</v>
      </c>
      <c r="D284" s="118" t="s">
        <v>61</v>
      </c>
      <c r="E284" s="179">
        <v>1</v>
      </c>
      <c r="F284" s="232">
        <f t="shared" si="40"/>
        <v>16170</v>
      </c>
      <c r="G284" s="231">
        <v>0.19</v>
      </c>
      <c r="H284" s="230">
        <f t="shared" si="41"/>
        <v>19242.3</v>
      </c>
      <c r="I284" s="202">
        <v>16736</v>
      </c>
      <c r="J284" s="20">
        <v>16402</v>
      </c>
      <c r="K284" s="229">
        <v>15372</v>
      </c>
      <c r="L284" s="228">
        <f t="shared" si="42"/>
        <v>16170</v>
      </c>
      <c r="M284" s="5"/>
      <c r="N284" s="227">
        <v>0.19</v>
      </c>
      <c r="O284" s="8">
        <f t="shared" si="43"/>
        <v>19915.84</v>
      </c>
      <c r="P284" s="226">
        <f t="shared" si="44"/>
        <v>19518.38</v>
      </c>
      <c r="Q284" s="226">
        <f t="shared" si="45"/>
        <v>18292.68</v>
      </c>
      <c r="R284" s="9">
        <f t="shared" si="46"/>
        <v>19242.3</v>
      </c>
      <c r="S284" s="9">
        <f t="shared" si="47"/>
        <v>1081.4172599999999</v>
      </c>
      <c r="T284" s="195">
        <f t="shared" si="48"/>
        <v>20323.717259999998</v>
      </c>
      <c r="U284" s="6"/>
      <c r="V284" s="186">
        <v>39</v>
      </c>
      <c r="W284" s="186">
        <v>11</v>
      </c>
      <c r="X284" s="186">
        <v>16</v>
      </c>
      <c r="Y284" s="207" t="s">
        <v>134</v>
      </c>
      <c r="Z284" s="1"/>
      <c r="AA284" s="528" t="s">
        <v>1507</v>
      </c>
      <c r="AB284" s="525">
        <v>24245</v>
      </c>
      <c r="AC284" s="526">
        <f t="shared" si="49"/>
        <v>24245</v>
      </c>
    </row>
    <row r="285" spans="1:29" ht="25.5" customHeight="1">
      <c r="A285" s="7">
        <v>283</v>
      </c>
      <c r="B285" s="19">
        <v>241913</v>
      </c>
      <c r="C285" s="117" t="s">
        <v>1992</v>
      </c>
      <c r="D285" s="118" t="s">
        <v>61</v>
      </c>
      <c r="E285" s="179">
        <v>1</v>
      </c>
      <c r="F285" s="232">
        <f t="shared" si="40"/>
        <v>10945.333333333334</v>
      </c>
      <c r="G285" s="231">
        <v>0.19</v>
      </c>
      <c r="H285" s="230">
        <f t="shared" si="41"/>
        <v>13024.946666666667</v>
      </c>
      <c r="I285" s="202">
        <v>11329</v>
      </c>
      <c r="J285" s="20">
        <v>11102</v>
      </c>
      <c r="K285" s="229">
        <v>10405</v>
      </c>
      <c r="L285" s="228">
        <f t="shared" si="42"/>
        <v>10945.333333333334</v>
      </c>
      <c r="M285" s="5"/>
      <c r="N285" s="227">
        <v>0.19</v>
      </c>
      <c r="O285" s="8">
        <f t="shared" si="43"/>
        <v>13481.51</v>
      </c>
      <c r="P285" s="226">
        <f t="shared" si="44"/>
        <v>13211.380000000001</v>
      </c>
      <c r="Q285" s="226">
        <f t="shared" si="45"/>
        <v>12381.95</v>
      </c>
      <c r="R285" s="9">
        <f t="shared" si="46"/>
        <v>13024.946666666665</v>
      </c>
      <c r="S285" s="9">
        <f t="shared" si="47"/>
        <v>732.00200266666661</v>
      </c>
      <c r="T285" s="195">
        <f t="shared" si="48"/>
        <v>13756.948669333333</v>
      </c>
      <c r="U285" s="6"/>
      <c r="V285" s="186">
        <v>39</v>
      </c>
      <c r="W285" s="186">
        <v>11</v>
      </c>
      <c r="X285" s="186">
        <v>16</v>
      </c>
      <c r="Y285" s="207" t="s">
        <v>150</v>
      </c>
      <c r="Z285" s="1"/>
      <c r="AA285" s="528" t="s">
        <v>1987</v>
      </c>
      <c r="AB285" s="525">
        <v>16410</v>
      </c>
      <c r="AC285" s="526">
        <f t="shared" si="49"/>
        <v>16410</v>
      </c>
    </row>
    <row r="286" spans="1:29" ht="25.5" customHeight="1">
      <c r="A286" s="7">
        <v>284</v>
      </c>
      <c r="B286" s="19">
        <v>241913</v>
      </c>
      <c r="C286" s="117" t="s">
        <v>1993</v>
      </c>
      <c r="D286" s="118" t="s">
        <v>61</v>
      </c>
      <c r="E286" s="179">
        <v>1</v>
      </c>
      <c r="F286" s="232">
        <f t="shared" si="40"/>
        <v>36299</v>
      </c>
      <c r="G286" s="231">
        <v>0.19</v>
      </c>
      <c r="H286" s="230">
        <f t="shared" si="41"/>
        <v>43195.81</v>
      </c>
      <c r="I286" s="202">
        <v>37571</v>
      </c>
      <c r="J286" s="20">
        <v>36819</v>
      </c>
      <c r="K286" s="229">
        <v>34507</v>
      </c>
      <c r="L286" s="228">
        <f t="shared" si="42"/>
        <v>36299</v>
      </c>
      <c r="M286" s="5"/>
      <c r="N286" s="227">
        <v>0.19</v>
      </c>
      <c r="O286" s="8">
        <f t="shared" si="43"/>
        <v>44709.49</v>
      </c>
      <c r="P286" s="226">
        <f t="shared" si="44"/>
        <v>43814.61</v>
      </c>
      <c r="Q286" s="226">
        <f t="shared" si="45"/>
        <v>41063.33</v>
      </c>
      <c r="R286" s="9">
        <f t="shared" si="46"/>
        <v>43195.810000000005</v>
      </c>
      <c r="S286" s="9">
        <f t="shared" si="47"/>
        <v>2427.6045220000001</v>
      </c>
      <c r="T286" s="195">
        <f t="shared" si="48"/>
        <v>45623.414521999999</v>
      </c>
      <c r="U286" s="6"/>
      <c r="V286" s="186">
        <v>39</v>
      </c>
      <c r="W286" s="186">
        <v>11</v>
      </c>
      <c r="X286" s="186">
        <v>16</v>
      </c>
      <c r="Y286" s="207" t="s">
        <v>150</v>
      </c>
      <c r="Z286" s="1"/>
      <c r="AA286" s="528" t="s">
        <v>1990</v>
      </c>
      <c r="AB286" s="525">
        <v>54426</v>
      </c>
      <c r="AC286" s="526">
        <f t="shared" si="49"/>
        <v>54426</v>
      </c>
    </row>
    <row r="287" spans="1:29" ht="25.5" customHeight="1">
      <c r="A287" s="7">
        <v>285</v>
      </c>
      <c r="B287" s="19">
        <v>241913</v>
      </c>
      <c r="C287" s="117" t="s">
        <v>1994</v>
      </c>
      <c r="D287" s="118" t="s">
        <v>61</v>
      </c>
      <c r="E287" s="179">
        <v>1</v>
      </c>
      <c r="F287" s="232">
        <f t="shared" si="40"/>
        <v>23594</v>
      </c>
      <c r="G287" s="231">
        <v>0.19</v>
      </c>
      <c r="H287" s="230">
        <f t="shared" si="41"/>
        <v>28076.86</v>
      </c>
      <c r="I287" s="202">
        <v>24421</v>
      </c>
      <c r="J287" s="20">
        <v>23932</v>
      </c>
      <c r="K287" s="229">
        <v>22429</v>
      </c>
      <c r="L287" s="228">
        <f t="shared" si="42"/>
        <v>23594</v>
      </c>
      <c r="M287" s="5"/>
      <c r="N287" s="227">
        <v>0.19</v>
      </c>
      <c r="O287" s="8">
        <f t="shared" si="43"/>
        <v>29060.989999999998</v>
      </c>
      <c r="P287" s="226">
        <f t="shared" si="44"/>
        <v>28479.08</v>
      </c>
      <c r="Q287" s="226">
        <f t="shared" si="45"/>
        <v>26690.510000000002</v>
      </c>
      <c r="R287" s="9">
        <f t="shared" si="46"/>
        <v>28076.86</v>
      </c>
      <c r="S287" s="9">
        <f t="shared" si="47"/>
        <v>1577.9195320000001</v>
      </c>
      <c r="T287" s="195">
        <f t="shared" si="48"/>
        <v>29654.779532</v>
      </c>
      <c r="U287" s="6"/>
      <c r="V287" s="186">
        <v>39</v>
      </c>
      <c r="W287" s="186">
        <v>11</v>
      </c>
      <c r="X287" s="186">
        <v>16</v>
      </c>
      <c r="Y287" s="207" t="s">
        <v>150</v>
      </c>
      <c r="Z287" s="1"/>
      <c r="AA287" s="528" t="s">
        <v>1814</v>
      </c>
      <c r="AB287" s="525">
        <v>35376</v>
      </c>
      <c r="AC287" s="526">
        <f t="shared" si="49"/>
        <v>35376</v>
      </c>
    </row>
    <row r="288" spans="1:29" ht="25.5" customHeight="1">
      <c r="A288" s="7">
        <v>286</v>
      </c>
      <c r="B288" s="19">
        <v>241913</v>
      </c>
      <c r="C288" s="117" t="s">
        <v>1995</v>
      </c>
      <c r="D288" s="118" t="s">
        <v>61</v>
      </c>
      <c r="E288" s="179">
        <v>1</v>
      </c>
      <c r="F288" s="232">
        <f t="shared" si="40"/>
        <v>8488.3333333333339</v>
      </c>
      <c r="G288" s="231">
        <v>0.19</v>
      </c>
      <c r="H288" s="230">
        <f t="shared" si="41"/>
        <v>10101.116666666667</v>
      </c>
      <c r="I288" s="202">
        <v>8786</v>
      </c>
      <c r="J288" s="20">
        <v>8610</v>
      </c>
      <c r="K288" s="229">
        <v>8069</v>
      </c>
      <c r="L288" s="228">
        <f t="shared" si="42"/>
        <v>8488.3333333333339</v>
      </c>
      <c r="M288" s="5"/>
      <c r="N288" s="227">
        <v>0.19</v>
      </c>
      <c r="O288" s="8">
        <f t="shared" si="43"/>
        <v>10455.34</v>
      </c>
      <c r="P288" s="226">
        <f t="shared" si="44"/>
        <v>10245.9</v>
      </c>
      <c r="Q288" s="226">
        <f t="shared" si="45"/>
        <v>9602.11</v>
      </c>
      <c r="R288" s="9">
        <f t="shared" si="46"/>
        <v>10101.116666666667</v>
      </c>
      <c r="S288" s="9">
        <f t="shared" si="47"/>
        <v>567.68275666666671</v>
      </c>
      <c r="T288" s="195">
        <f t="shared" si="48"/>
        <v>10668.799423333334</v>
      </c>
      <c r="U288" s="6"/>
      <c r="V288" s="186">
        <v>39</v>
      </c>
      <c r="W288" s="186">
        <v>11</v>
      </c>
      <c r="X288" s="186">
        <v>16</v>
      </c>
      <c r="Y288" s="207" t="s">
        <v>150</v>
      </c>
      <c r="Z288" s="1"/>
      <c r="AA288" s="528" t="s">
        <v>1996</v>
      </c>
      <c r="AB288" s="525">
        <v>12727</v>
      </c>
      <c r="AC288" s="526">
        <f t="shared" si="49"/>
        <v>12727</v>
      </c>
    </row>
    <row r="289" spans="1:29" ht="25.5" customHeight="1">
      <c r="A289" s="7">
        <v>287</v>
      </c>
      <c r="B289" s="19">
        <v>241913</v>
      </c>
      <c r="C289" s="117" t="s">
        <v>1997</v>
      </c>
      <c r="D289" s="118" t="s">
        <v>61</v>
      </c>
      <c r="E289" s="179">
        <v>1</v>
      </c>
      <c r="F289" s="232">
        <f t="shared" si="40"/>
        <v>43707.666666666664</v>
      </c>
      <c r="G289" s="231">
        <v>0.19</v>
      </c>
      <c r="H289" s="230">
        <f t="shared" si="41"/>
        <v>52012.123333333329</v>
      </c>
      <c r="I289" s="202">
        <v>45239</v>
      </c>
      <c r="J289" s="20">
        <v>44334</v>
      </c>
      <c r="K289" s="229">
        <v>41550</v>
      </c>
      <c r="L289" s="228">
        <f t="shared" si="42"/>
        <v>43707.666666666664</v>
      </c>
      <c r="M289" s="5"/>
      <c r="N289" s="227">
        <v>0.19</v>
      </c>
      <c r="O289" s="8">
        <f t="shared" si="43"/>
        <v>53834.41</v>
      </c>
      <c r="P289" s="226">
        <f t="shared" si="44"/>
        <v>52757.46</v>
      </c>
      <c r="Q289" s="226">
        <f t="shared" si="45"/>
        <v>49444.5</v>
      </c>
      <c r="R289" s="9">
        <f t="shared" si="46"/>
        <v>52012.123333333329</v>
      </c>
      <c r="S289" s="9">
        <f t="shared" si="47"/>
        <v>2923.0813313333333</v>
      </c>
      <c r="T289" s="195">
        <f t="shared" si="48"/>
        <v>54935.204664666664</v>
      </c>
      <c r="U289" s="6"/>
      <c r="V289" s="186">
        <v>39</v>
      </c>
      <c r="W289" s="186">
        <v>11</v>
      </c>
      <c r="X289" s="186">
        <v>16</v>
      </c>
      <c r="Y289" s="207" t="s">
        <v>150</v>
      </c>
      <c r="Z289" s="1"/>
      <c r="AA289" s="528" t="s">
        <v>1998</v>
      </c>
      <c r="AB289" s="525">
        <v>65535</v>
      </c>
      <c r="AC289" s="526">
        <f t="shared" si="49"/>
        <v>65535</v>
      </c>
    </row>
    <row r="290" spans="1:29" ht="25.5" customHeight="1">
      <c r="A290" s="7">
        <v>288</v>
      </c>
      <c r="B290" s="19">
        <v>241913</v>
      </c>
      <c r="C290" s="117" t="s">
        <v>1999</v>
      </c>
      <c r="D290" s="118" t="s">
        <v>61</v>
      </c>
      <c r="E290" s="179">
        <v>1</v>
      </c>
      <c r="F290" s="232">
        <f t="shared" si="40"/>
        <v>23083</v>
      </c>
      <c r="G290" s="231">
        <v>0.19</v>
      </c>
      <c r="H290" s="230">
        <f t="shared" si="41"/>
        <v>27468.77</v>
      </c>
      <c r="I290" s="202">
        <v>23892</v>
      </c>
      <c r="J290" s="20">
        <v>23414</v>
      </c>
      <c r="K290" s="229">
        <v>21943</v>
      </c>
      <c r="L290" s="228">
        <f t="shared" si="42"/>
        <v>23083</v>
      </c>
      <c r="M290" s="5"/>
      <c r="N290" s="227">
        <v>0.19</v>
      </c>
      <c r="O290" s="8">
        <f t="shared" si="43"/>
        <v>28431.48</v>
      </c>
      <c r="P290" s="226">
        <f t="shared" si="44"/>
        <v>27862.66</v>
      </c>
      <c r="Q290" s="226">
        <f t="shared" si="45"/>
        <v>26112.17</v>
      </c>
      <c r="R290" s="9">
        <f t="shared" si="46"/>
        <v>27468.77</v>
      </c>
      <c r="S290" s="9">
        <f t="shared" si="47"/>
        <v>1543.744874</v>
      </c>
      <c r="T290" s="195">
        <f t="shared" si="48"/>
        <v>29012.514874</v>
      </c>
      <c r="U290" s="6"/>
      <c r="V290" s="186">
        <v>39</v>
      </c>
      <c r="W290" s="186">
        <v>11</v>
      </c>
      <c r="X290" s="186">
        <v>16</v>
      </c>
      <c r="Y290" s="207" t="s">
        <v>150</v>
      </c>
      <c r="Z290" s="1"/>
      <c r="AA290" s="528" t="s">
        <v>2000</v>
      </c>
      <c r="AB290" s="525">
        <v>34610</v>
      </c>
      <c r="AC290" s="526">
        <f t="shared" si="49"/>
        <v>34610</v>
      </c>
    </row>
    <row r="291" spans="1:29" ht="25.5" customHeight="1">
      <c r="A291" s="7">
        <v>289</v>
      </c>
      <c r="B291" s="19">
        <v>241913</v>
      </c>
      <c r="C291" s="117" t="s">
        <v>2001</v>
      </c>
      <c r="D291" s="118" t="s">
        <v>61</v>
      </c>
      <c r="E291" s="179">
        <v>1</v>
      </c>
      <c r="F291" s="232">
        <f t="shared" si="40"/>
        <v>9883.3333333333339</v>
      </c>
      <c r="G291" s="231">
        <v>0.19</v>
      </c>
      <c r="H291" s="230">
        <f t="shared" si="41"/>
        <v>11761.166666666668</v>
      </c>
      <c r="I291" s="202">
        <v>10230</v>
      </c>
      <c r="J291" s="20">
        <v>10025</v>
      </c>
      <c r="K291" s="229">
        <v>9395</v>
      </c>
      <c r="L291" s="228">
        <f t="shared" si="42"/>
        <v>9883.3333333333339</v>
      </c>
      <c r="M291" s="5"/>
      <c r="N291" s="227">
        <v>0.19</v>
      </c>
      <c r="O291" s="8">
        <f t="shared" si="43"/>
        <v>12173.7</v>
      </c>
      <c r="P291" s="226">
        <f t="shared" si="44"/>
        <v>11929.75</v>
      </c>
      <c r="Q291" s="226">
        <f t="shared" si="45"/>
        <v>11180.05</v>
      </c>
      <c r="R291" s="9">
        <f t="shared" si="46"/>
        <v>11761.166666666666</v>
      </c>
      <c r="S291" s="9">
        <f t="shared" si="47"/>
        <v>660.97756666666669</v>
      </c>
      <c r="T291" s="195">
        <f t="shared" si="48"/>
        <v>12422.144233333334</v>
      </c>
      <c r="U291" s="6"/>
      <c r="V291" s="186">
        <v>39</v>
      </c>
      <c r="W291" s="186">
        <v>11</v>
      </c>
      <c r="X291" s="186">
        <v>16</v>
      </c>
      <c r="Y291" s="207" t="s">
        <v>150</v>
      </c>
      <c r="Z291" s="1"/>
      <c r="AA291" s="528" t="s">
        <v>2002</v>
      </c>
      <c r="AB291" s="525">
        <v>14819</v>
      </c>
      <c r="AC291" s="526">
        <f t="shared" si="49"/>
        <v>14819</v>
      </c>
    </row>
    <row r="292" spans="1:29" ht="25.5" customHeight="1">
      <c r="A292" s="7">
        <v>290</v>
      </c>
      <c r="B292" s="19">
        <v>241913</v>
      </c>
      <c r="C292" s="117" t="s">
        <v>2003</v>
      </c>
      <c r="D292" s="118" t="s">
        <v>61</v>
      </c>
      <c r="E292" s="179">
        <v>1</v>
      </c>
      <c r="F292" s="232">
        <f t="shared" si="40"/>
        <v>52781.666666666664</v>
      </c>
      <c r="G292" s="231">
        <v>0.19</v>
      </c>
      <c r="H292" s="230">
        <f t="shared" si="41"/>
        <v>62810.183333333334</v>
      </c>
      <c r="I292" s="202">
        <v>54631</v>
      </c>
      <c r="J292" s="20">
        <v>53538</v>
      </c>
      <c r="K292" s="229">
        <v>50176</v>
      </c>
      <c r="L292" s="228">
        <f t="shared" si="42"/>
        <v>52781.666666666664</v>
      </c>
      <c r="M292" s="5"/>
      <c r="N292" s="227">
        <v>0.19</v>
      </c>
      <c r="O292" s="8">
        <f t="shared" si="43"/>
        <v>65010.89</v>
      </c>
      <c r="P292" s="226">
        <f t="shared" si="44"/>
        <v>63710.22</v>
      </c>
      <c r="Q292" s="226">
        <f t="shared" si="45"/>
        <v>59709.440000000002</v>
      </c>
      <c r="R292" s="9">
        <f t="shared" si="46"/>
        <v>62810.183333333327</v>
      </c>
      <c r="S292" s="9">
        <f t="shared" si="47"/>
        <v>3529.9323033333335</v>
      </c>
      <c r="T292" s="195">
        <f t="shared" si="48"/>
        <v>66340.115636666669</v>
      </c>
      <c r="U292" s="6"/>
      <c r="V292" s="186">
        <v>39</v>
      </c>
      <c r="W292" s="186">
        <v>11</v>
      </c>
      <c r="X292" s="186">
        <v>16</v>
      </c>
      <c r="Y292" s="207" t="s">
        <v>150</v>
      </c>
      <c r="Z292" s="1"/>
      <c r="AA292" s="528" t="s">
        <v>2004</v>
      </c>
      <c r="AB292" s="525">
        <v>79141</v>
      </c>
      <c r="AC292" s="526">
        <f t="shared" si="49"/>
        <v>79141</v>
      </c>
    </row>
    <row r="293" spans="1:29" ht="25.5" customHeight="1">
      <c r="A293" s="7">
        <v>291</v>
      </c>
      <c r="B293" s="19">
        <v>241913</v>
      </c>
      <c r="C293" s="117" t="s">
        <v>2005</v>
      </c>
      <c r="D293" s="118" t="s">
        <v>61</v>
      </c>
      <c r="E293" s="179">
        <v>1</v>
      </c>
      <c r="F293" s="232">
        <f t="shared" si="40"/>
        <v>16483</v>
      </c>
      <c r="G293" s="231">
        <v>0.19</v>
      </c>
      <c r="H293" s="230">
        <f t="shared" si="41"/>
        <v>19614.77</v>
      </c>
      <c r="I293" s="202">
        <v>17061</v>
      </c>
      <c r="J293" s="20">
        <v>16719</v>
      </c>
      <c r="K293" s="229">
        <v>15669</v>
      </c>
      <c r="L293" s="228">
        <f t="shared" si="42"/>
        <v>16483</v>
      </c>
      <c r="M293" s="5"/>
      <c r="N293" s="227">
        <v>0.19</v>
      </c>
      <c r="O293" s="8">
        <f t="shared" si="43"/>
        <v>20302.59</v>
      </c>
      <c r="P293" s="226">
        <f t="shared" si="44"/>
        <v>19895.61</v>
      </c>
      <c r="Q293" s="226">
        <f t="shared" si="45"/>
        <v>18646.11</v>
      </c>
      <c r="R293" s="9">
        <f t="shared" si="46"/>
        <v>19614.77</v>
      </c>
      <c r="S293" s="9">
        <f t="shared" si="47"/>
        <v>1102.3500739999999</v>
      </c>
      <c r="T293" s="195">
        <f t="shared" si="48"/>
        <v>20717.120073999999</v>
      </c>
      <c r="U293" s="6"/>
      <c r="V293" s="186">
        <v>32</v>
      </c>
      <c r="W293" s="186">
        <v>12</v>
      </c>
      <c r="X293" s="186">
        <v>16</v>
      </c>
      <c r="Y293" s="207" t="s">
        <v>45</v>
      </c>
      <c r="Z293" s="1"/>
      <c r="AA293" s="528" t="s">
        <v>2006</v>
      </c>
      <c r="AB293" s="525">
        <v>24714</v>
      </c>
      <c r="AC293" s="526">
        <f t="shared" si="49"/>
        <v>24714</v>
      </c>
    </row>
    <row r="294" spans="1:29" ht="25.5" customHeight="1">
      <c r="A294" s="7">
        <v>292</v>
      </c>
      <c r="B294" s="19">
        <v>281413</v>
      </c>
      <c r="C294" s="117" t="s">
        <v>2007</v>
      </c>
      <c r="D294" s="118" t="s">
        <v>360</v>
      </c>
      <c r="E294" s="179">
        <v>1</v>
      </c>
      <c r="F294" s="232">
        <f t="shared" si="40"/>
        <v>2805</v>
      </c>
      <c r="G294" s="231">
        <v>0.19</v>
      </c>
      <c r="H294" s="230">
        <f t="shared" si="41"/>
        <v>3337.95</v>
      </c>
      <c r="I294" s="202">
        <v>2903</v>
      </c>
      <c r="J294" s="20">
        <v>2845</v>
      </c>
      <c r="K294" s="229">
        <v>2667</v>
      </c>
      <c r="L294" s="228">
        <f t="shared" si="42"/>
        <v>2805</v>
      </c>
      <c r="M294" s="5"/>
      <c r="N294" s="227">
        <v>0.19</v>
      </c>
      <c r="O294" s="8">
        <f t="shared" si="43"/>
        <v>3454.57</v>
      </c>
      <c r="P294" s="226">
        <f t="shared" si="44"/>
        <v>3385.55</v>
      </c>
      <c r="Q294" s="226">
        <f t="shared" si="45"/>
        <v>3173.73</v>
      </c>
      <c r="R294" s="9">
        <f t="shared" si="46"/>
        <v>3337.9500000000003</v>
      </c>
      <c r="S294" s="9">
        <f t="shared" si="47"/>
        <v>187.59278999999998</v>
      </c>
      <c r="T294" s="195">
        <f t="shared" si="48"/>
        <v>3525.54279</v>
      </c>
      <c r="U294" s="6"/>
      <c r="V294" s="186">
        <v>32</v>
      </c>
      <c r="W294" s="186">
        <v>12</v>
      </c>
      <c r="X294" s="186">
        <v>16</v>
      </c>
      <c r="Y294" s="207" t="s">
        <v>45</v>
      </c>
      <c r="Z294" s="1"/>
      <c r="AA294" s="528" t="s">
        <v>2008</v>
      </c>
      <c r="AB294" s="525">
        <v>4205</v>
      </c>
      <c r="AC294" s="526">
        <f t="shared" si="49"/>
        <v>4205</v>
      </c>
    </row>
    <row r="295" spans="1:29" ht="102">
      <c r="A295" s="7">
        <v>293</v>
      </c>
      <c r="B295" s="19">
        <v>281413</v>
      </c>
      <c r="C295" s="119" t="s">
        <v>2009</v>
      </c>
      <c r="D295" s="118" t="s">
        <v>360</v>
      </c>
      <c r="E295" s="179">
        <v>1</v>
      </c>
      <c r="F295" s="232">
        <f t="shared" si="40"/>
        <v>1039.6666666666667</v>
      </c>
      <c r="G295" s="231">
        <v>0.19</v>
      </c>
      <c r="H295" s="230">
        <f t="shared" si="41"/>
        <v>1237.2033333333334</v>
      </c>
      <c r="I295" s="202">
        <v>1076</v>
      </c>
      <c r="J295" s="20">
        <v>1055</v>
      </c>
      <c r="K295" s="233">
        <v>988</v>
      </c>
      <c r="L295" s="228">
        <f t="shared" si="42"/>
        <v>1039.6666666666667</v>
      </c>
      <c r="M295" s="5"/>
      <c r="N295" s="227">
        <v>0.19</v>
      </c>
      <c r="O295" s="8">
        <f t="shared" si="43"/>
        <v>1280.44</v>
      </c>
      <c r="P295" s="226">
        <f t="shared" si="44"/>
        <v>1255.45</v>
      </c>
      <c r="Q295" s="226">
        <f t="shared" si="45"/>
        <v>1175.72</v>
      </c>
      <c r="R295" s="9">
        <f t="shared" si="46"/>
        <v>1237.2033333333336</v>
      </c>
      <c r="S295" s="9">
        <f t="shared" si="47"/>
        <v>69.530827333333335</v>
      </c>
      <c r="T295" s="195">
        <f t="shared" si="48"/>
        <v>1306.7341606666666</v>
      </c>
      <c r="U295" s="6"/>
      <c r="V295" s="186">
        <v>32</v>
      </c>
      <c r="W295" s="186">
        <v>12</v>
      </c>
      <c r="X295" s="186">
        <v>16</v>
      </c>
      <c r="Y295" s="207" t="s">
        <v>45</v>
      </c>
      <c r="Z295" s="1"/>
      <c r="AA295" s="528" t="s">
        <v>2010</v>
      </c>
      <c r="AB295" s="525">
        <v>1559</v>
      </c>
      <c r="AC295" s="526">
        <f t="shared" si="49"/>
        <v>1559</v>
      </c>
    </row>
    <row r="296" spans="1:29" ht="102">
      <c r="A296" s="7">
        <v>294</v>
      </c>
      <c r="B296" s="19">
        <v>281413</v>
      </c>
      <c r="C296" s="119" t="s">
        <v>2011</v>
      </c>
      <c r="D296" s="118" t="s">
        <v>360</v>
      </c>
      <c r="E296" s="179">
        <v>1</v>
      </c>
      <c r="F296" s="232">
        <f t="shared" si="40"/>
        <v>1979.6666666666667</v>
      </c>
      <c r="G296" s="231">
        <v>0.19</v>
      </c>
      <c r="H296" s="230">
        <f t="shared" si="41"/>
        <v>2355.8033333333333</v>
      </c>
      <c r="I296" s="202">
        <v>2049</v>
      </c>
      <c r="J296" s="20">
        <v>2008</v>
      </c>
      <c r="K296" s="229">
        <v>1882</v>
      </c>
      <c r="L296" s="228">
        <f t="shared" si="42"/>
        <v>1979.6666666666667</v>
      </c>
      <c r="M296" s="5"/>
      <c r="N296" s="227">
        <v>0.19</v>
      </c>
      <c r="O296" s="8">
        <f t="shared" si="43"/>
        <v>2438.31</v>
      </c>
      <c r="P296" s="226">
        <f t="shared" si="44"/>
        <v>2389.52</v>
      </c>
      <c r="Q296" s="226">
        <f t="shared" si="45"/>
        <v>2239.58</v>
      </c>
      <c r="R296" s="9">
        <f t="shared" si="46"/>
        <v>2355.8033333333333</v>
      </c>
      <c r="S296" s="9">
        <f t="shared" si="47"/>
        <v>132.39614733333332</v>
      </c>
      <c r="T296" s="195">
        <f t="shared" si="48"/>
        <v>2488.1994806666667</v>
      </c>
      <c r="U296" s="6"/>
      <c r="V296" s="186">
        <v>32</v>
      </c>
      <c r="W296" s="186">
        <v>12</v>
      </c>
      <c r="X296" s="186">
        <v>16</v>
      </c>
      <c r="Y296" s="207" t="s">
        <v>45</v>
      </c>
      <c r="Z296" s="1"/>
      <c r="AA296" s="528" t="s">
        <v>2012</v>
      </c>
      <c r="AB296" s="525">
        <v>2967</v>
      </c>
      <c r="AC296" s="526">
        <f t="shared" si="49"/>
        <v>2967</v>
      </c>
    </row>
    <row r="297" spans="1:29" ht="25.5" customHeight="1">
      <c r="A297" s="7">
        <v>295</v>
      </c>
      <c r="B297" s="19">
        <v>281413</v>
      </c>
      <c r="C297" s="117" t="s">
        <v>2013</v>
      </c>
      <c r="D297" s="118" t="s">
        <v>360</v>
      </c>
      <c r="E297" s="179">
        <v>1</v>
      </c>
      <c r="F297" s="232">
        <f t="shared" si="40"/>
        <v>2459</v>
      </c>
      <c r="G297" s="231">
        <v>0.19</v>
      </c>
      <c r="H297" s="230">
        <f t="shared" si="41"/>
        <v>2926.21</v>
      </c>
      <c r="I297" s="202">
        <v>2545</v>
      </c>
      <c r="J297" s="20">
        <v>2494</v>
      </c>
      <c r="K297" s="229">
        <v>2338</v>
      </c>
      <c r="L297" s="228">
        <f t="shared" si="42"/>
        <v>2459</v>
      </c>
      <c r="M297" s="5"/>
      <c r="N297" s="227">
        <v>0.19</v>
      </c>
      <c r="O297" s="8">
        <f t="shared" si="43"/>
        <v>3028.55</v>
      </c>
      <c r="P297" s="226">
        <f t="shared" si="44"/>
        <v>2967.86</v>
      </c>
      <c r="Q297" s="226">
        <f t="shared" si="45"/>
        <v>2782.2200000000003</v>
      </c>
      <c r="R297" s="9">
        <f t="shared" si="46"/>
        <v>2926.2100000000005</v>
      </c>
      <c r="S297" s="9">
        <f t="shared" si="47"/>
        <v>164.453002</v>
      </c>
      <c r="T297" s="195">
        <f t="shared" si="48"/>
        <v>3090.6630020000002</v>
      </c>
      <c r="U297" s="6"/>
      <c r="V297" s="186">
        <v>30</v>
      </c>
      <c r="W297" s="186">
        <v>10</v>
      </c>
      <c r="X297" s="186">
        <v>31</v>
      </c>
      <c r="Y297" s="207" t="s">
        <v>45</v>
      </c>
      <c r="Z297" s="1"/>
      <c r="AA297" s="528" t="s">
        <v>2014</v>
      </c>
      <c r="AB297" s="525">
        <v>3687</v>
      </c>
      <c r="AC297" s="526">
        <f t="shared" si="49"/>
        <v>3687</v>
      </c>
    </row>
    <row r="298" spans="1:29" ht="102">
      <c r="A298" s="7">
        <v>296</v>
      </c>
      <c r="B298" s="19">
        <v>281413</v>
      </c>
      <c r="C298" s="117" t="s">
        <v>2015</v>
      </c>
      <c r="D298" s="118" t="s">
        <v>360</v>
      </c>
      <c r="E298" s="179">
        <v>1</v>
      </c>
      <c r="F298" s="232">
        <f t="shared" si="40"/>
        <v>1568.3333333333333</v>
      </c>
      <c r="G298" s="231">
        <v>0.19</v>
      </c>
      <c r="H298" s="230">
        <f t="shared" si="41"/>
        <v>1866.3166666666666</v>
      </c>
      <c r="I298" s="202">
        <v>1623</v>
      </c>
      <c r="J298" s="20">
        <v>1591</v>
      </c>
      <c r="K298" s="229">
        <v>1491</v>
      </c>
      <c r="L298" s="228">
        <f t="shared" si="42"/>
        <v>1568.3333333333333</v>
      </c>
      <c r="M298" s="5"/>
      <c r="N298" s="227">
        <v>0.19</v>
      </c>
      <c r="O298" s="8">
        <f t="shared" si="43"/>
        <v>1931.37</v>
      </c>
      <c r="P298" s="226">
        <f t="shared" si="44"/>
        <v>1893.29</v>
      </c>
      <c r="Q298" s="226">
        <f t="shared" si="45"/>
        <v>1774.29</v>
      </c>
      <c r="R298" s="9">
        <f t="shared" si="46"/>
        <v>1866.3166666666666</v>
      </c>
      <c r="S298" s="9">
        <f t="shared" si="47"/>
        <v>104.88699666666666</v>
      </c>
      <c r="T298" s="195">
        <f t="shared" si="48"/>
        <v>1971.2036633333332</v>
      </c>
      <c r="U298" s="6"/>
      <c r="V298" s="186">
        <v>31</v>
      </c>
      <c r="W298" s="186">
        <v>21</v>
      </c>
      <c r="X298" s="186">
        <v>19</v>
      </c>
      <c r="Y298" s="207" t="s">
        <v>76</v>
      </c>
      <c r="Z298" s="1"/>
      <c r="AA298" s="528" t="s">
        <v>2016</v>
      </c>
      <c r="AB298" s="525">
        <v>2351</v>
      </c>
      <c r="AC298" s="526">
        <f t="shared" si="49"/>
        <v>2351</v>
      </c>
    </row>
    <row r="299" spans="1:29" ht="102">
      <c r="A299" s="7">
        <v>297</v>
      </c>
      <c r="B299" s="19">
        <v>281413</v>
      </c>
      <c r="C299" s="117" t="s">
        <v>2017</v>
      </c>
      <c r="D299" s="118" t="s">
        <v>360</v>
      </c>
      <c r="E299" s="179">
        <v>1</v>
      </c>
      <c r="F299" s="232">
        <f t="shared" si="40"/>
        <v>1815.3333333333333</v>
      </c>
      <c r="G299" s="231">
        <v>0.19</v>
      </c>
      <c r="H299" s="230">
        <f t="shared" si="41"/>
        <v>2160.2466666666664</v>
      </c>
      <c r="I299" s="202">
        <v>1879</v>
      </c>
      <c r="J299" s="20">
        <v>1841</v>
      </c>
      <c r="K299" s="229">
        <v>1726</v>
      </c>
      <c r="L299" s="228">
        <f t="shared" si="42"/>
        <v>1815.3333333333333</v>
      </c>
      <c r="M299" s="5"/>
      <c r="N299" s="227">
        <v>0.19</v>
      </c>
      <c r="O299" s="8">
        <f t="shared" si="43"/>
        <v>2236.0100000000002</v>
      </c>
      <c r="P299" s="226">
        <f t="shared" si="44"/>
        <v>2190.79</v>
      </c>
      <c r="Q299" s="226">
        <f t="shared" si="45"/>
        <v>2053.94</v>
      </c>
      <c r="R299" s="9">
        <f t="shared" si="46"/>
        <v>2160.2466666666664</v>
      </c>
      <c r="S299" s="9">
        <f t="shared" si="47"/>
        <v>121.40586266666665</v>
      </c>
      <c r="T299" s="195">
        <f t="shared" si="48"/>
        <v>2281.652529333333</v>
      </c>
      <c r="U299" s="6"/>
      <c r="V299" s="186">
        <v>31</v>
      </c>
      <c r="W299" s="186">
        <v>21</v>
      </c>
      <c r="X299" s="186">
        <v>19</v>
      </c>
      <c r="Y299" s="207" t="s">
        <v>76</v>
      </c>
      <c r="Z299" s="1"/>
      <c r="AA299" s="528" t="s">
        <v>2018</v>
      </c>
      <c r="AB299" s="525">
        <v>2722</v>
      </c>
      <c r="AC299" s="526">
        <f t="shared" si="49"/>
        <v>2722</v>
      </c>
    </row>
    <row r="300" spans="1:29" ht="25.5" customHeight="1">
      <c r="A300" s="7">
        <v>298</v>
      </c>
      <c r="B300" s="19">
        <v>274496</v>
      </c>
      <c r="C300" s="117" t="s">
        <v>2019</v>
      </c>
      <c r="D300" s="118" t="s">
        <v>117</v>
      </c>
      <c r="E300" s="179">
        <v>1</v>
      </c>
      <c r="F300" s="232">
        <f t="shared" si="40"/>
        <v>2723</v>
      </c>
      <c r="G300" s="231">
        <v>0.19</v>
      </c>
      <c r="H300" s="230">
        <f t="shared" si="41"/>
        <v>3240.37</v>
      </c>
      <c r="I300" s="202">
        <v>2818</v>
      </c>
      <c r="J300" s="20">
        <v>2762</v>
      </c>
      <c r="K300" s="229">
        <v>2589</v>
      </c>
      <c r="L300" s="228">
        <f t="shared" si="42"/>
        <v>2723</v>
      </c>
      <c r="M300" s="5"/>
      <c r="N300" s="227">
        <v>0.19</v>
      </c>
      <c r="O300" s="8">
        <f t="shared" si="43"/>
        <v>3353.42</v>
      </c>
      <c r="P300" s="226">
        <f t="shared" si="44"/>
        <v>3286.7799999999997</v>
      </c>
      <c r="Q300" s="226">
        <f t="shared" si="45"/>
        <v>3080.91</v>
      </c>
      <c r="R300" s="9">
        <f t="shared" si="46"/>
        <v>3240.3700000000003</v>
      </c>
      <c r="S300" s="9">
        <f t="shared" si="47"/>
        <v>182.10879399999999</v>
      </c>
      <c r="T300" s="195">
        <f t="shared" si="48"/>
        <v>3422.4787939999997</v>
      </c>
      <c r="U300" s="6"/>
      <c r="V300" s="186">
        <v>31</v>
      </c>
      <c r="W300" s="186">
        <v>13</v>
      </c>
      <c r="X300" s="186">
        <v>37</v>
      </c>
      <c r="Y300" s="207" t="s">
        <v>282</v>
      </c>
      <c r="Z300" s="1"/>
      <c r="AA300" s="528" t="s">
        <v>2020</v>
      </c>
      <c r="AB300" s="525">
        <v>4082</v>
      </c>
      <c r="AC300" s="526">
        <f t="shared" si="49"/>
        <v>4082</v>
      </c>
    </row>
    <row r="301" spans="1:29" ht="25.5" customHeight="1">
      <c r="A301" s="7">
        <v>299</v>
      </c>
      <c r="B301" s="19">
        <v>274496</v>
      </c>
      <c r="C301" s="117" t="s">
        <v>2021</v>
      </c>
      <c r="D301" s="118" t="s">
        <v>117</v>
      </c>
      <c r="E301" s="179">
        <v>1</v>
      </c>
      <c r="F301" s="232">
        <f t="shared" si="40"/>
        <v>742.66666666666663</v>
      </c>
      <c r="G301" s="231">
        <v>0.19</v>
      </c>
      <c r="H301" s="230">
        <f t="shared" si="41"/>
        <v>883.77333333333331</v>
      </c>
      <c r="I301" s="116">
        <v>769</v>
      </c>
      <c r="J301" s="21">
        <v>753</v>
      </c>
      <c r="K301" s="233">
        <v>706</v>
      </c>
      <c r="L301" s="228">
        <f t="shared" si="42"/>
        <v>742.66666666666663</v>
      </c>
      <c r="M301" s="5"/>
      <c r="N301" s="227">
        <v>0.19</v>
      </c>
      <c r="O301" s="8">
        <f t="shared" si="43"/>
        <v>915.11</v>
      </c>
      <c r="P301" s="226">
        <f t="shared" si="44"/>
        <v>896.06999999999994</v>
      </c>
      <c r="Q301" s="226">
        <f t="shared" si="45"/>
        <v>840.14</v>
      </c>
      <c r="R301" s="9">
        <f t="shared" si="46"/>
        <v>883.7733333333332</v>
      </c>
      <c r="S301" s="9">
        <f t="shared" si="47"/>
        <v>49.668061333333334</v>
      </c>
      <c r="T301" s="195">
        <f t="shared" si="48"/>
        <v>933.44139466666661</v>
      </c>
      <c r="U301" s="6"/>
      <c r="V301" s="186">
        <v>31</v>
      </c>
      <c r="W301" s="186">
        <v>13</v>
      </c>
      <c r="X301" s="186">
        <v>37</v>
      </c>
      <c r="Y301" s="207" t="s">
        <v>282</v>
      </c>
      <c r="Z301" s="1"/>
      <c r="AA301" s="528" t="s">
        <v>1571</v>
      </c>
      <c r="AB301" s="525">
        <v>1113</v>
      </c>
      <c r="AC301" s="526">
        <f t="shared" si="49"/>
        <v>1113</v>
      </c>
    </row>
    <row r="302" spans="1:29" ht="25.5" customHeight="1">
      <c r="A302" s="7">
        <v>300</v>
      </c>
      <c r="B302" s="19">
        <v>274496</v>
      </c>
      <c r="C302" s="117" t="s">
        <v>2022</v>
      </c>
      <c r="D302" s="118" t="s">
        <v>117</v>
      </c>
      <c r="E302" s="179">
        <v>1</v>
      </c>
      <c r="F302" s="232">
        <f t="shared" si="40"/>
        <v>1815.3333333333333</v>
      </c>
      <c r="G302" s="231">
        <v>0.19</v>
      </c>
      <c r="H302" s="230">
        <f t="shared" si="41"/>
        <v>2160.2466666666664</v>
      </c>
      <c r="I302" s="202">
        <v>1879</v>
      </c>
      <c r="J302" s="20">
        <v>1841</v>
      </c>
      <c r="K302" s="229">
        <v>1726</v>
      </c>
      <c r="L302" s="228">
        <f t="shared" si="42"/>
        <v>1815.3333333333333</v>
      </c>
      <c r="M302" s="5"/>
      <c r="N302" s="227">
        <v>0.19</v>
      </c>
      <c r="O302" s="8">
        <f t="shared" si="43"/>
        <v>2236.0100000000002</v>
      </c>
      <c r="P302" s="226">
        <f t="shared" si="44"/>
        <v>2190.79</v>
      </c>
      <c r="Q302" s="226">
        <f t="shared" si="45"/>
        <v>2053.94</v>
      </c>
      <c r="R302" s="9">
        <f t="shared" si="46"/>
        <v>2160.2466666666664</v>
      </c>
      <c r="S302" s="9">
        <f t="shared" si="47"/>
        <v>121.40586266666665</v>
      </c>
      <c r="T302" s="195">
        <f t="shared" si="48"/>
        <v>2281.652529333333</v>
      </c>
      <c r="U302" s="6"/>
      <c r="V302" s="186">
        <v>23</v>
      </c>
      <c r="W302" s="186">
        <v>27</v>
      </c>
      <c r="X302" s="186">
        <v>14</v>
      </c>
      <c r="Y302" s="207" t="s">
        <v>363</v>
      </c>
      <c r="Z302" s="1"/>
      <c r="AA302" s="528" t="s">
        <v>1977</v>
      </c>
      <c r="AB302" s="525">
        <v>2722</v>
      </c>
      <c r="AC302" s="526">
        <f t="shared" si="49"/>
        <v>2722</v>
      </c>
    </row>
    <row r="303" spans="1:29" ht="25.5" customHeight="1">
      <c r="A303" s="7">
        <v>301</v>
      </c>
      <c r="B303" s="19">
        <v>274496</v>
      </c>
      <c r="C303" s="117" t="s">
        <v>2023</v>
      </c>
      <c r="D303" s="118" t="s">
        <v>117</v>
      </c>
      <c r="E303" s="179">
        <v>1</v>
      </c>
      <c r="F303" s="232">
        <f t="shared" si="40"/>
        <v>6929.666666666667</v>
      </c>
      <c r="G303" s="231">
        <v>0.19</v>
      </c>
      <c r="H303" s="230">
        <f t="shared" si="41"/>
        <v>8246.3033333333333</v>
      </c>
      <c r="I303" s="202">
        <v>7173</v>
      </c>
      <c r="J303" s="20">
        <v>7029</v>
      </c>
      <c r="K303" s="229">
        <v>6587</v>
      </c>
      <c r="L303" s="228">
        <f t="shared" si="42"/>
        <v>6929.666666666667</v>
      </c>
      <c r="M303" s="5"/>
      <c r="N303" s="227">
        <v>0.19</v>
      </c>
      <c r="O303" s="8">
        <f t="shared" si="43"/>
        <v>8535.8700000000008</v>
      </c>
      <c r="P303" s="226">
        <f t="shared" si="44"/>
        <v>8364.51</v>
      </c>
      <c r="Q303" s="226">
        <f t="shared" si="45"/>
        <v>7838.53</v>
      </c>
      <c r="R303" s="9">
        <f t="shared" si="46"/>
        <v>8246.3033333333333</v>
      </c>
      <c r="S303" s="9">
        <f t="shared" si="47"/>
        <v>463.44224733333334</v>
      </c>
      <c r="T303" s="195">
        <f t="shared" si="48"/>
        <v>8709.7455806666658</v>
      </c>
      <c r="U303" s="6"/>
      <c r="V303" s="186">
        <v>23</v>
      </c>
      <c r="W303" s="186">
        <v>27</v>
      </c>
      <c r="X303" s="186">
        <v>14</v>
      </c>
      <c r="Y303" s="207" t="s">
        <v>363</v>
      </c>
      <c r="Z303" s="1"/>
      <c r="AA303" s="528" t="s">
        <v>2024</v>
      </c>
      <c r="AB303" s="525">
        <v>10390</v>
      </c>
      <c r="AC303" s="526">
        <f t="shared" si="49"/>
        <v>10390</v>
      </c>
    </row>
    <row r="304" spans="1:29" ht="25.5" customHeight="1">
      <c r="A304" s="7">
        <v>302</v>
      </c>
      <c r="B304" s="19">
        <v>274496</v>
      </c>
      <c r="C304" s="117" t="s">
        <v>2025</v>
      </c>
      <c r="D304" s="118" t="s">
        <v>117</v>
      </c>
      <c r="E304" s="179">
        <v>1</v>
      </c>
      <c r="F304" s="232">
        <f t="shared" si="40"/>
        <v>13034.333333333334</v>
      </c>
      <c r="G304" s="231">
        <v>0.19</v>
      </c>
      <c r="H304" s="230">
        <f t="shared" si="41"/>
        <v>15510.856666666667</v>
      </c>
      <c r="I304" s="202">
        <v>13491</v>
      </c>
      <c r="J304" s="20">
        <v>13221</v>
      </c>
      <c r="K304" s="229">
        <v>12391</v>
      </c>
      <c r="L304" s="228">
        <f t="shared" si="42"/>
        <v>13034.333333333334</v>
      </c>
      <c r="M304" s="5"/>
      <c r="N304" s="227">
        <v>0.19</v>
      </c>
      <c r="O304" s="8">
        <f t="shared" si="43"/>
        <v>16054.29</v>
      </c>
      <c r="P304" s="226">
        <f t="shared" si="44"/>
        <v>15732.99</v>
      </c>
      <c r="Q304" s="226">
        <f t="shared" si="45"/>
        <v>14745.29</v>
      </c>
      <c r="R304" s="9">
        <f t="shared" si="46"/>
        <v>15510.856666666667</v>
      </c>
      <c r="S304" s="9">
        <f t="shared" si="47"/>
        <v>871.71014466666668</v>
      </c>
      <c r="T304" s="195">
        <f t="shared" si="48"/>
        <v>16382.566811333334</v>
      </c>
      <c r="U304" s="6"/>
      <c r="V304" s="186">
        <v>23</v>
      </c>
      <c r="W304" s="186">
        <v>27</v>
      </c>
      <c r="X304" s="186">
        <v>14</v>
      </c>
      <c r="Y304" s="207" t="s">
        <v>363</v>
      </c>
      <c r="Z304" s="1"/>
      <c r="AA304" s="528" t="s">
        <v>1543</v>
      </c>
      <c r="AB304" s="525">
        <v>19543</v>
      </c>
      <c r="AC304" s="526">
        <f t="shared" si="49"/>
        <v>19543</v>
      </c>
    </row>
    <row r="305" spans="1:29" ht="25.5" customHeight="1">
      <c r="A305" s="7">
        <v>303</v>
      </c>
      <c r="B305" s="19">
        <v>274496</v>
      </c>
      <c r="C305" s="117" t="s">
        <v>2026</v>
      </c>
      <c r="D305" s="118" t="s">
        <v>117</v>
      </c>
      <c r="E305" s="179">
        <v>1</v>
      </c>
      <c r="F305" s="232">
        <f t="shared" si="40"/>
        <v>13318.666666666666</v>
      </c>
      <c r="G305" s="231">
        <v>0.19</v>
      </c>
      <c r="H305" s="230">
        <f t="shared" si="41"/>
        <v>15849.213333333333</v>
      </c>
      <c r="I305" s="202">
        <v>13595</v>
      </c>
      <c r="J305" s="20">
        <v>13902</v>
      </c>
      <c r="K305" s="229">
        <v>12459</v>
      </c>
      <c r="L305" s="228">
        <f t="shared" si="42"/>
        <v>13318.666666666666</v>
      </c>
      <c r="M305" s="5"/>
      <c r="N305" s="227">
        <v>0.19</v>
      </c>
      <c r="O305" s="8">
        <f t="shared" si="43"/>
        <v>16178.05</v>
      </c>
      <c r="P305" s="226">
        <f t="shared" si="44"/>
        <v>16543.38</v>
      </c>
      <c r="Q305" s="226">
        <f t="shared" si="45"/>
        <v>14826.21</v>
      </c>
      <c r="R305" s="9">
        <f t="shared" si="46"/>
        <v>15849.213333333333</v>
      </c>
      <c r="S305" s="9">
        <f t="shared" si="47"/>
        <v>890.7257893333333</v>
      </c>
      <c r="T305" s="195">
        <f t="shared" si="48"/>
        <v>16739.939122666667</v>
      </c>
      <c r="U305" s="6"/>
      <c r="V305" s="186">
        <v>23</v>
      </c>
      <c r="W305" s="186">
        <v>27</v>
      </c>
      <c r="X305" s="186">
        <v>14</v>
      </c>
      <c r="Y305" s="207" t="s">
        <v>363</v>
      </c>
      <c r="Z305" s="1"/>
      <c r="AA305" s="528" t="s">
        <v>1977</v>
      </c>
      <c r="AB305" s="525">
        <v>19970</v>
      </c>
      <c r="AC305" s="526">
        <f t="shared" si="49"/>
        <v>19970</v>
      </c>
    </row>
    <row r="306" spans="1:29" ht="25.5" customHeight="1">
      <c r="A306" s="7">
        <v>304</v>
      </c>
      <c r="B306" s="19">
        <v>274496</v>
      </c>
      <c r="C306" s="117" t="s">
        <v>2027</v>
      </c>
      <c r="D306" s="118" t="s">
        <v>61</v>
      </c>
      <c r="E306" s="179">
        <v>1</v>
      </c>
      <c r="F306" s="232">
        <f t="shared" si="40"/>
        <v>1568.3333333333333</v>
      </c>
      <c r="G306" s="231">
        <v>0.19</v>
      </c>
      <c r="H306" s="230">
        <f t="shared" si="41"/>
        <v>1866.3166666666666</v>
      </c>
      <c r="I306" s="202">
        <v>1623</v>
      </c>
      <c r="J306" s="20">
        <v>1591</v>
      </c>
      <c r="K306" s="229">
        <v>1491</v>
      </c>
      <c r="L306" s="228">
        <f t="shared" si="42"/>
        <v>1568.3333333333333</v>
      </c>
      <c r="M306" s="5"/>
      <c r="N306" s="227">
        <v>0.19</v>
      </c>
      <c r="O306" s="8">
        <f t="shared" si="43"/>
        <v>1931.37</v>
      </c>
      <c r="P306" s="226">
        <f t="shared" si="44"/>
        <v>1893.29</v>
      </c>
      <c r="Q306" s="226">
        <f t="shared" si="45"/>
        <v>1774.29</v>
      </c>
      <c r="R306" s="9">
        <f t="shared" si="46"/>
        <v>1866.3166666666666</v>
      </c>
      <c r="S306" s="9">
        <f t="shared" si="47"/>
        <v>104.88699666666666</v>
      </c>
      <c r="T306" s="195">
        <f t="shared" si="48"/>
        <v>1971.2036633333332</v>
      </c>
      <c r="U306" s="6"/>
      <c r="V306" s="186">
        <v>23</v>
      </c>
      <c r="W306" s="186">
        <v>27</v>
      </c>
      <c r="X306" s="186">
        <v>14</v>
      </c>
      <c r="Y306" s="207" t="s">
        <v>363</v>
      </c>
      <c r="Z306" s="1"/>
      <c r="AA306" s="528" t="s">
        <v>1711</v>
      </c>
      <c r="AB306" s="525">
        <v>2351</v>
      </c>
      <c r="AC306" s="526">
        <f t="shared" si="49"/>
        <v>2351</v>
      </c>
    </row>
    <row r="307" spans="1:29" ht="25.5" customHeight="1">
      <c r="A307" s="7">
        <v>305</v>
      </c>
      <c r="B307" s="19">
        <v>274496</v>
      </c>
      <c r="C307" s="117" t="s">
        <v>2028</v>
      </c>
      <c r="D307" s="118" t="s">
        <v>61</v>
      </c>
      <c r="E307" s="179">
        <v>1</v>
      </c>
      <c r="F307" s="232">
        <f t="shared" si="40"/>
        <v>4043</v>
      </c>
      <c r="G307" s="231">
        <v>0.19</v>
      </c>
      <c r="H307" s="230">
        <f t="shared" si="41"/>
        <v>4811.17</v>
      </c>
      <c r="I307" s="202">
        <v>4185</v>
      </c>
      <c r="J307" s="20">
        <v>4101</v>
      </c>
      <c r="K307" s="229">
        <v>3843</v>
      </c>
      <c r="L307" s="228">
        <f t="shared" si="42"/>
        <v>4043</v>
      </c>
      <c r="M307" s="5"/>
      <c r="N307" s="227">
        <v>0.19</v>
      </c>
      <c r="O307" s="8">
        <f t="shared" si="43"/>
        <v>4980.1499999999996</v>
      </c>
      <c r="P307" s="226">
        <f t="shared" si="44"/>
        <v>4880.1900000000005</v>
      </c>
      <c r="Q307" s="226">
        <f t="shared" si="45"/>
        <v>4573.17</v>
      </c>
      <c r="R307" s="9">
        <f t="shared" si="46"/>
        <v>4811.17</v>
      </c>
      <c r="S307" s="9">
        <f t="shared" si="47"/>
        <v>270.38775400000003</v>
      </c>
      <c r="T307" s="195">
        <f t="shared" si="48"/>
        <v>5081.5577540000004</v>
      </c>
      <c r="U307" s="6"/>
      <c r="V307" s="186">
        <v>11</v>
      </c>
      <c r="W307" s="186">
        <v>12</v>
      </c>
      <c r="X307" s="186">
        <v>16</v>
      </c>
      <c r="Y307" s="207" t="s">
        <v>45</v>
      </c>
      <c r="Z307" s="1"/>
      <c r="AA307" s="528" t="s">
        <v>1607</v>
      </c>
      <c r="AB307" s="525">
        <v>6062</v>
      </c>
      <c r="AC307" s="526">
        <f t="shared" si="49"/>
        <v>6062</v>
      </c>
    </row>
    <row r="308" spans="1:29" ht="25.5" customHeight="1">
      <c r="A308" s="7">
        <v>306</v>
      </c>
      <c r="B308" s="19">
        <v>274496</v>
      </c>
      <c r="C308" s="117" t="s">
        <v>2029</v>
      </c>
      <c r="D308" s="118" t="s">
        <v>61</v>
      </c>
      <c r="E308" s="179">
        <v>1</v>
      </c>
      <c r="F308" s="232">
        <f t="shared" si="40"/>
        <v>742.66666666666663</v>
      </c>
      <c r="G308" s="231">
        <v>0.19</v>
      </c>
      <c r="H308" s="230">
        <f t="shared" si="41"/>
        <v>883.77333333333331</v>
      </c>
      <c r="I308" s="116">
        <v>769</v>
      </c>
      <c r="J308" s="21">
        <v>753</v>
      </c>
      <c r="K308" s="233">
        <v>706</v>
      </c>
      <c r="L308" s="228">
        <f t="shared" si="42"/>
        <v>742.66666666666663</v>
      </c>
      <c r="M308" s="5"/>
      <c r="N308" s="227">
        <v>0.19</v>
      </c>
      <c r="O308" s="8">
        <f t="shared" si="43"/>
        <v>915.11</v>
      </c>
      <c r="P308" s="226">
        <f t="shared" si="44"/>
        <v>896.06999999999994</v>
      </c>
      <c r="Q308" s="226">
        <f t="shared" si="45"/>
        <v>840.14</v>
      </c>
      <c r="R308" s="9">
        <f t="shared" si="46"/>
        <v>883.7733333333332</v>
      </c>
      <c r="S308" s="9">
        <f t="shared" si="47"/>
        <v>49.668061333333334</v>
      </c>
      <c r="T308" s="195">
        <f t="shared" si="48"/>
        <v>933.44139466666661</v>
      </c>
      <c r="U308" s="6"/>
      <c r="V308" s="186">
        <v>32</v>
      </c>
      <c r="W308" s="186">
        <v>15</v>
      </c>
      <c r="X308" s="186">
        <v>18</v>
      </c>
      <c r="Y308" s="207" t="s">
        <v>45</v>
      </c>
      <c r="Z308" s="1"/>
      <c r="AA308" s="528" t="s">
        <v>2030</v>
      </c>
      <c r="AB308" s="525">
        <v>1113</v>
      </c>
      <c r="AC308" s="526">
        <f t="shared" si="49"/>
        <v>1113</v>
      </c>
    </row>
    <row r="309" spans="1:29" ht="25.5" customHeight="1">
      <c r="A309" s="7">
        <v>307</v>
      </c>
      <c r="B309" s="19">
        <v>274496</v>
      </c>
      <c r="C309" s="117" t="s">
        <v>2031</v>
      </c>
      <c r="D309" s="118" t="s">
        <v>61</v>
      </c>
      <c r="E309" s="179">
        <v>1</v>
      </c>
      <c r="F309" s="232">
        <f t="shared" si="40"/>
        <v>1815.3333333333333</v>
      </c>
      <c r="G309" s="231">
        <v>0.19</v>
      </c>
      <c r="H309" s="230">
        <f t="shared" si="41"/>
        <v>2160.2466666666664</v>
      </c>
      <c r="I309" s="202">
        <v>1879</v>
      </c>
      <c r="J309" s="20">
        <v>1841</v>
      </c>
      <c r="K309" s="229">
        <v>1726</v>
      </c>
      <c r="L309" s="228">
        <f t="shared" si="42"/>
        <v>1815.3333333333333</v>
      </c>
      <c r="M309" s="5"/>
      <c r="N309" s="227">
        <v>0.19</v>
      </c>
      <c r="O309" s="8">
        <f t="shared" si="43"/>
        <v>2236.0100000000002</v>
      </c>
      <c r="P309" s="226">
        <f t="shared" si="44"/>
        <v>2190.79</v>
      </c>
      <c r="Q309" s="226">
        <f t="shared" si="45"/>
        <v>2053.94</v>
      </c>
      <c r="R309" s="9">
        <f t="shared" si="46"/>
        <v>2160.2466666666664</v>
      </c>
      <c r="S309" s="9">
        <f t="shared" si="47"/>
        <v>121.40586266666665</v>
      </c>
      <c r="T309" s="195">
        <f t="shared" si="48"/>
        <v>2281.652529333333</v>
      </c>
      <c r="U309" s="6"/>
      <c r="V309" s="186">
        <v>31</v>
      </c>
      <c r="W309" s="186">
        <v>36</v>
      </c>
      <c r="X309" s="186" t="s">
        <v>45</v>
      </c>
      <c r="Y309" s="207" t="s">
        <v>45</v>
      </c>
      <c r="Z309" s="1"/>
      <c r="AA309" s="528" t="s">
        <v>1571</v>
      </c>
      <c r="AB309" s="525">
        <v>2722</v>
      </c>
      <c r="AC309" s="526">
        <f t="shared" si="49"/>
        <v>2722</v>
      </c>
    </row>
    <row r="310" spans="1:29" ht="25.5" customHeight="1">
      <c r="A310" s="7">
        <v>308</v>
      </c>
      <c r="B310" s="23">
        <v>248339</v>
      </c>
      <c r="C310" s="117" t="s">
        <v>2032</v>
      </c>
      <c r="D310" s="118" t="s">
        <v>117</v>
      </c>
      <c r="E310" s="179">
        <v>1</v>
      </c>
      <c r="F310" s="232">
        <f t="shared" si="40"/>
        <v>53458.333333333336</v>
      </c>
      <c r="G310" s="231">
        <v>0.19</v>
      </c>
      <c r="H310" s="230">
        <f t="shared" si="41"/>
        <v>63615.416666666672</v>
      </c>
      <c r="I310" s="202">
        <v>55331</v>
      </c>
      <c r="J310" s="20">
        <v>54225</v>
      </c>
      <c r="K310" s="229">
        <v>50819</v>
      </c>
      <c r="L310" s="228">
        <f t="shared" si="42"/>
        <v>53458.333333333336</v>
      </c>
      <c r="M310" s="5"/>
      <c r="N310" s="227">
        <v>0.19</v>
      </c>
      <c r="O310" s="8">
        <f t="shared" si="43"/>
        <v>65843.89</v>
      </c>
      <c r="P310" s="226">
        <f t="shared" si="44"/>
        <v>64527.75</v>
      </c>
      <c r="Q310" s="226">
        <f t="shared" si="45"/>
        <v>60474.61</v>
      </c>
      <c r="R310" s="9">
        <f t="shared" si="46"/>
        <v>63615.416666666664</v>
      </c>
      <c r="S310" s="9">
        <f t="shared" si="47"/>
        <v>3575.1864166666669</v>
      </c>
      <c r="T310" s="195">
        <f t="shared" si="48"/>
        <v>67190.603083333335</v>
      </c>
      <c r="U310" s="6"/>
      <c r="V310" s="186">
        <v>31</v>
      </c>
      <c r="W310" s="186">
        <v>36</v>
      </c>
      <c r="X310" s="186" t="s">
        <v>45</v>
      </c>
      <c r="Y310" s="207" t="s">
        <v>45</v>
      </c>
      <c r="Z310" s="1"/>
      <c r="AA310" s="528" t="s">
        <v>2033</v>
      </c>
      <c r="AB310" s="525">
        <v>80155</v>
      </c>
      <c r="AC310" s="526">
        <f t="shared" si="49"/>
        <v>80155</v>
      </c>
    </row>
    <row r="311" spans="1:29" ht="25.5" customHeight="1">
      <c r="A311" s="7">
        <v>309</v>
      </c>
      <c r="B311" s="23">
        <v>248339</v>
      </c>
      <c r="C311" s="117" t="s">
        <v>2034</v>
      </c>
      <c r="D311" s="118" t="s">
        <v>117</v>
      </c>
      <c r="E311" s="179">
        <v>1</v>
      </c>
      <c r="F311" s="232">
        <f t="shared" si="40"/>
        <v>18644.666666666668</v>
      </c>
      <c r="G311" s="231">
        <v>0.19</v>
      </c>
      <c r="H311" s="230">
        <f t="shared" si="41"/>
        <v>22187.153333333335</v>
      </c>
      <c r="I311" s="202">
        <v>19298</v>
      </c>
      <c r="J311" s="20">
        <v>18912</v>
      </c>
      <c r="K311" s="229">
        <v>17724</v>
      </c>
      <c r="L311" s="228">
        <f t="shared" si="42"/>
        <v>18644.666666666668</v>
      </c>
      <c r="M311" s="5"/>
      <c r="N311" s="227">
        <v>0.19</v>
      </c>
      <c r="O311" s="8">
        <f t="shared" si="43"/>
        <v>22964.62</v>
      </c>
      <c r="P311" s="226">
        <f t="shared" si="44"/>
        <v>22505.279999999999</v>
      </c>
      <c r="Q311" s="226">
        <f t="shared" si="45"/>
        <v>21091.56</v>
      </c>
      <c r="R311" s="9">
        <f t="shared" si="46"/>
        <v>22187.153333333332</v>
      </c>
      <c r="S311" s="9">
        <f t="shared" si="47"/>
        <v>1246.9180173333334</v>
      </c>
      <c r="T311" s="195">
        <f t="shared" si="48"/>
        <v>23434.071350666669</v>
      </c>
      <c r="U311" s="6"/>
      <c r="V311" s="186">
        <v>11</v>
      </c>
      <c r="W311" s="186">
        <v>12</v>
      </c>
      <c r="X311" s="186">
        <v>16</v>
      </c>
      <c r="Y311" s="207" t="s">
        <v>45</v>
      </c>
      <c r="Z311" s="1"/>
      <c r="AA311" s="528" t="s">
        <v>1543</v>
      </c>
      <c r="AB311" s="525">
        <v>27956</v>
      </c>
      <c r="AC311" s="526">
        <f t="shared" si="49"/>
        <v>27956</v>
      </c>
    </row>
    <row r="312" spans="1:29" ht="25.5" customHeight="1">
      <c r="A312" s="7">
        <v>310</v>
      </c>
      <c r="B312" s="23">
        <v>248339</v>
      </c>
      <c r="C312" s="117" t="s">
        <v>2035</v>
      </c>
      <c r="D312" s="118" t="s">
        <v>117</v>
      </c>
      <c r="E312" s="179">
        <v>1</v>
      </c>
      <c r="F312" s="232">
        <f t="shared" si="40"/>
        <v>39433.666666666664</v>
      </c>
      <c r="G312" s="231">
        <v>0.19</v>
      </c>
      <c r="H312" s="230">
        <f t="shared" si="41"/>
        <v>46926.063333333332</v>
      </c>
      <c r="I312" s="202">
        <v>40815</v>
      </c>
      <c r="J312" s="20">
        <v>39999</v>
      </c>
      <c r="K312" s="229">
        <v>37487</v>
      </c>
      <c r="L312" s="228">
        <f t="shared" si="42"/>
        <v>39433.666666666664</v>
      </c>
      <c r="M312" s="5"/>
      <c r="N312" s="227">
        <v>0.19</v>
      </c>
      <c r="O312" s="8">
        <f t="shared" si="43"/>
        <v>48569.85</v>
      </c>
      <c r="P312" s="226">
        <f t="shared" si="44"/>
        <v>47598.81</v>
      </c>
      <c r="Q312" s="226">
        <f t="shared" si="45"/>
        <v>44609.53</v>
      </c>
      <c r="R312" s="9">
        <f t="shared" si="46"/>
        <v>46926.063333333332</v>
      </c>
      <c r="S312" s="9">
        <f t="shared" si="47"/>
        <v>2637.2447593333331</v>
      </c>
      <c r="T312" s="195">
        <f t="shared" si="48"/>
        <v>49563.308092666666</v>
      </c>
      <c r="U312" s="6"/>
      <c r="V312" s="186">
        <v>11</v>
      </c>
      <c r="W312" s="186">
        <v>12</v>
      </c>
      <c r="X312" s="186">
        <v>16</v>
      </c>
      <c r="Y312" s="207" t="s">
        <v>45</v>
      </c>
      <c r="Z312" s="1"/>
      <c r="AA312" s="528" t="s">
        <v>1977</v>
      </c>
      <c r="AB312" s="525">
        <v>59127</v>
      </c>
      <c r="AC312" s="526">
        <f t="shared" si="49"/>
        <v>59127</v>
      </c>
    </row>
    <row r="313" spans="1:29" ht="25.5" customHeight="1">
      <c r="A313" s="7">
        <v>311</v>
      </c>
      <c r="B313" s="23">
        <v>268911</v>
      </c>
      <c r="C313" s="117" t="s">
        <v>2036</v>
      </c>
      <c r="D313" s="118" t="s">
        <v>117</v>
      </c>
      <c r="E313" s="179">
        <v>1</v>
      </c>
      <c r="F313" s="232">
        <f t="shared" si="40"/>
        <v>90747</v>
      </c>
      <c r="G313" s="231">
        <v>0.19</v>
      </c>
      <c r="H313" s="230">
        <f t="shared" si="41"/>
        <v>107988.93</v>
      </c>
      <c r="I313" s="202">
        <v>93926</v>
      </c>
      <c r="J313" s="20">
        <v>92048</v>
      </c>
      <c r="K313" s="229">
        <v>86267</v>
      </c>
      <c r="L313" s="228">
        <f t="shared" si="42"/>
        <v>90747</v>
      </c>
      <c r="M313" s="5"/>
      <c r="N313" s="227">
        <v>0.19</v>
      </c>
      <c r="O313" s="8">
        <f t="shared" si="43"/>
        <v>111771.94</v>
      </c>
      <c r="P313" s="226">
        <f t="shared" si="44"/>
        <v>109537.12</v>
      </c>
      <c r="Q313" s="226">
        <f t="shared" si="45"/>
        <v>102657.73</v>
      </c>
      <c r="R313" s="9">
        <f t="shared" si="46"/>
        <v>107988.93</v>
      </c>
      <c r="S313" s="9">
        <f t="shared" si="47"/>
        <v>6068.9778659999993</v>
      </c>
      <c r="T313" s="195">
        <f t="shared" si="48"/>
        <v>114057.90786599999</v>
      </c>
      <c r="U313" s="6"/>
      <c r="V313" s="186">
        <v>11</v>
      </c>
      <c r="W313" s="186">
        <v>12</v>
      </c>
      <c r="X313" s="186">
        <v>16</v>
      </c>
      <c r="Y313" s="207" t="s">
        <v>45</v>
      </c>
      <c r="Z313" s="1"/>
      <c r="AA313" s="528" t="s">
        <v>2037</v>
      </c>
      <c r="AB313" s="525">
        <v>136065</v>
      </c>
      <c r="AC313" s="526">
        <f t="shared" si="49"/>
        <v>136065</v>
      </c>
    </row>
    <row r="314" spans="1:29" ht="25.5" customHeight="1">
      <c r="A314" s="7">
        <v>312</v>
      </c>
      <c r="B314" s="23">
        <v>268911</v>
      </c>
      <c r="C314" s="117" t="s">
        <v>2038</v>
      </c>
      <c r="D314" s="118" t="s">
        <v>117</v>
      </c>
      <c r="E314" s="179">
        <v>1</v>
      </c>
      <c r="F314" s="232">
        <f t="shared" si="40"/>
        <v>135460.33333333334</v>
      </c>
      <c r="G314" s="231">
        <v>0.19</v>
      </c>
      <c r="H314" s="230">
        <f t="shared" si="41"/>
        <v>161197.79666666669</v>
      </c>
      <c r="I314" s="202">
        <v>140206</v>
      </c>
      <c r="J314" s="20">
        <v>137402</v>
      </c>
      <c r="K314" s="229">
        <v>128773</v>
      </c>
      <c r="L314" s="228">
        <f t="shared" si="42"/>
        <v>135460.33333333334</v>
      </c>
      <c r="M314" s="5"/>
      <c r="N314" s="227">
        <v>0.19</v>
      </c>
      <c r="O314" s="8">
        <f t="shared" si="43"/>
        <v>166845.14000000001</v>
      </c>
      <c r="P314" s="226">
        <f t="shared" si="44"/>
        <v>163508.38</v>
      </c>
      <c r="Q314" s="226">
        <f t="shared" si="45"/>
        <v>153239.87</v>
      </c>
      <c r="R314" s="9">
        <f t="shared" si="46"/>
        <v>161197.79666666666</v>
      </c>
      <c r="S314" s="9">
        <f t="shared" si="47"/>
        <v>9059.3161726666676</v>
      </c>
      <c r="T314" s="195">
        <f t="shared" si="48"/>
        <v>170257.11283933336</v>
      </c>
      <c r="U314" s="6"/>
      <c r="V314" s="186">
        <v>11</v>
      </c>
      <c r="W314" s="186">
        <v>12</v>
      </c>
      <c r="X314" s="186">
        <v>16</v>
      </c>
      <c r="Y314" s="207" t="s">
        <v>45</v>
      </c>
      <c r="Z314" s="1"/>
      <c r="AA314" s="528" t="s">
        <v>2039</v>
      </c>
      <c r="AB314" s="525">
        <v>203108</v>
      </c>
      <c r="AC314" s="526">
        <f t="shared" si="49"/>
        <v>203108</v>
      </c>
    </row>
    <row r="315" spans="1:29" ht="114.75">
      <c r="A315" s="7">
        <v>313</v>
      </c>
      <c r="B315" s="23">
        <v>268911</v>
      </c>
      <c r="C315" s="119" t="s">
        <v>2040</v>
      </c>
      <c r="D315" s="118" t="s">
        <v>117</v>
      </c>
      <c r="E315" s="179">
        <v>1</v>
      </c>
      <c r="F315" s="232">
        <f t="shared" si="40"/>
        <v>37783.333333333336</v>
      </c>
      <c r="G315" s="231">
        <v>0.19</v>
      </c>
      <c r="H315" s="230">
        <f t="shared" si="41"/>
        <v>44962.166666666672</v>
      </c>
      <c r="I315" s="202">
        <v>39107</v>
      </c>
      <c r="J315" s="20">
        <v>38325</v>
      </c>
      <c r="K315" s="229">
        <v>35918</v>
      </c>
      <c r="L315" s="228">
        <f t="shared" si="42"/>
        <v>37783.333333333336</v>
      </c>
      <c r="M315" s="5"/>
      <c r="N315" s="227">
        <v>0.19</v>
      </c>
      <c r="O315" s="8">
        <f t="shared" si="43"/>
        <v>46537.33</v>
      </c>
      <c r="P315" s="226">
        <f t="shared" si="44"/>
        <v>45606.75</v>
      </c>
      <c r="Q315" s="226">
        <f t="shared" si="45"/>
        <v>42742.42</v>
      </c>
      <c r="R315" s="9">
        <f t="shared" si="46"/>
        <v>44962.166666666664</v>
      </c>
      <c r="S315" s="9">
        <f t="shared" si="47"/>
        <v>2526.8737666666671</v>
      </c>
      <c r="T315" s="195">
        <f t="shared" si="48"/>
        <v>47489.040433333335</v>
      </c>
      <c r="U315" s="6"/>
      <c r="V315" s="186">
        <v>32</v>
      </c>
      <c r="W315" s="186">
        <v>10</v>
      </c>
      <c r="X315" s="186">
        <v>15</v>
      </c>
      <c r="Y315" s="207" t="s">
        <v>282</v>
      </c>
      <c r="Z315" s="1"/>
      <c r="AA315" s="528" t="s">
        <v>1791</v>
      </c>
      <c r="AB315" s="525">
        <v>56652</v>
      </c>
      <c r="AC315" s="526">
        <f t="shared" si="49"/>
        <v>56652</v>
      </c>
    </row>
    <row r="316" spans="1:29" ht="25.5" customHeight="1">
      <c r="A316" s="7">
        <v>314</v>
      </c>
      <c r="B316" s="23">
        <v>259505</v>
      </c>
      <c r="C316" s="117" t="s">
        <v>2041</v>
      </c>
      <c r="D316" s="118" t="s">
        <v>117</v>
      </c>
      <c r="E316" s="179">
        <v>1</v>
      </c>
      <c r="F316" s="232">
        <f t="shared" si="40"/>
        <v>15675</v>
      </c>
      <c r="G316" s="231">
        <v>0.19</v>
      </c>
      <c r="H316" s="230">
        <f t="shared" si="41"/>
        <v>18653.25</v>
      </c>
      <c r="I316" s="202">
        <v>16224</v>
      </c>
      <c r="J316" s="20">
        <v>15900</v>
      </c>
      <c r="K316" s="229">
        <v>14901</v>
      </c>
      <c r="L316" s="228">
        <f t="shared" si="42"/>
        <v>15675</v>
      </c>
      <c r="M316" s="5"/>
      <c r="N316" s="227">
        <v>0.19</v>
      </c>
      <c r="O316" s="8">
        <f t="shared" si="43"/>
        <v>19306.560000000001</v>
      </c>
      <c r="P316" s="226">
        <f t="shared" si="44"/>
        <v>18921</v>
      </c>
      <c r="Q316" s="226">
        <f t="shared" si="45"/>
        <v>17732.189999999999</v>
      </c>
      <c r="R316" s="9">
        <f t="shared" si="46"/>
        <v>18653.25</v>
      </c>
      <c r="S316" s="9">
        <f t="shared" si="47"/>
        <v>1048.3126500000001</v>
      </c>
      <c r="T316" s="195">
        <f t="shared" si="48"/>
        <v>19701.56265</v>
      </c>
      <c r="U316" s="6"/>
      <c r="V316" s="186">
        <v>32</v>
      </c>
      <c r="W316" s="186">
        <v>10</v>
      </c>
      <c r="X316" s="186">
        <v>15</v>
      </c>
      <c r="Y316" s="207" t="s">
        <v>282</v>
      </c>
      <c r="Z316" s="1"/>
      <c r="AA316" s="528" t="s">
        <v>2042</v>
      </c>
      <c r="AB316" s="525">
        <v>23503</v>
      </c>
      <c r="AC316" s="526">
        <f t="shared" si="49"/>
        <v>23503</v>
      </c>
    </row>
    <row r="317" spans="1:29" ht="25.5" customHeight="1">
      <c r="A317" s="7">
        <v>315</v>
      </c>
      <c r="B317" s="23">
        <v>259505</v>
      </c>
      <c r="C317" s="117" t="s">
        <v>2043</v>
      </c>
      <c r="D317" s="118" t="s">
        <v>360</v>
      </c>
      <c r="E317" s="179">
        <v>1</v>
      </c>
      <c r="F317" s="232">
        <f t="shared" si="40"/>
        <v>16445.333333333332</v>
      </c>
      <c r="G317" s="231">
        <v>0.19</v>
      </c>
      <c r="H317" s="230">
        <f t="shared" si="41"/>
        <v>19569.946666666667</v>
      </c>
      <c r="I317" s="202">
        <v>17022</v>
      </c>
      <c r="J317" s="20">
        <v>16681</v>
      </c>
      <c r="K317" s="229">
        <v>15633</v>
      </c>
      <c r="L317" s="228">
        <f t="shared" si="42"/>
        <v>16445.333333333332</v>
      </c>
      <c r="M317" s="5"/>
      <c r="N317" s="227">
        <v>0.19</v>
      </c>
      <c r="O317" s="8">
        <f t="shared" si="43"/>
        <v>20256.18</v>
      </c>
      <c r="P317" s="226">
        <f t="shared" si="44"/>
        <v>19850.39</v>
      </c>
      <c r="Q317" s="226">
        <f t="shared" si="45"/>
        <v>18603.27</v>
      </c>
      <c r="R317" s="9">
        <f t="shared" si="46"/>
        <v>19569.946666666667</v>
      </c>
      <c r="S317" s="9">
        <f t="shared" si="47"/>
        <v>1099.8310026666666</v>
      </c>
      <c r="T317" s="195">
        <f t="shared" si="48"/>
        <v>20669.777669333333</v>
      </c>
      <c r="U317" s="6"/>
      <c r="V317" s="186">
        <v>32</v>
      </c>
      <c r="W317" s="186">
        <v>10</v>
      </c>
      <c r="X317" s="186">
        <v>15</v>
      </c>
      <c r="Y317" s="207" t="s">
        <v>282</v>
      </c>
      <c r="Z317" s="1"/>
      <c r="AA317" s="528" t="s">
        <v>2044</v>
      </c>
      <c r="AB317" s="525">
        <v>24657</v>
      </c>
      <c r="AC317" s="526">
        <f t="shared" si="49"/>
        <v>24657</v>
      </c>
    </row>
    <row r="318" spans="1:29" ht="25.5" customHeight="1">
      <c r="A318" s="7">
        <v>316</v>
      </c>
      <c r="B318" s="23">
        <v>259505</v>
      </c>
      <c r="C318" s="117" t="s">
        <v>2045</v>
      </c>
      <c r="D318" s="118" t="s">
        <v>61</v>
      </c>
      <c r="E318" s="179">
        <v>1</v>
      </c>
      <c r="F318" s="232">
        <f t="shared" si="40"/>
        <v>5775</v>
      </c>
      <c r="G318" s="231">
        <v>0.19</v>
      </c>
      <c r="H318" s="230">
        <f t="shared" si="41"/>
        <v>6872.25</v>
      </c>
      <c r="I318" s="202">
        <v>5977</v>
      </c>
      <c r="J318" s="20">
        <v>5858</v>
      </c>
      <c r="K318" s="229">
        <v>5490</v>
      </c>
      <c r="L318" s="228">
        <f t="shared" si="42"/>
        <v>5775</v>
      </c>
      <c r="M318" s="5"/>
      <c r="N318" s="227">
        <v>0.19</v>
      </c>
      <c r="O318" s="8">
        <f t="shared" si="43"/>
        <v>7112.63</v>
      </c>
      <c r="P318" s="226">
        <f t="shared" si="44"/>
        <v>6971.02</v>
      </c>
      <c r="Q318" s="226">
        <f t="shared" si="45"/>
        <v>6533.1</v>
      </c>
      <c r="R318" s="9">
        <f t="shared" si="46"/>
        <v>6872.25</v>
      </c>
      <c r="S318" s="9">
        <f t="shared" si="47"/>
        <v>386.22045000000003</v>
      </c>
      <c r="T318" s="195">
        <f t="shared" si="48"/>
        <v>7258.4704499999998</v>
      </c>
      <c r="U318" s="6"/>
      <c r="V318" s="186">
        <v>32</v>
      </c>
      <c r="W318" s="186">
        <v>10</v>
      </c>
      <c r="X318" s="186">
        <v>15</v>
      </c>
      <c r="Y318" s="207" t="s">
        <v>282</v>
      </c>
      <c r="Z318" s="1"/>
      <c r="AA318" s="528" t="s">
        <v>2046</v>
      </c>
      <c r="AB318" s="525">
        <v>8659</v>
      </c>
      <c r="AC318" s="526">
        <f t="shared" si="49"/>
        <v>8659</v>
      </c>
    </row>
    <row r="319" spans="1:29" ht="25.5" customHeight="1">
      <c r="A319" s="7">
        <v>317</v>
      </c>
      <c r="B319" s="23">
        <v>259505</v>
      </c>
      <c r="C319" s="117" t="s">
        <v>2047</v>
      </c>
      <c r="D319" s="118" t="s">
        <v>360</v>
      </c>
      <c r="E319" s="179">
        <v>1</v>
      </c>
      <c r="F319" s="232">
        <f t="shared" si="40"/>
        <v>74082.333333333328</v>
      </c>
      <c r="G319" s="231">
        <v>0.19</v>
      </c>
      <c r="H319" s="230">
        <f t="shared" si="41"/>
        <v>88157.976666666655</v>
      </c>
      <c r="I319" s="202">
        <v>76678</v>
      </c>
      <c r="J319" s="20">
        <v>75144</v>
      </c>
      <c r="K319" s="229">
        <v>70425</v>
      </c>
      <c r="L319" s="228">
        <f t="shared" si="42"/>
        <v>74082.333333333328</v>
      </c>
      <c r="M319" s="5"/>
      <c r="N319" s="227">
        <v>0.19</v>
      </c>
      <c r="O319" s="8">
        <f t="shared" si="43"/>
        <v>91246.82</v>
      </c>
      <c r="P319" s="226">
        <f t="shared" si="44"/>
        <v>89421.36</v>
      </c>
      <c r="Q319" s="226">
        <f t="shared" si="45"/>
        <v>83805.75</v>
      </c>
      <c r="R319" s="9">
        <f t="shared" si="46"/>
        <v>88157.976666666669</v>
      </c>
      <c r="S319" s="9">
        <f t="shared" si="47"/>
        <v>4954.4782886666662</v>
      </c>
      <c r="T319" s="195">
        <f t="shared" si="48"/>
        <v>93112.45495533332</v>
      </c>
      <c r="U319" s="6"/>
      <c r="V319" s="186">
        <v>32</v>
      </c>
      <c r="W319" s="186">
        <v>10</v>
      </c>
      <c r="X319" s="186">
        <v>15</v>
      </c>
      <c r="Y319" s="207" t="s">
        <v>282</v>
      </c>
      <c r="Z319" s="1"/>
      <c r="AA319" s="528" t="s">
        <v>1765</v>
      </c>
      <c r="AB319" s="525">
        <v>111078</v>
      </c>
      <c r="AC319" s="526">
        <f t="shared" si="49"/>
        <v>111078</v>
      </c>
    </row>
    <row r="320" spans="1:29" ht="25.5" customHeight="1">
      <c r="A320" s="7">
        <v>318</v>
      </c>
      <c r="B320" s="23">
        <v>259505</v>
      </c>
      <c r="C320" s="117" t="s">
        <v>2048</v>
      </c>
      <c r="D320" s="118" t="s">
        <v>360</v>
      </c>
      <c r="E320" s="179">
        <v>1</v>
      </c>
      <c r="F320" s="232">
        <f t="shared" si="40"/>
        <v>15125</v>
      </c>
      <c r="G320" s="231">
        <v>0.19</v>
      </c>
      <c r="H320" s="230">
        <f t="shared" si="41"/>
        <v>17998.75</v>
      </c>
      <c r="I320" s="202">
        <v>15655</v>
      </c>
      <c r="J320" s="20">
        <v>15342</v>
      </c>
      <c r="K320" s="229">
        <v>14378</v>
      </c>
      <c r="L320" s="228">
        <f t="shared" si="42"/>
        <v>15125</v>
      </c>
      <c r="M320" s="5"/>
      <c r="N320" s="227">
        <v>0.19</v>
      </c>
      <c r="O320" s="8">
        <f t="shared" si="43"/>
        <v>18629.45</v>
      </c>
      <c r="P320" s="226">
        <f t="shared" si="44"/>
        <v>18256.98</v>
      </c>
      <c r="Q320" s="226">
        <f t="shared" si="45"/>
        <v>17109.82</v>
      </c>
      <c r="R320" s="9">
        <f t="shared" si="46"/>
        <v>17998.75</v>
      </c>
      <c r="S320" s="9">
        <f t="shared" si="47"/>
        <v>1011.52975</v>
      </c>
      <c r="T320" s="195">
        <f t="shared" si="48"/>
        <v>19010.279750000002</v>
      </c>
      <c r="U320" s="6"/>
      <c r="V320" s="186">
        <v>11</v>
      </c>
      <c r="W320" s="186">
        <v>12</v>
      </c>
      <c r="X320" s="186">
        <v>20</v>
      </c>
      <c r="Y320" s="207" t="s">
        <v>59</v>
      </c>
      <c r="Z320" s="1"/>
      <c r="AA320" s="528" t="s">
        <v>2049</v>
      </c>
      <c r="AB320" s="525">
        <v>22677</v>
      </c>
      <c r="AC320" s="526">
        <f t="shared" si="49"/>
        <v>22677</v>
      </c>
    </row>
    <row r="321" spans="1:29" ht="25.5" customHeight="1">
      <c r="A321" s="7">
        <v>319</v>
      </c>
      <c r="B321" s="23">
        <v>259505</v>
      </c>
      <c r="C321" s="117" t="s">
        <v>2050</v>
      </c>
      <c r="D321" s="118" t="s">
        <v>360</v>
      </c>
      <c r="E321" s="179">
        <v>1</v>
      </c>
      <c r="F321" s="232">
        <f t="shared" si="40"/>
        <v>31926.333333333332</v>
      </c>
      <c r="G321" s="231">
        <v>0.19</v>
      </c>
      <c r="H321" s="230">
        <f t="shared" si="41"/>
        <v>37992.336666666662</v>
      </c>
      <c r="I321" s="202">
        <v>33045</v>
      </c>
      <c r="J321" s="20">
        <v>32384</v>
      </c>
      <c r="K321" s="229">
        <v>30350</v>
      </c>
      <c r="L321" s="228">
        <f t="shared" si="42"/>
        <v>31926.333333333332</v>
      </c>
      <c r="M321" s="5"/>
      <c r="N321" s="227">
        <v>0.19</v>
      </c>
      <c r="O321" s="8">
        <f t="shared" si="43"/>
        <v>39323.550000000003</v>
      </c>
      <c r="P321" s="226">
        <f t="shared" si="44"/>
        <v>38536.959999999999</v>
      </c>
      <c r="Q321" s="226">
        <f t="shared" si="45"/>
        <v>36116.5</v>
      </c>
      <c r="R321" s="9">
        <f t="shared" si="46"/>
        <v>37992.33666666667</v>
      </c>
      <c r="S321" s="9">
        <f t="shared" si="47"/>
        <v>2135.1693206666664</v>
      </c>
      <c r="T321" s="195">
        <f t="shared" si="48"/>
        <v>40127.50598733333</v>
      </c>
      <c r="U321" s="6"/>
      <c r="V321" s="186">
        <v>11</v>
      </c>
      <c r="W321" s="186">
        <v>12</v>
      </c>
      <c r="X321" s="186">
        <v>16</v>
      </c>
      <c r="Y321" s="207" t="s">
        <v>45</v>
      </c>
      <c r="Z321" s="1"/>
      <c r="AA321" s="528" t="s">
        <v>1909</v>
      </c>
      <c r="AB321" s="525">
        <v>47870</v>
      </c>
      <c r="AC321" s="526">
        <f t="shared" si="49"/>
        <v>47870</v>
      </c>
    </row>
    <row r="322" spans="1:29" ht="25.5" customHeight="1">
      <c r="A322" s="7">
        <v>320</v>
      </c>
      <c r="B322" s="23">
        <v>259505</v>
      </c>
      <c r="C322" s="117" t="s">
        <v>2051</v>
      </c>
      <c r="D322" s="118" t="s">
        <v>360</v>
      </c>
      <c r="E322" s="179">
        <v>1</v>
      </c>
      <c r="F322" s="232">
        <f t="shared" si="40"/>
        <v>45538.333333333336</v>
      </c>
      <c r="G322" s="231">
        <v>0.19</v>
      </c>
      <c r="H322" s="230">
        <f t="shared" si="41"/>
        <v>54190.616666666669</v>
      </c>
      <c r="I322" s="202">
        <v>47134</v>
      </c>
      <c r="J322" s="20">
        <v>46191</v>
      </c>
      <c r="K322" s="229">
        <v>43290</v>
      </c>
      <c r="L322" s="228">
        <f t="shared" si="42"/>
        <v>45538.333333333336</v>
      </c>
      <c r="M322" s="5"/>
      <c r="N322" s="227">
        <v>0.19</v>
      </c>
      <c r="O322" s="8">
        <f t="shared" si="43"/>
        <v>56089.46</v>
      </c>
      <c r="P322" s="226">
        <f t="shared" si="44"/>
        <v>54967.29</v>
      </c>
      <c r="Q322" s="226">
        <f t="shared" si="45"/>
        <v>51515.1</v>
      </c>
      <c r="R322" s="9">
        <f t="shared" si="46"/>
        <v>54190.616666666669</v>
      </c>
      <c r="S322" s="9">
        <f t="shared" si="47"/>
        <v>3045.5126566666668</v>
      </c>
      <c r="T322" s="195">
        <f t="shared" si="48"/>
        <v>57236.129323333334</v>
      </c>
      <c r="U322" s="6"/>
      <c r="V322" s="186">
        <v>11</v>
      </c>
      <c r="W322" s="186">
        <v>12</v>
      </c>
      <c r="X322" s="186">
        <v>16</v>
      </c>
      <c r="Y322" s="207" t="s">
        <v>45</v>
      </c>
      <c r="Z322" s="1"/>
      <c r="AA322" s="528" t="s">
        <v>1854</v>
      </c>
      <c r="AB322" s="525">
        <v>68279</v>
      </c>
      <c r="AC322" s="526">
        <f t="shared" si="49"/>
        <v>68279</v>
      </c>
    </row>
    <row r="323" spans="1:29" ht="102">
      <c r="A323" s="7">
        <v>321</v>
      </c>
      <c r="B323" s="23">
        <v>259505</v>
      </c>
      <c r="C323" s="119" t="s">
        <v>2052</v>
      </c>
      <c r="D323" s="118" t="s">
        <v>61</v>
      </c>
      <c r="E323" s="179">
        <v>1</v>
      </c>
      <c r="F323" s="232">
        <f t="shared" ref="F323:F329" si="50">L323</f>
        <v>16747.333333333332</v>
      </c>
      <c r="G323" s="231">
        <v>0.19</v>
      </c>
      <c r="H323" s="230">
        <f t="shared" ref="H323:H329" si="51">(F323*G323)+F323</f>
        <v>19929.326666666664</v>
      </c>
      <c r="I323" s="202">
        <v>17334</v>
      </c>
      <c r="J323" s="20">
        <v>16987</v>
      </c>
      <c r="K323" s="229">
        <v>15921</v>
      </c>
      <c r="L323" s="228">
        <f t="shared" ref="L323:L329" si="52">+AVERAGE(I323:K323)</f>
        <v>16747.333333333332</v>
      </c>
      <c r="M323" s="5"/>
      <c r="N323" s="227">
        <v>0.19</v>
      </c>
      <c r="O323" s="8">
        <f t="shared" ref="O323:O329" si="53">+(I323*N323)+I323</f>
        <v>20627.46</v>
      </c>
      <c r="P323" s="226">
        <f t="shared" ref="P323:P329" si="54">+(J323*N323)+J323</f>
        <v>20214.53</v>
      </c>
      <c r="Q323" s="226">
        <f t="shared" ref="Q323:Q329" si="55">+(K323*N323)+K323</f>
        <v>18945.990000000002</v>
      </c>
      <c r="R323" s="9">
        <f t="shared" ref="R323:R329" si="56">+AVERAGE(O323:Q323)</f>
        <v>19929.326666666664</v>
      </c>
      <c r="S323" s="9">
        <f t="shared" ref="S323:S359" si="57">H323*5.62%</f>
        <v>1120.0281586666665</v>
      </c>
      <c r="T323" s="195">
        <f t="shared" ref="T323:T359" si="58">H323+S323</f>
        <v>21049.354825333332</v>
      </c>
      <c r="U323" s="6"/>
      <c r="V323" s="186">
        <v>20</v>
      </c>
      <c r="W323" s="186">
        <v>14</v>
      </c>
      <c r="X323" s="186">
        <v>29</v>
      </c>
      <c r="Y323" s="207" t="s">
        <v>54</v>
      </c>
      <c r="Z323" s="1"/>
      <c r="AA323" s="528" t="s">
        <v>2053</v>
      </c>
      <c r="AB323" s="525">
        <v>25111</v>
      </c>
      <c r="AC323" s="526">
        <f t="shared" ref="AC323:AC359" si="59">AVERAGE(AA323:AB323)</f>
        <v>25111</v>
      </c>
    </row>
    <row r="324" spans="1:29" ht="25.5" customHeight="1">
      <c r="A324" s="7">
        <v>322</v>
      </c>
      <c r="B324" s="19">
        <v>232870</v>
      </c>
      <c r="C324" s="119" t="s">
        <v>2054</v>
      </c>
      <c r="D324" s="118" t="s">
        <v>61</v>
      </c>
      <c r="E324" s="179">
        <v>1</v>
      </c>
      <c r="F324" s="232">
        <f t="shared" si="50"/>
        <v>3500</v>
      </c>
      <c r="G324" s="231">
        <v>0.19</v>
      </c>
      <c r="H324" s="230">
        <f t="shared" si="51"/>
        <v>4165</v>
      </c>
      <c r="I324" s="202">
        <v>3623</v>
      </c>
      <c r="J324" s="20">
        <v>3550</v>
      </c>
      <c r="K324" s="229">
        <v>3327</v>
      </c>
      <c r="L324" s="228">
        <f t="shared" si="52"/>
        <v>3500</v>
      </c>
      <c r="M324" s="5"/>
      <c r="N324" s="227">
        <v>0.19</v>
      </c>
      <c r="O324" s="8">
        <f t="shared" si="53"/>
        <v>4311.37</v>
      </c>
      <c r="P324" s="226">
        <f t="shared" si="54"/>
        <v>4224.5</v>
      </c>
      <c r="Q324" s="226">
        <f t="shared" si="55"/>
        <v>3959.13</v>
      </c>
      <c r="R324" s="9">
        <f t="shared" si="56"/>
        <v>4165</v>
      </c>
      <c r="S324" s="9">
        <f t="shared" si="57"/>
        <v>234.07300000000001</v>
      </c>
      <c r="T324" s="195">
        <f t="shared" si="58"/>
        <v>4399.0730000000003</v>
      </c>
      <c r="U324" s="6"/>
      <c r="V324" s="186">
        <v>24</v>
      </c>
      <c r="W324" s="186">
        <v>11</v>
      </c>
      <c r="X324" s="186" t="s">
        <v>45</v>
      </c>
      <c r="Y324" s="207" t="s">
        <v>45</v>
      </c>
      <c r="Z324" s="1"/>
      <c r="AA324" s="528" t="s">
        <v>1750</v>
      </c>
      <c r="AB324" s="525">
        <v>5248</v>
      </c>
      <c r="AC324" s="526">
        <f t="shared" si="59"/>
        <v>5248</v>
      </c>
    </row>
    <row r="325" spans="1:29" ht="25.5" customHeight="1">
      <c r="A325" s="7">
        <v>323</v>
      </c>
      <c r="B325" s="19">
        <v>253016</v>
      </c>
      <c r="C325" s="119" t="s">
        <v>2055</v>
      </c>
      <c r="D325" s="118" t="s">
        <v>61</v>
      </c>
      <c r="E325" s="179">
        <v>1</v>
      </c>
      <c r="F325" s="232">
        <f t="shared" si="50"/>
        <v>44998.666666666664</v>
      </c>
      <c r="G325" s="231">
        <v>0.19</v>
      </c>
      <c r="H325" s="230">
        <f t="shared" si="51"/>
        <v>53548.41333333333</v>
      </c>
      <c r="I325" s="202">
        <v>46575</v>
      </c>
      <c r="J325" s="20">
        <v>45644</v>
      </c>
      <c r="K325" s="229">
        <v>42777</v>
      </c>
      <c r="L325" s="228">
        <f t="shared" si="52"/>
        <v>44998.666666666664</v>
      </c>
      <c r="M325" s="5"/>
      <c r="N325" s="227">
        <v>0.19</v>
      </c>
      <c r="O325" s="8">
        <f t="shared" si="53"/>
        <v>55424.25</v>
      </c>
      <c r="P325" s="226">
        <f t="shared" si="54"/>
        <v>54316.36</v>
      </c>
      <c r="Q325" s="226">
        <f t="shared" si="55"/>
        <v>50904.63</v>
      </c>
      <c r="R325" s="9">
        <f t="shared" si="56"/>
        <v>53548.41333333333</v>
      </c>
      <c r="S325" s="9">
        <f t="shared" si="57"/>
        <v>3009.4208293333331</v>
      </c>
      <c r="T325" s="195">
        <f t="shared" si="58"/>
        <v>56557.834162666666</v>
      </c>
      <c r="U325" s="6"/>
      <c r="V325" s="186">
        <v>42</v>
      </c>
      <c r="W325" s="186">
        <v>13</v>
      </c>
      <c r="X325" s="186">
        <v>16</v>
      </c>
      <c r="Y325" s="207" t="s">
        <v>76</v>
      </c>
      <c r="Z325" s="1"/>
      <c r="AA325" s="528" t="s">
        <v>2056</v>
      </c>
      <c r="AB325" s="525">
        <v>67470</v>
      </c>
      <c r="AC325" s="526">
        <f t="shared" si="59"/>
        <v>67470</v>
      </c>
    </row>
    <row r="326" spans="1:29" ht="25.5" customHeight="1">
      <c r="A326" s="7">
        <v>324</v>
      </c>
      <c r="B326" s="19">
        <v>250456</v>
      </c>
      <c r="C326" s="119" t="s">
        <v>2057</v>
      </c>
      <c r="D326" s="118" t="s">
        <v>61</v>
      </c>
      <c r="E326" s="179">
        <v>1</v>
      </c>
      <c r="F326" s="232">
        <f t="shared" si="50"/>
        <v>6999.666666666667</v>
      </c>
      <c r="G326" s="231">
        <v>0.19</v>
      </c>
      <c r="H326" s="230">
        <f t="shared" si="51"/>
        <v>8329.6033333333344</v>
      </c>
      <c r="I326" s="202">
        <v>7245</v>
      </c>
      <c r="J326" s="20">
        <v>7100</v>
      </c>
      <c r="K326" s="229">
        <v>6654</v>
      </c>
      <c r="L326" s="228">
        <f t="shared" si="52"/>
        <v>6999.666666666667</v>
      </c>
      <c r="M326" s="5"/>
      <c r="N326" s="227">
        <v>0.19</v>
      </c>
      <c r="O326" s="8">
        <f t="shared" si="53"/>
        <v>8621.5499999999993</v>
      </c>
      <c r="P326" s="226">
        <f t="shared" si="54"/>
        <v>8449</v>
      </c>
      <c r="Q326" s="226">
        <f t="shared" si="55"/>
        <v>7918.26</v>
      </c>
      <c r="R326" s="9">
        <f t="shared" si="56"/>
        <v>8329.6033333333326</v>
      </c>
      <c r="S326" s="9">
        <f t="shared" si="57"/>
        <v>468.12370733333341</v>
      </c>
      <c r="T326" s="195">
        <f t="shared" si="58"/>
        <v>8797.7270406666685</v>
      </c>
      <c r="U326" s="6"/>
      <c r="V326" s="186">
        <v>40</v>
      </c>
      <c r="W326" s="186">
        <v>17</v>
      </c>
      <c r="X326" s="186">
        <v>35</v>
      </c>
      <c r="Y326" s="207" t="s">
        <v>118</v>
      </c>
      <c r="Z326" s="1"/>
      <c r="AA326" s="528" t="s">
        <v>2058</v>
      </c>
      <c r="AB326" s="525">
        <v>10495</v>
      </c>
      <c r="AC326" s="526">
        <f t="shared" si="59"/>
        <v>10495</v>
      </c>
    </row>
    <row r="327" spans="1:29" ht="25.5" customHeight="1">
      <c r="A327" s="7">
        <v>325</v>
      </c>
      <c r="B327" s="19">
        <v>250456</v>
      </c>
      <c r="C327" s="119" t="s">
        <v>2059</v>
      </c>
      <c r="D327" s="118" t="s">
        <v>61</v>
      </c>
      <c r="E327" s="179">
        <v>1</v>
      </c>
      <c r="F327" s="232">
        <f t="shared" si="50"/>
        <v>9500</v>
      </c>
      <c r="G327" s="231">
        <v>0.19</v>
      </c>
      <c r="H327" s="230">
        <f t="shared" si="51"/>
        <v>11305</v>
      </c>
      <c r="I327" s="202">
        <v>9833</v>
      </c>
      <c r="J327" s="20">
        <v>9636</v>
      </c>
      <c r="K327" s="229">
        <v>9031</v>
      </c>
      <c r="L327" s="228">
        <f t="shared" si="52"/>
        <v>9500</v>
      </c>
      <c r="M327" s="5"/>
      <c r="N327" s="227">
        <v>0.19</v>
      </c>
      <c r="O327" s="8">
        <f t="shared" si="53"/>
        <v>11701.27</v>
      </c>
      <c r="P327" s="226">
        <f t="shared" si="54"/>
        <v>11466.84</v>
      </c>
      <c r="Q327" s="226">
        <f t="shared" si="55"/>
        <v>10746.89</v>
      </c>
      <c r="R327" s="9">
        <f t="shared" si="56"/>
        <v>11305</v>
      </c>
      <c r="S327" s="9">
        <f t="shared" si="57"/>
        <v>635.34100000000001</v>
      </c>
      <c r="T327" s="195">
        <f t="shared" si="58"/>
        <v>11940.341</v>
      </c>
      <c r="U327" s="6"/>
      <c r="V327" s="186">
        <v>40</v>
      </c>
      <c r="W327" s="186">
        <v>17</v>
      </c>
      <c r="X327" s="186">
        <v>35</v>
      </c>
      <c r="Y327" s="207" t="s">
        <v>118</v>
      </c>
      <c r="Z327" s="1"/>
      <c r="AA327" s="528" t="s">
        <v>2060</v>
      </c>
      <c r="AB327" s="525">
        <v>14244</v>
      </c>
      <c r="AC327" s="526">
        <f t="shared" si="59"/>
        <v>14244</v>
      </c>
    </row>
    <row r="328" spans="1:29" ht="25.5" customHeight="1">
      <c r="A328" s="7">
        <v>326</v>
      </c>
      <c r="B328" s="19">
        <v>249325</v>
      </c>
      <c r="C328" s="119" t="s">
        <v>2061</v>
      </c>
      <c r="D328" s="118" t="s">
        <v>61</v>
      </c>
      <c r="E328" s="179">
        <v>1</v>
      </c>
      <c r="F328" s="232">
        <f t="shared" si="50"/>
        <v>2000</v>
      </c>
      <c r="G328" s="231">
        <v>0.19</v>
      </c>
      <c r="H328" s="230">
        <f t="shared" si="51"/>
        <v>2380</v>
      </c>
      <c r="I328" s="202">
        <v>2070</v>
      </c>
      <c r="J328" s="20">
        <v>2029</v>
      </c>
      <c r="K328" s="229">
        <v>1901</v>
      </c>
      <c r="L328" s="228">
        <f t="shared" si="52"/>
        <v>2000</v>
      </c>
      <c r="M328" s="5"/>
      <c r="N328" s="227">
        <v>0.19</v>
      </c>
      <c r="O328" s="8">
        <f t="shared" si="53"/>
        <v>2463.3000000000002</v>
      </c>
      <c r="P328" s="226">
        <f t="shared" si="54"/>
        <v>2414.5100000000002</v>
      </c>
      <c r="Q328" s="226">
        <f t="shared" si="55"/>
        <v>2262.19</v>
      </c>
      <c r="R328" s="9">
        <f t="shared" si="56"/>
        <v>2380</v>
      </c>
      <c r="S328" s="9">
        <f t="shared" si="57"/>
        <v>133.756</v>
      </c>
      <c r="T328" s="195">
        <f t="shared" si="58"/>
        <v>2513.7559999999999</v>
      </c>
      <c r="U328" s="6"/>
      <c r="V328" s="186">
        <v>40</v>
      </c>
      <c r="W328" s="186">
        <v>17</v>
      </c>
      <c r="X328" s="186">
        <v>35</v>
      </c>
      <c r="Y328" s="207" t="s">
        <v>118</v>
      </c>
      <c r="Z328" s="1"/>
      <c r="AA328" s="528" t="s">
        <v>2062</v>
      </c>
      <c r="AB328" s="525">
        <v>2999</v>
      </c>
      <c r="AC328" s="526">
        <f t="shared" si="59"/>
        <v>2999</v>
      </c>
    </row>
    <row r="329" spans="1:29" ht="25.5" customHeight="1">
      <c r="A329" s="7">
        <v>327</v>
      </c>
      <c r="B329" s="30">
        <v>253016</v>
      </c>
      <c r="C329" s="225" t="s">
        <v>2063</v>
      </c>
      <c r="D329" s="122" t="s">
        <v>61</v>
      </c>
      <c r="E329" s="181">
        <v>1</v>
      </c>
      <c r="F329" s="224">
        <f t="shared" si="50"/>
        <v>44998.666666666664</v>
      </c>
      <c r="G329" s="223">
        <v>0.19</v>
      </c>
      <c r="H329" s="222">
        <f t="shared" si="51"/>
        <v>53548.41333333333</v>
      </c>
      <c r="I329" s="221">
        <v>46575</v>
      </c>
      <c r="J329" s="34">
        <v>45644</v>
      </c>
      <c r="K329" s="220">
        <v>42777</v>
      </c>
      <c r="L329" s="219">
        <f t="shared" si="52"/>
        <v>44998.666666666664</v>
      </c>
      <c r="M329" s="5"/>
      <c r="N329" s="218">
        <v>0.19</v>
      </c>
      <c r="O329" s="35">
        <f t="shared" si="53"/>
        <v>55424.25</v>
      </c>
      <c r="P329" s="217">
        <f t="shared" si="54"/>
        <v>54316.36</v>
      </c>
      <c r="Q329" s="217">
        <f t="shared" si="55"/>
        <v>50904.63</v>
      </c>
      <c r="R329" s="36">
        <f t="shared" si="56"/>
        <v>53548.41333333333</v>
      </c>
      <c r="S329" s="9">
        <f t="shared" si="57"/>
        <v>3009.4208293333331</v>
      </c>
      <c r="T329" s="195">
        <f t="shared" si="58"/>
        <v>56557.834162666666</v>
      </c>
      <c r="U329" s="6"/>
      <c r="V329" s="186">
        <v>40</v>
      </c>
      <c r="W329" s="186">
        <v>17</v>
      </c>
      <c r="X329" s="186">
        <v>35</v>
      </c>
      <c r="Y329" s="207" t="s">
        <v>118</v>
      </c>
      <c r="Z329" s="1"/>
      <c r="AA329" s="528" t="s">
        <v>2064</v>
      </c>
      <c r="AB329" s="525">
        <v>67470</v>
      </c>
      <c r="AC329" s="526">
        <f t="shared" si="59"/>
        <v>67470</v>
      </c>
    </row>
    <row r="330" spans="1:29" s="14" customFormat="1" ht="25.5" customHeight="1">
      <c r="A330" s="7">
        <v>328</v>
      </c>
      <c r="B330" s="206">
        <v>296468</v>
      </c>
      <c r="C330" s="24" t="s">
        <v>2065</v>
      </c>
      <c r="D330" s="24" t="s">
        <v>61</v>
      </c>
      <c r="E330" s="125">
        <v>1</v>
      </c>
      <c r="F330" s="214">
        <v>70000</v>
      </c>
      <c r="G330" s="204">
        <v>0.19</v>
      </c>
      <c r="H330" s="213">
        <v>83300</v>
      </c>
      <c r="I330" s="215"/>
      <c r="J330" s="215"/>
      <c r="K330" s="215"/>
      <c r="L330" s="215"/>
      <c r="M330" s="24"/>
      <c r="N330" s="24"/>
      <c r="O330" s="24"/>
      <c r="P330" s="24"/>
      <c r="Q330" s="24"/>
      <c r="R330" s="24"/>
      <c r="S330" s="9">
        <f t="shared" si="57"/>
        <v>4681.46</v>
      </c>
      <c r="T330" s="195">
        <f t="shared" si="58"/>
        <v>87981.46</v>
      </c>
      <c r="U330" s="212"/>
      <c r="V330" s="24">
        <v>27</v>
      </c>
      <c r="W330" s="24">
        <v>11</v>
      </c>
      <c r="X330" s="24">
        <v>20</v>
      </c>
      <c r="Y330" s="194">
        <v>4</v>
      </c>
      <c r="AA330" s="528" t="s">
        <v>2066</v>
      </c>
      <c r="AB330" s="525">
        <v>50605</v>
      </c>
      <c r="AC330" s="526">
        <f t="shared" si="59"/>
        <v>50605</v>
      </c>
    </row>
    <row r="331" spans="1:29" s="14" customFormat="1" ht="25.5" customHeight="1">
      <c r="A331" s="7">
        <v>329</v>
      </c>
      <c r="B331" s="206">
        <v>293601</v>
      </c>
      <c r="C331" s="70" t="s">
        <v>2067</v>
      </c>
      <c r="D331" s="24" t="s">
        <v>61</v>
      </c>
      <c r="E331" s="125">
        <v>1</v>
      </c>
      <c r="F331" s="214">
        <v>70000</v>
      </c>
      <c r="G331" s="204">
        <v>0.19</v>
      </c>
      <c r="H331" s="213">
        <v>83300</v>
      </c>
      <c r="I331" s="215"/>
      <c r="J331" s="215"/>
      <c r="K331" s="215"/>
      <c r="L331" s="215"/>
      <c r="M331" s="24"/>
      <c r="N331" s="24"/>
      <c r="O331" s="24"/>
      <c r="P331" s="24"/>
      <c r="Q331" s="24"/>
      <c r="R331" s="24"/>
      <c r="S331" s="9">
        <f t="shared" si="57"/>
        <v>4681.46</v>
      </c>
      <c r="T331" s="195">
        <f t="shared" si="58"/>
        <v>87981.46</v>
      </c>
      <c r="U331" s="212"/>
      <c r="V331" s="24">
        <v>27</v>
      </c>
      <c r="W331" s="24">
        <v>11</v>
      </c>
      <c r="X331" s="24">
        <v>20</v>
      </c>
      <c r="Y331" s="194">
        <v>4</v>
      </c>
      <c r="AA331" s="528" t="s">
        <v>1502</v>
      </c>
      <c r="AB331" s="525">
        <v>68723</v>
      </c>
      <c r="AC331" s="526">
        <f t="shared" si="59"/>
        <v>68723</v>
      </c>
    </row>
    <row r="332" spans="1:29" s="14" customFormat="1" ht="25.5" customHeight="1">
      <c r="A332" s="7">
        <v>330</v>
      </c>
      <c r="B332" s="206">
        <v>258956</v>
      </c>
      <c r="C332" s="70" t="s">
        <v>2068</v>
      </c>
      <c r="D332" s="24" t="s">
        <v>61</v>
      </c>
      <c r="E332" s="125">
        <v>1</v>
      </c>
      <c r="F332" s="214">
        <v>40000</v>
      </c>
      <c r="G332" s="204">
        <v>0.19</v>
      </c>
      <c r="H332" s="213">
        <v>47600</v>
      </c>
      <c r="I332" s="215"/>
      <c r="J332" s="215"/>
      <c r="K332" s="215"/>
      <c r="L332" s="215"/>
      <c r="M332" s="24"/>
      <c r="N332" s="24"/>
      <c r="O332" s="24"/>
      <c r="P332" s="24"/>
      <c r="Q332" s="24"/>
      <c r="R332" s="24"/>
      <c r="S332" s="9">
        <f t="shared" si="57"/>
        <v>2675.12</v>
      </c>
      <c r="T332" s="195">
        <f t="shared" si="58"/>
        <v>50275.12</v>
      </c>
      <c r="U332" s="212"/>
      <c r="V332" s="24">
        <v>11</v>
      </c>
      <c r="W332" s="24">
        <v>10</v>
      </c>
      <c r="X332" s="24">
        <v>17</v>
      </c>
      <c r="Y332" s="194">
        <v>5</v>
      </c>
      <c r="AA332" s="528" t="s">
        <v>2062</v>
      </c>
      <c r="AB332" s="525">
        <v>74970</v>
      </c>
      <c r="AC332" s="526">
        <f t="shared" si="59"/>
        <v>74970</v>
      </c>
    </row>
    <row r="333" spans="1:29" s="14" customFormat="1" ht="25.5" customHeight="1">
      <c r="A333" s="7">
        <v>331</v>
      </c>
      <c r="B333" s="206">
        <v>280377</v>
      </c>
      <c r="C333" s="70" t="s">
        <v>2069</v>
      </c>
      <c r="D333" s="24" t="s">
        <v>61</v>
      </c>
      <c r="E333" s="125">
        <v>1</v>
      </c>
      <c r="F333" s="214">
        <v>75000</v>
      </c>
      <c r="G333" s="204">
        <v>0.19</v>
      </c>
      <c r="H333" s="213">
        <v>89250</v>
      </c>
      <c r="I333" s="215"/>
      <c r="J333" s="215"/>
      <c r="K333" s="215"/>
      <c r="L333" s="215"/>
      <c r="M333" s="24"/>
      <c r="N333" s="24"/>
      <c r="O333" s="24"/>
      <c r="P333" s="24"/>
      <c r="Q333" s="24"/>
      <c r="R333" s="24"/>
      <c r="S333" s="9">
        <f t="shared" si="57"/>
        <v>5015.8500000000004</v>
      </c>
      <c r="T333" s="195">
        <f t="shared" si="58"/>
        <v>94265.85</v>
      </c>
      <c r="U333" s="212"/>
      <c r="V333" s="24">
        <v>27</v>
      </c>
      <c r="W333" s="24">
        <v>11</v>
      </c>
      <c r="X333" s="24">
        <v>16</v>
      </c>
      <c r="Y333" s="194">
        <v>5</v>
      </c>
      <c r="AA333" s="528" t="s">
        <v>2070</v>
      </c>
      <c r="AB333" s="525">
        <v>124950</v>
      </c>
      <c r="AC333" s="526">
        <f t="shared" si="59"/>
        <v>124950</v>
      </c>
    </row>
    <row r="334" spans="1:29" s="14" customFormat="1" ht="25.5" customHeight="1">
      <c r="A334" s="7">
        <v>332</v>
      </c>
      <c r="B334" s="206">
        <v>280298</v>
      </c>
      <c r="C334" s="70" t="s">
        <v>2071</v>
      </c>
      <c r="D334" s="24" t="s">
        <v>61</v>
      </c>
      <c r="E334" s="125">
        <v>1</v>
      </c>
      <c r="F334" s="214">
        <v>80000</v>
      </c>
      <c r="G334" s="204">
        <v>0.19</v>
      </c>
      <c r="H334" s="213">
        <v>95200</v>
      </c>
      <c r="I334" s="215"/>
      <c r="J334" s="215"/>
      <c r="K334" s="215"/>
      <c r="L334" s="215"/>
      <c r="M334" s="24"/>
      <c r="N334" s="24"/>
      <c r="O334" s="24"/>
      <c r="P334" s="24"/>
      <c r="Q334" s="24"/>
      <c r="R334" s="24"/>
      <c r="S334" s="9">
        <f t="shared" si="57"/>
        <v>5350.24</v>
      </c>
      <c r="T334" s="195">
        <f t="shared" si="58"/>
        <v>100550.24</v>
      </c>
      <c r="U334" s="212"/>
      <c r="V334" s="24">
        <v>27</v>
      </c>
      <c r="W334" s="24">
        <v>11</v>
      </c>
      <c r="X334" s="24">
        <v>20</v>
      </c>
      <c r="Y334" s="194">
        <v>17</v>
      </c>
      <c r="AA334" s="528" t="s">
        <v>2072</v>
      </c>
      <c r="AB334" s="525">
        <v>84966</v>
      </c>
      <c r="AC334" s="526">
        <f t="shared" si="59"/>
        <v>84966</v>
      </c>
    </row>
    <row r="335" spans="1:29" s="14" customFormat="1" ht="25.5" customHeight="1">
      <c r="A335" s="7">
        <v>333</v>
      </c>
      <c r="B335" s="206">
        <v>291249</v>
      </c>
      <c r="C335" s="70" t="s">
        <v>2073</v>
      </c>
      <c r="D335" s="24" t="s">
        <v>61</v>
      </c>
      <c r="E335" s="125">
        <v>1</v>
      </c>
      <c r="F335" s="214">
        <v>80000</v>
      </c>
      <c r="G335" s="204">
        <v>0.19</v>
      </c>
      <c r="H335" s="213">
        <v>95200</v>
      </c>
      <c r="I335" s="215"/>
      <c r="J335" s="215"/>
      <c r="K335" s="215"/>
      <c r="L335" s="215"/>
      <c r="M335" s="24"/>
      <c r="N335" s="24"/>
      <c r="O335" s="24"/>
      <c r="P335" s="24"/>
      <c r="Q335" s="24"/>
      <c r="R335" s="24"/>
      <c r="S335" s="9">
        <f t="shared" si="57"/>
        <v>5350.24</v>
      </c>
      <c r="T335" s="195">
        <f t="shared" si="58"/>
        <v>100550.24</v>
      </c>
      <c r="U335" s="212"/>
      <c r="V335" s="24">
        <v>27</v>
      </c>
      <c r="W335" s="24">
        <v>11</v>
      </c>
      <c r="X335" s="24">
        <v>20</v>
      </c>
      <c r="Y335" s="194">
        <v>17</v>
      </c>
      <c r="AA335" s="528" t="s">
        <v>2074</v>
      </c>
      <c r="AB335" s="525">
        <v>184926</v>
      </c>
      <c r="AC335" s="526">
        <f t="shared" si="59"/>
        <v>184926</v>
      </c>
    </row>
    <row r="336" spans="1:29" s="14" customFormat="1" ht="25.5" customHeight="1">
      <c r="A336" s="7">
        <v>334</v>
      </c>
      <c r="B336" s="206">
        <v>287708</v>
      </c>
      <c r="C336" s="70" t="s">
        <v>2075</v>
      </c>
      <c r="D336" s="24" t="s">
        <v>2076</v>
      </c>
      <c r="E336" s="125">
        <v>1</v>
      </c>
      <c r="F336" s="214">
        <v>50000</v>
      </c>
      <c r="G336" s="204">
        <v>0.19</v>
      </c>
      <c r="H336" s="213">
        <v>59500</v>
      </c>
      <c r="I336" s="215"/>
      <c r="J336" s="215"/>
      <c r="K336" s="215"/>
      <c r="L336" s="215"/>
      <c r="M336" s="24"/>
      <c r="N336" s="24"/>
      <c r="O336" s="24"/>
      <c r="P336" s="24"/>
      <c r="Q336" s="24"/>
      <c r="R336" s="24"/>
      <c r="S336" s="9">
        <f t="shared" si="57"/>
        <v>3343.9</v>
      </c>
      <c r="T336" s="195">
        <f t="shared" si="58"/>
        <v>62843.9</v>
      </c>
      <c r="U336" s="212"/>
      <c r="V336" s="24">
        <v>31</v>
      </c>
      <c r="W336" s="24">
        <v>16</v>
      </c>
      <c r="X336" s="24">
        <v>28</v>
      </c>
      <c r="Y336" s="194">
        <v>0</v>
      </c>
      <c r="AA336" s="528" t="s">
        <v>2077</v>
      </c>
      <c r="AB336" s="525">
        <v>74970</v>
      </c>
      <c r="AC336" s="526">
        <f t="shared" si="59"/>
        <v>74970</v>
      </c>
    </row>
    <row r="337" spans="1:29" s="14" customFormat="1" ht="25.5" customHeight="1">
      <c r="A337" s="7">
        <v>335</v>
      </c>
      <c r="B337" s="206">
        <v>284961</v>
      </c>
      <c r="C337" s="70" t="s">
        <v>2078</v>
      </c>
      <c r="D337" s="24" t="s">
        <v>61</v>
      </c>
      <c r="E337" s="125">
        <v>1</v>
      </c>
      <c r="F337" s="214">
        <v>60000</v>
      </c>
      <c r="G337" s="204">
        <v>0.19</v>
      </c>
      <c r="H337" s="213">
        <v>71400</v>
      </c>
      <c r="I337" s="215"/>
      <c r="J337" s="215"/>
      <c r="K337" s="215"/>
      <c r="L337" s="215"/>
      <c r="M337" s="24"/>
      <c r="N337" s="24"/>
      <c r="O337" s="24"/>
      <c r="P337" s="24"/>
      <c r="Q337" s="24"/>
      <c r="R337" s="24"/>
      <c r="S337" s="9">
        <f t="shared" si="57"/>
        <v>4012.68</v>
      </c>
      <c r="T337" s="195">
        <f t="shared" si="58"/>
        <v>75412.679999999993</v>
      </c>
      <c r="U337" s="212"/>
      <c r="V337" s="24">
        <v>27</v>
      </c>
      <c r="W337" s="24">
        <v>11</v>
      </c>
      <c r="X337" s="24">
        <v>18</v>
      </c>
      <c r="Y337" s="194">
        <v>4</v>
      </c>
      <c r="AA337" s="528" t="s">
        <v>2079</v>
      </c>
      <c r="AB337" s="525">
        <v>29988</v>
      </c>
      <c r="AC337" s="526">
        <f t="shared" si="59"/>
        <v>29988</v>
      </c>
    </row>
    <row r="338" spans="1:29" s="14" customFormat="1" ht="25.5" customHeight="1">
      <c r="A338" s="7">
        <v>336</v>
      </c>
      <c r="B338" s="206">
        <v>280257</v>
      </c>
      <c r="C338" s="70" t="s">
        <v>2080</v>
      </c>
      <c r="D338" s="24" t="s">
        <v>61</v>
      </c>
      <c r="E338" s="125">
        <v>1</v>
      </c>
      <c r="F338" s="214">
        <v>80000</v>
      </c>
      <c r="G338" s="204">
        <v>0.19</v>
      </c>
      <c r="H338" s="213">
        <v>95200</v>
      </c>
      <c r="I338" s="215"/>
      <c r="J338" s="215"/>
      <c r="K338" s="215"/>
      <c r="L338" s="215"/>
      <c r="M338" s="24"/>
      <c r="N338" s="24"/>
      <c r="O338" s="24"/>
      <c r="P338" s="24"/>
      <c r="Q338" s="24"/>
      <c r="R338" s="24"/>
      <c r="S338" s="9">
        <f t="shared" si="57"/>
        <v>5350.24</v>
      </c>
      <c r="T338" s="195">
        <f t="shared" si="58"/>
        <v>100550.24</v>
      </c>
      <c r="U338" s="212"/>
      <c r="V338" s="24">
        <v>27</v>
      </c>
      <c r="W338" s="24">
        <v>11</v>
      </c>
      <c r="X338" s="24">
        <v>18</v>
      </c>
      <c r="Y338" s="194">
        <v>4</v>
      </c>
      <c r="AA338" s="528" t="s">
        <v>2079</v>
      </c>
      <c r="AB338" s="525">
        <v>93713</v>
      </c>
      <c r="AC338" s="526">
        <f t="shared" si="59"/>
        <v>93713</v>
      </c>
    </row>
    <row r="339" spans="1:29" s="14" customFormat="1" ht="25.5" customHeight="1">
      <c r="A339" s="7">
        <v>337</v>
      </c>
      <c r="B339" s="206">
        <v>297842</v>
      </c>
      <c r="C339" s="70" t="s">
        <v>2081</v>
      </c>
      <c r="D339" s="24" t="s">
        <v>61</v>
      </c>
      <c r="E339" s="125">
        <v>1</v>
      </c>
      <c r="F339" s="214">
        <v>70000</v>
      </c>
      <c r="G339" s="204">
        <v>0.19</v>
      </c>
      <c r="H339" s="213">
        <v>83300</v>
      </c>
      <c r="I339" s="215"/>
      <c r="J339" s="215"/>
      <c r="K339" s="215"/>
      <c r="L339" s="215"/>
      <c r="M339" s="24"/>
      <c r="N339" s="24"/>
      <c r="O339" s="24"/>
      <c r="P339" s="24"/>
      <c r="Q339" s="24"/>
      <c r="R339" s="24"/>
      <c r="S339" s="9">
        <f t="shared" si="57"/>
        <v>4681.46</v>
      </c>
      <c r="T339" s="195">
        <f t="shared" si="58"/>
        <v>87981.46</v>
      </c>
      <c r="U339" s="212"/>
      <c r="V339" s="24">
        <v>27</v>
      </c>
      <c r="W339" s="24">
        <v>11</v>
      </c>
      <c r="X339" s="24">
        <v>18</v>
      </c>
      <c r="Y339" s="194">
        <v>20</v>
      </c>
      <c r="AA339" s="528" t="s">
        <v>2082</v>
      </c>
      <c r="AB339" s="525">
        <v>71222</v>
      </c>
      <c r="AC339" s="526">
        <f t="shared" si="59"/>
        <v>71222</v>
      </c>
    </row>
    <row r="340" spans="1:29" s="14" customFormat="1" ht="25.5" customHeight="1">
      <c r="A340" s="7">
        <v>338</v>
      </c>
      <c r="B340" s="206">
        <v>273766</v>
      </c>
      <c r="C340" s="70" t="s">
        <v>2083</v>
      </c>
      <c r="D340" s="24" t="s">
        <v>61</v>
      </c>
      <c r="E340" s="125">
        <v>1</v>
      </c>
      <c r="F340" s="214">
        <v>25000</v>
      </c>
      <c r="G340" s="204">
        <v>0.19</v>
      </c>
      <c r="H340" s="213">
        <v>29750</v>
      </c>
      <c r="I340" s="216"/>
      <c r="J340" s="215"/>
      <c r="K340" s="215"/>
      <c r="L340" s="215"/>
      <c r="M340" s="24"/>
      <c r="N340" s="24"/>
      <c r="O340" s="24"/>
      <c r="P340" s="24"/>
      <c r="Q340" s="24"/>
      <c r="R340" s="24"/>
      <c r="S340" s="9">
        <f t="shared" si="57"/>
        <v>1671.95</v>
      </c>
      <c r="T340" s="195">
        <f t="shared" si="58"/>
        <v>31421.95</v>
      </c>
      <c r="U340" s="212"/>
      <c r="V340" s="24">
        <v>11</v>
      </c>
      <c r="W340" s="24">
        <v>12</v>
      </c>
      <c r="X340" s="24">
        <v>16</v>
      </c>
      <c r="Y340" s="194">
        <v>4</v>
      </c>
      <c r="AA340" s="528" t="s">
        <v>2084</v>
      </c>
      <c r="AB340" s="525">
        <v>312375</v>
      </c>
      <c r="AC340" s="526">
        <f t="shared" si="59"/>
        <v>312375</v>
      </c>
    </row>
    <row r="341" spans="1:29" s="14" customFormat="1" ht="25.5" customHeight="1">
      <c r="A341" s="7">
        <v>339</v>
      </c>
      <c r="B341" s="206">
        <v>290782</v>
      </c>
      <c r="C341" s="70" t="s">
        <v>2085</v>
      </c>
      <c r="D341" s="24" t="s">
        <v>61</v>
      </c>
      <c r="E341" s="125">
        <v>1</v>
      </c>
      <c r="F341" s="214">
        <v>35000</v>
      </c>
      <c r="G341" s="204">
        <v>0.19</v>
      </c>
      <c r="H341" s="213">
        <v>41650</v>
      </c>
      <c r="I341" s="216"/>
      <c r="J341" s="215"/>
      <c r="K341" s="215"/>
      <c r="L341" s="215"/>
      <c r="M341" s="24"/>
      <c r="N341" s="24"/>
      <c r="O341" s="24"/>
      <c r="P341" s="24"/>
      <c r="Q341" s="24"/>
      <c r="R341" s="24"/>
      <c r="S341" s="9">
        <f t="shared" si="57"/>
        <v>2340.73</v>
      </c>
      <c r="T341" s="195">
        <f t="shared" si="58"/>
        <v>43990.73</v>
      </c>
      <c r="U341" s="212"/>
      <c r="V341" s="24">
        <v>30</v>
      </c>
      <c r="W341" s="24">
        <v>10</v>
      </c>
      <c r="X341" s="24">
        <v>24</v>
      </c>
      <c r="Y341" s="194">
        <v>3</v>
      </c>
      <c r="AA341" s="528" t="s">
        <v>2086</v>
      </c>
      <c r="AB341" s="525">
        <v>6872</v>
      </c>
      <c r="AC341" s="526">
        <f t="shared" si="59"/>
        <v>6872</v>
      </c>
    </row>
    <row r="342" spans="1:29" s="14" customFormat="1" ht="25.5" customHeight="1">
      <c r="A342" s="7">
        <v>340</v>
      </c>
      <c r="B342" s="206">
        <v>291329</v>
      </c>
      <c r="C342" s="70" t="s">
        <v>2087</v>
      </c>
      <c r="D342" s="24" t="s">
        <v>61</v>
      </c>
      <c r="E342" s="125">
        <v>1</v>
      </c>
      <c r="F342" s="214">
        <v>25000</v>
      </c>
      <c r="G342" s="204">
        <v>0.19</v>
      </c>
      <c r="H342" s="213">
        <v>29750</v>
      </c>
      <c r="I342" s="216"/>
      <c r="J342" s="215"/>
      <c r="K342" s="215"/>
      <c r="L342" s="215"/>
      <c r="M342" s="24"/>
      <c r="N342" s="24"/>
      <c r="O342" s="24"/>
      <c r="P342" s="24"/>
      <c r="Q342" s="24"/>
      <c r="R342" s="24"/>
      <c r="S342" s="9">
        <f t="shared" si="57"/>
        <v>1671.95</v>
      </c>
      <c r="T342" s="195">
        <f t="shared" si="58"/>
        <v>31421.95</v>
      </c>
      <c r="U342" s="212"/>
      <c r="V342" s="24">
        <v>30</v>
      </c>
      <c r="W342" s="24">
        <v>10</v>
      </c>
      <c r="X342" s="24">
        <v>24</v>
      </c>
      <c r="Y342" s="194">
        <v>3</v>
      </c>
      <c r="AA342" s="528" t="s">
        <v>2088</v>
      </c>
      <c r="AB342" s="525">
        <v>11246</v>
      </c>
      <c r="AC342" s="526">
        <f t="shared" si="59"/>
        <v>11246</v>
      </c>
    </row>
    <row r="343" spans="1:29" s="14" customFormat="1" ht="25.5" customHeight="1">
      <c r="A343" s="7">
        <v>341</v>
      </c>
      <c r="B343" s="206" t="s">
        <v>593</v>
      </c>
      <c r="C343" s="70" t="s">
        <v>2089</v>
      </c>
      <c r="D343" s="24" t="s">
        <v>614</v>
      </c>
      <c r="E343" s="125">
        <v>1</v>
      </c>
      <c r="F343" s="214">
        <v>350000</v>
      </c>
      <c r="G343" s="204">
        <v>0.19</v>
      </c>
      <c r="H343" s="213">
        <v>416500</v>
      </c>
      <c r="I343"/>
      <c r="J343"/>
      <c r="K343"/>
      <c r="L343"/>
      <c r="M343"/>
      <c r="N343"/>
      <c r="O343"/>
      <c r="P343"/>
      <c r="Q343"/>
      <c r="R343"/>
      <c r="S343" s="9">
        <f t="shared" si="57"/>
        <v>23407.3</v>
      </c>
      <c r="T343" s="195">
        <f t="shared" si="58"/>
        <v>439907.3</v>
      </c>
      <c r="U343" s="212"/>
      <c r="V343" s="24">
        <v>24</v>
      </c>
      <c r="W343" s="24">
        <v>12</v>
      </c>
      <c r="X343" s="24">
        <v>18</v>
      </c>
      <c r="Y343" s="194">
        <v>2</v>
      </c>
      <c r="AA343" s="528" t="s">
        <v>2090</v>
      </c>
      <c r="AB343" s="525">
        <v>649740</v>
      </c>
      <c r="AC343" s="526">
        <f t="shared" si="59"/>
        <v>649740</v>
      </c>
    </row>
    <row r="344" spans="1:29" s="14" customFormat="1" ht="25.5" customHeight="1">
      <c r="A344" s="7">
        <v>342</v>
      </c>
      <c r="B344" s="206">
        <v>292924</v>
      </c>
      <c r="C344" s="70" t="s">
        <v>2091</v>
      </c>
      <c r="D344" s="24" t="s">
        <v>614</v>
      </c>
      <c r="E344" s="125">
        <v>1</v>
      </c>
      <c r="F344" s="214">
        <v>90000</v>
      </c>
      <c r="G344" s="204">
        <v>0.19</v>
      </c>
      <c r="H344" s="213">
        <v>107100</v>
      </c>
      <c r="I344"/>
      <c r="J344"/>
      <c r="K344"/>
      <c r="L344"/>
      <c r="M344"/>
      <c r="N344"/>
      <c r="O344"/>
      <c r="P344"/>
      <c r="Q344"/>
      <c r="R344"/>
      <c r="S344" s="9">
        <f t="shared" si="57"/>
        <v>6019.02</v>
      </c>
      <c r="T344" s="195">
        <f t="shared" si="58"/>
        <v>113119.02</v>
      </c>
      <c r="U344" s="212"/>
      <c r="V344" s="24">
        <v>72</v>
      </c>
      <c r="W344" s="24">
        <v>15</v>
      </c>
      <c r="X344" s="24">
        <v>27</v>
      </c>
      <c r="Y344" s="194">
        <v>1</v>
      </c>
      <c r="AA344" s="528" t="s">
        <v>2092</v>
      </c>
      <c r="AB344" s="525">
        <v>112455</v>
      </c>
      <c r="AC344" s="526">
        <f t="shared" si="59"/>
        <v>112455</v>
      </c>
    </row>
    <row r="345" spans="1:29" s="14" customFormat="1" ht="25.5" customHeight="1">
      <c r="A345" s="7">
        <v>343</v>
      </c>
      <c r="B345" s="206">
        <v>257100</v>
      </c>
      <c r="C345" s="70" t="s">
        <v>2093</v>
      </c>
      <c r="D345" s="24" t="s">
        <v>61</v>
      </c>
      <c r="E345" s="125">
        <v>1</v>
      </c>
      <c r="F345" s="214">
        <v>12000</v>
      </c>
      <c r="G345" s="204">
        <v>0.19</v>
      </c>
      <c r="H345" s="213">
        <v>14280</v>
      </c>
      <c r="I345"/>
      <c r="J345"/>
      <c r="K345"/>
      <c r="L345"/>
      <c r="M345"/>
      <c r="N345"/>
      <c r="O345"/>
      <c r="P345"/>
      <c r="Q345"/>
      <c r="R345"/>
      <c r="S345" s="9">
        <f t="shared" si="57"/>
        <v>802.53599999999994</v>
      </c>
      <c r="T345" s="195">
        <f t="shared" si="58"/>
        <v>15082.536</v>
      </c>
      <c r="U345" s="212"/>
      <c r="V345" s="24">
        <v>40</v>
      </c>
      <c r="W345" s="24">
        <v>17</v>
      </c>
      <c r="X345" s="24">
        <v>28</v>
      </c>
      <c r="Y345" s="194">
        <v>9</v>
      </c>
      <c r="AA345" s="528" t="s">
        <v>2094</v>
      </c>
      <c r="AB345" s="525">
        <v>29988</v>
      </c>
      <c r="AC345" s="526">
        <f t="shared" si="59"/>
        <v>29988</v>
      </c>
    </row>
    <row r="346" spans="1:29" s="14" customFormat="1" ht="25.5" customHeight="1">
      <c r="A346" s="7">
        <v>344</v>
      </c>
      <c r="B346" s="206">
        <v>296626</v>
      </c>
      <c r="C346" s="70" t="s">
        <v>2095</v>
      </c>
      <c r="D346" s="24" t="s">
        <v>61</v>
      </c>
      <c r="E346" s="125">
        <v>1</v>
      </c>
      <c r="F346" s="214">
        <v>25000</v>
      </c>
      <c r="G346" s="204">
        <v>0.19</v>
      </c>
      <c r="H346" s="213">
        <v>29750</v>
      </c>
      <c r="I346"/>
      <c r="J346"/>
      <c r="K346"/>
      <c r="L346"/>
      <c r="M346"/>
      <c r="N346"/>
      <c r="O346"/>
      <c r="P346"/>
      <c r="Q346"/>
      <c r="R346"/>
      <c r="S346" s="9">
        <f t="shared" si="57"/>
        <v>1671.95</v>
      </c>
      <c r="T346" s="195">
        <f t="shared" si="58"/>
        <v>31421.95</v>
      </c>
      <c r="U346" s="212"/>
      <c r="V346" s="24">
        <v>11</v>
      </c>
      <c r="W346" s="24">
        <v>16</v>
      </c>
      <c r="X346" s="24">
        <v>21</v>
      </c>
      <c r="Y346" s="194">
        <v>16</v>
      </c>
      <c r="AA346" s="528" t="s">
        <v>2096</v>
      </c>
      <c r="AB346" s="525">
        <v>74970</v>
      </c>
      <c r="AC346" s="526">
        <f t="shared" si="59"/>
        <v>74970</v>
      </c>
    </row>
    <row r="347" spans="1:29" s="14" customFormat="1" ht="25.5" customHeight="1">
      <c r="A347" s="7">
        <v>345</v>
      </c>
      <c r="B347" s="206">
        <v>286595</v>
      </c>
      <c r="C347" s="70" t="s">
        <v>2097</v>
      </c>
      <c r="D347" s="24" t="s">
        <v>61</v>
      </c>
      <c r="E347" s="125">
        <v>1</v>
      </c>
      <c r="F347" s="214">
        <v>85000</v>
      </c>
      <c r="G347" s="204">
        <v>0.19</v>
      </c>
      <c r="H347" s="213">
        <v>101150</v>
      </c>
      <c r="I347"/>
      <c r="J347"/>
      <c r="K347"/>
      <c r="L347"/>
      <c r="M347"/>
      <c r="N347"/>
      <c r="O347"/>
      <c r="P347"/>
      <c r="Q347"/>
      <c r="R347"/>
      <c r="S347" s="9">
        <f t="shared" si="57"/>
        <v>5684.63</v>
      </c>
      <c r="T347" s="195">
        <f t="shared" si="58"/>
        <v>106834.63</v>
      </c>
      <c r="U347" s="212"/>
      <c r="V347" s="24">
        <v>30</v>
      </c>
      <c r="W347" s="24">
        <v>10</v>
      </c>
      <c r="X347" s="24">
        <v>20</v>
      </c>
      <c r="Y347" s="194">
        <v>4</v>
      </c>
      <c r="AA347" s="528" t="s">
        <v>2098</v>
      </c>
      <c r="AB347" s="525">
        <v>99960</v>
      </c>
      <c r="AC347" s="526">
        <f t="shared" si="59"/>
        <v>99960</v>
      </c>
    </row>
    <row r="348" spans="1:29" s="14" customFormat="1" ht="25.5" customHeight="1">
      <c r="A348" s="7">
        <v>346</v>
      </c>
      <c r="B348" s="206">
        <v>245296</v>
      </c>
      <c r="C348" s="70" t="s">
        <v>2099</v>
      </c>
      <c r="D348" s="24" t="s">
        <v>305</v>
      </c>
      <c r="E348" s="125">
        <v>1</v>
      </c>
      <c r="F348" s="214">
        <v>170000</v>
      </c>
      <c r="G348" s="204">
        <v>0.19</v>
      </c>
      <c r="H348" s="213">
        <v>202300</v>
      </c>
      <c r="I348"/>
      <c r="J348"/>
      <c r="K348"/>
      <c r="L348"/>
      <c r="M348"/>
      <c r="N348"/>
      <c r="O348"/>
      <c r="P348"/>
      <c r="Q348"/>
      <c r="R348"/>
      <c r="S348" s="9">
        <f t="shared" si="57"/>
        <v>11369.26</v>
      </c>
      <c r="T348" s="195">
        <f t="shared" si="58"/>
        <v>213669.26</v>
      </c>
      <c r="U348" s="212"/>
      <c r="V348" s="24">
        <v>24</v>
      </c>
      <c r="W348" s="24">
        <v>12</v>
      </c>
      <c r="X348" s="24">
        <v>18</v>
      </c>
      <c r="Y348" s="194">
        <v>2</v>
      </c>
      <c r="AA348" s="528" t="s">
        <v>2100</v>
      </c>
      <c r="AB348" s="525">
        <v>391718</v>
      </c>
      <c r="AC348" s="526">
        <f t="shared" si="59"/>
        <v>391718</v>
      </c>
    </row>
    <row r="349" spans="1:29" s="14" customFormat="1" ht="25.5" customHeight="1">
      <c r="A349" s="7">
        <v>347</v>
      </c>
      <c r="B349" s="206">
        <v>248872</v>
      </c>
      <c r="C349" s="70" t="s">
        <v>2101</v>
      </c>
      <c r="D349" s="24" t="s">
        <v>305</v>
      </c>
      <c r="E349" s="125">
        <v>1</v>
      </c>
      <c r="F349" s="214">
        <v>130000</v>
      </c>
      <c r="G349" s="204">
        <v>0.19</v>
      </c>
      <c r="H349" s="213">
        <v>154700</v>
      </c>
      <c r="I349"/>
      <c r="J349"/>
      <c r="K349"/>
      <c r="L349"/>
      <c r="M349"/>
      <c r="N349"/>
      <c r="O349"/>
      <c r="P349"/>
      <c r="Q349"/>
      <c r="R349"/>
      <c r="S349" s="9">
        <f t="shared" si="57"/>
        <v>8694.14</v>
      </c>
      <c r="T349" s="195">
        <f t="shared" si="58"/>
        <v>163394.14000000001</v>
      </c>
      <c r="U349" s="212"/>
      <c r="V349" s="24">
        <v>24</v>
      </c>
      <c r="W349" s="24">
        <v>12</v>
      </c>
      <c r="X349" s="24">
        <v>18</v>
      </c>
      <c r="Y349" s="194">
        <v>2</v>
      </c>
      <c r="AA349" s="528" t="s">
        <v>2102</v>
      </c>
      <c r="AB349" s="525">
        <v>143693</v>
      </c>
      <c r="AC349" s="526">
        <f t="shared" si="59"/>
        <v>143693</v>
      </c>
    </row>
    <row r="350" spans="1:29" s="14" customFormat="1" ht="25.5" customHeight="1">
      <c r="A350" s="7">
        <v>348</v>
      </c>
      <c r="B350" s="206">
        <v>295065</v>
      </c>
      <c r="C350" s="70" t="s">
        <v>2103</v>
      </c>
      <c r="D350" s="24" t="s">
        <v>305</v>
      </c>
      <c r="E350" s="125">
        <v>1</v>
      </c>
      <c r="F350" s="214">
        <v>60000</v>
      </c>
      <c r="G350" s="204">
        <v>0.19</v>
      </c>
      <c r="H350" s="213">
        <v>71400</v>
      </c>
      <c r="I350"/>
      <c r="J350"/>
      <c r="K350"/>
      <c r="L350"/>
      <c r="M350"/>
      <c r="N350"/>
      <c r="O350"/>
      <c r="P350"/>
      <c r="Q350"/>
      <c r="R350"/>
      <c r="S350" s="9">
        <f t="shared" si="57"/>
        <v>4012.68</v>
      </c>
      <c r="T350" s="195">
        <f t="shared" si="58"/>
        <v>75412.679999999993</v>
      </c>
      <c r="U350" s="212"/>
      <c r="V350" s="24">
        <v>24</v>
      </c>
      <c r="W350" s="24">
        <v>12</v>
      </c>
      <c r="X350" s="24">
        <v>18</v>
      </c>
      <c r="Y350" s="194">
        <v>2</v>
      </c>
      <c r="AA350" s="528" t="s">
        <v>2104</v>
      </c>
      <c r="AB350" s="525">
        <v>134946</v>
      </c>
      <c r="AC350" s="526">
        <f t="shared" si="59"/>
        <v>134946</v>
      </c>
    </row>
    <row r="351" spans="1:29" s="14" customFormat="1" ht="25.5" customHeight="1">
      <c r="A351" s="7">
        <v>349</v>
      </c>
      <c r="B351" s="206">
        <v>298282</v>
      </c>
      <c r="C351" s="70" t="s">
        <v>2105</v>
      </c>
      <c r="D351" s="24" t="s">
        <v>61</v>
      </c>
      <c r="E351" s="125">
        <v>1</v>
      </c>
      <c r="F351" s="214">
        <v>70000</v>
      </c>
      <c r="G351" s="204">
        <v>0.19</v>
      </c>
      <c r="H351" s="213">
        <v>83300</v>
      </c>
      <c r="I351"/>
      <c r="J351"/>
      <c r="K351"/>
      <c r="L351"/>
      <c r="M351"/>
      <c r="N351"/>
      <c r="O351"/>
      <c r="P351"/>
      <c r="Q351"/>
      <c r="R351"/>
      <c r="S351" s="9">
        <f t="shared" si="57"/>
        <v>4681.46</v>
      </c>
      <c r="T351" s="195">
        <f t="shared" si="58"/>
        <v>87981.46</v>
      </c>
      <c r="U351" s="212"/>
      <c r="V351" s="24">
        <v>24</v>
      </c>
      <c r="W351" s="24">
        <v>12</v>
      </c>
      <c r="X351" s="24">
        <v>18</v>
      </c>
      <c r="Y351" s="194">
        <v>2</v>
      </c>
      <c r="AA351" s="528" t="s">
        <v>2084</v>
      </c>
      <c r="AB351" s="525">
        <v>312375</v>
      </c>
      <c r="AC351" s="526">
        <f t="shared" si="59"/>
        <v>312375</v>
      </c>
    </row>
    <row r="352" spans="1:29" s="14" customFormat="1" ht="25.5" customHeight="1">
      <c r="A352" s="7">
        <v>350</v>
      </c>
      <c r="B352" s="206">
        <v>280251</v>
      </c>
      <c r="C352" s="70" t="s">
        <v>2106</v>
      </c>
      <c r="D352" s="24" t="s">
        <v>61</v>
      </c>
      <c r="E352" s="125">
        <v>1</v>
      </c>
      <c r="F352" s="214">
        <v>30000</v>
      </c>
      <c r="G352" s="204">
        <v>0.19</v>
      </c>
      <c r="H352" s="213">
        <v>35700</v>
      </c>
      <c r="I352"/>
      <c r="J352"/>
      <c r="K352"/>
      <c r="L352"/>
      <c r="M352"/>
      <c r="N352"/>
      <c r="O352"/>
      <c r="P352"/>
      <c r="Q352"/>
      <c r="R352"/>
      <c r="S352" s="9">
        <f t="shared" si="57"/>
        <v>2006.34</v>
      </c>
      <c r="T352" s="195">
        <f t="shared" si="58"/>
        <v>37706.339999999997</v>
      </c>
      <c r="U352" s="212"/>
      <c r="V352" s="24">
        <v>31</v>
      </c>
      <c r="W352" s="24">
        <v>16</v>
      </c>
      <c r="X352" s="24">
        <v>15</v>
      </c>
      <c r="Y352" s="194">
        <v>8</v>
      </c>
      <c r="AA352" s="528" t="s">
        <v>2107</v>
      </c>
      <c r="AB352" s="525">
        <v>43733</v>
      </c>
      <c r="AC352" s="526">
        <f t="shared" si="59"/>
        <v>43733</v>
      </c>
    </row>
    <row r="353" spans="1:29" s="14" customFormat="1" ht="25.5" customHeight="1">
      <c r="A353" s="7">
        <v>351</v>
      </c>
      <c r="B353" s="206">
        <v>296469</v>
      </c>
      <c r="C353" s="70" t="s">
        <v>2108</v>
      </c>
      <c r="D353" s="24" t="s">
        <v>61</v>
      </c>
      <c r="E353" s="125">
        <v>1</v>
      </c>
      <c r="F353" s="214">
        <v>20000</v>
      </c>
      <c r="G353" s="204">
        <v>0.19</v>
      </c>
      <c r="H353" s="213">
        <v>23800</v>
      </c>
      <c r="I353"/>
      <c r="J353"/>
      <c r="K353"/>
      <c r="L353"/>
      <c r="M353"/>
      <c r="N353"/>
      <c r="O353"/>
      <c r="P353"/>
      <c r="Q353"/>
      <c r="R353"/>
      <c r="S353" s="9">
        <f t="shared" si="57"/>
        <v>1337.56</v>
      </c>
      <c r="T353" s="195">
        <f t="shared" si="58"/>
        <v>25137.56</v>
      </c>
      <c r="U353" s="212"/>
      <c r="V353" s="24">
        <v>27</v>
      </c>
      <c r="W353" s="24">
        <v>11</v>
      </c>
      <c r="X353" s="24">
        <v>22</v>
      </c>
      <c r="Y353" s="24">
        <v>1</v>
      </c>
      <c r="AA353" s="528" t="s">
        <v>2109</v>
      </c>
      <c r="AB353" s="525">
        <v>37485</v>
      </c>
      <c r="AC353" s="526">
        <f t="shared" si="59"/>
        <v>37485</v>
      </c>
    </row>
    <row r="354" spans="1:29" s="14" customFormat="1" ht="25.5" customHeight="1">
      <c r="A354" s="7">
        <v>352</v>
      </c>
      <c r="B354" s="206">
        <v>289867</v>
      </c>
      <c r="C354" s="70" t="s">
        <v>2110</v>
      </c>
      <c r="D354" s="24" t="s">
        <v>61</v>
      </c>
      <c r="E354" s="125">
        <v>1</v>
      </c>
      <c r="F354" s="214">
        <v>45000</v>
      </c>
      <c r="G354" s="204">
        <v>0.19</v>
      </c>
      <c r="H354" s="213">
        <v>53550</v>
      </c>
      <c r="I354"/>
      <c r="J354"/>
      <c r="K354"/>
      <c r="L354"/>
      <c r="M354"/>
      <c r="N354"/>
      <c r="O354"/>
      <c r="P354"/>
      <c r="Q354"/>
      <c r="R354"/>
      <c r="S354" s="9">
        <f t="shared" si="57"/>
        <v>3009.51</v>
      </c>
      <c r="T354" s="195">
        <f t="shared" si="58"/>
        <v>56559.51</v>
      </c>
      <c r="U354" s="212"/>
      <c r="V354" s="24">
        <v>27</v>
      </c>
      <c r="W354" s="24">
        <v>11</v>
      </c>
      <c r="X354" s="24">
        <v>22</v>
      </c>
      <c r="Y354" s="24">
        <v>1</v>
      </c>
      <c r="AA354" s="528" t="s">
        <v>2111</v>
      </c>
      <c r="AB354" s="525">
        <v>49980</v>
      </c>
      <c r="AC354" s="526">
        <f t="shared" si="59"/>
        <v>49980</v>
      </c>
    </row>
    <row r="355" spans="1:29" ht="25.5" customHeight="1">
      <c r="A355" s="7">
        <v>353</v>
      </c>
      <c r="B355" s="206">
        <v>293610</v>
      </c>
      <c r="C355" s="70" t="s">
        <v>2112</v>
      </c>
      <c r="D355" s="24" t="s">
        <v>61</v>
      </c>
      <c r="E355" s="125">
        <v>1</v>
      </c>
      <c r="F355" s="214">
        <v>55000</v>
      </c>
      <c r="G355" s="204">
        <v>0.19</v>
      </c>
      <c r="H355" s="213">
        <v>65450</v>
      </c>
      <c r="I355"/>
      <c r="J355"/>
      <c r="K355"/>
      <c r="L355"/>
      <c r="M355"/>
      <c r="N355"/>
      <c r="O355"/>
      <c r="P355"/>
      <c r="Q355"/>
      <c r="R355"/>
      <c r="S355" s="9">
        <f t="shared" si="57"/>
        <v>3678.29</v>
      </c>
      <c r="T355" s="195">
        <f t="shared" si="58"/>
        <v>69128.289999999994</v>
      </c>
      <c r="U355" s="212"/>
      <c r="V355" s="24">
        <v>27</v>
      </c>
      <c r="W355" s="24">
        <v>11</v>
      </c>
      <c r="X355" s="24">
        <v>22</v>
      </c>
      <c r="Y355" s="24">
        <v>1</v>
      </c>
      <c r="AA355" s="528" t="s">
        <v>2113</v>
      </c>
      <c r="AB355" s="525">
        <v>56228</v>
      </c>
      <c r="AC355" s="526">
        <f t="shared" si="59"/>
        <v>56228</v>
      </c>
    </row>
    <row r="356" spans="1:29" ht="25.5" customHeight="1">
      <c r="A356" s="7">
        <v>354</v>
      </c>
      <c r="B356" s="206">
        <v>293604</v>
      </c>
      <c r="C356" s="211" t="s">
        <v>2114</v>
      </c>
      <c r="D356" s="79" t="s">
        <v>61</v>
      </c>
      <c r="E356" s="81">
        <v>1</v>
      </c>
      <c r="F356" s="210">
        <v>65000</v>
      </c>
      <c r="G356" s="209">
        <v>0.19</v>
      </c>
      <c r="H356" s="208">
        <v>77350</v>
      </c>
      <c r="I356"/>
      <c r="J356"/>
      <c r="K356"/>
      <c r="L356"/>
      <c r="M356"/>
      <c r="N356"/>
      <c r="O356"/>
      <c r="P356"/>
      <c r="Q356"/>
      <c r="R356"/>
      <c r="S356" s="9">
        <f t="shared" si="57"/>
        <v>4347.07</v>
      </c>
      <c r="T356" s="195">
        <f t="shared" si="58"/>
        <v>81697.070000000007</v>
      </c>
      <c r="V356" s="24">
        <v>27</v>
      </c>
      <c r="W356" s="24">
        <v>11</v>
      </c>
      <c r="X356" s="24">
        <v>22</v>
      </c>
      <c r="Y356" s="24">
        <v>1</v>
      </c>
      <c r="AA356" s="528" t="s">
        <v>2115</v>
      </c>
      <c r="AB356" s="525">
        <v>62475</v>
      </c>
      <c r="AC356" s="526">
        <f t="shared" si="59"/>
        <v>62475</v>
      </c>
    </row>
    <row r="357" spans="1:29" ht="25.5" customHeight="1">
      <c r="A357" s="7">
        <v>355</v>
      </c>
      <c r="B357" s="206">
        <v>253480</v>
      </c>
      <c r="C357" s="127" t="s">
        <v>2116</v>
      </c>
      <c r="D357" s="119" t="s">
        <v>61</v>
      </c>
      <c r="E357" s="125">
        <v>1</v>
      </c>
      <c r="F357" s="205">
        <v>45000</v>
      </c>
      <c r="G357" s="204">
        <v>0.19</v>
      </c>
      <c r="H357" s="203">
        <v>53550</v>
      </c>
      <c r="I357" s="202"/>
      <c r="J357" s="202"/>
      <c r="K357" s="201"/>
      <c r="L357" s="200"/>
      <c r="M357" s="199"/>
      <c r="N357" s="198"/>
      <c r="O357" s="197"/>
      <c r="P357" s="197"/>
      <c r="Q357" s="197"/>
      <c r="R357" s="196"/>
      <c r="S357" s="9">
        <f t="shared" si="57"/>
        <v>3009.51</v>
      </c>
      <c r="T357" s="195">
        <f t="shared" si="58"/>
        <v>56559.51</v>
      </c>
      <c r="U357" s="6"/>
      <c r="V357" s="186">
        <v>31</v>
      </c>
      <c r="W357" s="186">
        <v>21</v>
      </c>
      <c r="X357" s="186">
        <v>19</v>
      </c>
      <c r="Y357" s="207" t="s">
        <v>54</v>
      </c>
      <c r="AA357" s="528" t="s">
        <v>2117</v>
      </c>
      <c r="AB357" s="525">
        <v>41234</v>
      </c>
      <c r="AC357" s="526">
        <f t="shared" si="59"/>
        <v>41234</v>
      </c>
    </row>
    <row r="358" spans="1:29" ht="25.5" customHeight="1">
      <c r="A358" s="7">
        <v>356</v>
      </c>
      <c r="B358" s="206" t="s">
        <v>593</v>
      </c>
      <c r="C358" s="127" t="s">
        <v>2118</v>
      </c>
      <c r="D358" s="119" t="s">
        <v>61</v>
      </c>
      <c r="E358" s="125">
        <v>1</v>
      </c>
      <c r="F358" s="205">
        <v>35000</v>
      </c>
      <c r="G358" s="204">
        <v>0.19</v>
      </c>
      <c r="H358" s="203">
        <f>F358*G358+F358</f>
        <v>41650</v>
      </c>
      <c r="I358" s="202"/>
      <c r="J358" s="202"/>
      <c r="K358" s="201"/>
      <c r="L358" s="200"/>
      <c r="M358" s="199"/>
      <c r="N358" s="198"/>
      <c r="O358" s="197"/>
      <c r="P358" s="197"/>
      <c r="Q358" s="197"/>
      <c r="R358" s="196"/>
      <c r="S358" s="9">
        <f t="shared" si="57"/>
        <v>2340.73</v>
      </c>
      <c r="T358" s="195">
        <f t="shared" si="58"/>
        <v>43990.73</v>
      </c>
      <c r="U358" s="6"/>
      <c r="V358" s="24">
        <v>30</v>
      </c>
      <c r="W358" s="24">
        <v>10</v>
      </c>
      <c r="X358" s="24">
        <v>20</v>
      </c>
      <c r="Y358" s="194">
        <v>4</v>
      </c>
      <c r="AA358" s="528" t="s">
        <v>2119</v>
      </c>
      <c r="AB358" s="525">
        <v>76844</v>
      </c>
      <c r="AC358" s="526">
        <f t="shared" si="59"/>
        <v>76844</v>
      </c>
    </row>
    <row r="359" spans="1:29" ht="51">
      <c r="A359" s="7">
        <v>357</v>
      </c>
      <c r="B359" s="206">
        <v>237937</v>
      </c>
      <c r="C359" s="127" t="s">
        <v>2120</v>
      </c>
      <c r="D359" s="119" t="s">
        <v>61</v>
      </c>
      <c r="E359" s="125">
        <v>1</v>
      </c>
      <c r="F359" s="205">
        <v>60000</v>
      </c>
      <c r="G359" s="204">
        <v>0.19</v>
      </c>
      <c r="H359" s="203">
        <f>F359*G359+F359</f>
        <v>71400</v>
      </c>
      <c r="I359" s="202"/>
      <c r="J359" s="202"/>
      <c r="K359" s="201"/>
      <c r="L359" s="200"/>
      <c r="M359" s="199"/>
      <c r="N359" s="198"/>
      <c r="O359" s="197"/>
      <c r="P359" s="197"/>
      <c r="Q359" s="197"/>
      <c r="R359" s="196"/>
      <c r="S359" s="9">
        <f t="shared" si="57"/>
        <v>4012.68</v>
      </c>
      <c r="T359" s="195">
        <f t="shared" si="58"/>
        <v>75412.679999999993</v>
      </c>
      <c r="U359" s="6"/>
      <c r="V359" s="24">
        <v>30</v>
      </c>
      <c r="W359" s="24">
        <v>10</v>
      </c>
      <c r="X359" s="24">
        <v>20</v>
      </c>
      <c r="Y359" s="194">
        <v>4</v>
      </c>
      <c r="AA359" s="529">
        <v>53550</v>
      </c>
      <c r="AB359" s="525">
        <v>56228</v>
      </c>
      <c r="AC359" s="526">
        <f t="shared" si="59"/>
        <v>54889</v>
      </c>
    </row>
    <row r="360" spans="1:29">
      <c r="A360" s="10" t="s">
        <v>2121</v>
      </c>
      <c r="B360" s="193"/>
      <c r="C360" s="192" t="s">
        <v>2122</v>
      </c>
      <c r="D360" s="192"/>
      <c r="E360" s="12">
        <f>SUM(E3:E329)</f>
        <v>327</v>
      </c>
      <c r="F360" s="191">
        <f>SUM(F3:F329)</f>
        <v>10941837.333333343</v>
      </c>
      <c r="G360" s="11"/>
      <c r="H360" s="190">
        <f>SUM(H3:H329)</f>
        <v>13020786.426666666</v>
      </c>
      <c r="I360" s="189">
        <f>SUM(I3:I329)</f>
        <v>11323912</v>
      </c>
      <c r="J360" s="189">
        <f>SUM(J3:J329)</f>
        <v>11099622</v>
      </c>
      <c r="K360" s="189">
        <f>SUM(K3:K329)</f>
        <v>10401978</v>
      </c>
      <c r="L360" s="189">
        <f>SUM(L3:L329)</f>
        <v>10941837.333333343</v>
      </c>
      <c r="M360" s="83"/>
      <c r="N360" s="188"/>
      <c r="O360" s="13">
        <f>SUM(O3:O329)</f>
        <v>13475455.280000005</v>
      </c>
      <c r="P360" s="13">
        <f>SUM(P3:P329)</f>
        <v>13208550.179999992</v>
      </c>
      <c r="Q360" s="13">
        <f>SUM(Q3:Q329)</f>
        <v>12378353.819999997</v>
      </c>
      <c r="R360" s="13">
        <f>SUM(R3:R329)</f>
        <v>13020786.426666666</v>
      </c>
      <c r="S360" s="13">
        <f>SUM(S3:S329)</f>
        <v>731768.19717866706</v>
      </c>
      <c r="T360" s="187"/>
      <c r="U360" s="6"/>
      <c r="V360" s="186"/>
      <c r="W360" s="185"/>
      <c r="X360" s="185"/>
      <c r="Y360" s="185"/>
      <c r="Z360" s="1"/>
      <c r="AA360" s="484"/>
      <c r="AB360" s="1"/>
    </row>
    <row r="363" spans="1:29" s="15" customFormat="1" ht="12.75" customHeight="1">
      <c r="A363" s="14"/>
      <c r="B363" s="14"/>
      <c r="C363" s="14"/>
      <c r="D363" s="14"/>
      <c r="E363" s="128"/>
      <c r="F363" s="14"/>
      <c r="G363" s="82"/>
      <c r="H363" s="184"/>
      <c r="M363" s="14"/>
      <c r="N363" s="14"/>
      <c r="O363" s="14"/>
      <c r="P363" s="14"/>
      <c r="Q363" s="14"/>
      <c r="R363" s="14"/>
      <c r="S363" s="14"/>
      <c r="T363" s="14"/>
      <c r="U363" s="14"/>
      <c r="V363" s="14"/>
      <c r="W363" s="14"/>
      <c r="X363" s="14"/>
      <c r="Y363" s="14"/>
      <c r="Z363" s="14"/>
      <c r="AA363" s="485"/>
      <c r="AB363" s="14"/>
    </row>
    <row r="364" spans="1:29" s="15" customFormat="1" ht="12.75" customHeight="1">
      <c r="A364" s="14"/>
      <c r="B364" s="14"/>
      <c r="C364" s="14"/>
      <c r="D364" s="14" t="s">
        <v>2121</v>
      </c>
      <c r="E364" s="128"/>
      <c r="F364" s="14"/>
      <c r="G364" s="82"/>
      <c r="H364" s="16"/>
      <c r="M364" s="14"/>
      <c r="N364" s="14"/>
      <c r="O364" s="14"/>
      <c r="P364" s="14"/>
      <c r="Q364" s="14"/>
      <c r="R364" s="14"/>
      <c r="S364" s="14"/>
      <c r="T364" s="14"/>
      <c r="U364" s="14"/>
      <c r="V364" s="14"/>
      <c r="W364" s="14"/>
      <c r="X364" s="14"/>
      <c r="Y364" s="14"/>
      <c r="Z364" s="14"/>
      <c r="AA364" s="485"/>
      <c r="AB364" s="14"/>
    </row>
  </sheetData>
  <protectedRanges>
    <protectedRange sqref="C7:C19" name="Rango1_1_2" securityDescriptor="O:WDG:WDD:(D;;CC;;;S-1-5-21-1836410667-2628117613-3946582407-115395)"/>
    <protectedRange sqref="D7:D19" name="Rango1_1_2_1" securityDescriptor="O:WDG:WDD:(D;;CC;;;S-1-5-21-1836410667-2628117613-3946582407-115395)"/>
  </protectedRanges>
  <mergeCells count="2">
    <mergeCell ref="V1:Y1"/>
    <mergeCell ref="A1:T1"/>
  </mergeCells>
  <conditionalFormatting sqref="C360">
    <cfRule type="duplicateValues" dxfId="51" priority="17" stopIfTrue="1"/>
  </conditionalFormatting>
  <conditionalFormatting sqref="V248:Y260 V269:Y301 V234:Y246 V3:Y16 V194:Y199 V201:Y201 V203:Y221 V226:Y232 V303:Y329 V18:Y59 V114:Y192 V109:Y112 V61:Y107">
    <cfRule type="cellIs" dxfId="50" priority="16" stopIfTrue="1" operator="equal">
      <formula>"-"</formula>
    </cfRule>
  </conditionalFormatting>
  <conditionalFormatting sqref="V113:Y113">
    <cfRule type="cellIs" dxfId="49" priority="15" stopIfTrue="1" operator="equal">
      <formula>"-"</formula>
    </cfRule>
  </conditionalFormatting>
  <conditionalFormatting sqref="V233:Y233">
    <cfRule type="cellIs" dxfId="48" priority="14" stopIfTrue="1" operator="equal">
      <formula>"-"</formula>
    </cfRule>
  </conditionalFormatting>
  <conditionalFormatting sqref="V247:Y247">
    <cfRule type="cellIs" dxfId="47" priority="13" stopIfTrue="1" operator="equal">
      <formula>"-"</formula>
    </cfRule>
  </conditionalFormatting>
  <conditionalFormatting sqref="V268:Y268">
    <cfRule type="cellIs" dxfId="46" priority="12" stopIfTrue="1" operator="equal">
      <formula>"-"</formula>
    </cfRule>
  </conditionalFormatting>
  <conditionalFormatting sqref="V302:Y302">
    <cfRule type="cellIs" dxfId="45" priority="11" stopIfTrue="1" operator="equal">
      <formula>"-"</formula>
    </cfRule>
  </conditionalFormatting>
  <conditionalFormatting sqref="V17:Y17">
    <cfRule type="cellIs" dxfId="44" priority="10" stopIfTrue="1" operator="equal">
      <formula>"-"</formula>
    </cfRule>
  </conditionalFormatting>
  <conditionalFormatting sqref="V60:Y60">
    <cfRule type="cellIs" dxfId="43" priority="9" stopIfTrue="1" operator="equal">
      <formula>"-"</formula>
    </cfRule>
  </conditionalFormatting>
  <conditionalFormatting sqref="V108:Y108">
    <cfRule type="cellIs" dxfId="42" priority="8" stopIfTrue="1" operator="equal">
      <formula>"-"</formula>
    </cfRule>
  </conditionalFormatting>
  <conditionalFormatting sqref="V193:Y193">
    <cfRule type="cellIs" dxfId="41" priority="7" stopIfTrue="1" operator="equal">
      <formula>"-"</formula>
    </cfRule>
  </conditionalFormatting>
  <conditionalFormatting sqref="V200:Y200">
    <cfRule type="cellIs" dxfId="40" priority="6" stopIfTrue="1" operator="equal">
      <formula>"-"</formula>
    </cfRule>
  </conditionalFormatting>
  <conditionalFormatting sqref="V202:Y202">
    <cfRule type="cellIs" dxfId="39" priority="5" stopIfTrue="1" operator="equal">
      <formula>"-"</formula>
    </cfRule>
  </conditionalFormatting>
  <conditionalFormatting sqref="V222:Y225">
    <cfRule type="cellIs" dxfId="38" priority="4" stopIfTrue="1" operator="equal">
      <formula>"-"</formula>
    </cfRule>
  </conditionalFormatting>
  <conditionalFormatting sqref="V261:Y267">
    <cfRule type="cellIs" dxfId="37" priority="3" stopIfTrue="1" operator="equal">
      <formula>"-"</formula>
    </cfRule>
  </conditionalFormatting>
  <conditionalFormatting sqref="C306">
    <cfRule type="duplicateValues" dxfId="36" priority="2" stopIfTrue="1"/>
  </conditionalFormatting>
  <conditionalFormatting sqref="C307:C329">
    <cfRule type="duplicateValues" dxfId="35" priority="18" stopIfTrue="1"/>
  </conditionalFormatting>
  <conditionalFormatting sqref="V357:Y357">
    <cfRule type="cellIs" dxfId="34" priority="1" stopIfTrue="1" operator="equal">
      <formula>"-"</formula>
    </cfRule>
  </conditionalFormatting>
  <pageMargins left="0.7" right="0.7" top="0.75" bottom="0.75" header="0.3" footer="0.3"/>
  <pageSetup paperSize="9" scale="4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T70"/>
  <sheetViews>
    <sheetView topLeftCell="C1" zoomScale="80" zoomScaleNormal="80" workbookViewId="0">
      <selection activeCell="D6" sqref="D6"/>
    </sheetView>
  </sheetViews>
  <sheetFormatPr baseColWidth="10" defaultColWidth="11.42578125" defaultRowHeight="12.75"/>
  <cols>
    <col min="1" max="1" width="7" style="14" customWidth="1"/>
    <col min="2" max="2" width="16.7109375" style="14" customWidth="1"/>
    <col min="3" max="3" width="75.85546875" style="14" customWidth="1"/>
    <col min="4" max="4" width="12.5703125" style="14" bestFit="1" customWidth="1"/>
    <col min="5" max="5" width="7.85546875" style="14" bestFit="1" customWidth="1"/>
    <col min="6" max="6" width="16.28515625" style="14" bestFit="1" customWidth="1"/>
    <col min="7" max="7" width="5.42578125" style="14" bestFit="1" customWidth="1"/>
    <col min="8" max="8" width="8.7109375" style="14" bestFit="1" customWidth="1"/>
    <col min="9" max="9" width="8.140625" style="14" bestFit="1" customWidth="1"/>
    <col min="10" max="10" width="16.5703125" style="6" bestFit="1" customWidth="1"/>
    <col min="11" max="11" width="6.42578125" style="14" bestFit="1" customWidth="1"/>
    <col min="12" max="12" width="20.28515625" style="14" bestFit="1" customWidth="1"/>
    <col min="13" max="17" width="11.42578125" style="14"/>
    <col min="18" max="18" width="13.28515625" style="485" bestFit="1" customWidth="1"/>
    <col min="19" max="20" width="11.42578125" style="476"/>
    <col min="21" max="16384" width="11.42578125" style="14"/>
  </cols>
  <sheetData>
    <row r="1" spans="1:20" s="1" customFormat="1" ht="27" thickBot="1">
      <c r="A1" s="566" t="s">
        <v>3093</v>
      </c>
      <c r="B1" s="567"/>
      <c r="C1" s="567"/>
      <c r="D1" s="567"/>
      <c r="E1" s="567"/>
      <c r="F1" s="567"/>
      <c r="G1" s="567"/>
      <c r="H1" s="567"/>
      <c r="I1" s="567"/>
      <c r="J1" s="567"/>
      <c r="K1" s="567"/>
      <c r="L1" s="567"/>
      <c r="M1" s="565" t="s">
        <v>21</v>
      </c>
      <c r="N1" s="565"/>
      <c r="O1" s="565"/>
      <c r="P1" s="565"/>
      <c r="R1" s="484"/>
      <c r="S1" s="468"/>
      <c r="T1" s="468"/>
    </row>
    <row r="2" spans="1:20" s="1" customFormat="1" ht="81.75" customHeight="1">
      <c r="A2" s="2" t="s">
        <v>22</v>
      </c>
      <c r="B2" s="31" t="s">
        <v>23</v>
      </c>
      <c r="C2" s="32" t="s">
        <v>24</v>
      </c>
      <c r="D2" s="3" t="s">
        <v>25</v>
      </c>
      <c r="E2" s="17" t="s">
        <v>26</v>
      </c>
      <c r="F2" s="3" t="s">
        <v>1488</v>
      </c>
      <c r="G2" s="4" t="s">
        <v>1489</v>
      </c>
      <c r="H2" s="3">
        <v>2020</v>
      </c>
      <c r="I2" s="3">
        <v>2021</v>
      </c>
      <c r="J2" s="3" t="s">
        <v>619</v>
      </c>
      <c r="K2" s="3" t="s">
        <v>28</v>
      </c>
      <c r="L2" s="182" t="s">
        <v>620</v>
      </c>
      <c r="M2" s="2" t="s">
        <v>30</v>
      </c>
      <c r="N2" s="32" t="s">
        <v>31</v>
      </c>
      <c r="O2" s="32" t="s">
        <v>32</v>
      </c>
      <c r="P2" s="25" t="s">
        <v>33</v>
      </c>
      <c r="R2" s="506" t="s">
        <v>34</v>
      </c>
      <c r="S2" s="507" t="s">
        <v>35</v>
      </c>
      <c r="T2" s="508" t="s">
        <v>36</v>
      </c>
    </row>
    <row r="3" spans="1:20" s="1" customFormat="1" ht="25.5">
      <c r="A3" s="7">
        <v>1</v>
      </c>
      <c r="B3" s="22">
        <v>230664</v>
      </c>
      <c r="C3" s="26" t="s">
        <v>2123</v>
      </c>
      <c r="D3" s="22" t="s">
        <v>2124</v>
      </c>
      <c r="E3" s="27">
        <v>1</v>
      </c>
      <c r="F3" s="91">
        <v>42782.333333333336</v>
      </c>
      <c r="G3" s="92">
        <v>0.19</v>
      </c>
      <c r="H3" s="84">
        <v>51210.46</v>
      </c>
      <c r="I3" s="84">
        <v>50910.976666666669</v>
      </c>
      <c r="J3" s="84">
        <f t="shared" ref="J3:J34" si="0">(H3+I3)/2</f>
        <v>51060.718333333338</v>
      </c>
      <c r="K3" s="99">
        <v>5.62E-2</v>
      </c>
      <c r="L3" s="254">
        <f t="shared" ref="L3:L34" si="1">(J3*K3)+J3</f>
        <v>53930.330703666674</v>
      </c>
      <c r="M3" s="186">
        <v>15</v>
      </c>
      <c r="N3" s="186">
        <v>12</v>
      </c>
      <c r="O3" s="186">
        <v>15</v>
      </c>
      <c r="P3" s="207" t="s">
        <v>150</v>
      </c>
      <c r="R3" s="510">
        <v>59976</v>
      </c>
      <c r="S3" s="511">
        <v>57120</v>
      </c>
      <c r="T3" s="512">
        <f t="shared" ref="T3:T34" si="2">IF(S3&gt;0,AVERAGE(R3,S3),R3)</f>
        <v>58548</v>
      </c>
    </row>
    <row r="4" spans="1:20" s="1" customFormat="1" ht="15.75">
      <c r="A4" s="7">
        <v>2</v>
      </c>
      <c r="B4" s="22">
        <v>244423</v>
      </c>
      <c r="C4" s="26" t="s">
        <v>2125</v>
      </c>
      <c r="D4" s="22" t="s">
        <v>43</v>
      </c>
      <c r="E4" s="27">
        <v>1</v>
      </c>
      <c r="F4" s="91">
        <v>12388.333333333334</v>
      </c>
      <c r="G4" s="92">
        <v>0.19</v>
      </c>
      <c r="H4" s="84">
        <v>14828.59</v>
      </c>
      <c r="I4" s="84">
        <v>14742.116666666667</v>
      </c>
      <c r="J4" s="84">
        <f t="shared" si="0"/>
        <v>14785.353333333333</v>
      </c>
      <c r="K4" s="99">
        <v>5.62E-2</v>
      </c>
      <c r="L4" s="254">
        <f t="shared" si="1"/>
        <v>15616.290190666667</v>
      </c>
      <c r="M4" s="186">
        <v>32</v>
      </c>
      <c r="N4" s="186">
        <v>13</v>
      </c>
      <c r="O4" s="186">
        <v>10</v>
      </c>
      <c r="P4" s="207" t="s">
        <v>118</v>
      </c>
      <c r="R4" s="513">
        <v>22471</v>
      </c>
      <c r="S4" s="511">
        <v>21420</v>
      </c>
      <c r="T4" s="512">
        <f t="shared" si="2"/>
        <v>21945.5</v>
      </c>
    </row>
    <row r="5" spans="1:20" s="1" customFormat="1" ht="15.75">
      <c r="A5" s="7">
        <v>3</v>
      </c>
      <c r="B5" s="22">
        <v>240376</v>
      </c>
      <c r="C5" s="26" t="s">
        <v>2126</v>
      </c>
      <c r="D5" s="22" t="s">
        <v>61</v>
      </c>
      <c r="E5" s="27">
        <v>1</v>
      </c>
      <c r="F5" s="91">
        <v>57814</v>
      </c>
      <c r="G5" s="92">
        <v>0.19</v>
      </c>
      <c r="H5" s="84">
        <v>69203.259999999995</v>
      </c>
      <c r="I5" s="84">
        <v>68798.66</v>
      </c>
      <c r="J5" s="84">
        <f t="shared" si="0"/>
        <v>69000.959999999992</v>
      </c>
      <c r="K5" s="99">
        <v>5.62E-2</v>
      </c>
      <c r="L5" s="254">
        <f t="shared" si="1"/>
        <v>72878.813951999997</v>
      </c>
      <c r="M5" s="186">
        <v>42</v>
      </c>
      <c r="N5" s="186">
        <v>13</v>
      </c>
      <c r="O5" s="186">
        <v>22</v>
      </c>
      <c r="P5" s="207" t="s">
        <v>50</v>
      </c>
      <c r="R5" s="513">
        <v>74970</v>
      </c>
      <c r="S5" s="511">
        <v>71400</v>
      </c>
      <c r="T5" s="512">
        <f t="shared" si="2"/>
        <v>73185</v>
      </c>
    </row>
    <row r="6" spans="1:20" s="1" customFormat="1" ht="25.5">
      <c r="A6" s="7">
        <v>4</v>
      </c>
      <c r="B6" s="65">
        <v>244882</v>
      </c>
      <c r="C6" s="26" t="s">
        <v>2127</v>
      </c>
      <c r="D6" s="22" t="s">
        <v>61</v>
      </c>
      <c r="E6" s="27">
        <v>1</v>
      </c>
      <c r="F6" s="91">
        <v>1404.3333333333333</v>
      </c>
      <c r="G6" s="92">
        <v>0.19</v>
      </c>
      <c r="H6" s="84">
        <v>1681.47</v>
      </c>
      <c r="I6" s="84">
        <v>1671.1566666666665</v>
      </c>
      <c r="J6" s="84">
        <f t="shared" si="0"/>
        <v>1676.3133333333333</v>
      </c>
      <c r="K6" s="99">
        <v>5.62E-2</v>
      </c>
      <c r="L6" s="254">
        <f t="shared" si="1"/>
        <v>1770.5221426666667</v>
      </c>
      <c r="M6" s="186">
        <v>39</v>
      </c>
      <c r="N6" s="186">
        <v>13</v>
      </c>
      <c r="O6" s="186">
        <v>17</v>
      </c>
      <c r="P6" s="207" t="s">
        <v>150</v>
      </c>
      <c r="R6" s="513">
        <v>2249</v>
      </c>
      <c r="S6" s="511">
        <v>2142</v>
      </c>
      <c r="T6" s="512">
        <f t="shared" si="2"/>
        <v>2195.5</v>
      </c>
    </row>
    <row r="7" spans="1:20" s="1" customFormat="1" ht="76.5">
      <c r="A7" s="7">
        <v>5</v>
      </c>
      <c r="B7" s="22">
        <v>233481</v>
      </c>
      <c r="C7" s="26" t="s">
        <v>2128</v>
      </c>
      <c r="D7" s="22" t="s">
        <v>128</v>
      </c>
      <c r="E7" s="27">
        <v>1</v>
      </c>
      <c r="F7" s="91">
        <v>198218</v>
      </c>
      <c r="G7" s="92">
        <v>0.19</v>
      </c>
      <c r="H7" s="84">
        <v>237266.96</v>
      </c>
      <c r="I7" s="84">
        <v>235879.41999999998</v>
      </c>
      <c r="J7" s="84">
        <f t="shared" si="0"/>
        <v>236573.19</v>
      </c>
      <c r="K7" s="99">
        <v>5.62E-2</v>
      </c>
      <c r="L7" s="254">
        <f t="shared" si="1"/>
        <v>249868.603278</v>
      </c>
      <c r="M7" s="186">
        <v>26</v>
      </c>
      <c r="N7" s="186">
        <v>12</v>
      </c>
      <c r="O7" s="186">
        <v>16</v>
      </c>
      <c r="P7" s="207" t="s">
        <v>62</v>
      </c>
      <c r="R7" s="510">
        <v>562275</v>
      </c>
      <c r="S7" s="514" t="s">
        <v>2129</v>
      </c>
      <c r="T7" s="512">
        <f t="shared" si="2"/>
        <v>562275</v>
      </c>
    </row>
    <row r="8" spans="1:20" s="1" customFormat="1" ht="30.75" customHeight="1">
      <c r="A8" s="7">
        <v>6</v>
      </c>
      <c r="B8" s="22">
        <v>233481</v>
      </c>
      <c r="C8" s="26" t="s">
        <v>2130</v>
      </c>
      <c r="D8" s="22" t="s">
        <v>520</v>
      </c>
      <c r="E8" s="27">
        <v>1</v>
      </c>
      <c r="F8" s="91">
        <v>412790.66666666669</v>
      </c>
      <c r="G8" s="92">
        <v>0.19</v>
      </c>
      <c r="H8" s="84">
        <v>494110.61</v>
      </c>
      <c r="I8" s="84">
        <v>491220.89333333337</v>
      </c>
      <c r="J8" s="84">
        <f t="shared" si="0"/>
        <v>492665.75166666671</v>
      </c>
      <c r="K8" s="99">
        <v>5.62E-2</v>
      </c>
      <c r="L8" s="254">
        <f t="shared" si="1"/>
        <v>520353.56691033335</v>
      </c>
      <c r="M8" s="186">
        <v>26</v>
      </c>
      <c r="N8" s="186">
        <v>12</v>
      </c>
      <c r="O8" s="186">
        <v>16</v>
      </c>
      <c r="P8" s="207" t="s">
        <v>282</v>
      </c>
      <c r="R8" s="513">
        <v>258647</v>
      </c>
      <c r="S8" s="511">
        <v>246330</v>
      </c>
      <c r="T8" s="512">
        <f t="shared" si="2"/>
        <v>252488.5</v>
      </c>
    </row>
    <row r="9" spans="1:20" s="1" customFormat="1" ht="15.75">
      <c r="A9" s="7">
        <v>7</v>
      </c>
      <c r="B9" s="22">
        <v>283183</v>
      </c>
      <c r="C9" s="26" t="s">
        <v>2131</v>
      </c>
      <c r="D9" s="22" t="s">
        <v>41</v>
      </c>
      <c r="E9" s="27">
        <v>1</v>
      </c>
      <c r="F9" s="91">
        <v>165182.33333333334</v>
      </c>
      <c r="G9" s="92">
        <v>0.19</v>
      </c>
      <c r="H9" s="84">
        <v>197723.26</v>
      </c>
      <c r="I9" s="84">
        <v>196566.97666666668</v>
      </c>
      <c r="J9" s="84">
        <f t="shared" si="0"/>
        <v>197145.11833333335</v>
      </c>
      <c r="K9" s="99">
        <v>5.62E-2</v>
      </c>
      <c r="L9" s="254">
        <f t="shared" si="1"/>
        <v>208224.67398366667</v>
      </c>
      <c r="M9" s="186">
        <v>39</v>
      </c>
      <c r="N9" s="186">
        <v>12</v>
      </c>
      <c r="O9" s="186">
        <v>14</v>
      </c>
      <c r="P9" s="207" t="s">
        <v>2132</v>
      </c>
      <c r="R9" s="510">
        <v>224910</v>
      </c>
      <c r="S9" s="514" t="s">
        <v>2133</v>
      </c>
      <c r="T9" s="512">
        <f t="shared" si="2"/>
        <v>224910</v>
      </c>
    </row>
    <row r="10" spans="1:20" s="1" customFormat="1" ht="15.75">
      <c r="A10" s="7">
        <v>8</v>
      </c>
      <c r="B10" s="22">
        <v>232807</v>
      </c>
      <c r="C10" s="26" t="s">
        <v>2134</v>
      </c>
      <c r="D10" s="22" t="s">
        <v>41</v>
      </c>
      <c r="E10" s="27">
        <v>1</v>
      </c>
      <c r="F10" s="91">
        <v>66072.666666666672</v>
      </c>
      <c r="G10" s="92">
        <v>0.19</v>
      </c>
      <c r="H10" s="84">
        <v>79088.59</v>
      </c>
      <c r="I10" s="84">
        <v>78626.473333333342</v>
      </c>
      <c r="J10" s="84">
        <f t="shared" si="0"/>
        <v>78857.531666666677</v>
      </c>
      <c r="K10" s="99">
        <v>5.62E-2</v>
      </c>
      <c r="L10" s="254">
        <f t="shared" si="1"/>
        <v>83289.324946333349</v>
      </c>
      <c r="M10" s="186">
        <v>39</v>
      </c>
      <c r="N10" s="186">
        <v>12</v>
      </c>
      <c r="O10" s="186">
        <v>14</v>
      </c>
      <c r="P10" s="207" t="s">
        <v>2132</v>
      </c>
      <c r="R10" s="513">
        <v>0</v>
      </c>
      <c r="S10" s="511">
        <v>97580</v>
      </c>
      <c r="T10" s="512">
        <f t="shared" si="2"/>
        <v>48790</v>
      </c>
    </row>
    <row r="11" spans="1:20" s="1" customFormat="1" ht="15.75">
      <c r="A11" s="7">
        <v>9</v>
      </c>
      <c r="B11" s="22">
        <v>232807</v>
      </c>
      <c r="C11" s="26" t="s">
        <v>2135</v>
      </c>
      <c r="D11" s="22" t="s">
        <v>61</v>
      </c>
      <c r="E11" s="27">
        <v>1</v>
      </c>
      <c r="F11" s="91">
        <v>7268.666666666667</v>
      </c>
      <c r="G11" s="92">
        <v>0.19</v>
      </c>
      <c r="H11" s="84">
        <v>8700.09</v>
      </c>
      <c r="I11" s="84">
        <v>8649.7133333333331</v>
      </c>
      <c r="J11" s="84">
        <f t="shared" si="0"/>
        <v>8674.9016666666666</v>
      </c>
      <c r="K11" s="99">
        <v>5.62E-2</v>
      </c>
      <c r="L11" s="254">
        <f t="shared" si="1"/>
        <v>9162.431140333334</v>
      </c>
      <c r="M11" s="186">
        <v>39</v>
      </c>
      <c r="N11" s="186">
        <v>12</v>
      </c>
      <c r="O11" s="186">
        <v>14</v>
      </c>
      <c r="P11" s="207" t="s">
        <v>2132</v>
      </c>
      <c r="R11" s="510">
        <v>724710</v>
      </c>
      <c r="S11" s="514" t="s">
        <v>2136</v>
      </c>
      <c r="T11" s="512">
        <f t="shared" si="2"/>
        <v>724710</v>
      </c>
    </row>
    <row r="12" spans="1:20" s="1" customFormat="1" ht="39.75" customHeight="1">
      <c r="A12" s="7">
        <v>10</v>
      </c>
      <c r="B12" s="22">
        <v>278139</v>
      </c>
      <c r="C12" s="26" t="s">
        <v>2137</v>
      </c>
      <c r="D12" s="22" t="s">
        <v>61</v>
      </c>
      <c r="E12" s="27">
        <v>1</v>
      </c>
      <c r="F12" s="91">
        <v>445992.33333333331</v>
      </c>
      <c r="G12" s="92">
        <v>0.19</v>
      </c>
      <c r="H12" s="84">
        <v>533853.04</v>
      </c>
      <c r="I12" s="84">
        <v>530730.87666666671</v>
      </c>
      <c r="J12" s="84">
        <f t="shared" si="0"/>
        <v>532291.95833333337</v>
      </c>
      <c r="K12" s="99">
        <v>5.62E-2</v>
      </c>
      <c r="L12" s="254">
        <f t="shared" si="1"/>
        <v>562206.76639166672</v>
      </c>
      <c r="M12" s="186">
        <v>43</v>
      </c>
      <c r="N12" s="186">
        <v>20</v>
      </c>
      <c r="O12" s="186">
        <v>18</v>
      </c>
      <c r="P12" s="207" t="s">
        <v>93</v>
      </c>
      <c r="R12" s="513">
        <v>724710</v>
      </c>
      <c r="S12" s="514" t="s">
        <v>2136</v>
      </c>
      <c r="T12" s="512">
        <f t="shared" si="2"/>
        <v>724710</v>
      </c>
    </row>
    <row r="13" spans="1:20" s="1" customFormat="1" ht="25.5">
      <c r="A13" s="7">
        <v>11</v>
      </c>
      <c r="B13" s="22">
        <v>259150</v>
      </c>
      <c r="C13" s="26" t="s">
        <v>2138</v>
      </c>
      <c r="D13" s="22" t="s">
        <v>374</v>
      </c>
      <c r="E13" s="27">
        <v>1</v>
      </c>
      <c r="F13" s="91">
        <v>284939.66666666669</v>
      </c>
      <c r="G13" s="92">
        <v>0.19</v>
      </c>
      <c r="H13" s="84">
        <v>341073.04</v>
      </c>
      <c r="I13" s="84">
        <v>339078.20333333337</v>
      </c>
      <c r="J13" s="84">
        <f t="shared" si="0"/>
        <v>340075.6216666667</v>
      </c>
      <c r="K13" s="99">
        <v>5.62E-2</v>
      </c>
      <c r="L13" s="254">
        <f t="shared" si="1"/>
        <v>359187.8716043334</v>
      </c>
      <c r="M13" s="186">
        <v>43</v>
      </c>
      <c r="N13" s="186">
        <v>20</v>
      </c>
      <c r="O13" s="186">
        <v>18</v>
      </c>
      <c r="P13" s="207" t="s">
        <v>93</v>
      </c>
      <c r="R13" s="513">
        <v>38080</v>
      </c>
      <c r="S13" s="511">
        <v>0</v>
      </c>
      <c r="T13" s="515">
        <f t="shared" si="2"/>
        <v>38080</v>
      </c>
    </row>
    <row r="14" spans="1:20" s="1" customFormat="1" ht="25.5">
      <c r="A14" s="7">
        <v>12</v>
      </c>
      <c r="B14" s="22">
        <v>259150</v>
      </c>
      <c r="C14" s="26" t="s">
        <v>2139</v>
      </c>
      <c r="D14" s="22" t="s">
        <v>374</v>
      </c>
      <c r="E14" s="27">
        <v>1</v>
      </c>
      <c r="F14" s="91">
        <v>11396.666666666666</v>
      </c>
      <c r="G14" s="92">
        <v>0.19</v>
      </c>
      <c r="H14" s="84">
        <v>13642.16</v>
      </c>
      <c r="I14" s="84">
        <v>13562.033333333333</v>
      </c>
      <c r="J14" s="84">
        <f t="shared" si="0"/>
        <v>13602.096666666666</v>
      </c>
      <c r="K14" s="99">
        <v>5.62E-2</v>
      </c>
      <c r="L14" s="254">
        <f t="shared" si="1"/>
        <v>14366.534499333333</v>
      </c>
      <c r="M14" s="186">
        <v>24</v>
      </c>
      <c r="N14" s="186">
        <v>14</v>
      </c>
      <c r="O14" s="186">
        <v>15</v>
      </c>
      <c r="P14" s="207" t="s">
        <v>308</v>
      </c>
      <c r="R14" s="513">
        <v>0</v>
      </c>
      <c r="S14" s="511">
        <v>0</v>
      </c>
      <c r="T14" s="515">
        <f t="shared" si="2"/>
        <v>0</v>
      </c>
    </row>
    <row r="15" spans="1:20" s="1" customFormat="1" ht="25.5">
      <c r="A15" s="7">
        <v>13</v>
      </c>
      <c r="B15" s="19">
        <v>232824</v>
      </c>
      <c r="C15" s="29" t="s">
        <v>2140</v>
      </c>
      <c r="D15" s="23" t="s">
        <v>61</v>
      </c>
      <c r="E15" s="27">
        <v>1</v>
      </c>
      <c r="F15" s="91">
        <v>60786</v>
      </c>
      <c r="G15" s="92">
        <v>0.19</v>
      </c>
      <c r="H15" s="84">
        <v>72761.36</v>
      </c>
      <c r="I15" s="84"/>
      <c r="J15" s="84">
        <f t="shared" si="0"/>
        <v>36380.68</v>
      </c>
      <c r="K15" s="99">
        <v>5.62E-2</v>
      </c>
      <c r="L15" s="254">
        <f t="shared" si="1"/>
        <v>38425.274215999998</v>
      </c>
      <c r="M15" s="186">
        <v>24</v>
      </c>
      <c r="N15" s="186">
        <v>14</v>
      </c>
      <c r="O15" s="186">
        <v>15</v>
      </c>
      <c r="P15" s="207" t="s">
        <v>550</v>
      </c>
      <c r="R15" s="513">
        <v>71400</v>
      </c>
      <c r="S15" s="511"/>
      <c r="T15" s="515">
        <f t="shared" si="2"/>
        <v>71400</v>
      </c>
    </row>
    <row r="16" spans="1:20" s="1" customFormat="1" ht="25.5">
      <c r="A16" s="7">
        <v>14</v>
      </c>
      <c r="B16" s="22">
        <v>259150</v>
      </c>
      <c r="C16" s="26" t="s">
        <v>2141</v>
      </c>
      <c r="D16" s="22" t="s">
        <v>128</v>
      </c>
      <c r="E16" s="27">
        <v>1</v>
      </c>
      <c r="F16" s="91">
        <v>24777</v>
      </c>
      <c r="G16" s="92">
        <v>0.19</v>
      </c>
      <c r="H16" s="84">
        <v>29658.37</v>
      </c>
      <c r="I16" s="84">
        <v>29484.63</v>
      </c>
      <c r="J16" s="84">
        <f t="shared" si="0"/>
        <v>29571.5</v>
      </c>
      <c r="K16" s="99">
        <v>5.62E-2</v>
      </c>
      <c r="L16" s="254">
        <f t="shared" si="1"/>
        <v>31233.418300000001</v>
      </c>
      <c r="M16" s="186">
        <v>12</v>
      </c>
      <c r="N16" s="186">
        <v>35</v>
      </c>
      <c r="O16" s="186">
        <v>23</v>
      </c>
      <c r="P16" s="207" t="s">
        <v>282</v>
      </c>
      <c r="R16" s="513">
        <v>0</v>
      </c>
      <c r="S16" s="511">
        <v>0</v>
      </c>
      <c r="T16" s="515">
        <f t="shared" si="2"/>
        <v>0</v>
      </c>
    </row>
    <row r="17" spans="1:20" s="1" customFormat="1" ht="25.5">
      <c r="A17" s="7">
        <v>15</v>
      </c>
      <c r="B17" s="22">
        <v>259150</v>
      </c>
      <c r="C17" s="26" t="s">
        <v>2142</v>
      </c>
      <c r="D17" s="22" t="s">
        <v>128</v>
      </c>
      <c r="E17" s="27">
        <v>1</v>
      </c>
      <c r="F17" s="91">
        <v>29732.666666666668</v>
      </c>
      <c r="G17" s="92">
        <v>0.19</v>
      </c>
      <c r="H17" s="84">
        <v>35589.33</v>
      </c>
      <c r="I17" s="84">
        <v>35381.873333333337</v>
      </c>
      <c r="J17" s="84">
        <f t="shared" si="0"/>
        <v>35485.601666666669</v>
      </c>
      <c r="K17" s="99">
        <v>5.62E-2</v>
      </c>
      <c r="L17" s="254">
        <f t="shared" si="1"/>
        <v>37479.892480333336</v>
      </c>
      <c r="M17" s="186">
        <v>24</v>
      </c>
      <c r="N17" s="186">
        <v>14</v>
      </c>
      <c r="O17" s="186">
        <v>15</v>
      </c>
      <c r="P17" s="207" t="s">
        <v>308</v>
      </c>
      <c r="R17" s="513">
        <v>38080</v>
      </c>
      <c r="S17" s="511">
        <v>0</v>
      </c>
      <c r="T17" s="515">
        <f t="shared" si="2"/>
        <v>38080</v>
      </c>
    </row>
    <row r="18" spans="1:20" s="1" customFormat="1" ht="25.5">
      <c r="A18" s="7">
        <v>16</v>
      </c>
      <c r="B18" s="22">
        <v>247985</v>
      </c>
      <c r="C18" s="26" t="s">
        <v>2143</v>
      </c>
      <c r="D18" s="22" t="s">
        <v>61</v>
      </c>
      <c r="E18" s="27">
        <v>1</v>
      </c>
      <c r="F18" s="91">
        <v>132145.66666666666</v>
      </c>
      <c r="G18" s="92">
        <v>0.19</v>
      </c>
      <c r="H18" s="84">
        <v>158178.37</v>
      </c>
      <c r="I18" s="84">
        <v>157253.34333333332</v>
      </c>
      <c r="J18" s="84">
        <f t="shared" si="0"/>
        <v>157715.85666666666</v>
      </c>
      <c r="K18" s="99">
        <v>5.62E-2</v>
      </c>
      <c r="L18" s="254">
        <f t="shared" si="1"/>
        <v>166579.48781133333</v>
      </c>
      <c r="M18" s="186">
        <v>24</v>
      </c>
      <c r="N18" s="186">
        <v>14</v>
      </c>
      <c r="O18" s="186">
        <v>15</v>
      </c>
      <c r="P18" s="207" t="s">
        <v>550</v>
      </c>
      <c r="R18" s="513">
        <v>140420</v>
      </c>
      <c r="S18" s="511">
        <v>0</v>
      </c>
      <c r="T18" s="515">
        <f t="shared" si="2"/>
        <v>140420</v>
      </c>
    </row>
    <row r="19" spans="1:20" s="1" customFormat="1" ht="15.75">
      <c r="A19" s="7">
        <v>17</v>
      </c>
      <c r="B19" s="22">
        <v>238646</v>
      </c>
      <c r="C19" s="26" t="s">
        <v>2144</v>
      </c>
      <c r="D19" s="22" t="s">
        <v>128</v>
      </c>
      <c r="E19" s="27">
        <v>1</v>
      </c>
      <c r="F19" s="91">
        <v>34688.333333333336</v>
      </c>
      <c r="G19" s="92">
        <v>0.19</v>
      </c>
      <c r="H19" s="84">
        <v>41522.67</v>
      </c>
      <c r="I19" s="84">
        <v>41279.116666666669</v>
      </c>
      <c r="J19" s="84">
        <f t="shared" si="0"/>
        <v>41400.893333333333</v>
      </c>
      <c r="K19" s="99">
        <v>5.62E-2</v>
      </c>
      <c r="L19" s="254">
        <f t="shared" si="1"/>
        <v>43727.623538666667</v>
      </c>
      <c r="M19" s="186">
        <v>42</v>
      </c>
      <c r="N19" s="186">
        <v>13</v>
      </c>
      <c r="O19" s="186">
        <v>22</v>
      </c>
      <c r="P19" s="207" t="s">
        <v>50</v>
      </c>
      <c r="R19" s="513">
        <v>0</v>
      </c>
      <c r="S19" s="511">
        <v>0</v>
      </c>
      <c r="T19" s="515">
        <f t="shared" si="2"/>
        <v>0</v>
      </c>
    </row>
    <row r="20" spans="1:20" s="1" customFormat="1" ht="38.25">
      <c r="A20" s="7">
        <v>18</v>
      </c>
      <c r="B20" s="22">
        <v>230669</v>
      </c>
      <c r="C20" s="26" t="s">
        <v>2145</v>
      </c>
      <c r="D20" s="22" t="s">
        <v>61</v>
      </c>
      <c r="E20" s="27">
        <v>1</v>
      </c>
      <c r="F20" s="91">
        <v>6607</v>
      </c>
      <c r="G20" s="92">
        <v>0.19</v>
      </c>
      <c r="H20" s="84">
        <v>7908.74</v>
      </c>
      <c r="I20" s="84">
        <v>7862.33</v>
      </c>
      <c r="J20" s="84">
        <f t="shared" si="0"/>
        <v>7885.5349999999999</v>
      </c>
      <c r="K20" s="99">
        <v>5.62E-2</v>
      </c>
      <c r="L20" s="254">
        <f t="shared" si="1"/>
        <v>8328.7020670000002</v>
      </c>
      <c r="M20" s="186">
        <v>52</v>
      </c>
      <c r="N20" s="186">
        <v>12</v>
      </c>
      <c r="O20" s="186">
        <v>16</v>
      </c>
      <c r="P20" s="207" t="s">
        <v>39</v>
      </c>
      <c r="R20" s="513">
        <v>6545</v>
      </c>
      <c r="S20" s="511">
        <v>0</v>
      </c>
      <c r="T20" s="515">
        <f t="shared" si="2"/>
        <v>6545</v>
      </c>
    </row>
    <row r="21" spans="1:20" s="1" customFormat="1" ht="38.25">
      <c r="A21" s="7">
        <v>19</v>
      </c>
      <c r="B21" s="22">
        <v>230669</v>
      </c>
      <c r="C21" s="26" t="s">
        <v>2146</v>
      </c>
      <c r="D21" s="22" t="s">
        <v>61</v>
      </c>
      <c r="E21" s="27">
        <v>1</v>
      </c>
      <c r="F21" s="91">
        <v>7929.333333333333</v>
      </c>
      <c r="G21" s="92">
        <v>0.19</v>
      </c>
      <c r="H21" s="84">
        <v>9491.44</v>
      </c>
      <c r="I21" s="84">
        <v>9435.9066666666658</v>
      </c>
      <c r="J21" s="84">
        <f t="shared" si="0"/>
        <v>9463.6733333333323</v>
      </c>
      <c r="K21" s="99">
        <v>5.62E-2</v>
      </c>
      <c r="L21" s="254">
        <f t="shared" si="1"/>
        <v>9995.531774666666</v>
      </c>
      <c r="M21" s="186">
        <v>52</v>
      </c>
      <c r="N21" s="186">
        <v>12</v>
      </c>
      <c r="O21" s="186">
        <v>16</v>
      </c>
      <c r="P21" s="207" t="s">
        <v>39</v>
      </c>
      <c r="R21" s="513">
        <v>7735</v>
      </c>
      <c r="S21" s="511">
        <v>0</v>
      </c>
      <c r="T21" s="515">
        <f t="shared" si="2"/>
        <v>7735</v>
      </c>
    </row>
    <row r="22" spans="1:20" s="1" customFormat="1" ht="38.25">
      <c r="A22" s="7">
        <v>20</v>
      </c>
      <c r="B22" s="22">
        <v>270160</v>
      </c>
      <c r="C22" s="26" t="s">
        <v>2147</v>
      </c>
      <c r="D22" s="22" t="s">
        <v>61</v>
      </c>
      <c r="E22" s="27">
        <v>1</v>
      </c>
      <c r="F22" s="91">
        <v>80774</v>
      </c>
      <c r="G22" s="92">
        <v>0.19</v>
      </c>
      <c r="H22" s="84">
        <v>96686.31</v>
      </c>
      <c r="I22" s="84">
        <v>96121.06</v>
      </c>
      <c r="J22" s="84">
        <f t="shared" si="0"/>
        <v>96403.684999999998</v>
      </c>
      <c r="K22" s="99">
        <v>5.62E-2</v>
      </c>
      <c r="L22" s="254">
        <f t="shared" si="1"/>
        <v>101821.572097</v>
      </c>
      <c r="M22" s="186">
        <v>43</v>
      </c>
      <c r="N22" s="186">
        <v>22</v>
      </c>
      <c r="O22" s="186">
        <v>33</v>
      </c>
      <c r="P22" s="207" t="s">
        <v>123</v>
      </c>
      <c r="R22" s="513">
        <v>83300</v>
      </c>
      <c r="S22" s="511">
        <v>0</v>
      </c>
      <c r="T22" s="515">
        <f t="shared" si="2"/>
        <v>83300</v>
      </c>
    </row>
    <row r="23" spans="1:20" s="1" customFormat="1" ht="280.5">
      <c r="A23" s="7">
        <v>21</v>
      </c>
      <c r="B23" s="19">
        <v>298320</v>
      </c>
      <c r="C23" s="29" t="s">
        <v>2148</v>
      </c>
      <c r="D23" s="23" t="s">
        <v>61</v>
      </c>
      <c r="E23" s="27">
        <v>1</v>
      </c>
      <c r="F23" s="91">
        <v>297328</v>
      </c>
      <c r="G23" s="92">
        <v>0.19</v>
      </c>
      <c r="H23" s="84">
        <v>355901.63</v>
      </c>
      <c r="I23" s="84"/>
      <c r="J23" s="84">
        <f t="shared" si="0"/>
        <v>177950.815</v>
      </c>
      <c r="K23" s="99">
        <v>5.62E-2</v>
      </c>
      <c r="L23" s="254">
        <f t="shared" si="1"/>
        <v>187951.650803</v>
      </c>
      <c r="M23" s="186">
        <v>43</v>
      </c>
      <c r="N23" s="186">
        <v>22</v>
      </c>
      <c r="O23" s="186">
        <v>33</v>
      </c>
      <c r="P23" s="207" t="s">
        <v>123</v>
      </c>
      <c r="R23" s="513">
        <v>333200</v>
      </c>
      <c r="S23" s="511">
        <v>0</v>
      </c>
      <c r="T23" s="515">
        <f t="shared" si="2"/>
        <v>333200</v>
      </c>
    </row>
    <row r="24" spans="1:20" s="1" customFormat="1" ht="127.5">
      <c r="A24" s="7">
        <v>22</v>
      </c>
      <c r="B24" s="183"/>
      <c r="C24" s="29" t="s">
        <v>2149</v>
      </c>
      <c r="D24" s="23" t="s">
        <v>61</v>
      </c>
      <c r="E24" s="27">
        <v>1</v>
      </c>
      <c r="F24" s="91">
        <v>163530.66666666666</v>
      </c>
      <c r="G24" s="92">
        <v>0.19</v>
      </c>
      <c r="H24" s="84">
        <v>195746.67</v>
      </c>
      <c r="I24" s="84">
        <v>194601.49333333332</v>
      </c>
      <c r="J24" s="84">
        <f t="shared" si="0"/>
        <v>195174.08166666667</v>
      </c>
      <c r="K24" s="99">
        <v>5.62E-2</v>
      </c>
      <c r="L24" s="254">
        <f t="shared" si="1"/>
        <v>206142.86505633334</v>
      </c>
      <c r="M24" s="186">
        <v>39</v>
      </c>
      <c r="N24" s="186">
        <v>13</v>
      </c>
      <c r="O24" s="186">
        <v>17</v>
      </c>
      <c r="P24" s="207" t="s">
        <v>150</v>
      </c>
      <c r="R24" s="513">
        <v>157080</v>
      </c>
      <c r="S24" s="511"/>
      <c r="T24" s="515">
        <f t="shared" si="2"/>
        <v>157080</v>
      </c>
    </row>
    <row r="25" spans="1:20" s="1" customFormat="1" ht="76.5">
      <c r="A25" s="7">
        <v>23</v>
      </c>
      <c r="B25" s="19">
        <v>281068</v>
      </c>
      <c r="C25" s="29" t="s">
        <v>2150</v>
      </c>
      <c r="D25" s="23" t="s">
        <v>61</v>
      </c>
      <c r="E25" s="27">
        <v>1</v>
      </c>
      <c r="F25" s="91">
        <v>183186</v>
      </c>
      <c r="G25" s="92">
        <v>0.19</v>
      </c>
      <c r="H25" s="84">
        <v>219274.16</v>
      </c>
      <c r="I25" s="84">
        <v>217991.34</v>
      </c>
      <c r="J25" s="84">
        <f t="shared" si="0"/>
        <v>218632.75</v>
      </c>
      <c r="K25" s="99">
        <v>5.62E-2</v>
      </c>
      <c r="L25" s="254">
        <f t="shared" si="1"/>
        <v>230919.91055</v>
      </c>
      <c r="M25" s="186">
        <v>43</v>
      </c>
      <c r="N25" s="186">
        <v>22</v>
      </c>
      <c r="O25" s="186">
        <v>33</v>
      </c>
      <c r="P25" s="207" t="s">
        <v>387</v>
      </c>
      <c r="R25" s="513">
        <v>193970</v>
      </c>
      <c r="S25" s="511"/>
      <c r="T25" s="515">
        <f t="shared" si="2"/>
        <v>193970</v>
      </c>
    </row>
    <row r="26" spans="1:20" s="1" customFormat="1" ht="102">
      <c r="A26" s="7">
        <v>24</v>
      </c>
      <c r="B26" s="19">
        <v>281068</v>
      </c>
      <c r="C26" s="29" t="s">
        <v>2151</v>
      </c>
      <c r="D26" s="23" t="s">
        <v>61</v>
      </c>
      <c r="E26" s="27">
        <v>1</v>
      </c>
      <c r="F26" s="91">
        <v>163530.66666666666</v>
      </c>
      <c r="G26" s="92">
        <v>0.19</v>
      </c>
      <c r="H26" s="84">
        <v>195746.67</v>
      </c>
      <c r="I26" s="84">
        <v>194601.49333333332</v>
      </c>
      <c r="J26" s="84">
        <f t="shared" si="0"/>
        <v>195174.08166666667</v>
      </c>
      <c r="K26" s="99">
        <v>5.62E-2</v>
      </c>
      <c r="L26" s="254">
        <f t="shared" si="1"/>
        <v>206142.86505633334</v>
      </c>
      <c r="M26" s="186">
        <v>27</v>
      </c>
      <c r="N26" s="186">
        <v>11</v>
      </c>
      <c r="O26" s="186">
        <v>21</v>
      </c>
      <c r="P26" s="207" t="s">
        <v>2152</v>
      </c>
      <c r="R26" s="513">
        <v>180880</v>
      </c>
      <c r="S26" s="511"/>
      <c r="T26" s="515">
        <f t="shared" si="2"/>
        <v>180880</v>
      </c>
    </row>
    <row r="27" spans="1:20" s="1" customFormat="1" ht="189">
      <c r="A27" s="7">
        <v>25</v>
      </c>
      <c r="B27" s="19">
        <v>282453</v>
      </c>
      <c r="C27" s="86" t="s">
        <v>2153</v>
      </c>
      <c r="D27" s="87" t="s">
        <v>61</v>
      </c>
      <c r="E27" s="87">
        <v>1</v>
      </c>
      <c r="F27" s="91">
        <v>132145.66666666666</v>
      </c>
      <c r="G27" s="92">
        <v>0.19</v>
      </c>
      <c r="H27" s="84">
        <v>158178.37</v>
      </c>
      <c r="I27" s="84">
        <v>157253.34333333332</v>
      </c>
      <c r="J27" s="84">
        <f t="shared" si="0"/>
        <v>157715.85666666666</v>
      </c>
      <c r="K27" s="99">
        <v>5.62E-2</v>
      </c>
      <c r="L27" s="254">
        <f t="shared" si="1"/>
        <v>166579.48781133333</v>
      </c>
      <c r="M27" s="186">
        <v>27</v>
      </c>
      <c r="N27" s="186">
        <v>11</v>
      </c>
      <c r="O27" s="186">
        <v>21</v>
      </c>
      <c r="P27" s="207" t="s">
        <v>2152</v>
      </c>
      <c r="R27" s="513">
        <v>214200</v>
      </c>
      <c r="S27" s="511"/>
      <c r="T27" s="515">
        <f t="shared" si="2"/>
        <v>214200</v>
      </c>
    </row>
    <row r="28" spans="1:20" s="1" customFormat="1" ht="357">
      <c r="A28" s="7">
        <v>26</v>
      </c>
      <c r="B28" s="22">
        <v>278543</v>
      </c>
      <c r="C28" s="26" t="s">
        <v>2154</v>
      </c>
      <c r="D28" s="22" t="s">
        <v>61</v>
      </c>
      <c r="E28" s="27">
        <v>1</v>
      </c>
      <c r="F28" s="91">
        <v>140405.33333333334</v>
      </c>
      <c r="G28" s="92">
        <v>0.19</v>
      </c>
      <c r="H28" s="84">
        <v>168064.89</v>
      </c>
      <c r="I28" s="84"/>
      <c r="J28" s="84">
        <f t="shared" si="0"/>
        <v>84032.445000000007</v>
      </c>
      <c r="K28" s="99">
        <v>5.62E-2</v>
      </c>
      <c r="L28" s="254">
        <f t="shared" si="1"/>
        <v>88755.068409000014</v>
      </c>
      <c r="M28" s="186">
        <v>27</v>
      </c>
      <c r="N28" s="186">
        <v>11</v>
      </c>
      <c r="O28" s="186">
        <v>21</v>
      </c>
      <c r="P28" s="207" t="s">
        <v>2152</v>
      </c>
      <c r="R28" s="513">
        <v>178500</v>
      </c>
      <c r="S28" s="511"/>
      <c r="T28" s="515">
        <f t="shared" si="2"/>
        <v>178500</v>
      </c>
    </row>
    <row r="29" spans="1:20" s="1" customFormat="1" ht="105" customHeight="1">
      <c r="A29" s="7">
        <v>27</v>
      </c>
      <c r="B29" s="22">
        <v>254918</v>
      </c>
      <c r="C29" s="26" t="s">
        <v>2155</v>
      </c>
      <c r="D29" s="22" t="s">
        <v>61</v>
      </c>
      <c r="E29" s="27">
        <v>1</v>
      </c>
      <c r="F29" s="91">
        <v>66072.666666666672</v>
      </c>
      <c r="G29" s="92">
        <v>0.19</v>
      </c>
      <c r="H29" s="84">
        <v>79088.59</v>
      </c>
      <c r="I29" s="84"/>
      <c r="J29" s="84">
        <f t="shared" si="0"/>
        <v>39544.294999999998</v>
      </c>
      <c r="K29" s="99">
        <v>5.62E-2</v>
      </c>
      <c r="L29" s="254">
        <f t="shared" si="1"/>
        <v>41766.684378999998</v>
      </c>
      <c r="M29" s="186">
        <v>43</v>
      </c>
      <c r="N29" s="186">
        <v>22</v>
      </c>
      <c r="O29" s="186">
        <v>26</v>
      </c>
      <c r="P29" s="207" t="s">
        <v>2156</v>
      </c>
      <c r="R29" s="513">
        <v>71400</v>
      </c>
      <c r="S29" s="511"/>
      <c r="T29" s="515">
        <f t="shared" si="2"/>
        <v>71400</v>
      </c>
    </row>
    <row r="30" spans="1:20" s="1" customFormat="1" ht="153">
      <c r="A30" s="7">
        <v>28</v>
      </c>
      <c r="B30" s="22">
        <v>288459</v>
      </c>
      <c r="C30" s="26" t="s">
        <v>2157</v>
      </c>
      <c r="D30" s="22" t="s">
        <v>61</v>
      </c>
      <c r="E30" s="27">
        <v>1</v>
      </c>
      <c r="F30" s="91">
        <v>412955</v>
      </c>
      <c r="G30" s="92">
        <v>0.19</v>
      </c>
      <c r="H30" s="84">
        <v>494306.96</v>
      </c>
      <c r="I30" s="84">
        <v>491416.45</v>
      </c>
      <c r="J30" s="84">
        <f t="shared" si="0"/>
        <v>492861.70500000002</v>
      </c>
      <c r="K30" s="99">
        <v>5.62E-2</v>
      </c>
      <c r="L30" s="254">
        <f t="shared" si="1"/>
        <v>520560.53282100003</v>
      </c>
      <c r="M30" s="186">
        <v>27</v>
      </c>
      <c r="N30" s="186">
        <v>11</v>
      </c>
      <c r="O30" s="186">
        <v>24</v>
      </c>
      <c r="P30" s="207" t="s">
        <v>76</v>
      </c>
      <c r="R30" s="513">
        <v>285600</v>
      </c>
      <c r="S30" s="511">
        <v>0</v>
      </c>
      <c r="T30" s="515">
        <f t="shared" si="2"/>
        <v>285600</v>
      </c>
    </row>
    <row r="31" spans="1:20" s="1" customFormat="1" ht="89.25">
      <c r="A31" s="7">
        <v>29</v>
      </c>
      <c r="B31" s="22">
        <v>281413</v>
      </c>
      <c r="C31" s="26" t="s">
        <v>2158</v>
      </c>
      <c r="D31" s="22" t="s">
        <v>61</v>
      </c>
      <c r="E31" s="27">
        <v>1</v>
      </c>
      <c r="F31" s="91">
        <v>9910.6666666666661</v>
      </c>
      <c r="G31" s="92">
        <v>0.19</v>
      </c>
      <c r="H31" s="84">
        <v>11863.11</v>
      </c>
      <c r="I31" s="84">
        <v>11793.693333333333</v>
      </c>
      <c r="J31" s="84">
        <f t="shared" si="0"/>
        <v>11828.401666666667</v>
      </c>
      <c r="K31" s="99">
        <v>5.62E-2</v>
      </c>
      <c r="L31" s="254">
        <f t="shared" si="1"/>
        <v>12493.157840333333</v>
      </c>
      <c r="M31" s="186">
        <v>46</v>
      </c>
      <c r="N31" s="186">
        <v>17</v>
      </c>
      <c r="O31" s="186">
        <v>16</v>
      </c>
      <c r="P31" s="207" t="s">
        <v>550</v>
      </c>
      <c r="R31" s="516">
        <v>17850</v>
      </c>
      <c r="S31" s="511">
        <v>0</v>
      </c>
      <c r="T31" s="515">
        <f t="shared" si="2"/>
        <v>17850</v>
      </c>
    </row>
    <row r="32" spans="1:20" s="1" customFormat="1" ht="102">
      <c r="A32" s="7">
        <v>30</v>
      </c>
      <c r="B32" s="22">
        <v>279910</v>
      </c>
      <c r="C32" s="26" t="s">
        <v>2159</v>
      </c>
      <c r="D32" s="22" t="s">
        <v>61</v>
      </c>
      <c r="E32" s="27">
        <v>1</v>
      </c>
      <c r="F32" s="91">
        <v>66072.666666666672</v>
      </c>
      <c r="G32" s="92">
        <v>0.19</v>
      </c>
      <c r="H32" s="84">
        <v>79088.59</v>
      </c>
      <c r="I32" s="84">
        <v>78626.473333333342</v>
      </c>
      <c r="J32" s="84">
        <f t="shared" si="0"/>
        <v>78857.531666666677</v>
      </c>
      <c r="K32" s="99">
        <v>5.62E-2</v>
      </c>
      <c r="L32" s="254">
        <f t="shared" si="1"/>
        <v>83289.324946333349</v>
      </c>
      <c r="M32" s="186">
        <v>39</v>
      </c>
      <c r="N32" s="186">
        <v>12</v>
      </c>
      <c r="O32" s="186">
        <v>16</v>
      </c>
      <c r="P32" s="207" t="s">
        <v>566</v>
      </c>
      <c r="R32" s="513">
        <v>89250</v>
      </c>
      <c r="S32" s="511">
        <v>0</v>
      </c>
      <c r="T32" s="515">
        <f t="shared" si="2"/>
        <v>89250</v>
      </c>
    </row>
    <row r="33" spans="1:20" s="1" customFormat="1" ht="25.5">
      <c r="A33" s="7">
        <v>31</v>
      </c>
      <c r="B33" s="22">
        <v>254918</v>
      </c>
      <c r="C33" s="26" t="s">
        <v>2160</v>
      </c>
      <c r="D33" s="22" t="s">
        <v>61</v>
      </c>
      <c r="E33" s="27">
        <v>1</v>
      </c>
      <c r="F33" s="91">
        <v>44598.666666666664</v>
      </c>
      <c r="G33" s="92">
        <v>0.19</v>
      </c>
      <c r="H33" s="84">
        <v>53384.59</v>
      </c>
      <c r="I33" s="84"/>
      <c r="J33" s="84">
        <f t="shared" si="0"/>
        <v>26692.294999999998</v>
      </c>
      <c r="K33" s="99">
        <v>5.62E-2</v>
      </c>
      <c r="L33" s="254">
        <f t="shared" si="1"/>
        <v>28192.401978999998</v>
      </c>
      <c r="M33" s="186">
        <v>46</v>
      </c>
      <c r="N33" s="186">
        <v>17</v>
      </c>
      <c r="O33" s="186">
        <v>16</v>
      </c>
      <c r="P33" s="207" t="s">
        <v>550</v>
      </c>
      <c r="R33" s="513">
        <v>59500</v>
      </c>
      <c r="S33" s="511">
        <v>0</v>
      </c>
      <c r="T33" s="515">
        <f t="shared" si="2"/>
        <v>59500</v>
      </c>
    </row>
    <row r="34" spans="1:20" s="1" customFormat="1" ht="25.5">
      <c r="A34" s="7">
        <v>32</v>
      </c>
      <c r="B34" s="19">
        <v>258431</v>
      </c>
      <c r="C34" s="29" t="s">
        <v>2161</v>
      </c>
      <c r="D34" s="23" t="s">
        <v>61</v>
      </c>
      <c r="E34" s="27">
        <v>1</v>
      </c>
      <c r="F34" s="91">
        <v>16022.666666666666</v>
      </c>
      <c r="G34" s="92">
        <v>0.19</v>
      </c>
      <c r="H34" s="84">
        <v>19179.23</v>
      </c>
      <c r="I34" s="84">
        <v>19066.973333333332</v>
      </c>
      <c r="J34" s="84">
        <f t="shared" si="0"/>
        <v>19123.101666666666</v>
      </c>
      <c r="K34" s="99">
        <v>5.62E-2</v>
      </c>
      <c r="L34" s="254">
        <f t="shared" si="1"/>
        <v>20197.819980333334</v>
      </c>
      <c r="M34" s="186">
        <v>39</v>
      </c>
      <c r="N34" s="186">
        <v>12</v>
      </c>
      <c r="O34" s="186">
        <v>10</v>
      </c>
      <c r="P34" s="207" t="s">
        <v>383</v>
      </c>
      <c r="R34" s="513">
        <v>22610</v>
      </c>
      <c r="S34" s="511">
        <v>0</v>
      </c>
      <c r="T34" s="515">
        <f t="shared" si="2"/>
        <v>22610</v>
      </c>
    </row>
    <row r="35" spans="1:20" s="1" customFormat="1" ht="165.75">
      <c r="A35" s="7">
        <v>33</v>
      </c>
      <c r="B35" s="19">
        <v>297342</v>
      </c>
      <c r="C35" s="29" t="s">
        <v>2162</v>
      </c>
      <c r="D35" s="23" t="s">
        <v>61</v>
      </c>
      <c r="E35" s="27">
        <v>1</v>
      </c>
      <c r="F35" s="91">
        <v>305586.33333333331</v>
      </c>
      <c r="G35" s="92">
        <v>0.19</v>
      </c>
      <c r="H35" s="84">
        <v>365786.96</v>
      </c>
      <c r="I35" s="84">
        <v>363647.73666666663</v>
      </c>
      <c r="J35" s="84">
        <f t="shared" ref="J35:J66" si="3">(H35+I35)/2</f>
        <v>364717.34833333333</v>
      </c>
      <c r="K35" s="99">
        <v>5.62E-2</v>
      </c>
      <c r="L35" s="254">
        <f t="shared" ref="L35:L66" si="4">(J35*K35)+J35</f>
        <v>385214.46330966667</v>
      </c>
      <c r="M35" s="186">
        <v>32</v>
      </c>
      <c r="N35" s="186">
        <v>10</v>
      </c>
      <c r="O35" s="186">
        <v>15</v>
      </c>
      <c r="P35" s="207" t="s">
        <v>123</v>
      </c>
      <c r="R35" s="513">
        <v>452200</v>
      </c>
      <c r="S35" s="511">
        <v>0</v>
      </c>
      <c r="T35" s="515">
        <f t="shared" ref="T35:T66" si="5">IF(S35&gt;0,AVERAGE(R35,S35),R35)</f>
        <v>452200</v>
      </c>
    </row>
    <row r="36" spans="1:20" s="1" customFormat="1" ht="369.75">
      <c r="A36" s="7">
        <v>34</v>
      </c>
      <c r="B36" s="19">
        <v>233020</v>
      </c>
      <c r="C36" s="29" t="s">
        <v>2163</v>
      </c>
      <c r="D36" s="23" t="s">
        <v>61</v>
      </c>
      <c r="E36" s="27">
        <v>1</v>
      </c>
      <c r="F36" s="91">
        <v>206478</v>
      </c>
      <c r="G36" s="92">
        <v>0.19</v>
      </c>
      <c r="H36" s="84">
        <v>247154.66999999998</v>
      </c>
      <c r="I36" s="84">
        <v>245708.82</v>
      </c>
      <c r="J36" s="84">
        <f t="shared" si="3"/>
        <v>246431.745</v>
      </c>
      <c r="K36" s="99">
        <v>5.62E-2</v>
      </c>
      <c r="L36" s="254">
        <f t="shared" si="4"/>
        <v>260281.209069</v>
      </c>
      <c r="M36" s="186">
        <v>26</v>
      </c>
      <c r="N36" s="186">
        <v>12</v>
      </c>
      <c r="O36" s="186">
        <v>16</v>
      </c>
      <c r="P36" s="207" t="s">
        <v>62</v>
      </c>
      <c r="R36" s="513">
        <v>267750</v>
      </c>
      <c r="S36" s="511">
        <v>0</v>
      </c>
      <c r="T36" s="515">
        <f t="shared" si="5"/>
        <v>267750</v>
      </c>
    </row>
    <row r="37" spans="1:20" s="1" customFormat="1" ht="31.5">
      <c r="A37" s="7">
        <v>35</v>
      </c>
      <c r="B37" s="19">
        <v>281644</v>
      </c>
      <c r="C37" s="86" t="s">
        <v>2164</v>
      </c>
      <c r="D37" s="87" t="s">
        <v>61</v>
      </c>
      <c r="E37" s="87">
        <v>1</v>
      </c>
      <c r="F37" s="91">
        <v>171789.33333333334</v>
      </c>
      <c r="G37" s="92">
        <v>0.19</v>
      </c>
      <c r="H37" s="84">
        <v>205632</v>
      </c>
      <c r="I37" s="84">
        <v>204429.30666666667</v>
      </c>
      <c r="J37" s="84">
        <f t="shared" si="3"/>
        <v>205030.65333333332</v>
      </c>
      <c r="K37" s="99">
        <v>5.62E-2</v>
      </c>
      <c r="L37" s="254">
        <f t="shared" si="4"/>
        <v>216553.37605066664</v>
      </c>
      <c r="M37" s="186">
        <v>41</v>
      </c>
      <c r="N37" s="186">
        <v>11</v>
      </c>
      <c r="O37" s="186">
        <v>19</v>
      </c>
      <c r="P37" s="207" t="s">
        <v>2156</v>
      </c>
      <c r="R37" s="513">
        <v>214200</v>
      </c>
      <c r="S37" s="511">
        <v>224910</v>
      </c>
      <c r="T37" s="515">
        <f t="shared" si="5"/>
        <v>219555</v>
      </c>
    </row>
    <row r="38" spans="1:20" s="1" customFormat="1" ht="15.75">
      <c r="A38" s="7">
        <v>36</v>
      </c>
      <c r="B38" s="56">
        <v>258955</v>
      </c>
      <c r="C38" s="26" t="s">
        <v>2165</v>
      </c>
      <c r="D38" s="23" t="s">
        <v>61</v>
      </c>
      <c r="E38" s="27">
        <v>1</v>
      </c>
      <c r="F38" s="93">
        <v>5782</v>
      </c>
      <c r="G38" s="92">
        <v>0.19</v>
      </c>
      <c r="H38" s="94">
        <v>6921.04</v>
      </c>
      <c r="I38" s="84">
        <v>6880.58</v>
      </c>
      <c r="J38" s="84">
        <f t="shared" si="3"/>
        <v>6900.8099999999995</v>
      </c>
      <c r="K38" s="99">
        <v>5.62E-2</v>
      </c>
      <c r="L38" s="254">
        <f t="shared" si="4"/>
        <v>7288.6355219999996</v>
      </c>
      <c r="M38" s="186">
        <v>40</v>
      </c>
      <c r="N38" s="186">
        <v>16</v>
      </c>
      <c r="O38" s="186">
        <v>18</v>
      </c>
      <c r="P38" s="207" t="s">
        <v>45</v>
      </c>
      <c r="R38" s="517" t="s">
        <v>2166</v>
      </c>
      <c r="S38" s="518">
        <v>8122</v>
      </c>
      <c r="T38" s="515">
        <f t="shared" si="5"/>
        <v>8122</v>
      </c>
    </row>
    <row r="39" spans="1:20" s="1" customFormat="1" ht="15.75">
      <c r="A39" s="7">
        <v>37</v>
      </c>
      <c r="B39" s="19">
        <v>258955</v>
      </c>
      <c r="C39" s="26" t="s">
        <v>2167</v>
      </c>
      <c r="D39" s="23" t="s">
        <v>61</v>
      </c>
      <c r="E39" s="27">
        <v>1</v>
      </c>
      <c r="F39" s="93">
        <v>4625.666666666667</v>
      </c>
      <c r="G39" s="92">
        <v>0.19</v>
      </c>
      <c r="H39" s="84">
        <v>5537.07</v>
      </c>
      <c r="I39" s="84">
        <v>5504.543333333334</v>
      </c>
      <c r="J39" s="84">
        <f t="shared" si="3"/>
        <v>5520.8066666666673</v>
      </c>
      <c r="K39" s="99">
        <v>5.62E-2</v>
      </c>
      <c r="L39" s="254">
        <f t="shared" si="4"/>
        <v>5831.0760013333338</v>
      </c>
      <c r="M39" s="186">
        <v>40</v>
      </c>
      <c r="N39" s="186">
        <v>16</v>
      </c>
      <c r="O39" s="186">
        <v>18</v>
      </c>
      <c r="P39" s="207" t="s">
        <v>45</v>
      </c>
      <c r="R39" s="517" t="s">
        <v>2168</v>
      </c>
      <c r="S39" s="518">
        <v>6872</v>
      </c>
      <c r="T39" s="515">
        <f t="shared" si="5"/>
        <v>6872</v>
      </c>
    </row>
    <row r="40" spans="1:20" s="1" customFormat="1" ht="25.5">
      <c r="A40" s="7">
        <v>38</v>
      </c>
      <c r="B40" s="19">
        <v>258955</v>
      </c>
      <c r="C40" s="26" t="s">
        <v>2169</v>
      </c>
      <c r="D40" s="23" t="s">
        <v>61</v>
      </c>
      <c r="E40" s="27">
        <v>1</v>
      </c>
      <c r="F40" s="93">
        <v>6277</v>
      </c>
      <c r="G40" s="92">
        <v>0.19</v>
      </c>
      <c r="H40" s="84">
        <v>7513.66</v>
      </c>
      <c r="I40" s="84">
        <v>7469.63</v>
      </c>
      <c r="J40" s="84">
        <f t="shared" si="3"/>
        <v>7491.6450000000004</v>
      </c>
      <c r="K40" s="99">
        <v>5.62E-2</v>
      </c>
      <c r="L40" s="254">
        <f t="shared" si="4"/>
        <v>7912.6754490000003</v>
      </c>
      <c r="M40" s="186">
        <v>40</v>
      </c>
      <c r="N40" s="186">
        <v>16</v>
      </c>
      <c r="O40" s="186">
        <v>18</v>
      </c>
      <c r="P40" s="207" t="s">
        <v>45</v>
      </c>
      <c r="R40" s="517" t="s">
        <v>2170</v>
      </c>
      <c r="S40" s="518">
        <v>11870</v>
      </c>
      <c r="T40" s="515">
        <f t="shared" si="5"/>
        <v>11870</v>
      </c>
    </row>
    <row r="41" spans="1:20" s="1" customFormat="1" ht="31.5">
      <c r="A41" s="7">
        <v>39</v>
      </c>
      <c r="B41" s="19">
        <v>258955</v>
      </c>
      <c r="C41" s="86" t="s">
        <v>2171</v>
      </c>
      <c r="D41" s="87" t="s">
        <v>61</v>
      </c>
      <c r="E41" s="88">
        <v>1</v>
      </c>
      <c r="F41" s="91">
        <v>4790.666666666667</v>
      </c>
      <c r="G41" s="92">
        <v>0.19</v>
      </c>
      <c r="H41" s="84">
        <v>5734.61</v>
      </c>
      <c r="I41" s="84">
        <v>5700.8933333333334</v>
      </c>
      <c r="J41" s="84">
        <f t="shared" si="3"/>
        <v>5717.751666666667</v>
      </c>
      <c r="K41" s="99">
        <v>5.62E-2</v>
      </c>
      <c r="L41" s="254">
        <f t="shared" si="4"/>
        <v>6039.0893103333337</v>
      </c>
      <c r="M41" s="186">
        <v>40</v>
      </c>
      <c r="N41" s="186">
        <v>16</v>
      </c>
      <c r="O41" s="186">
        <v>18</v>
      </c>
      <c r="P41" s="207" t="s">
        <v>45</v>
      </c>
      <c r="R41" s="517" t="s">
        <v>2168</v>
      </c>
      <c r="S41" s="511">
        <v>11870</v>
      </c>
      <c r="T41" s="515">
        <f t="shared" si="5"/>
        <v>11870</v>
      </c>
    </row>
    <row r="42" spans="1:20" s="1" customFormat="1" ht="38.25">
      <c r="A42" s="7">
        <v>40</v>
      </c>
      <c r="B42" s="22">
        <v>258452</v>
      </c>
      <c r="C42" s="26" t="s">
        <v>2172</v>
      </c>
      <c r="D42" s="22" t="s">
        <v>61</v>
      </c>
      <c r="E42" s="27">
        <v>1</v>
      </c>
      <c r="F42" s="91">
        <v>90850</v>
      </c>
      <c r="G42" s="92">
        <v>0.19</v>
      </c>
      <c r="H42" s="84">
        <v>108746.95999999999</v>
      </c>
      <c r="I42" s="84">
        <v>108111.5</v>
      </c>
      <c r="J42" s="84">
        <f t="shared" si="3"/>
        <v>108429.23</v>
      </c>
      <c r="K42" s="99">
        <v>5.62E-2</v>
      </c>
      <c r="L42" s="254">
        <f t="shared" si="4"/>
        <v>114522.95272599999</v>
      </c>
      <c r="M42" s="186">
        <v>44</v>
      </c>
      <c r="N42" s="186">
        <v>10</v>
      </c>
      <c r="O42" s="186">
        <v>36</v>
      </c>
      <c r="P42" s="207" t="s">
        <v>45</v>
      </c>
      <c r="R42" s="517" t="s">
        <v>2173</v>
      </c>
      <c r="S42" s="511">
        <v>0</v>
      </c>
      <c r="T42" s="515" t="str">
        <f t="shared" si="5"/>
        <v>109.480 </v>
      </c>
    </row>
    <row r="43" spans="1:20" s="1" customFormat="1" ht="38.25">
      <c r="A43" s="7">
        <v>41</v>
      </c>
      <c r="B43" s="22">
        <v>258452</v>
      </c>
      <c r="C43" s="26" t="s">
        <v>2174</v>
      </c>
      <c r="D43" s="22" t="s">
        <v>61</v>
      </c>
      <c r="E43" s="27">
        <v>1</v>
      </c>
      <c r="F43" s="91">
        <v>90850</v>
      </c>
      <c r="G43" s="92">
        <v>0.19</v>
      </c>
      <c r="H43" s="84">
        <v>108746.95999999999</v>
      </c>
      <c r="I43" s="84">
        <v>108111.5</v>
      </c>
      <c r="J43" s="84">
        <f t="shared" si="3"/>
        <v>108429.23</v>
      </c>
      <c r="K43" s="99">
        <v>5.62E-2</v>
      </c>
      <c r="L43" s="254">
        <f t="shared" si="4"/>
        <v>114522.95272599999</v>
      </c>
      <c r="M43" s="186">
        <v>44</v>
      </c>
      <c r="N43" s="186">
        <v>10</v>
      </c>
      <c r="O43" s="186">
        <v>36</v>
      </c>
      <c r="P43" s="207" t="s">
        <v>45</v>
      </c>
      <c r="R43" s="517" t="s">
        <v>2173</v>
      </c>
      <c r="S43" s="511">
        <v>0</v>
      </c>
      <c r="T43" s="515" t="str">
        <f t="shared" si="5"/>
        <v>109.480 </v>
      </c>
    </row>
    <row r="44" spans="1:20" s="1" customFormat="1" ht="38.25">
      <c r="A44" s="7">
        <v>42</v>
      </c>
      <c r="B44" s="22">
        <v>258452</v>
      </c>
      <c r="C44" s="26" t="s">
        <v>2175</v>
      </c>
      <c r="D44" s="22" t="s">
        <v>61</v>
      </c>
      <c r="E44" s="27">
        <v>1</v>
      </c>
      <c r="F44" s="91">
        <v>107368.66666666667</v>
      </c>
      <c r="G44" s="92">
        <v>0.19</v>
      </c>
      <c r="H44" s="84">
        <v>128520</v>
      </c>
      <c r="I44" s="84">
        <v>127768.71333333335</v>
      </c>
      <c r="J44" s="84">
        <f t="shared" si="3"/>
        <v>128144.35666666667</v>
      </c>
      <c r="K44" s="99">
        <v>5.62E-2</v>
      </c>
      <c r="L44" s="254">
        <f t="shared" si="4"/>
        <v>135346.06951133333</v>
      </c>
      <c r="M44" s="186">
        <v>44</v>
      </c>
      <c r="N44" s="186">
        <v>10</v>
      </c>
      <c r="O44" s="186">
        <v>36</v>
      </c>
      <c r="P44" s="207" t="s">
        <v>45</v>
      </c>
      <c r="R44" s="517" t="s">
        <v>2176</v>
      </c>
      <c r="S44" s="511">
        <v>0</v>
      </c>
      <c r="T44" s="515" t="str">
        <f t="shared" si="5"/>
        <v>124.950 </v>
      </c>
    </row>
    <row r="45" spans="1:20" s="1" customFormat="1" ht="38.25">
      <c r="A45" s="7">
        <v>43</v>
      </c>
      <c r="B45" s="22">
        <v>258452</v>
      </c>
      <c r="C45" s="26" t="s">
        <v>2177</v>
      </c>
      <c r="D45" s="22" t="s">
        <v>61</v>
      </c>
      <c r="E45" s="27">
        <v>1</v>
      </c>
      <c r="F45" s="91">
        <v>107368.66666666667</v>
      </c>
      <c r="G45" s="92">
        <v>0.19</v>
      </c>
      <c r="H45" s="84">
        <v>128520</v>
      </c>
      <c r="I45" s="84">
        <v>127768.71333333335</v>
      </c>
      <c r="J45" s="84">
        <f t="shared" si="3"/>
        <v>128144.35666666667</v>
      </c>
      <c r="K45" s="99">
        <v>5.62E-2</v>
      </c>
      <c r="L45" s="254">
        <f t="shared" si="4"/>
        <v>135346.06951133333</v>
      </c>
      <c r="M45" s="186">
        <v>44</v>
      </c>
      <c r="N45" s="186">
        <v>10</v>
      </c>
      <c r="O45" s="186">
        <v>36</v>
      </c>
      <c r="P45" s="207" t="s">
        <v>45</v>
      </c>
      <c r="R45" s="517" t="s">
        <v>2176</v>
      </c>
      <c r="S45" s="511">
        <v>0</v>
      </c>
      <c r="T45" s="515" t="str">
        <f t="shared" si="5"/>
        <v>124.950 </v>
      </c>
    </row>
    <row r="46" spans="1:20" s="1" customFormat="1" ht="38.25">
      <c r="A46" s="7">
        <v>44</v>
      </c>
      <c r="B46" s="22">
        <v>258452</v>
      </c>
      <c r="C46" s="26" t="s">
        <v>2178</v>
      </c>
      <c r="D46" s="22" t="s">
        <v>61</v>
      </c>
      <c r="E46" s="27">
        <v>1</v>
      </c>
      <c r="F46" s="91">
        <v>123887.33333333333</v>
      </c>
      <c r="G46" s="92">
        <v>0.19</v>
      </c>
      <c r="H46" s="84">
        <v>148293.04</v>
      </c>
      <c r="I46" s="84">
        <v>147425.92666666667</v>
      </c>
      <c r="J46" s="84">
        <f t="shared" si="3"/>
        <v>147859.48333333334</v>
      </c>
      <c r="K46" s="99">
        <v>5.62E-2</v>
      </c>
      <c r="L46" s="254">
        <f t="shared" si="4"/>
        <v>156169.18629666668</v>
      </c>
      <c r="M46" s="186">
        <v>44</v>
      </c>
      <c r="N46" s="186">
        <v>10</v>
      </c>
      <c r="O46" s="186">
        <v>36</v>
      </c>
      <c r="P46" s="207" t="s">
        <v>45</v>
      </c>
      <c r="R46" s="517" t="s">
        <v>2176</v>
      </c>
      <c r="S46" s="511">
        <v>0</v>
      </c>
      <c r="T46" s="515" t="str">
        <f t="shared" si="5"/>
        <v>124.950 </v>
      </c>
    </row>
    <row r="47" spans="1:20" s="1" customFormat="1" ht="38.25">
      <c r="A47" s="7">
        <v>45</v>
      </c>
      <c r="B47" s="22">
        <v>258452</v>
      </c>
      <c r="C47" s="26" t="s">
        <v>2179</v>
      </c>
      <c r="D47" s="22" t="s">
        <v>61</v>
      </c>
      <c r="E47" s="27">
        <v>1</v>
      </c>
      <c r="F47" s="91">
        <v>123887.33333333333</v>
      </c>
      <c r="G47" s="92">
        <v>0.19</v>
      </c>
      <c r="H47" s="84">
        <v>148293.04</v>
      </c>
      <c r="I47" s="84">
        <v>147425.92666666667</v>
      </c>
      <c r="J47" s="84">
        <f t="shared" si="3"/>
        <v>147859.48333333334</v>
      </c>
      <c r="K47" s="99">
        <v>5.62E-2</v>
      </c>
      <c r="L47" s="254">
        <f t="shared" si="4"/>
        <v>156169.18629666668</v>
      </c>
      <c r="M47" s="186">
        <v>44</v>
      </c>
      <c r="N47" s="186">
        <v>10</v>
      </c>
      <c r="O47" s="186">
        <v>36</v>
      </c>
      <c r="P47" s="207" t="s">
        <v>45</v>
      </c>
      <c r="R47" s="517" t="s">
        <v>2176</v>
      </c>
      <c r="S47" s="511">
        <v>0</v>
      </c>
      <c r="T47" s="515" t="str">
        <f t="shared" si="5"/>
        <v>124.950 </v>
      </c>
    </row>
    <row r="48" spans="1:20" s="1" customFormat="1" ht="38.25">
      <c r="A48" s="7">
        <v>46</v>
      </c>
      <c r="B48" s="22">
        <v>258452</v>
      </c>
      <c r="C48" s="26" t="s">
        <v>2180</v>
      </c>
      <c r="D48" s="22" t="s">
        <v>61</v>
      </c>
      <c r="E48" s="27">
        <v>1</v>
      </c>
      <c r="F48" s="91">
        <v>156923</v>
      </c>
      <c r="G48" s="92">
        <v>0.19</v>
      </c>
      <c r="H48" s="84">
        <v>187836.74</v>
      </c>
      <c r="I48" s="84">
        <v>186738.37</v>
      </c>
      <c r="J48" s="84">
        <f t="shared" si="3"/>
        <v>187287.55499999999</v>
      </c>
      <c r="K48" s="99">
        <v>5.62E-2</v>
      </c>
      <c r="L48" s="254">
        <f t="shared" si="4"/>
        <v>197813.11559099998</v>
      </c>
      <c r="M48" s="186">
        <v>44</v>
      </c>
      <c r="N48" s="186">
        <v>10</v>
      </c>
      <c r="O48" s="186">
        <v>36</v>
      </c>
      <c r="P48" s="207" t="s">
        <v>45</v>
      </c>
      <c r="R48" s="517" t="s">
        <v>2181</v>
      </c>
      <c r="S48" s="511">
        <v>0</v>
      </c>
      <c r="T48" s="515" t="str">
        <f t="shared" si="5"/>
        <v>178.500 </v>
      </c>
    </row>
    <row r="49" spans="1:20" s="1" customFormat="1" ht="38.25">
      <c r="A49" s="7">
        <v>47</v>
      </c>
      <c r="B49" s="22">
        <v>258452</v>
      </c>
      <c r="C49" s="26" t="s">
        <v>2182</v>
      </c>
      <c r="D49" s="22" t="s">
        <v>61</v>
      </c>
      <c r="E49" s="27">
        <v>1</v>
      </c>
      <c r="F49" s="91">
        <v>156923</v>
      </c>
      <c r="G49" s="92">
        <v>0.19</v>
      </c>
      <c r="H49" s="84">
        <v>187836.74</v>
      </c>
      <c r="I49" s="84">
        <v>186738.37</v>
      </c>
      <c r="J49" s="84">
        <f t="shared" si="3"/>
        <v>187287.55499999999</v>
      </c>
      <c r="K49" s="99">
        <v>5.62E-2</v>
      </c>
      <c r="L49" s="254">
        <f t="shared" si="4"/>
        <v>197813.11559099998</v>
      </c>
      <c r="M49" s="186">
        <v>44</v>
      </c>
      <c r="N49" s="186">
        <v>10</v>
      </c>
      <c r="O49" s="186">
        <v>36</v>
      </c>
      <c r="P49" s="207" t="s">
        <v>45</v>
      </c>
      <c r="R49" s="517" t="s">
        <v>2181</v>
      </c>
      <c r="S49" s="511">
        <v>0</v>
      </c>
      <c r="T49" s="515" t="str">
        <f t="shared" si="5"/>
        <v>178.500 </v>
      </c>
    </row>
    <row r="50" spans="1:20" s="1" customFormat="1" ht="25.5">
      <c r="A50" s="7">
        <v>48</v>
      </c>
      <c r="B50" s="22">
        <v>258452</v>
      </c>
      <c r="C50" s="33" t="s">
        <v>2183</v>
      </c>
      <c r="D50" s="22" t="s">
        <v>61</v>
      </c>
      <c r="E50" s="27">
        <v>1</v>
      </c>
      <c r="F50" s="91">
        <v>130329.33333333333</v>
      </c>
      <c r="G50" s="92">
        <v>0.19</v>
      </c>
      <c r="H50" s="84">
        <v>156004.24</v>
      </c>
      <c r="I50" s="84">
        <v>155091.90666666668</v>
      </c>
      <c r="J50" s="84">
        <f t="shared" si="3"/>
        <v>155548.07333333333</v>
      </c>
      <c r="K50" s="99">
        <v>5.62E-2</v>
      </c>
      <c r="L50" s="254">
        <f t="shared" si="4"/>
        <v>164289.87505466666</v>
      </c>
      <c r="M50" s="186">
        <v>44</v>
      </c>
      <c r="N50" s="186">
        <v>10</v>
      </c>
      <c r="O50" s="186">
        <v>36</v>
      </c>
      <c r="P50" s="207" t="s">
        <v>45</v>
      </c>
      <c r="R50" s="517" t="s">
        <v>2184</v>
      </c>
      <c r="S50" s="511">
        <v>0</v>
      </c>
      <c r="T50" s="515" t="str">
        <f t="shared" si="5"/>
        <v>154.700 </v>
      </c>
    </row>
    <row r="51" spans="1:20" s="1" customFormat="1" ht="89.25">
      <c r="A51" s="7">
        <v>49</v>
      </c>
      <c r="B51" s="22">
        <v>241243</v>
      </c>
      <c r="C51" s="26" t="s">
        <v>2185</v>
      </c>
      <c r="D51" s="22" t="s">
        <v>2186</v>
      </c>
      <c r="E51" s="27">
        <v>1</v>
      </c>
      <c r="F51" s="91">
        <v>31219.333333333332</v>
      </c>
      <c r="G51" s="92">
        <v>0.19</v>
      </c>
      <c r="H51" s="84">
        <v>37369.57</v>
      </c>
      <c r="I51" s="84">
        <v>37151.006666666668</v>
      </c>
      <c r="J51" s="84">
        <f t="shared" si="3"/>
        <v>37260.28833333333</v>
      </c>
      <c r="K51" s="99">
        <v>5.62E-2</v>
      </c>
      <c r="L51" s="254">
        <f t="shared" si="4"/>
        <v>39354.316537666666</v>
      </c>
      <c r="M51" s="186">
        <v>44</v>
      </c>
      <c r="N51" s="186">
        <v>10</v>
      </c>
      <c r="O51" s="186">
        <v>29</v>
      </c>
      <c r="P51" s="207" t="s">
        <v>45</v>
      </c>
      <c r="R51" s="513">
        <v>41650</v>
      </c>
      <c r="S51" s="511">
        <v>0</v>
      </c>
      <c r="T51" s="515">
        <f t="shared" si="5"/>
        <v>41650</v>
      </c>
    </row>
    <row r="52" spans="1:20" s="1" customFormat="1" ht="293.25">
      <c r="A52" s="7">
        <v>50</v>
      </c>
      <c r="B52" s="22">
        <v>284273</v>
      </c>
      <c r="C52" s="26" t="s">
        <v>2187</v>
      </c>
      <c r="D52" s="22" t="s">
        <v>360</v>
      </c>
      <c r="E52" s="27">
        <v>1</v>
      </c>
      <c r="F52" s="91">
        <v>74331.666666666672</v>
      </c>
      <c r="G52" s="92">
        <v>0.19</v>
      </c>
      <c r="H52" s="84">
        <v>88975.11</v>
      </c>
      <c r="I52" s="84">
        <v>88454.683333333334</v>
      </c>
      <c r="J52" s="84">
        <f t="shared" si="3"/>
        <v>88714.896666666667</v>
      </c>
      <c r="K52" s="99">
        <v>5.62E-2</v>
      </c>
      <c r="L52" s="254">
        <f t="shared" si="4"/>
        <v>93700.673859333328</v>
      </c>
      <c r="M52" s="186">
        <v>26</v>
      </c>
      <c r="N52" s="186">
        <v>11</v>
      </c>
      <c r="O52" s="186">
        <v>17</v>
      </c>
      <c r="P52" s="207" t="s">
        <v>54</v>
      </c>
      <c r="R52" s="513">
        <v>92820</v>
      </c>
      <c r="S52" s="511">
        <v>0</v>
      </c>
      <c r="T52" s="515">
        <f t="shared" si="5"/>
        <v>92820</v>
      </c>
    </row>
    <row r="53" spans="1:20" s="1" customFormat="1" ht="38.25">
      <c r="A53" s="7">
        <v>51</v>
      </c>
      <c r="B53" s="19">
        <v>278252</v>
      </c>
      <c r="C53" s="29" t="s">
        <v>2188</v>
      </c>
      <c r="D53" s="23" t="s">
        <v>360</v>
      </c>
      <c r="E53" s="27">
        <v>1</v>
      </c>
      <c r="F53" s="91">
        <v>98118.666666666672</v>
      </c>
      <c r="G53" s="92">
        <v>0.19</v>
      </c>
      <c r="H53" s="84">
        <v>117448.24</v>
      </c>
      <c r="I53" s="84">
        <v>116761.21333333335</v>
      </c>
      <c r="J53" s="84">
        <f t="shared" si="3"/>
        <v>117104.72666666668</v>
      </c>
      <c r="K53" s="99">
        <v>5.62E-2</v>
      </c>
      <c r="L53" s="254">
        <f t="shared" si="4"/>
        <v>123686.01230533335</v>
      </c>
      <c r="M53" s="186">
        <v>43</v>
      </c>
      <c r="N53" s="186">
        <v>21</v>
      </c>
      <c r="O53" s="186">
        <v>16</v>
      </c>
      <c r="P53" s="207" t="s">
        <v>45</v>
      </c>
      <c r="R53" s="513">
        <v>69020</v>
      </c>
      <c r="S53" s="511">
        <v>0</v>
      </c>
      <c r="T53" s="515">
        <f t="shared" si="5"/>
        <v>69020</v>
      </c>
    </row>
    <row r="54" spans="1:20" s="1" customFormat="1" ht="15.75">
      <c r="A54" s="7">
        <v>52</v>
      </c>
      <c r="B54" s="22">
        <v>238951</v>
      </c>
      <c r="C54" s="26" t="s">
        <v>2189</v>
      </c>
      <c r="D54" s="22" t="s">
        <v>2190</v>
      </c>
      <c r="E54" s="27">
        <v>1</v>
      </c>
      <c r="F54" s="91">
        <v>1569.6666666666667</v>
      </c>
      <c r="G54" s="92">
        <v>0.19</v>
      </c>
      <c r="H54" s="84">
        <v>1879.01</v>
      </c>
      <c r="I54" s="84">
        <v>1867.9033333333334</v>
      </c>
      <c r="J54" s="84">
        <f t="shared" si="3"/>
        <v>1873.4566666666667</v>
      </c>
      <c r="K54" s="99">
        <v>5.62E-2</v>
      </c>
      <c r="L54" s="254">
        <f t="shared" si="4"/>
        <v>1978.7449313333334</v>
      </c>
      <c r="M54" s="186">
        <v>14</v>
      </c>
      <c r="N54" s="186">
        <v>11</v>
      </c>
      <c r="O54" s="186">
        <v>15</v>
      </c>
      <c r="P54" s="207" t="s">
        <v>45</v>
      </c>
      <c r="R54" s="517" t="s">
        <v>2191</v>
      </c>
      <c r="S54" s="511">
        <v>0</v>
      </c>
      <c r="T54" s="515" t="str">
        <f t="shared" si="5"/>
        <v>1.785 </v>
      </c>
    </row>
    <row r="55" spans="1:20" s="1" customFormat="1" ht="38.25">
      <c r="A55" s="7">
        <v>53</v>
      </c>
      <c r="B55" s="22">
        <v>235926</v>
      </c>
      <c r="C55" s="26" t="s">
        <v>2192</v>
      </c>
      <c r="D55" s="22" t="s">
        <v>2193</v>
      </c>
      <c r="E55" s="27">
        <v>1</v>
      </c>
      <c r="F55" s="91">
        <v>5451</v>
      </c>
      <c r="G55" s="92">
        <v>0.19</v>
      </c>
      <c r="H55" s="84">
        <v>6524.77</v>
      </c>
      <c r="I55" s="84">
        <v>6486.6900000000005</v>
      </c>
      <c r="J55" s="84">
        <f t="shared" si="3"/>
        <v>6505.7300000000005</v>
      </c>
      <c r="K55" s="99">
        <v>5.62E-2</v>
      </c>
      <c r="L55" s="254">
        <f t="shared" si="4"/>
        <v>6871.3520260000005</v>
      </c>
      <c r="M55" s="186">
        <v>14</v>
      </c>
      <c r="N55" s="186">
        <v>11</v>
      </c>
      <c r="O55" s="186">
        <v>15</v>
      </c>
      <c r="P55" s="207" t="s">
        <v>45</v>
      </c>
      <c r="R55" s="517" t="s">
        <v>2194</v>
      </c>
      <c r="S55" s="511">
        <v>0</v>
      </c>
      <c r="T55" s="515" t="str">
        <f t="shared" si="5"/>
        <v>5.355 </v>
      </c>
    </row>
    <row r="56" spans="1:20" s="1" customFormat="1" ht="15.75">
      <c r="A56" s="7">
        <v>54</v>
      </c>
      <c r="B56" s="22">
        <v>244509</v>
      </c>
      <c r="C56" s="33" t="s">
        <v>2195</v>
      </c>
      <c r="D56" s="22" t="s">
        <v>2196</v>
      </c>
      <c r="E56" s="27">
        <v>1</v>
      </c>
      <c r="F56" s="91">
        <v>6442.333333333333</v>
      </c>
      <c r="G56" s="92">
        <v>0.19</v>
      </c>
      <c r="H56" s="84">
        <v>7711.2</v>
      </c>
      <c r="I56" s="84">
        <v>7666.3766666666661</v>
      </c>
      <c r="J56" s="84">
        <f t="shared" si="3"/>
        <v>7688.788333333333</v>
      </c>
      <c r="K56" s="99">
        <v>5.62E-2</v>
      </c>
      <c r="L56" s="254">
        <f t="shared" si="4"/>
        <v>8120.8982376666663</v>
      </c>
      <c r="M56" s="186">
        <v>31</v>
      </c>
      <c r="N56" s="186">
        <v>20</v>
      </c>
      <c r="O56" s="186">
        <v>15</v>
      </c>
      <c r="P56" s="207" t="s">
        <v>45</v>
      </c>
      <c r="R56" s="517" t="s">
        <v>2197</v>
      </c>
      <c r="S56" s="511">
        <v>0</v>
      </c>
      <c r="T56" s="515" t="str">
        <f t="shared" si="5"/>
        <v>7.616 </v>
      </c>
    </row>
    <row r="57" spans="1:20" s="1" customFormat="1" ht="15.75">
      <c r="A57" s="7">
        <v>55</v>
      </c>
      <c r="B57" s="22">
        <v>272136</v>
      </c>
      <c r="C57" s="33" t="s">
        <v>2198</v>
      </c>
      <c r="D57" s="22" t="s">
        <v>2196</v>
      </c>
      <c r="E57" s="27">
        <v>1</v>
      </c>
      <c r="F57" s="91">
        <v>10736.666666666666</v>
      </c>
      <c r="G57" s="92">
        <v>0.19</v>
      </c>
      <c r="H57" s="84">
        <v>12852</v>
      </c>
      <c r="I57" s="84">
        <v>12776.633333333333</v>
      </c>
      <c r="J57" s="84">
        <f t="shared" si="3"/>
        <v>12814.316666666666</v>
      </c>
      <c r="K57" s="99">
        <v>5.62E-2</v>
      </c>
      <c r="L57" s="254">
        <f t="shared" si="4"/>
        <v>13534.481263333333</v>
      </c>
      <c r="M57" s="186">
        <v>31</v>
      </c>
      <c r="N57" s="186">
        <v>20</v>
      </c>
      <c r="O57" s="186">
        <v>15</v>
      </c>
      <c r="P57" s="207" t="s">
        <v>45</v>
      </c>
      <c r="R57" s="517" t="s">
        <v>2199</v>
      </c>
      <c r="S57" s="511">
        <v>0</v>
      </c>
      <c r="T57" s="515" t="str">
        <f t="shared" si="5"/>
        <v>11.900 </v>
      </c>
    </row>
    <row r="58" spans="1:20" s="1" customFormat="1" ht="15.75">
      <c r="A58" s="7">
        <v>56</v>
      </c>
      <c r="B58" s="22">
        <v>235953</v>
      </c>
      <c r="C58" s="26" t="s">
        <v>2200</v>
      </c>
      <c r="D58" s="22" t="s">
        <v>2201</v>
      </c>
      <c r="E58" s="27">
        <v>1</v>
      </c>
      <c r="F58" s="91">
        <v>36340</v>
      </c>
      <c r="G58" s="92">
        <v>0.19</v>
      </c>
      <c r="H58" s="84">
        <v>43499.26</v>
      </c>
      <c r="I58" s="84">
        <v>43244.6</v>
      </c>
      <c r="J58" s="84">
        <f t="shared" si="3"/>
        <v>43371.93</v>
      </c>
      <c r="K58" s="99">
        <v>5.62E-2</v>
      </c>
      <c r="L58" s="254">
        <f t="shared" si="4"/>
        <v>45809.432465999998</v>
      </c>
      <c r="M58" s="186">
        <v>60</v>
      </c>
      <c r="N58" s="186">
        <v>10</v>
      </c>
      <c r="O58" s="186">
        <v>57</v>
      </c>
      <c r="P58" s="207" t="s">
        <v>54</v>
      </c>
      <c r="R58" s="517" t="s">
        <v>2202</v>
      </c>
      <c r="S58" s="511">
        <v>0</v>
      </c>
      <c r="T58" s="515" t="str">
        <f t="shared" si="5"/>
        <v>26.180 </v>
      </c>
    </row>
    <row r="59" spans="1:20" s="1" customFormat="1" ht="15.75">
      <c r="A59" s="7">
        <v>57</v>
      </c>
      <c r="B59" s="22">
        <v>235923</v>
      </c>
      <c r="C59" s="26" t="s">
        <v>2203</v>
      </c>
      <c r="D59" s="22" t="s">
        <v>2204</v>
      </c>
      <c r="E59" s="27">
        <v>1</v>
      </c>
      <c r="F59" s="91">
        <v>9910.6666666666661</v>
      </c>
      <c r="G59" s="92">
        <v>0.19</v>
      </c>
      <c r="H59" s="84">
        <v>11863.11</v>
      </c>
      <c r="I59" s="84">
        <v>11793.693333333333</v>
      </c>
      <c r="J59" s="84">
        <f t="shared" si="3"/>
        <v>11828.401666666667</v>
      </c>
      <c r="K59" s="99">
        <v>5.62E-2</v>
      </c>
      <c r="L59" s="254">
        <f t="shared" si="4"/>
        <v>12493.157840333333</v>
      </c>
      <c r="M59" s="186">
        <v>60</v>
      </c>
      <c r="N59" s="186">
        <v>12</v>
      </c>
      <c r="O59" s="186">
        <v>15</v>
      </c>
      <c r="P59" s="207" t="s">
        <v>45</v>
      </c>
      <c r="R59" s="517" t="s">
        <v>2199</v>
      </c>
      <c r="S59" s="511">
        <v>0</v>
      </c>
      <c r="T59" s="515" t="str">
        <f t="shared" si="5"/>
        <v>11.900 </v>
      </c>
    </row>
    <row r="60" spans="1:20" s="1" customFormat="1" ht="15.75">
      <c r="A60" s="7">
        <v>58</v>
      </c>
      <c r="B60" s="22">
        <v>235776</v>
      </c>
      <c r="C60" s="26" t="s">
        <v>2205</v>
      </c>
      <c r="D60" s="22" t="s">
        <v>136</v>
      </c>
      <c r="E60" s="27">
        <v>1</v>
      </c>
      <c r="F60" s="91">
        <v>11893</v>
      </c>
      <c r="G60" s="92">
        <v>0.19</v>
      </c>
      <c r="H60" s="84">
        <v>14235.97</v>
      </c>
      <c r="I60" s="84">
        <v>14152.67</v>
      </c>
      <c r="J60" s="84">
        <f t="shared" si="3"/>
        <v>14194.32</v>
      </c>
      <c r="K60" s="99">
        <v>5.62E-2</v>
      </c>
      <c r="L60" s="254">
        <f t="shared" si="4"/>
        <v>14992.040783999999</v>
      </c>
      <c r="M60" s="186">
        <v>60</v>
      </c>
      <c r="N60" s="186">
        <v>12</v>
      </c>
      <c r="O60" s="186">
        <v>15</v>
      </c>
      <c r="P60" s="207" t="s">
        <v>45</v>
      </c>
      <c r="R60" s="517" t="s">
        <v>2206</v>
      </c>
      <c r="S60" s="511">
        <v>0</v>
      </c>
      <c r="T60" s="515" t="str">
        <f t="shared" si="5"/>
        <v>21.420 </v>
      </c>
    </row>
    <row r="61" spans="1:20" s="1" customFormat="1" ht="89.25">
      <c r="A61" s="7">
        <v>59</v>
      </c>
      <c r="B61" s="22">
        <v>249125</v>
      </c>
      <c r="C61" s="26" t="s">
        <v>2207</v>
      </c>
      <c r="D61" s="22" t="s">
        <v>117</v>
      </c>
      <c r="E61" s="27">
        <v>1</v>
      </c>
      <c r="F61" s="91">
        <v>49554.666666666664</v>
      </c>
      <c r="G61" s="92">
        <v>0.19</v>
      </c>
      <c r="H61" s="84">
        <v>59316.74</v>
      </c>
      <c r="I61" s="84">
        <v>58970.05333333333</v>
      </c>
      <c r="J61" s="84">
        <f t="shared" si="3"/>
        <v>59143.396666666667</v>
      </c>
      <c r="K61" s="99">
        <v>5.62E-2</v>
      </c>
      <c r="L61" s="254">
        <f t="shared" si="4"/>
        <v>62467.255559333331</v>
      </c>
      <c r="M61" s="186">
        <v>60</v>
      </c>
      <c r="N61" s="186">
        <v>12</v>
      </c>
      <c r="O61" s="186">
        <v>15</v>
      </c>
      <c r="P61" s="207" t="s">
        <v>45</v>
      </c>
      <c r="R61" s="517" t="s">
        <v>2208</v>
      </c>
      <c r="S61" s="511">
        <v>0</v>
      </c>
      <c r="T61" s="515" t="str">
        <f t="shared" si="5"/>
        <v>32.130 </v>
      </c>
    </row>
    <row r="62" spans="1:20" s="1" customFormat="1" ht="25.5">
      <c r="A62" s="7">
        <v>60</v>
      </c>
      <c r="B62" s="22">
        <v>278293</v>
      </c>
      <c r="C62" s="26" t="s">
        <v>2209</v>
      </c>
      <c r="D62" s="22" t="s">
        <v>136</v>
      </c>
      <c r="E62" s="27">
        <v>1</v>
      </c>
      <c r="F62" s="91">
        <v>41296</v>
      </c>
      <c r="G62" s="92">
        <v>0.19</v>
      </c>
      <c r="H62" s="84">
        <v>49431.41</v>
      </c>
      <c r="I62" s="84">
        <v>49142.239999999998</v>
      </c>
      <c r="J62" s="84">
        <f t="shared" si="3"/>
        <v>49286.824999999997</v>
      </c>
      <c r="K62" s="99">
        <v>5.62E-2</v>
      </c>
      <c r="L62" s="254">
        <f t="shared" si="4"/>
        <v>52056.744564999994</v>
      </c>
      <c r="M62" s="186">
        <v>60</v>
      </c>
      <c r="N62" s="186">
        <v>12</v>
      </c>
      <c r="O62" s="186">
        <v>15</v>
      </c>
      <c r="P62" s="207" t="s">
        <v>45</v>
      </c>
      <c r="R62" s="517" t="s">
        <v>2210</v>
      </c>
      <c r="S62" s="511">
        <v>0</v>
      </c>
      <c r="T62" s="515" t="str">
        <f t="shared" si="5"/>
        <v>45.220 </v>
      </c>
    </row>
    <row r="63" spans="1:20" s="1" customFormat="1" ht="15.75">
      <c r="A63" s="7">
        <v>61</v>
      </c>
      <c r="B63" s="22">
        <v>278296</v>
      </c>
      <c r="C63" s="26" t="s">
        <v>2211</v>
      </c>
      <c r="D63" s="22" t="s">
        <v>2212</v>
      </c>
      <c r="E63" s="27">
        <v>1</v>
      </c>
      <c r="F63" s="91">
        <v>29732.666666666668</v>
      </c>
      <c r="G63" s="92">
        <v>0.19</v>
      </c>
      <c r="H63" s="84">
        <v>35589.33</v>
      </c>
      <c r="I63" s="84">
        <v>35381.873333333337</v>
      </c>
      <c r="J63" s="84">
        <f t="shared" si="3"/>
        <v>35485.601666666669</v>
      </c>
      <c r="K63" s="99">
        <v>5.62E-2</v>
      </c>
      <c r="L63" s="254">
        <f t="shared" si="4"/>
        <v>37479.892480333336</v>
      </c>
      <c r="M63" s="186">
        <v>60</v>
      </c>
      <c r="N63" s="186">
        <v>12</v>
      </c>
      <c r="O63" s="186">
        <v>15</v>
      </c>
      <c r="P63" s="207" t="s">
        <v>45</v>
      </c>
      <c r="R63" s="517" t="s">
        <v>2202</v>
      </c>
      <c r="S63" s="511">
        <v>0</v>
      </c>
      <c r="T63" s="515" t="str">
        <f t="shared" si="5"/>
        <v>26.180 </v>
      </c>
    </row>
    <row r="64" spans="1:20" s="1" customFormat="1" ht="15.75">
      <c r="A64" s="7">
        <v>62</v>
      </c>
      <c r="B64" s="22">
        <v>278295</v>
      </c>
      <c r="C64" s="26" t="s">
        <v>2213</v>
      </c>
      <c r="D64" s="22" t="s">
        <v>2204</v>
      </c>
      <c r="E64" s="27">
        <v>1</v>
      </c>
      <c r="F64" s="91">
        <v>39644</v>
      </c>
      <c r="G64" s="92">
        <v>0.19</v>
      </c>
      <c r="H64" s="84">
        <v>47453.63</v>
      </c>
      <c r="I64" s="84">
        <v>47176.36</v>
      </c>
      <c r="J64" s="84">
        <f t="shared" si="3"/>
        <v>47314.994999999995</v>
      </c>
      <c r="K64" s="99">
        <v>5.62E-2</v>
      </c>
      <c r="L64" s="254">
        <f t="shared" si="4"/>
        <v>49974.097718999998</v>
      </c>
      <c r="M64" s="186">
        <v>60</v>
      </c>
      <c r="N64" s="186">
        <v>12</v>
      </c>
      <c r="O64" s="186">
        <v>15</v>
      </c>
      <c r="P64" s="207" t="s">
        <v>45</v>
      </c>
      <c r="R64" s="517" t="s">
        <v>2214</v>
      </c>
      <c r="S64" s="511">
        <v>0</v>
      </c>
      <c r="T64" s="515" t="str">
        <f t="shared" si="5"/>
        <v>46.410 </v>
      </c>
    </row>
    <row r="65" spans="1:20" s="1" customFormat="1" ht="15.75">
      <c r="A65" s="7">
        <v>63</v>
      </c>
      <c r="B65" s="19">
        <v>289027</v>
      </c>
      <c r="C65" s="29" t="s">
        <v>2215</v>
      </c>
      <c r="D65" s="23" t="s">
        <v>2216</v>
      </c>
      <c r="E65" s="27">
        <v>1</v>
      </c>
      <c r="F65" s="91">
        <v>57814</v>
      </c>
      <c r="G65" s="92">
        <v>0.19</v>
      </c>
      <c r="H65" s="84">
        <v>69203.259999999995</v>
      </c>
      <c r="I65" s="84">
        <v>68798.66</v>
      </c>
      <c r="J65" s="84">
        <f t="shared" si="3"/>
        <v>69000.959999999992</v>
      </c>
      <c r="K65" s="99">
        <v>5.62E-2</v>
      </c>
      <c r="L65" s="254">
        <f t="shared" si="4"/>
        <v>72878.813951999997</v>
      </c>
      <c r="M65" s="186">
        <v>60</v>
      </c>
      <c r="N65" s="186">
        <v>12</v>
      </c>
      <c r="O65" s="186">
        <v>11</v>
      </c>
      <c r="P65" s="207" t="s">
        <v>45</v>
      </c>
      <c r="R65" s="517" t="s">
        <v>2217</v>
      </c>
      <c r="S65" s="511">
        <v>0</v>
      </c>
      <c r="T65" s="515" t="str">
        <f t="shared" si="5"/>
        <v>66.640 </v>
      </c>
    </row>
    <row r="66" spans="1:20" s="1" customFormat="1" ht="15.75">
      <c r="A66" s="7">
        <v>64</v>
      </c>
      <c r="B66" s="19">
        <v>268563</v>
      </c>
      <c r="C66" s="29" t="s">
        <v>2218</v>
      </c>
      <c r="D66" s="23" t="s">
        <v>117</v>
      </c>
      <c r="E66" s="27">
        <v>1</v>
      </c>
      <c r="F66" s="91">
        <v>826.33333333333337</v>
      </c>
      <c r="G66" s="92">
        <v>0.19</v>
      </c>
      <c r="H66" s="84">
        <v>988.89</v>
      </c>
      <c r="I66" s="84">
        <v>983.3366666666667</v>
      </c>
      <c r="J66" s="84">
        <f t="shared" si="3"/>
        <v>986.11333333333334</v>
      </c>
      <c r="K66" s="99">
        <v>5.62E-2</v>
      </c>
      <c r="L66" s="254">
        <f t="shared" si="4"/>
        <v>1041.5329026666666</v>
      </c>
      <c r="M66" s="186">
        <v>55</v>
      </c>
      <c r="N66" s="186">
        <v>10</v>
      </c>
      <c r="O66" s="186">
        <v>15</v>
      </c>
      <c r="P66" s="207" t="s">
        <v>45</v>
      </c>
      <c r="R66" s="517" t="s">
        <v>2219</v>
      </c>
      <c r="S66" s="511">
        <v>0</v>
      </c>
      <c r="T66" s="515" t="str">
        <f t="shared" si="5"/>
        <v>619 </v>
      </c>
    </row>
    <row r="67" spans="1:20" s="1" customFormat="1" ht="15.75">
      <c r="A67" s="7">
        <v>65</v>
      </c>
      <c r="B67" s="19">
        <v>233028</v>
      </c>
      <c r="C67" s="29" t="s">
        <v>2220</v>
      </c>
      <c r="D67" s="23" t="s">
        <v>522</v>
      </c>
      <c r="E67" s="27">
        <v>1</v>
      </c>
      <c r="F67" s="91">
        <v>2973</v>
      </c>
      <c r="G67" s="92">
        <v>0.19</v>
      </c>
      <c r="H67" s="84">
        <v>3559.29</v>
      </c>
      <c r="I67" s="84">
        <v>3537.87</v>
      </c>
      <c r="J67" s="84">
        <f t="shared" ref="J67:J68" si="6">(H67+I67)/2</f>
        <v>3548.58</v>
      </c>
      <c r="K67" s="99">
        <v>5.62E-2</v>
      </c>
      <c r="L67" s="254">
        <f t="shared" ref="L67:L68" si="7">(J67*K67)+J67</f>
        <v>3748.0101959999997</v>
      </c>
      <c r="M67" s="186">
        <v>60</v>
      </c>
      <c r="N67" s="186">
        <v>12</v>
      </c>
      <c r="O67" s="186">
        <v>12</v>
      </c>
      <c r="P67" s="207" t="s">
        <v>45</v>
      </c>
      <c r="R67" s="517" t="s">
        <v>2221</v>
      </c>
      <c r="S67" s="511">
        <v>0</v>
      </c>
      <c r="T67" s="515" t="str">
        <f t="shared" ref="T67:T68" si="8">IF(S67&gt;0,AVERAGE(R67,S67),R67)</f>
        <v>2.142 </v>
      </c>
    </row>
    <row r="68" spans="1:20" s="1" customFormat="1" ht="15.75">
      <c r="A68" s="7">
        <v>66</v>
      </c>
      <c r="B68" s="19">
        <v>233028</v>
      </c>
      <c r="C68" s="29" t="s">
        <v>2222</v>
      </c>
      <c r="D68" s="23" t="s">
        <v>522</v>
      </c>
      <c r="E68" s="27">
        <v>1</v>
      </c>
      <c r="F68" s="91">
        <v>3303.3333333333335</v>
      </c>
      <c r="G68" s="92">
        <v>0.19</v>
      </c>
      <c r="H68" s="84">
        <v>3954.37</v>
      </c>
      <c r="I68" s="84">
        <v>3930.9666666666667</v>
      </c>
      <c r="J68" s="84">
        <f t="shared" si="6"/>
        <v>3942.6683333333331</v>
      </c>
      <c r="K68" s="99">
        <v>5.62E-2</v>
      </c>
      <c r="L68" s="254">
        <f t="shared" si="7"/>
        <v>4164.2462936666661</v>
      </c>
      <c r="M68" s="186">
        <v>60</v>
      </c>
      <c r="N68" s="186">
        <v>12</v>
      </c>
      <c r="O68" s="186">
        <v>12</v>
      </c>
      <c r="P68" s="207" t="s">
        <v>45</v>
      </c>
      <c r="R68" s="517" t="s">
        <v>2223</v>
      </c>
      <c r="S68" s="511">
        <v>0</v>
      </c>
      <c r="T68" s="515" t="str">
        <f t="shared" si="8"/>
        <v>3.332 </v>
      </c>
    </row>
    <row r="70" spans="1:20">
      <c r="C70" s="14" t="s">
        <v>2121</v>
      </c>
    </row>
  </sheetData>
  <protectedRanges>
    <protectedRange algorithmName="SHA-512" hashValue="QvXOD/niYYt9xLI949IsBCKZaaUp0HBFU4BOmXKj08TSnicBYhugOh1usZny/75TTAbbSS59vQMWSFiA6zr4Zg==" saltValue="bNpfWvkYKI+2aFs7u7K1ww==" spinCount="100000" sqref="C61:D68" name="Rango1_2_2" securityDescriptor="O:WDG:WDD:(D;;CC;;;S-1-5-21-1836410667-2628117613-3946582407-115395)"/>
  </protectedRanges>
  <autoFilter ref="A2:L68">
    <sortState ref="A3:L68">
      <sortCondition ref="A2"/>
    </sortState>
  </autoFilter>
  <mergeCells count="2">
    <mergeCell ref="M1:P1"/>
    <mergeCell ref="A1:L1"/>
  </mergeCells>
  <phoneticPr fontId="4" type="noConversion"/>
  <conditionalFormatting sqref="C3">
    <cfRule type="duplicateValues" dxfId="33" priority="8" stopIfTrue="1"/>
  </conditionalFormatting>
  <conditionalFormatting sqref="C4:C53">
    <cfRule type="duplicateValues" dxfId="32" priority="2945" stopIfTrue="1"/>
  </conditionalFormatting>
  <pageMargins left="0.7" right="0.7" top="0.75" bottom="0.75" header="0.3" footer="0.3"/>
  <pageSetup scale="42"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P72"/>
  <sheetViews>
    <sheetView zoomScale="70" zoomScaleNormal="70" workbookViewId="0">
      <selection activeCell="H6" sqref="H6"/>
    </sheetView>
  </sheetViews>
  <sheetFormatPr baseColWidth="10" defaultColWidth="11.42578125" defaultRowHeight="12.75"/>
  <cols>
    <col min="1" max="1" width="5.28515625" style="14" customWidth="1"/>
    <col min="2" max="2" width="8.140625" style="14" customWidth="1"/>
    <col min="3" max="4" width="11.42578125" style="14" customWidth="1"/>
    <col min="5" max="5" width="11.140625" style="14" customWidth="1"/>
    <col min="6" max="6" width="11.7109375" style="14" customWidth="1"/>
    <col min="7" max="7" width="17.7109375" style="101" customWidth="1"/>
    <col min="8" max="8" width="15.140625" style="14" customWidth="1"/>
    <col min="9" max="13" width="11.42578125" style="14" customWidth="1"/>
    <col min="14" max="14" width="17.5703125" style="14" customWidth="1"/>
    <col min="15" max="15" width="16.7109375" style="14" customWidth="1"/>
    <col min="16" max="16384" width="11.42578125" style="14"/>
  </cols>
  <sheetData>
    <row r="1" spans="1:16" s="1" customFormat="1" ht="23.25" customHeight="1">
      <c r="A1" s="569" t="s">
        <v>3089</v>
      </c>
      <c r="B1" s="570"/>
      <c r="C1" s="570"/>
      <c r="D1" s="570"/>
      <c r="E1" s="570"/>
      <c r="F1" s="95"/>
      <c r="G1" s="102" t="s">
        <v>2121</v>
      </c>
    </row>
    <row r="2" spans="1:16" s="1" customFormat="1" ht="33.75" customHeight="1">
      <c r="A2" s="11" t="s">
        <v>22</v>
      </c>
      <c r="B2" s="11" t="s">
        <v>23</v>
      </c>
      <c r="C2" s="11" t="s">
        <v>24</v>
      </c>
      <c r="D2" s="252" t="s">
        <v>25</v>
      </c>
      <c r="E2" s="11" t="s">
        <v>26</v>
      </c>
      <c r="F2" s="11">
        <v>2021</v>
      </c>
      <c r="G2" s="11" t="s">
        <v>28</v>
      </c>
      <c r="H2" s="253" t="s">
        <v>2224</v>
      </c>
      <c r="I2" s="568" t="s">
        <v>2225</v>
      </c>
      <c r="J2" s="568"/>
      <c r="K2" s="568"/>
      <c r="L2" s="568"/>
      <c r="N2" s="483" t="s">
        <v>34</v>
      </c>
      <c r="O2" s="482" t="s">
        <v>35</v>
      </c>
      <c r="P2" s="469" t="s">
        <v>36</v>
      </c>
    </row>
    <row r="3" spans="1:16" s="1" customFormat="1" ht="27" customHeight="1">
      <c r="A3" s="47">
        <v>1</v>
      </c>
      <c r="B3" s="248">
        <v>288364</v>
      </c>
      <c r="C3" s="48" t="s">
        <v>2226</v>
      </c>
      <c r="D3" s="47" t="s">
        <v>61</v>
      </c>
      <c r="E3" s="103">
        <v>1</v>
      </c>
      <c r="F3" s="249">
        <v>83689.13</v>
      </c>
      <c r="G3" s="250">
        <v>5.62E-2</v>
      </c>
      <c r="H3" s="256">
        <f>(F3*G3)+F3</f>
        <v>88392.459106000009</v>
      </c>
      <c r="I3" s="240">
        <v>60</v>
      </c>
      <c r="J3" s="240">
        <v>12</v>
      </c>
      <c r="K3" s="240">
        <v>19</v>
      </c>
      <c r="L3" s="251" t="s">
        <v>45</v>
      </c>
      <c r="N3" s="479">
        <v>177118</v>
      </c>
      <c r="O3" s="475"/>
      <c r="P3" s="520">
        <f t="shared" ref="P3:P34" si="0">IF(O3&gt;0,AVERAGE(N3,O3),N3)</f>
        <v>177118</v>
      </c>
    </row>
    <row r="4" spans="1:16" s="1" customFormat="1" ht="30" customHeight="1">
      <c r="A4" s="47">
        <v>2</v>
      </c>
      <c r="B4" s="22">
        <v>285732</v>
      </c>
      <c r="C4" s="49" t="s">
        <v>2227</v>
      </c>
      <c r="D4" s="50" t="s">
        <v>2228</v>
      </c>
      <c r="E4" s="104">
        <v>1</v>
      </c>
      <c r="F4" s="18">
        <v>17395.816666666666</v>
      </c>
      <c r="G4" s="108">
        <v>5.62E-2</v>
      </c>
      <c r="H4" s="254">
        <f t="shared" ref="H4:H67" si="1">(F4*G4)+F4</f>
        <v>18373.461563333331</v>
      </c>
      <c r="I4" s="186">
        <v>60</v>
      </c>
      <c r="J4" s="186">
        <v>12</v>
      </c>
      <c r="K4" s="186">
        <v>19</v>
      </c>
      <c r="L4" s="244" t="s">
        <v>45</v>
      </c>
      <c r="N4" s="479">
        <v>36815</v>
      </c>
      <c r="O4" s="475"/>
      <c r="P4" s="520">
        <f t="shared" si="0"/>
        <v>36815</v>
      </c>
    </row>
    <row r="5" spans="1:16" s="1" customFormat="1" ht="27.75" customHeight="1">
      <c r="A5" s="47">
        <v>3</v>
      </c>
      <c r="B5" s="22">
        <v>238988</v>
      </c>
      <c r="C5" s="49" t="s">
        <v>2229</v>
      </c>
      <c r="D5" s="50" t="s">
        <v>2228</v>
      </c>
      <c r="E5" s="104">
        <v>1</v>
      </c>
      <c r="F5" s="18">
        <v>17395.816666666666</v>
      </c>
      <c r="G5" s="108">
        <v>5.62E-2</v>
      </c>
      <c r="H5" s="254">
        <f t="shared" si="1"/>
        <v>18373.461563333331</v>
      </c>
      <c r="I5" s="186">
        <v>60</v>
      </c>
      <c r="J5" s="186">
        <v>12</v>
      </c>
      <c r="K5" s="186">
        <v>19</v>
      </c>
      <c r="L5" s="244" t="s">
        <v>45</v>
      </c>
      <c r="N5" s="479">
        <v>36815</v>
      </c>
      <c r="O5" s="475"/>
      <c r="P5" s="520">
        <f t="shared" si="0"/>
        <v>36815</v>
      </c>
    </row>
    <row r="6" spans="1:16" s="1" customFormat="1" ht="140.25">
      <c r="A6" s="47">
        <v>4</v>
      </c>
      <c r="B6" s="22">
        <v>285733</v>
      </c>
      <c r="C6" s="49" t="s">
        <v>2230</v>
      </c>
      <c r="D6" s="50" t="s">
        <v>2228</v>
      </c>
      <c r="E6" s="104">
        <v>1</v>
      </c>
      <c r="F6" s="18">
        <v>11597.343333333332</v>
      </c>
      <c r="G6" s="108">
        <v>5.62E-2</v>
      </c>
      <c r="H6" s="254">
        <f t="shared" si="1"/>
        <v>12249.114028666665</v>
      </c>
      <c r="I6" s="186">
        <v>23</v>
      </c>
      <c r="J6" s="186">
        <v>12</v>
      </c>
      <c r="K6" s="186">
        <v>16</v>
      </c>
      <c r="L6" s="244" t="s">
        <v>387</v>
      </c>
      <c r="N6" s="479">
        <v>13337</v>
      </c>
      <c r="O6" s="475"/>
      <c r="P6" s="520">
        <f t="shared" si="0"/>
        <v>13337</v>
      </c>
    </row>
    <row r="7" spans="1:16" s="1" customFormat="1" ht="114.75">
      <c r="A7" s="47">
        <v>5</v>
      </c>
      <c r="B7" s="23">
        <v>275408</v>
      </c>
      <c r="C7" s="49" t="s">
        <v>2231</v>
      </c>
      <c r="D7" s="50" t="s">
        <v>2232</v>
      </c>
      <c r="E7" s="104">
        <v>1</v>
      </c>
      <c r="F7" s="18">
        <v>52187.45</v>
      </c>
      <c r="G7" s="108">
        <v>5.62E-2</v>
      </c>
      <c r="H7" s="254">
        <f t="shared" si="1"/>
        <v>55120.384689999999</v>
      </c>
      <c r="I7" s="186">
        <v>23</v>
      </c>
      <c r="J7" s="186">
        <v>12</v>
      </c>
      <c r="K7" s="186">
        <v>16</v>
      </c>
      <c r="L7" s="244" t="s">
        <v>387</v>
      </c>
      <c r="N7" s="479">
        <v>110448</v>
      </c>
      <c r="O7" s="475"/>
      <c r="P7" s="520">
        <f t="shared" si="0"/>
        <v>110448</v>
      </c>
    </row>
    <row r="8" spans="1:16" s="1" customFormat="1" ht="114.75">
      <c r="A8" s="47">
        <v>6</v>
      </c>
      <c r="B8" s="22">
        <v>273610</v>
      </c>
      <c r="C8" s="49" t="s">
        <v>2233</v>
      </c>
      <c r="D8" s="50" t="s">
        <v>2234</v>
      </c>
      <c r="E8" s="104">
        <v>1</v>
      </c>
      <c r="F8" s="18">
        <v>90457.453333333338</v>
      </c>
      <c r="G8" s="108">
        <v>5.62E-2</v>
      </c>
      <c r="H8" s="254">
        <f t="shared" si="1"/>
        <v>95541.162210666676</v>
      </c>
      <c r="I8" s="245">
        <v>11</v>
      </c>
      <c r="J8" s="245">
        <v>15</v>
      </c>
      <c r="K8" s="245">
        <v>15</v>
      </c>
      <c r="L8" s="244" t="s">
        <v>118</v>
      </c>
      <c r="N8" s="479">
        <v>191442</v>
      </c>
      <c r="O8" s="475"/>
      <c r="P8" s="520">
        <f t="shared" si="0"/>
        <v>191442</v>
      </c>
    </row>
    <row r="9" spans="1:16" s="1" customFormat="1" ht="51">
      <c r="A9" s="47">
        <v>7</v>
      </c>
      <c r="B9" s="23">
        <v>232164</v>
      </c>
      <c r="C9" s="49" t="s">
        <v>2235</v>
      </c>
      <c r="D9" s="50" t="s">
        <v>61</v>
      </c>
      <c r="E9" s="104">
        <v>1</v>
      </c>
      <c r="F9" s="18">
        <v>15429.143333333333</v>
      </c>
      <c r="G9" s="108">
        <v>5.62E-2</v>
      </c>
      <c r="H9" s="254">
        <f t="shared" si="1"/>
        <v>16296.261188666667</v>
      </c>
      <c r="I9" s="245">
        <v>11</v>
      </c>
      <c r="J9" s="245">
        <v>15</v>
      </c>
      <c r="K9" s="245">
        <v>15</v>
      </c>
      <c r="L9" s="244" t="s">
        <v>118</v>
      </c>
      <c r="N9" s="479">
        <v>32654</v>
      </c>
      <c r="O9" s="475"/>
      <c r="P9" s="520">
        <f t="shared" si="0"/>
        <v>32654</v>
      </c>
    </row>
    <row r="10" spans="1:16" s="1" customFormat="1" ht="63.75">
      <c r="A10" s="47">
        <v>8</v>
      </c>
      <c r="B10" s="22">
        <v>283485</v>
      </c>
      <c r="C10" s="49" t="s">
        <v>2236</v>
      </c>
      <c r="D10" s="50" t="s">
        <v>61</v>
      </c>
      <c r="E10" s="104">
        <v>1</v>
      </c>
      <c r="F10" s="18">
        <v>9278.0333333333328</v>
      </c>
      <c r="G10" s="108">
        <v>5.62E-2</v>
      </c>
      <c r="H10" s="254">
        <f t="shared" si="1"/>
        <v>9799.4588066666656</v>
      </c>
      <c r="I10" s="245">
        <v>11</v>
      </c>
      <c r="J10" s="245">
        <v>15</v>
      </c>
      <c r="K10" s="245">
        <v>15</v>
      </c>
      <c r="L10" s="244" t="s">
        <v>59</v>
      </c>
      <c r="N10" s="479">
        <v>19636</v>
      </c>
      <c r="O10" s="475"/>
      <c r="P10" s="520">
        <f t="shared" si="0"/>
        <v>19636</v>
      </c>
    </row>
    <row r="11" spans="1:16" s="1" customFormat="1" ht="89.25">
      <c r="A11" s="47">
        <v>9</v>
      </c>
      <c r="B11" s="23">
        <v>283579</v>
      </c>
      <c r="C11" s="49" t="s">
        <v>2237</v>
      </c>
      <c r="D11" s="50" t="s">
        <v>61</v>
      </c>
      <c r="E11" s="104">
        <v>1</v>
      </c>
      <c r="F11" s="18">
        <v>62514.270000000004</v>
      </c>
      <c r="G11" s="108">
        <v>5.62E-2</v>
      </c>
      <c r="H11" s="254">
        <f t="shared" si="1"/>
        <v>66027.571974000006</v>
      </c>
      <c r="I11" s="186">
        <v>42</v>
      </c>
      <c r="J11" s="186">
        <v>14</v>
      </c>
      <c r="K11" s="186">
        <v>25</v>
      </c>
      <c r="L11" s="244" t="s">
        <v>308</v>
      </c>
      <c r="N11" s="479">
        <v>132304</v>
      </c>
      <c r="O11" s="475"/>
      <c r="P11" s="520">
        <f t="shared" si="0"/>
        <v>132304</v>
      </c>
    </row>
    <row r="12" spans="1:16" s="1" customFormat="1" ht="76.5">
      <c r="A12" s="47">
        <v>10</v>
      </c>
      <c r="B12" s="22">
        <v>283484</v>
      </c>
      <c r="C12" s="49" t="s">
        <v>2238</v>
      </c>
      <c r="D12" s="50" t="s">
        <v>61</v>
      </c>
      <c r="E12" s="104">
        <v>1</v>
      </c>
      <c r="F12" s="18">
        <v>9278.0333333333328</v>
      </c>
      <c r="G12" s="108">
        <v>5.62E-2</v>
      </c>
      <c r="H12" s="254">
        <f t="shared" si="1"/>
        <v>9799.4588066666656</v>
      </c>
      <c r="I12" s="186">
        <v>60</v>
      </c>
      <c r="J12" s="186">
        <v>12</v>
      </c>
      <c r="K12" s="186">
        <v>19</v>
      </c>
      <c r="L12" s="244" t="s">
        <v>45</v>
      </c>
      <c r="N12" s="479">
        <v>19636</v>
      </c>
      <c r="O12" s="475"/>
      <c r="P12" s="520">
        <f t="shared" si="0"/>
        <v>19636</v>
      </c>
    </row>
    <row r="13" spans="1:16" s="1" customFormat="1" ht="89.25">
      <c r="A13" s="47">
        <v>11</v>
      </c>
      <c r="B13" s="28">
        <v>238951</v>
      </c>
      <c r="C13" s="49" t="s">
        <v>2239</v>
      </c>
      <c r="D13" s="50" t="s">
        <v>2240</v>
      </c>
      <c r="E13" s="104">
        <v>1</v>
      </c>
      <c r="F13" s="18">
        <v>58565.453333333331</v>
      </c>
      <c r="G13" s="108">
        <v>5.62E-2</v>
      </c>
      <c r="H13" s="254">
        <f t="shared" si="1"/>
        <v>61856.831810666663</v>
      </c>
      <c r="I13" s="186">
        <v>60</v>
      </c>
      <c r="J13" s="186">
        <v>12</v>
      </c>
      <c r="K13" s="186">
        <v>19</v>
      </c>
      <c r="L13" s="244" t="s">
        <v>45</v>
      </c>
      <c r="N13" s="479">
        <v>123946</v>
      </c>
      <c r="O13" s="475"/>
      <c r="P13" s="520">
        <f t="shared" si="0"/>
        <v>123946</v>
      </c>
    </row>
    <row r="14" spans="1:16" s="1" customFormat="1" ht="51">
      <c r="A14" s="47">
        <v>12</v>
      </c>
      <c r="B14" s="23">
        <v>279913</v>
      </c>
      <c r="C14" s="49" t="s">
        <v>2241</v>
      </c>
      <c r="D14" s="50" t="s">
        <v>61</v>
      </c>
      <c r="E14" s="104">
        <v>1</v>
      </c>
      <c r="F14" s="18">
        <v>35567.910000000003</v>
      </c>
      <c r="G14" s="108">
        <v>5.62E-2</v>
      </c>
      <c r="H14" s="254">
        <f t="shared" si="1"/>
        <v>37566.826542000003</v>
      </c>
      <c r="I14" s="186">
        <v>60</v>
      </c>
      <c r="J14" s="186">
        <v>12</v>
      </c>
      <c r="K14" s="186">
        <v>19</v>
      </c>
      <c r="L14" s="244" t="s">
        <v>45</v>
      </c>
      <c r="N14" s="479">
        <v>75274</v>
      </c>
      <c r="O14" s="475"/>
      <c r="P14" s="520">
        <f t="shared" si="0"/>
        <v>75274</v>
      </c>
    </row>
    <row r="15" spans="1:16" s="1" customFormat="1" ht="76.5">
      <c r="A15" s="47">
        <v>13</v>
      </c>
      <c r="B15" s="28">
        <v>272135</v>
      </c>
      <c r="C15" s="49" t="s">
        <v>2242</v>
      </c>
      <c r="D15" s="50" t="s">
        <v>61</v>
      </c>
      <c r="E15" s="104">
        <v>1</v>
      </c>
      <c r="F15" s="18">
        <v>9248.68</v>
      </c>
      <c r="G15" s="108">
        <v>5.62E-2</v>
      </c>
      <c r="H15" s="254">
        <f t="shared" si="1"/>
        <v>9768.4558159999997</v>
      </c>
      <c r="I15" s="186">
        <v>60</v>
      </c>
      <c r="J15" s="186">
        <v>12</v>
      </c>
      <c r="K15" s="186">
        <v>19</v>
      </c>
      <c r="L15" s="244" t="s">
        <v>45</v>
      </c>
      <c r="N15" s="479">
        <v>19572</v>
      </c>
      <c r="O15" s="475"/>
      <c r="P15" s="520">
        <f t="shared" si="0"/>
        <v>19572</v>
      </c>
    </row>
    <row r="16" spans="1:16" s="1" customFormat="1" ht="114.75">
      <c r="A16" s="47">
        <v>14</v>
      </c>
      <c r="B16" s="22">
        <v>255058</v>
      </c>
      <c r="C16" s="49" t="s">
        <v>2243</v>
      </c>
      <c r="D16" s="50" t="s">
        <v>61</v>
      </c>
      <c r="E16" s="104">
        <v>1</v>
      </c>
      <c r="F16" s="18">
        <v>98575.236666666664</v>
      </c>
      <c r="G16" s="108">
        <v>5.62E-2</v>
      </c>
      <c r="H16" s="254">
        <f t="shared" si="1"/>
        <v>104115.16496733333</v>
      </c>
      <c r="I16" s="186">
        <v>60</v>
      </c>
      <c r="J16" s="186">
        <v>12</v>
      </c>
      <c r="K16" s="186">
        <v>19</v>
      </c>
      <c r="L16" s="244" t="s">
        <v>45</v>
      </c>
      <c r="N16" s="479">
        <v>208623</v>
      </c>
      <c r="O16" s="475"/>
      <c r="P16" s="520">
        <f t="shared" si="0"/>
        <v>208623</v>
      </c>
    </row>
    <row r="17" spans="1:16" s="1" customFormat="1" ht="114.75">
      <c r="A17" s="47">
        <v>15</v>
      </c>
      <c r="B17" s="23">
        <v>280868</v>
      </c>
      <c r="C17" s="49" t="s">
        <v>2244</v>
      </c>
      <c r="D17" s="50" t="s">
        <v>61</v>
      </c>
      <c r="E17" s="104">
        <v>1</v>
      </c>
      <c r="F17" s="18">
        <v>131301.82333333333</v>
      </c>
      <c r="G17" s="108">
        <v>5.62E-2</v>
      </c>
      <c r="H17" s="254">
        <f t="shared" si="1"/>
        <v>138680.98580466668</v>
      </c>
      <c r="I17" s="186">
        <v>60</v>
      </c>
      <c r="J17" s="186">
        <v>12</v>
      </c>
      <c r="K17" s="186">
        <v>19</v>
      </c>
      <c r="L17" s="244" t="s">
        <v>45</v>
      </c>
      <c r="N17" s="479">
        <v>277884</v>
      </c>
      <c r="O17" s="475"/>
      <c r="P17" s="520">
        <f t="shared" si="0"/>
        <v>277884</v>
      </c>
    </row>
    <row r="18" spans="1:16" s="1" customFormat="1" ht="114.75">
      <c r="A18" s="47">
        <v>16</v>
      </c>
      <c r="B18" s="23">
        <v>280868</v>
      </c>
      <c r="C18" s="49" t="s">
        <v>2245</v>
      </c>
      <c r="D18" s="50" t="s">
        <v>61</v>
      </c>
      <c r="E18" s="104">
        <v>1</v>
      </c>
      <c r="F18" s="18">
        <v>131301.82333333333</v>
      </c>
      <c r="G18" s="108">
        <v>5.62E-2</v>
      </c>
      <c r="H18" s="254">
        <f t="shared" si="1"/>
        <v>138680.98580466668</v>
      </c>
      <c r="I18" s="186">
        <v>60</v>
      </c>
      <c r="J18" s="186">
        <v>12</v>
      </c>
      <c r="K18" s="186">
        <v>19</v>
      </c>
      <c r="L18" s="244" t="s">
        <v>45</v>
      </c>
      <c r="N18" s="479">
        <v>277884</v>
      </c>
      <c r="O18" s="475"/>
      <c r="P18" s="520">
        <f t="shared" si="0"/>
        <v>277884</v>
      </c>
    </row>
    <row r="19" spans="1:16" s="1" customFormat="1" ht="89.25">
      <c r="A19" s="47">
        <v>17</v>
      </c>
      <c r="B19" s="22">
        <v>254655</v>
      </c>
      <c r="C19" s="49" t="s">
        <v>2246</v>
      </c>
      <c r="D19" s="50" t="s">
        <v>61</v>
      </c>
      <c r="E19" s="104">
        <v>1</v>
      </c>
      <c r="F19" s="18">
        <v>1043.2333333333333</v>
      </c>
      <c r="G19" s="108">
        <v>5.62E-2</v>
      </c>
      <c r="H19" s="254">
        <f t="shared" si="1"/>
        <v>1101.8630466666666</v>
      </c>
      <c r="I19" s="186">
        <v>60</v>
      </c>
      <c r="J19" s="186">
        <v>12</v>
      </c>
      <c r="K19" s="186">
        <v>20</v>
      </c>
      <c r="L19" s="244" t="s">
        <v>93</v>
      </c>
      <c r="N19" s="479">
        <v>2207</v>
      </c>
      <c r="O19" s="475"/>
      <c r="P19" s="520">
        <f t="shared" si="0"/>
        <v>2207</v>
      </c>
    </row>
    <row r="20" spans="1:16" s="1" customFormat="1" ht="127.5">
      <c r="A20" s="47">
        <v>18</v>
      </c>
      <c r="B20" s="22">
        <v>278543</v>
      </c>
      <c r="C20" s="49" t="s">
        <v>2247</v>
      </c>
      <c r="D20" s="50" t="s">
        <v>61</v>
      </c>
      <c r="E20" s="104">
        <v>1</v>
      </c>
      <c r="F20" s="18">
        <v>28992.366666666665</v>
      </c>
      <c r="G20" s="108">
        <v>5.62E-2</v>
      </c>
      <c r="H20" s="254">
        <f t="shared" si="1"/>
        <v>30621.737673333333</v>
      </c>
      <c r="I20" s="186">
        <v>60</v>
      </c>
      <c r="J20" s="186">
        <v>12</v>
      </c>
      <c r="K20" s="186">
        <v>22</v>
      </c>
      <c r="L20" s="244" t="s">
        <v>62</v>
      </c>
      <c r="N20" s="479">
        <v>61358</v>
      </c>
      <c r="O20" s="475"/>
      <c r="P20" s="520">
        <f t="shared" si="0"/>
        <v>61358</v>
      </c>
    </row>
    <row r="21" spans="1:16" s="1" customFormat="1" ht="63.75">
      <c r="A21" s="47">
        <v>19</v>
      </c>
      <c r="B21" s="23">
        <v>296825</v>
      </c>
      <c r="C21" s="49" t="s">
        <v>2248</v>
      </c>
      <c r="D21" s="50" t="s">
        <v>144</v>
      </c>
      <c r="E21" s="104">
        <v>1</v>
      </c>
      <c r="F21" s="18">
        <v>12439.863333333333</v>
      </c>
      <c r="G21" s="108">
        <v>5.62E-2</v>
      </c>
      <c r="H21" s="254">
        <f t="shared" si="1"/>
        <v>13138.983652666666</v>
      </c>
      <c r="I21" s="186">
        <v>60</v>
      </c>
      <c r="J21" s="186">
        <v>12</v>
      </c>
      <c r="K21" s="186">
        <v>19</v>
      </c>
      <c r="L21" s="244" t="s">
        <v>45</v>
      </c>
      <c r="N21" s="479">
        <v>26326</v>
      </c>
      <c r="O21" s="475"/>
      <c r="P21" s="520">
        <f t="shared" si="0"/>
        <v>26326</v>
      </c>
    </row>
    <row r="22" spans="1:16" s="1" customFormat="1" ht="38.25">
      <c r="A22" s="47">
        <v>20</v>
      </c>
      <c r="B22" s="22">
        <v>241032</v>
      </c>
      <c r="C22" s="49" t="s">
        <v>2249</v>
      </c>
      <c r="D22" s="50" t="s">
        <v>2250</v>
      </c>
      <c r="E22" s="104">
        <v>1</v>
      </c>
      <c r="F22" s="18">
        <v>11597.343333333332</v>
      </c>
      <c r="G22" s="108">
        <v>5.62E-2</v>
      </c>
      <c r="H22" s="254">
        <f t="shared" si="1"/>
        <v>12249.114028666665</v>
      </c>
      <c r="I22" s="186">
        <v>60</v>
      </c>
      <c r="J22" s="186">
        <v>12</v>
      </c>
      <c r="K22" s="186">
        <v>19</v>
      </c>
      <c r="L22" s="244" t="s">
        <v>45</v>
      </c>
      <c r="N22" s="479">
        <v>24544</v>
      </c>
      <c r="O22" s="475"/>
      <c r="P22" s="520">
        <f t="shared" si="0"/>
        <v>24544</v>
      </c>
    </row>
    <row r="23" spans="1:16" s="1" customFormat="1" ht="63.75">
      <c r="A23" s="47">
        <v>21</v>
      </c>
      <c r="B23" s="23">
        <v>282104</v>
      </c>
      <c r="C23" s="49" t="s">
        <v>2251</v>
      </c>
      <c r="D23" s="50" t="s">
        <v>61</v>
      </c>
      <c r="E23" s="104">
        <v>1</v>
      </c>
      <c r="F23" s="18">
        <v>6683.4366666666665</v>
      </c>
      <c r="G23" s="108">
        <v>5.62E-2</v>
      </c>
      <c r="H23" s="254">
        <f t="shared" si="1"/>
        <v>7059.045807333333</v>
      </c>
      <c r="I23" s="186">
        <v>60</v>
      </c>
      <c r="J23" s="186">
        <v>12</v>
      </c>
      <c r="K23" s="186">
        <v>19</v>
      </c>
      <c r="L23" s="244" t="s">
        <v>45</v>
      </c>
      <c r="N23" s="479">
        <v>14144</v>
      </c>
      <c r="O23" s="475"/>
      <c r="P23" s="520">
        <f t="shared" si="0"/>
        <v>14144</v>
      </c>
    </row>
    <row r="24" spans="1:16" s="1" customFormat="1" ht="51">
      <c r="A24" s="47">
        <v>22</v>
      </c>
      <c r="B24" s="23">
        <v>281035</v>
      </c>
      <c r="C24" s="49" t="s">
        <v>2252</v>
      </c>
      <c r="D24" s="50" t="s">
        <v>43</v>
      </c>
      <c r="E24" s="104">
        <v>1</v>
      </c>
      <c r="F24" s="18">
        <v>13229.23</v>
      </c>
      <c r="G24" s="108">
        <v>5.62E-2</v>
      </c>
      <c r="H24" s="254">
        <f t="shared" si="1"/>
        <v>13972.712726</v>
      </c>
      <c r="I24" s="186">
        <v>60</v>
      </c>
      <c r="J24" s="186">
        <v>12</v>
      </c>
      <c r="K24" s="186">
        <v>19</v>
      </c>
      <c r="L24" s="244" t="s">
        <v>45</v>
      </c>
      <c r="N24" s="479">
        <v>27998</v>
      </c>
      <c r="O24" s="475"/>
      <c r="P24" s="520">
        <f t="shared" si="0"/>
        <v>27998</v>
      </c>
    </row>
    <row r="25" spans="1:16" s="1" customFormat="1" ht="38.25">
      <c r="A25" s="47">
        <v>23</v>
      </c>
      <c r="B25" s="22">
        <v>233400</v>
      </c>
      <c r="C25" s="49" t="s">
        <v>2253</v>
      </c>
      <c r="D25" s="50" t="s">
        <v>61</v>
      </c>
      <c r="E25" s="104">
        <v>1</v>
      </c>
      <c r="F25" s="18">
        <v>98575.236666666664</v>
      </c>
      <c r="G25" s="108">
        <v>5.62E-2</v>
      </c>
      <c r="H25" s="254">
        <f t="shared" si="1"/>
        <v>104115.16496733333</v>
      </c>
      <c r="I25" s="186">
        <v>60</v>
      </c>
      <c r="J25" s="186">
        <v>12</v>
      </c>
      <c r="K25" s="186">
        <v>19</v>
      </c>
      <c r="L25" s="244" t="s">
        <v>45</v>
      </c>
      <c r="N25" s="479">
        <v>208623</v>
      </c>
      <c r="O25" s="475"/>
      <c r="P25" s="520">
        <f t="shared" si="0"/>
        <v>208623</v>
      </c>
    </row>
    <row r="26" spans="1:16" s="1" customFormat="1" ht="38.25">
      <c r="A26" s="47">
        <v>24</v>
      </c>
      <c r="B26" s="23">
        <v>240612</v>
      </c>
      <c r="C26" s="49" t="s">
        <v>2254</v>
      </c>
      <c r="D26" s="50" t="s">
        <v>61</v>
      </c>
      <c r="E26" s="104">
        <v>1</v>
      </c>
      <c r="F26" s="18">
        <v>8117.7833333333338</v>
      </c>
      <c r="G26" s="108">
        <v>5.62E-2</v>
      </c>
      <c r="H26" s="254">
        <f t="shared" si="1"/>
        <v>8574.0027566666668</v>
      </c>
      <c r="I26" s="186">
        <v>60</v>
      </c>
      <c r="J26" s="186">
        <v>12</v>
      </c>
      <c r="K26" s="186">
        <v>19</v>
      </c>
      <c r="L26" s="244" t="s">
        <v>45</v>
      </c>
      <c r="N26" s="479">
        <v>17179</v>
      </c>
      <c r="O26" s="475"/>
      <c r="P26" s="520">
        <f t="shared" si="0"/>
        <v>17179</v>
      </c>
    </row>
    <row r="27" spans="1:16" s="1" customFormat="1" ht="76.5">
      <c r="A27" s="47">
        <v>25</v>
      </c>
      <c r="B27" s="22">
        <v>253524</v>
      </c>
      <c r="C27" s="49" t="s">
        <v>2255</v>
      </c>
      <c r="D27" s="50" t="s">
        <v>61</v>
      </c>
      <c r="E27" s="104">
        <v>1</v>
      </c>
      <c r="F27" s="18">
        <v>11597.343333333332</v>
      </c>
      <c r="G27" s="108">
        <v>5.62E-2</v>
      </c>
      <c r="H27" s="254">
        <f t="shared" si="1"/>
        <v>12249.114028666665</v>
      </c>
      <c r="I27" s="186">
        <v>60</v>
      </c>
      <c r="J27" s="186">
        <v>12</v>
      </c>
      <c r="K27" s="186">
        <v>19</v>
      </c>
      <c r="L27" s="244" t="s">
        <v>45</v>
      </c>
      <c r="N27" s="479">
        <v>24544</v>
      </c>
      <c r="O27" s="475"/>
      <c r="P27" s="520">
        <f t="shared" si="0"/>
        <v>24544</v>
      </c>
    </row>
    <row r="28" spans="1:16" s="1" customFormat="1" ht="153">
      <c r="A28" s="47">
        <v>26</v>
      </c>
      <c r="B28" s="23">
        <v>241312</v>
      </c>
      <c r="C28" s="51" t="s">
        <v>2256</v>
      </c>
      <c r="D28" s="50" t="s">
        <v>61</v>
      </c>
      <c r="E28" s="104">
        <v>1</v>
      </c>
      <c r="F28" s="18">
        <v>32911.036666666667</v>
      </c>
      <c r="G28" s="108">
        <v>5.62E-2</v>
      </c>
      <c r="H28" s="254">
        <f t="shared" si="1"/>
        <v>34760.636927333333</v>
      </c>
      <c r="I28" s="186">
        <v>60</v>
      </c>
      <c r="J28" s="186">
        <v>12</v>
      </c>
      <c r="K28" s="186">
        <v>19</v>
      </c>
      <c r="L28" s="244" t="s">
        <v>45</v>
      </c>
      <c r="N28" s="479">
        <v>69652</v>
      </c>
      <c r="O28" s="475"/>
      <c r="P28" s="520">
        <f t="shared" si="0"/>
        <v>69652</v>
      </c>
    </row>
    <row r="29" spans="1:16" s="1" customFormat="1" ht="51">
      <c r="A29" s="47">
        <v>27</v>
      </c>
      <c r="B29" s="23">
        <v>253451</v>
      </c>
      <c r="C29" s="49" t="s">
        <v>2257</v>
      </c>
      <c r="D29" s="50" t="s">
        <v>43</v>
      </c>
      <c r="E29" s="104">
        <v>1</v>
      </c>
      <c r="F29" s="18">
        <v>35567.910000000003</v>
      </c>
      <c r="G29" s="108">
        <v>5.62E-2</v>
      </c>
      <c r="H29" s="254">
        <f t="shared" si="1"/>
        <v>37566.826542000003</v>
      </c>
      <c r="I29" s="186">
        <v>60</v>
      </c>
      <c r="J29" s="186">
        <v>12</v>
      </c>
      <c r="K29" s="186">
        <v>19</v>
      </c>
      <c r="L29" s="244" t="s">
        <v>45</v>
      </c>
      <c r="N29" s="479">
        <v>75274</v>
      </c>
      <c r="O29" s="475"/>
      <c r="P29" s="520">
        <f t="shared" si="0"/>
        <v>75274</v>
      </c>
    </row>
    <row r="30" spans="1:16" s="1" customFormat="1" ht="140.25">
      <c r="A30" s="47">
        <v>28</v>
      </c>
      <c r="B30" s="22">
        <v>254658</v>
      </c>
      <c r="C30" s="49" t="s">
        <v>2258</v>
      </c>
      <c r="D30" s="50" t="s">
        <v>61</v>
      </c>
      <c r="E30" s="104">
        <v>1</v>
      </c>
      <c r="F30" s="18">
        <v>55665.82</v>
      </c>
      <c r="G30" s="108">
        <v>5.62E-2</v>
      </c>
      <c r="H30" s="254">
        <f t="shared" si="1"/>
        <v>58794.239084000001</v>
      </c>
      <c r="I30" s="186">
        <v>60</v>
      </c>
      <c r="J30" s="186">
        <v>12</v>
      </c>
      <c r="K30" s="186">
        <v>19</v>
      </c>
      <c r="L30" s="244" t="s">
        <v>45</v>
      </c>
      <c r="N30" s="479">
        <v>117809</v>
      </c>
      <c r="O30" s="475"/>
      <c r="P30" s="520">
        <f t="shared" si="0"/>
        <v>117809</v>
      </c>
    </row>
    <row r="31" spans="1:16" s="1" customFormat="1" ht="25.5">
      <c r="A31" s="47">
        <v>29</v>
      </c>
      <c r="B31" s="23">
        <v>238151</v>
      </c>
      <c r="C31" s="49" t="s">
        <v>2259</v>
      </c>
      <c r="D31" s="50" t="s">
        <v>1820</v>
      </c>
      <c r="E31" s="104">
        <v>1</v>
      </c>
      <c r="F31" s="18">
        <v>33576.643333333333</v>
      </c>
      <c r="G31" s="108">
        <v>5.62E-2</v>
      </c>
      <c r="H31" s="254">
        <f t="shared" si="1"/>
        <v>35463.650688666668</v>
      </c>
      <c r="I31" s="186">
        <v>60</v>
      </c>
      <c r="J31" s="186">
        <v>12</v>
      </c>
      <c r="K31" s="186">
        <v>19</v>
      </c>
      <c r="L31" s="244" t="s">
        <v>45</v>
      </c>
      <c r="N31" s="479">
        <v>71060</v>
      </c>
      <c r="O31" s="475"/>
      <c r="P31" s="520">
        <f t="shared" si="0"/>
        <v>71060</v>
      </c>
    </row>
    <row r="32" spans="1:16" s="1" customFormat="1" ht="76.5">
      <c r="A32" s="47">
        <v>30</v>
      </c>
      <c r="B32" s="23">
        <v>274835</v>
      </c>
      <c r="C32" s="49" t="s">
        <v>2260</v>
      </c>
      <c r="D32" s="50" t="s">
        <v>1820</v>
      </c>
      <c r="E32" s="104">
        <v>1</v>
      </c>
      <c r="F32" s="18">
        <v>40495.30333333333</v>
      </c>
      <c r="G32" s="108">
        <v>5.62E-2</v>
      </c>
      <c r="H32" s="254">
        <f t="shared" si="1"/>
        <v>42771.13938066666</v>
      </c>
      <c r="I32" s="186">
        <v>60</v>
      </c>
      <c r="J32" s="186">
        <v>12</v>
      </c>
      <c r="K32" s="186">
        <v>19</v>
      </c>
      <c r="L32" s="244" t="s">
        <v>45</v>
      </c>
      <c r="N32" s="479">
        <v>85703</v>
      </c>
      <c r="O32" s="475"/>
      <c r="P32" s="520">
        <f t="shared" si="0"/>
        <v>85703</v>
      </c>
    </row>
    <row r="33" spans="1:16" s="1" customFormat="1" ht="76.5">
      <c r="A33" s="47">
        <v>31</v>
      </c>
      <c r="B33" s="23">
        <v>274835</v>
      </c>
      <c r="C33" s="49" t="s">
        <v>2261</v>
      </c>
      <c r="D33" s="50" t="s">
        <v>1820</v>
      </c>
      <c r="E33" s="104">
        <v>1</v>
      </c>
      <c r="F33" s="18">
        <v>40495.30333333333</v>
      </c>
      <c r="G33" s="108">
        <v>5.62E-2</v>
      </c>
      <c r="H33" s="254">
        <f t="shared" si="1"/>
        <v>42771.13938066666</v>
      </c>
      <c r="I33" s="186">
        <v>60</v>
      </c>
      <c r="J33" s="186">
        <v>12</v>
      </c>
      <c r="K33" s="186">
        <v>19</v>
      </c>
      <c r="L33" s="244" t="s">
        <v>45</v>
      </c>
      <c r="N33" s="479">
        <v>85703</v>
      </c>
      <c r="O33" s="475"/>
      <c r="P33" s="520">
        <f t="shared" si="0"/>
        <v>85703</v>
      </c>
    </row>
    <row r="34" spans="1:16" s="1" customFormat="1" ht="51">
      <c r="A34" s="47">
        <v>32</v>
      </c>
      <c r="B34" s="23">
        <v>274835</v>
      </c>
      <c r="C34" s="49" t="s">
        <v>2262</v>
      </c>
      <c r="D34" s="50" t="s">
        <v>1820</v>
      </c>
      <c r="E34" s="104">
        <v>1</v>
      </c>
      <c r="F34" s="18">
        <v>40495.30333333333</v>
      </c>
      <c r="G34" s="108">
        <v>5.62E-2</v>
      </c>
      <c r="H34" s="254">
        <f t="shared" si="1"/>
        <v>42771.13938066666</v>
      </c>
      <c r="I34" s="186">
        <v>60</v>
      </c>
      <c r="J34" s="186">
        <v>12</v>
      </c>
      <c r="K34" s="186">
        <v>19</v>
      </c>
      <c r="L34" s="244" t="s">
        <v>45</v>
      </c>
      <c r="N34" s="479">
        <v>85703</v>
      </c>
      <c r="O34" s="475"/>
      <c r="P34" s="520">
        <f t="shared" si="0"/>
        <v>85703</v>
      </c>
    </row>
    <row r="35" spans="1:16" s="1" customFormat="1" ht="51">
      <c r="A35" s="47">
        <v>33</v>
      </c>
      <c r="B35" s="23">
        <v>274835</v>
      </c>
      <c r="C35" s="49" t="s">
        <v>2263</v>
      </c>
      <c r="D35" s="50" t="s">
        <v>1820</v>
      </c>
      <c r="E35" s="104">
        <v>1</v>
      </c>
      <c r="F35" s="18">
        <v>40495.30333333333</v>
      </c>
      <c r="G35" s="108">
        <v>5.62E-2</v>
      </c>
      <c r="H35" s="254">
        <f t="shared" si="1"/>
        <v>42771.13938066666</v>
      </c>
      <c r="I35" s="186">
        <v>60</v>
      </c>
      <c r="J35" s="186">
        <v>12</v>
      </c>
      <c r="K35" s="186">
        <v>19</v>
      </c>
      <c r="L35" s="244" t="s">
        <v>45</v>
      </c>
      <c r="N35" s="479">
        <v>85703</v>
      </c>
      <c r="O35" s="475"/>
      <c r="P35" s="520">
        <f t="shared" ref="P35:P66" si="2">IF(O35&gt;0,AVERAGE(N35,O35),N35)</f>
        <v>85703</v>
      </c>
    </row>
    <row r="36" spans="1:16" s="1" customFormat="1" ht="76.5">
      <c r="A36" s="47">
        <v>34</v>
      </c>
      <c r="B36" s="23">
        <v>274835</v>
      </c>
      <c r="C36" s="49" t="s">
        <v>2264</v>
      </c>
      <c r="D36" s="50" t="s">
        <v>1820</v>
      </c>
      <c r="E36" s="104">
        <v>1</v>
      </c>
      <c r="F36" s="18">
        <v>40495.30333333333</v>
      </c>
      <c r="G36" s="108">
        <v>5.62E-2</v>
      </c>
      <c r="H36" s="254">
        <f t="shared" si="1"/>
        <v>42771.13938066666</v>
      </c>
      <c r="I36" s="186">
        <v>60</v>
      </c>
      <c r="J36" s="186">
        <v>12</v>
      </c>
      <c r="K36" s="186">
        <v>19</v>
      </c>
      <c r="L36" s="244" t="s">
        <v>45</v>
      </c>
      <c r="N36" s="479">
        <v>85703</v>
      </c>
      <c r="O36" s="475"/>
      <c r="P36" s="520">
        <f t="shared" si="2"/>
        <v>85703</v>
      </c>
    </row>
    <row r="37" spans="1:16" s="1" customFormat="1" ht="89.25">
      <c r="A37" s="47">
        <v>35</v>
      </c>
      <c r="B37" s="23">
        <v>274835</v>
      </c>
      <c r="C37" s="49" t="s">
        <v>2265</v>
      </c>
      <c r="D37" s="50" t="s">
        <v>1820</v>
      </c>
      <c r="E37" s="104">
        <v>1</v>
      </c>
      <c r="F37" s="18">
        <v>41580.186666666668</v>
      </c>
      <c r="G37" s="108">
        <v>5.62E-2</v>
      </c>
      <c r="H37" s="254">
        <f t="shared" si="1"/>
        <v>43916.993157333338</v>
      </c>
      <c r="I37" s="186">
        <v>60</v>
      </c>
      <c r="J37" s="186">
        <v>12</v>
      </c>
      <c r="K37" s="186">
        <v>19</v>
      </c>
      <c r="L37" s="244" t="s">
        <v>45</v>
      </c>
      <c r="N37" s="479">
        <v>87999</v>
      </c>
      <c r="O37" s="475"/>
      <c r="P37" s="520">
        <f t="shared" si="2"/>
        <v>87999</v>
      </c>
    </row>
    <row r="38" spans="1:16" s="1" customFormat="1" ht="89.25">
      <c r="A38" s="47">
        <v>36</v>
      </c>
      <c r="B38" s="23">
        <v>234325</v>
      </c>
      <c r="C38" s="49" t="s">
        <v>2266</v>
      </c>
      <c r="D38" s="50" t="s">
        <v>47</v>
      </c>
      <c r="E38" s="104">
        <v>1</v>
      </c>
      <c r="F38" s="18">
        <v>16363.69</v>
      </c>
      <c r="G38" s="108">
        <v>5.62E-2</v>
      </c>
      <c r="H38" s="254">
        <f t="shared" si="1"/>
        <v>17283.329378000002</v>
      </c>
      <c r="I38" s="186">
        <v>60</v>
      </c>
      <c r="J38" s="186">
        <v>12</v>
      </c>
      <c r="K38" s="186">
        <v>19</v>
      </c>
      <c r="L38" s="244" t="s">
        <v>45</v>
      </c>
      <c r="N38" s="479">
        <v>34630</v>
      </c>
      <c r="O38" s="475"/>
      <c r="P38" s="520">
        <f t="shared" si="2"/>
        <v>34630</v>
      </c>
    </row>
    <row r="39" spans="1:16" s="1" customFormat="1" ht="63.75">
      <c r="A39" s="47">
        <v>37</v>
      </c>
      <c r="B39" s="28">
        <v>254783</v>
      </c>
      <c r="C39" s="49" t="s">
        <v>2267</v>
      </c>
      <c r="D39" s="50" t="s">
        <v>2240</v>
      </c>
      <c r="E39" s="104">
        <v>1</v>
      </c>
      <c r="F39" s="18">
        <v>5798.4733333333334</v>
      </c>
      <c r="G39" s="108">
        <v>5.62E-2</v>
      </c>
      <c r="H39" s="254">
        <f t="shared" si="1"/>
        <v>6124.3475346666664</v>
      </c>
      <c r="I39" s="186">
        <v>60</v>
      </c>
      <c r="J39" s="186">
        <v>12</v>
      </c>
      <c r="K39" s="186">
        <v>19</v>
      </c>
      <c r="L39" s="244" t="s">
        <v>45</v>
      </c>
      <c r="N39" s="479">
        <v>12271</v>
      </c>
      <c r="O39" s="475"/>
      <c r="P39" s="520">
        <f t="shared" si="2"/>
        <v>12271</v>
      </c>
    </row>
    <row r="40" spans="1:16" s="1" customFormat="1" ht="76.5">
      <c r="A40" s="47">
        <v>38</v>
      </c>
      <c r="B40" s="23">
        <v>281035</v>
      </c>
      <c r="C40" s="49" t="s">
        <v>2268</v>
      </c>
      <c r="D40" s="50" t="s">
        <v>43</v>
      </c>
      <c r="E40" s="104">
        <v>1</v>
      </c>
      <c r="F40" s="18">
        <v>12505.313333333332</v>
      </c>
      <c r="G40" s="108">
        <v>5.62E-2</v>
      </c>
      <c r="H40" s="254">
        <f t="shared" si="1"/>
        <v>13208.111942666665</v>
      </c>
      <c r="I40" s="186">
        <v>60</v>
      </c>
      <c r="J40" s="186">
        <v>12</v>
      </c>
      <c r="K40" s="186">
        <v>19</v>
      </c>
      <c r="L40" s="244" t="s">
        <v>45</v>
      </c>
      <c r="N40" s="479">
        <v>26465</v>
      </c>
      <c r="O40" s="475"/>
      <c r="P40" s="520">
        <f t="shared" si="2"/>
        <v>26465</v>
      </c>
    </row>
    <row r="41" spans="1:16" s="1" customFormat="1" ht="76.5">
      <c r="A41" s="47">
        <v>39</v>
      </c>
      <c r="B41" s="23">
        <v>281035</v>
      </c>
      <c r="C41" s="49" t="s">
        <v>2269</v>
      </c>
      <c r="D41" s="50" t="s">
        <v>43</v>
      </c>
      <c r="E41" s="104">
        <v>1</v>
      </c>
      <c r="F41" s="18">
        <v>12505.313333333332</v>
      </c>
      <c r="G41" s="108">
        <v>5.62E-2</v>
      </c>
      <c r="H41" s="254">
        <f t="shared" si="1"/>
        <v>13208.111942666665</v>
      </c>
      <c r="I41" s="186">
        <v>60</v>
      </c>
      <c r="J41" s="186">
        <v>12</v>
      </c>
      <c r="K41" s="186">
        <v>19</v>
      </c>
      <c r="L41" s="244" t="s">
        <v>45</v>
      </c>
      <c r="N41" s="479">
        <v>26465</v>
      </c>
      <c r="O41" s="475"/>
      <c r="P41" s="520">
        <f t="shared" si="2"/>
        <v>26465</v>
      </c>
    </row>
    <row r="42" spans="1:16" s="1" customFormat="1" ht="15" customHeight="1">
      <c r="A42" s="47">
        <v>40</v>
      </c>
      <c r="B42" s="23">
        <v>281035</v>
      </c>
      <c r="C42" s="49" t="s">
        <v>2270</v>
      </c>
      <c r="D42" s="50" t="s">
        <v>43</v>
      </c>
      <c r="E42" s="104">
        <v>1</v>
      </c>
      <c r="F42" s="18">
        <v>12505.313333333332</v>
      </c>
      <c r="G42" s="108">
        <v>5.62E-2</v>
      </c>
      <c r="H42" s="254">
        <f t="shared" si="1"/>
        <v>13208.111942666665</v>
      </c>
      <c r="I42" s="186">
        <v>60</v>
      </c>
      <c r="J42" s="186">
        <v>12</v>
      </c>
      <c r="K42" s="186">
        <v>19</v>
      </c>
      <c r="L42" s="244" t="s">
        <v>45</v>
      </c>
      <c r="N42" s="479">
        <v>26465</v>
      </c>
      <c r="O42" s="475"/>
      <c r="P42" s="520">
        <f t="shared" si="2"/>
        <v>26465</v>
      </c>
    </row>
    <row r="43" spans="1:16" s="1" customFormat="1" ht="51">
      <c r="A43" s="47">
        <v>41</v>
      </c>
      <c r="B43" s="23">
        <v>281035</v>
      </c>
      <c r="C43" s="49" t="s">
        <v>2271</v>
      </c>
      <c r="D43" s="50" t="s">
        <v>43</v>
      </c>
      <c r="E43" s="104">
        <v>1</v>
      </c>
      <c r="F43" s="18">
        <v>12505.313333333332</v>
      </c>
      <c r="G43" s="108">
        <v>5.62E-2</v>
      </c>
      <c r="H43" s="254">
        <f t="shared" si="1"/>
        <v>13208.111942666665</v>
      </c>
      <c r="I43" s="186">
        <v>60</v>
      </c>
      <c r="J43" s="186">
        <v>12</v>
      </c>
      <c r="K43" s="186">
        <v>19</v>
      </c>
      <c r="L43" s="244" t="s">
        <v>45</v>
      </c>
      <c r="N43" s="479">
        <v>26465</v>
      </c>
      <c r="O43" s="475"/>
      <c r="P43" s="520">
        <f t="shared" si="2"/>
        <v>26465</v>
      </c>
    </row>
    <row r="44" spans="1:16" s="1" customFormat="1" ht="76.5">
      <c r="A44" s="47">
        <v>42</v>
      </c>
      <c r="B44" s="23">
        <v>281035</v>
      </c>
      <c r="C44" s="49" t="s">
        <v>2272</v>
      </c>
      <c r="D44" s="50" t="s">
        <v>43</v>
      </c>
      <c r="E44" s="104">
        <v>1</v>
      </c>
      <c r="F44" s="18">
        <v>20100.29</v>
      </c>
      <c r="G44" s="108">
        <v>5.62E-2</v>
      </c>
      <c r="H44" s="254">
        <f t="shared" si="1"/>
        <v>21229.926298000002</v>
      </c>
      <c r="I44" s="186">
        <v>60</v>
      </c>
      <c r="J44" s="186">
        <v>12</v>
      </c>
      <c r="K44" s="186">
        <v>19</v>
      </c>
      <c r="L44" s="244" t="s">
        <v>45</v>
      </c>
      <c r="N44" s="479">
        <v>42539</v>
      </c>
      <c r="O44" s="475"/>
      <c r="P44" s="520">
        <f t="shared" si="2"/>
        <v>42539</v>
      </c>
    </row>
    <row r="45" spans="1:16" s="1" customFormat="1" ht="25.5">
      <c r="A45" s="47">
        <v>43</v>
      </c>
      <c r="B45" s="23">
        <v>275409</v>
      </c>
      <c r="C45" s="49" t="s">
        <v>2273</v>
      </c>
      <c r="D45" s="50" t="s">
        <v>1820</v>
      </c>
      <c r="E45" s="104">
        <v>1</v>
      </c>
      <c r="F45" s="18">
        <v>86241.28333333334</v>
      </c>
      <c r="G45" s="108">
        <v>5.62E-2</v>
      </c>
      <c r="H45" s="254">
        <f t="shared" si="1"/>
        <v>91088.043456666666</v>
      </c>
      <c r="I45" s="186">
        <v>60</v>
      </c>
      <c r="J45" s="186">
        <v>12</v>
      </c>
      <c r="K45" s="186">
        <v>19</v>
      </c>
      <c r="L45" s="244" t="s">
        <v>45</v>
      </c>
      <c r="N45" s="479">
        <v>182519</v>
      </c>
      <c r="O45" s="475"/>
      <c r="P45" s="520">
        <f t="shared" si="2"/>
        <v>182519</v>
      </c>
    </row>
    <row r="46" spans="1:16" s="1" customFormat="1" ht="51">
      <c r="A46" s="47">
        <v>44</v>
      </c>
      <c r="B46" s="23">
        <v>275409</v>
      </c>
      <c r="C46" s="49" t="s">
        <v>2274</v>
      </c>
      <c r="D46" s="50" t="s">
        <v>1820</v>
      </c>
      <c r="E46" s="104">
        <v>1</v>
      </c>
      <c r="F46" s="18">
        <v>86241.28333333334</v>
      </c>
      <c r="G46" s="108">
        <v>5.62E-2</v>
      </c>
      <c r="H46" s="254">
        <f t="shared" si="1"/>
        <v>91088.043456666666</v>
      </c>
      <c r="I46" s="186">
        <v>60</v>
      </c>
      <c r="J46" s="186">
        <v>12</v>
      </c>
      <c r="K46" s="186">
        <v>19</v>
      </c>
      <c r="L46" s="244" t="s">
        <v>45</v>
      </c>
      <c r="N46" s="479">
        <v>182519</v>
      </c>
      <c r="O46" s="475"/>
      <c r="P46" s="520">
        <f t="shared" si="2"/>
        <v>182519</v>
      </c>
    </row>
    <row r="47" spans="1:16" s="1" customFormat="1" ht="25.5">
      <c r="A47" s="47">
        <v>45</v>
      </c>
      <c r="B47" s="23">
        <v>275409</v>
      </c>
      <c r="C47" s="49" t="s">
        <v>2275</v>
      </c>
      <c r="D47" s="50" t="s">
        <v>1820</v>
      </c>
      <c r="E47" s="104">
        <v>1</v>
      </c>
      <c r="F47" s="18">
        <v>86241.28333333334</v>
      </c>
      <c r="G47" s="108">
        <v>5.62E-2</v>
      </c>
      <c r="H47" s="254">
        <f t="shared" si="1"/>
        <v>91088.043456666666</v>
      </c>
      <c r="I47" s="186">
        <v>60</v>
      </c>
      <c r="J47" s="186">
        <v>12</v>
      </c>
      <c r="K47" s="186">
        <v>19</v>
      </c>
      <c r="L47" s="244" t="s">
        <v>45</v>
      </c>
      <c r="N47" s="479">
        <v>182519</v>
      </c>
      <c r="O47" s="475"/>
      <c r="P47" s="520">
        <f t="shared" si="2"/>
        <v>182519</v>
      </c>
    </row>
    <row r="48" spans="1:16" s="1" customFormat="1" ht="38.25">
      <c r="A48" s="47">
        <v>46</v>
      </c>
      <c r="B48" s="23">
        <v>275409</v>
      </c>
      <c r="C48" s="49" t="s">
        <v>2276</v>
      </c>
      <c r="D48" s="50" t="s">
        <v>1820</v>
      </c>
      <c r="E48" s="104">
        <v>1</v>
      </c>
      <c r="F48" s="18">
        <v>86241.28333333334</v>
      </c>
      <c r="G48" s="108">
        <v>5.62E-2</v>
      </c>
      <c r="H48" s="254">
        <f t="shared" si="1"/>
        <v>91088.043456666666</v>
      </c>
      <c r="I48" s="186">
        <v>60</v>
      </c>
      <c r="J48" s="186">
        <v>12</v>
      </c>
      <c r="K48" s="186">
        <v>19</v>
      </c>
      <c r="L48" s="244" t="s">
        <v>45</v>
      </c>
      <c r="N48" s="479">
        <v>182519</v>
      </c>
      <c r="O48" s="475"/>
      <c r="P48" s="520">
        <f t="shared" si="2"/>
        <v>182519</v>
      </c>
    </row>
    <row r="49" spans="1:16" s="1" customFormat="1" ht="51">
      <c r="A49" s="47">
        <v>47</v>
      </c>
      <c r="B49" s="23">
        <v>286267</v>
      </c>
      <c r="C49" s="49" t="s">
        <v>2277</v>
      </c>
      <c r="D49" s="50" t="s">
        <v>43</v>
      </c>
      <c r="E49" s="104">
        <v>1</v>
      </c>
      <c r="F49" s="18">
        <v>20971.766666666666</v>
      </c>
      <c r="G49" s="108">
        <v>5.62E-2</v>
      </c>
      <c r="H49" s="254">
        <f t="shared" si="1"/>
        <v>22150.379953333333</v>
      </c>
      <c r="I49" s="186">
        <v>60</v>
      </c>
      <c r="J49" s="186">
        <v>12</v>
      </c>
      <c r="K49" s="186">
        <v>19</v>
      </c>
      <c r="L49" s="244" t="s">
        <v>45</v>
      </c>
      <c r="N49" s="479">
        <v>44383</v>
      </c>
      <c r="O49" s="475"/>
      <c r="P49" s="520">
        <f t="shared" si="2"/>
        <v>44383</v>
      </c>
    </row>
    <row r="50" spans="1:16" s="1" customFormat="1" ht="15.75">
      <c r="A50" s="47">
        <v>48</v>
      </c>
      <c r="B50" s="22">
        <v>270668</v>
      </c>
      <c r="C50" s="49" t="s">
        <v>2278</v>
      </c>
      <c r="D50" s="50" t="s">
        <v>144</v>
      </c>
      <c r="E50" s="104">
        <v>1</v>
      </c>
      <c r="F50" s="18">
        <v>16235.963333333333</v>
      </c>
      <c r="G50" s="108">
        <v>5.62E-2</v>
      </c>
      <c r="H50" s="254">
        <f t="shared" si="1"/>
        <v>17148.424472666666</v>
      </c>
      <c r="I50" s="186">
        <v>60</v>
      </c>
      <c r="J50" s="186">
        <v>12</v>
      </c>
      <c r="K50" s="186">
        <v>19</v>
      </c>
      <c r="L50" s="244" t="s">
        <v>45</v>
      </c>
      <c r="N50" s="479">
        <v>98550</v>
      </c>
      <c r="O50" s="475"/>
      <c r="P50" s="520">
        <f t="shared" si="2"/>
        <v>98550</v>
      </c>
    </row>
    <row r="51" spans="1:16" s="1" customFormat="1" ht="63.75">
      <c r="A51" s="47">
        <v>49</v>
      </c>
      <c r="B51" s="22">
        <v>270668</v>
      </c>
      <c r="C51" s="49" t="s">
        <v>2279</v>
      </c>
      <c r="D51" s="50" t="s">
        <v>61</v>
      </c>
      <c r="E51" s="104">
        <v>1</v>
      </c>
      <c r="F51" s="18">
        <v>13916.256666666668</v>
      </c>
      <c r="G51" s="108">
        <v>5.62E-2</v>
      </c>
      <c r="H51" s="254">
        <f t="shared" si="1"/>
        <v>14698.350291333334</v>
      </c>
      <c r="I51" s="186">
        <v>60</v>
      </c>
      <c r="J51" s="186">
        <v>12</v>
      </c>
      <c r="K51" s="186">
        <v>19</v>
      </c>
      <c r="L51" s="244" t="s">
        <v>45</v>
      </c>
      <c r="N51" s="479">
        <v>29452</v>
      </c>
      <c r="O51" s="475"/>
      <c r="P51" s="520">
        <f t="shared" si="2"/>
        <v>29452</v>
      </c>
    </row>
    <row r="52" spans="1:16" s="1" customFormat="1" ht="38.25">
      <c r="A52" s="47">
        <v>50</v>
      </c>
      <c r="B52" s="23">
        <v>290498</v>
      </c>
      <c r="C52" s="49" t="s">
        <v>2280</v>
      </c>
      <c r="D52" s="50" t="s">
        <v>61</v>
      </c>
      <c r="E52" s="104">
        <v>1</v>
      </c>
      <c r="F52" s="18">
        <v>53256.466666666667</v>
      </c>
      <c r="G52" s="108">
        <v>5.62E-2</v>
      </c>
      <c r="H52" s="254">
        <f t="shared" si="1"/>
        <v>56249.480093333332</v>
      </c>
      <c r="I52" s="186">
        <v>60</v>
      </c>
      <c r="J52" s="186">
        <v>12</v>
      </c>
      <c r="K52" s="186">
        <v>19</v>
      </c>
      <c r="L52" s="244" t="s">
        <v>45</v>
      </c>
      <c r="N52" s="479">
        <v>112710</v>
      </c>
      <c r="O52" s="475"/>
      <c r="P52" s="520">
        <f t="shared" si="2"/>
        <v>112710</v>
      </c>
    </row>
    <row r="53" spans="1:16" s="1" customFormat="1" ht="25.5">
      <c r="A53" s="47">
        <v>51</v>
      </c>
      <c r="B53" s="22">
        <v>245511</v>
      </c>
      <c r="C53" s="49" t="s">
        <v>2281</v>
      </c>
      <c r="D53" s="50" t="s">
        <v>61</v>
      </c>
      <c r="E53" s="104">
        <v>1</v>
      </c>
      <c r="F53" s="18">
        <v>8117.7833333333338</v>
      </c>
      <c r="G53" s="108">
        <v>5.62E-2</v>
      </c>
      <c r="H53" s="254">
        <f t="shared" si="1"/>
        <v>8574.0027566666668</v>
      </c>
      <c r="I53" s="186">
        <v>60</v>
      </c>
      <c r="J53" s="186">
        <v>12</v>
      </c>
      <c r="K53" s="186">
        <v>19</v>
      </c>
      <c r="L53" s="244" t="s">
        <v>45</v>
      </c>
      <c r="N53" s="479">
        <v>17179</v>
      </c>
      <c r="O53" s="475"/>
      <c r="P53" s="520">
        <f t="shared" si="2"/>
        <v>17179</v>
      </c>
    </row>
    <row r="54" spans="1:16" s="1" customFormat="1" ht="63.75">
      <c r="A54" s="47">
        <v>52</v>
      </c>
      <c r="B54" s="22">
        <v>270669</v>
      </c>
      <c r="C54" s="49" t="s">
        <v>2282</v>
      </c>
      <c r="D54" s="50" t="s">
        <v>61</v>
      </c>
      <c r="E54" s="104">
        <v>1</v>
      </c>
      <c r="F54" s="18">
        <v>17395.816666666666</v>
      </c>
      <c r="G54" s="108">
        <v>5.62E-2</v>
      </c>
      <c r="H54" s="254">
        <f t="shared" si="1"/>
        <v>18373.461563333331</v>
      </c>
      <c r="I54" s="186">
        <v>60</v>
      </c>
      <c r="J54" s="186">
        <v>13</v>
      </c>
      <c r="K54" s="186">
        <v>11</v>
      </c>
      <c r="L54" s="244" t="s">
        <v>50</v>
      </c>
      <c r="N54" s="479">
        <v>36815</v>
      </c>
      <c r="O54" s="475"/>
      <c r="P54" s="520">
        <f t="shared" si="2"/>
        <v>36815</v>
      </c>
    </row>
    <row r="55" spans="1:16" s="1" customFormat="1" ht="38.25">
      <c r="A55" s="47">
        <v>53</v>
      </c>
      <c r="B55" s="23">
        <v>232038</v>
      </c>
      <c r="C55" s="49" t="s">
        <v>2283</v>
      </c>
      <c r="D55" s="50" t="s">
        <v>61</v>
      </c>
      <c r="E55" s="104">
        <v>1</v>
      </c>
      <c r="F55" s="18">
        <v>10050.74</v>
      </c>
      <c r="G55" s="108">
        <v>5.62E-2</v>
      </c>
      <c r="H55" s="254">
        <f t="shared" si="1"/>
        <v>10615.591587999999</v>
      </c>
      <c r="I55" s="186">
        <v>60</v>
      </c>
      <c r="J55" s="186">
        <v>12</v>
      </c>
      <c r="K55" s="186">
        <v>36</v>
      </c>
      <c r="L55" s="244" t="s">
        <v>39</v>
      </c>
      <c r="N55" s="479">
        <v>21270</v>
      </c>
      <c r="O55" s="475"/>
      <c r="P55" s="520">
        <f t="shared" si="2"/>
        <v>21270</v>
      </c>
    </row>
    <row r="56" spans="1:16" s="1" customFormat="1" ht="63.75">
      <c r="A56" s="47">
        <v>54</v>
      </c>
      <c r="B56" s="28">
        <v>230287</v>
      </c>
      <c r="C56" s="49" t="s">
        <v>2284</v>
      </c>
      <c r="D56" s="50" t="s">
        <v>41</v>
      </c>
      <c r="E56" s="104">
        <v>1</v>
      </c>
      <c r="F56" s="18">
        <v>69467.043333333335</v>
      </c>
      <c r="G56" s="108">
        <v>5.62E-2</v>
      </c>
      <c r="H56" s="254">
        <f t="shared" si="1"/>
        <v>73371.091168666666</v>
      </c>
      <c r="I56" s="186">
        <v>60</v>
      </c>
      <c r="J56" s="186">
        <v>14</v>
      </c>
      <c r="K56" s="186">
        <v>11</v>
      </c>
      <c r="L56" s="244" t="s">
        <v>50</v>
      </c>
      <c r="N56" s="479">
        <v>147019</v>
      </c>
      <c r="O56" s="475"/>
      <c r="P56" s="520">
        <f t="shared" si="2"/>
        <v>147019</v>
      </c>
    </row>
    <row r="57" spans="1:16" s="1" customFormat="1" ht="25.5">
      <c r="A57" s="47">
        <v>55</v>
      </c>
      <c r="B57" s="23">
        <v>241036</v>
      </c>
      <c r="C57" s="96" t="s">
        <v>2285</v>
      </c>
      <c r="D57" s="53" t="s">
        <v>374</v>
      </c>
      <c r="E57" s="105">
        <v>1</v>
      </c>
      <c r="F57" s="54"/>
      <c r="G57" s="108">
        <v>5.62E-2</v>
      </c>
      <c r="H57" s="254">
        <v>14000</v>
      </c>
      <c r="I57" s="186">
        <v>60</v>
      </c>
      <c r="J57" s="186">
        <v>12</v>
      </c>
      <c r="K57" s="186">
        <v>19</v>
      </c>
      <c r="L57" s="244" t="s">
        <v>45</v>
      </c>
      <c r="N57" s="479">
        <v>83220</v>
      </c>
      <c r="O57" s="475"/>
      <c r="P57" s="520">
        <f t="shared" si="2"/>
        <v>83220</v>
      </c>
    </row>
    <row r="58" spans="1:16" s="1" customFormat="1" ht="114.75">
      <c r="A58" s="47">
        <v>56</v>
      </c>
      <c r="B58" s="23">
        <v>234292</v>
      </c>
      <c r="C58" s="49" t="s">
        <v>2286</v>
      </c>
      <c r="D58" s="50" t="s">
        <v>374</v>
      </c>
      <c r="E58" s="104">
        <v>1</v>
      </c>
      <c r="F58" s="18">
        <v>58659.86</v>
      </c>
      <c r="G58" s="108">
        <v>5.62E-2</v>
      </c>
      <c r="H58" s="254">
        <f t="shared" si="1"/>
        <v>61956.544132000003</v>
      </c>
      <c r="I58" s="186">
        <v>60</v>
      </c>
      <c r="J58" s="186">
        <v>12</v>
      </c>
      <c r="K58" s="186">
        <v>19</v>
      </c>
      <c r="L58" s="244" t="s">
        <v>45</v>
      </c>
      <c r="N58" s="479">
        <v>124145</v>
      </c>
      <c r="O58" s="475"/>
      <c r="P58" s="520">
        <f t="shared" si="2"/>
        <v>124145</v>
      </c>
    </row>
    <row r="59" spans="1:16" s="1" customFormat="1" ht="76.5">
      <c r="A59" s="47">
        <v>57</v>
      </c>
      <c r="B59" s="23">
        <v>234292</v>
      </c>
      <c r="C59" s="49" t="s">
        <v>2287</v>
      </c>
      <c r="D59" s="50" t="s">
        <v>374</v>
      </c>
      <c r="E59" s="104">
        <v>1</v>
      </c>
      <c r="F59" s="18">
        <v>79447.176666666666</v>
      </c>
      <c r="G59" s="108">
        <v>5.62E-2</v>
      </c>
      <c r="H59" s="254">
        <f t="shared" si="1"/>
        <v>83912.107995333339</v>
      </c>
      <c r="I59" s="186">
        <v>60</v>
      </c>
      <c r="J59" s="186">
        <v>12</v>
      </c>
      <c r="K59" s="186">
        <v>19</v>
      </c>
      <c r="L59" s="244" t="s">
        <v>45</v>
      </c>
      <c r="N59" s="479">
        <v>168141</v>
      </c>
      <c r="O59" s="475"/>
      <c r="P59" s="520">
        <f t="shared" si="2"/>
        <v>168141</v>
      </c>
    </row>
    <row r="60" spans="1:16" s="1" customFormat="1" ht="51">
      <c r="A60" s="47">
        <v>58</v>
      </c>
      <c r="B60" s="23">
        <v>234292</v>
      </c>
      <c r="C60" s="49" t="s">
        <v>2288</v>
      </c>
      <c r="D60" s="50" t="s">
        <v>374</v>
      </c>
      <c r="E60" s="104">
        <v>1</v>
      </c>
      <c r="F60" s="18">
        <v>104705.72</v>
      </c>
      <c r="G60" s="108">
        <v>5.62E-2</v>
      </c>
      <c r="H60" s="254">
        <f t="shared" si="1"/>
        <v>110590.18146399999</v>
      </c>
      <c r="I60" s="186">
        <v>60</v>
      </c>
      <c r="J60" s="186">
        <v>12</v>
      </c>
      <c r="K60" s="186">
        <v>19</v>
      </c>
      <c r="L60" s="244" t="s">
        <v>45</v>
      </c>
      <c r="N60" s="479">
        <v>221596</v>
      </c>
      <c r="O60" s="475"/>
      <c r="P60" s="520">
        <f t="shared" si="2"/>
        <v>221596</v>
      </c>
    </row>
    <row r="61" spans="1:16" s="1" customFormat="1" ht="25.5">
      <c r="A61" s="47">
        <v>59</v>
      </c>
      <c r="B61" s="23">
        <v>285753</v>
      </c>
      <c r="C61" s="96" t="s">
        <v>2289</v>
      </c>
      <c r="D61" s="53" t="s">
        <v>374</v>
      </c>
      <c r="E61" s="105">
        <v>1</v>
      </c>
      <c r="F61" s="54"/>
      <c r="G61" s="108">
        <v>5.62E-2</v>
      </c>
      <c r="H61" s="254">
        <v>14800</v>
      </c>
      <c r="I61" s="186">
        <v>60</v>
      </c>
      <c r="J61" s="186">
        <v>12</v>
      </c>
      <c r="K61" s="186">
        <v>19</v>
      </c>
      <c r="L61" s="244" t="s">
        <v>45</v>
      </c>
      <c r="N61" s="479">
        <v>39420</v>
      </c>
      <c r="O61" s="475"/>
      <c r="P61" s="520">
        <f t="shared" si="2"/>
        <v>39420</v>
      </c>
    </row>
    <row r="62" spans="1:16" s="1" customFormat="1" ht="38.25">
      <c r="A62" s="47">
        <v>60</v>
      </c>
      <c r="B62" s="23">
        <v>280799</v>
      </c>
      <c r="C62" s="96" t="s">
        <v>2290</v>
      </c>
      <c r="D62" s="53" t="s">
        <v>374</v>
      </c>
      <c r="E62" s="105">
        <v>1</v>
      </c>
      <c r="F62" s="54"/>
      <c r="G62" s="108">
        <v>5.62E-2</v>
      </c>
      <c r="H62" s="254">
        <v>16500</v>
      </c>
      <c r="I62" s="186">
        <v>60</v>
      </c>
      <c r="J62" s="186">
        <v>12</v>
      </c>
      <c r="K62" s="186">
        <v>19</v>
      </c>
      <c r="L62" s="244" t="s">
        <v>45</v>
      </c>
      <c r="N62" s="479">
        <v>70080</v>
      </c>
      <c r="O62" s="475"/>
      <c r="P62" s="520">
        <f t="shared" si="2"/>
        <v>70080</v>
      </c>
    </row>
    <row r="63" spans="1:16" s="1" customFormat="1" ht="51">
      <c r="A63" s="47">
        <v>61</v>
      </c>
      <c r="B63" s="23">
        <v>234292</v>
      </c>
      <c r="C63" s="49" t="s">
        <v>2291</v>
      </c>
      <c r="D63" s="50" t="s">
        <v>374</v>
      </c>
      <c r="E63" s="104">
        <v>1</v>
      </c>
      <c r="F63" s="18">
        <v>30638.93</v>
      </c>
      <c r="G63" s="108">
        <v>5.62E-2</v>
      </c>
      <c r="H63" s="254">
        <f t="shared" si="1"/>
        <v>32360.837866000002</v>
      </c>
      <c r="I63" s="186">
        <v>60</v>
      </c>
      <c r="J63" s="186">
        <v>12</v>
      </c>
      <c r="K63" s="186">
        <v>19</v>
      </c>
      <c r="L63" s="244" t="s">
        <v>45</v>
      </c>
      <c r="N63" s="479">
        <v>64842</v>
      </c>
      <c r="O63" s="475"/>
      <c r="P63" s="520">
        <f t="shared" si="2"/>
        <v>64842</v>
      </c>
    </row>
    <row r="64" spans="1:16" s="1" customFormat="1" ht="25.5">
      <c r="A64" s="47">
        <v>62</v>
      </c>
      <c r="B64" s="22">
        <v>271207</v>
      </c>
      <c r="C64" s="49" t="s">
        <v>2292</v>
      </c>
      <c r="D64" s="50" t="s">
        <v>374</v>
      </c>
      <c r="E64" s="104">
        <v>1</v>
      </c>
      <c r="F64" s="18">
        <v>20874.98</v>
      </c>
      <c r="G64" s="108">
        <v>5.62E-2</v>
      </c>
      <c r="H64" s="254">
        <f t="shared" si="1"/>
        <v>22048.153876</v>
      </c>
      <c r="I64" s="186">
        <v>60</v>
      </c>
      <c r="J64" s="186">
        <v>12</v>
      </c>
      <c r="K64" s="186">
        <v>19</v>
      </c>
      <c r="L64" s="244" t="s">
        <v>45</v>
      </c>
      <c r="N64" s="479">
        <v>44177</v>
      </c>
      <c r="O64" s="475"/>
      <c r="P64" s="520">
        <f t="shared" si="2"/>
        <v>44177</v>
      </c>
    </row>
    <row r="65" spans="1:16" s="1" customFormat="1" ht="51">
      <c r="A65" s="47">
        <v>63</v>
      </c>
      <c r="B65" s="22">
        <v>254298</v>
      </c>
      <c r="C65" s="49" t="s">
        <v>2293</v>
      </c>
      <c r="D65" s="50" t="s">
        <v>374</v>
      </c>
      <c r="E65" s="104">
        <v>1</v>
      </c>
      <c r="F65" s="18">
        <v>15527.119999999999</v>
      </c>
      <c r="G65" s="108">
        <v>5.62E-2</v>
      </c>
      <c r="H65" s="254">
        <f t="shared" si="1"/>
        <v>16399.744144</v>
      </c>
      <c r="I65" s="186">
        <v>60</v>
      </c>
      <c r="J65" s="186">
        <v>12</v>
      </c>
      <c r="K65" s="186">
        <v>19</v>
      </c>
      <c r="L65" s="244" t="s">
        <v>45</v>
      </c>
      <c r="N65" s="479">
        <v>32861</v>
      </c>
      <c r="O65" s="475"/>
      <c r="P65" s="520">
        <f t="shared" si="2"/>
        <v>32861</v>
      </c>
    </row>
    <row r="66" spans="1:16" s="1" customFormat="1" ht="38.25">
      <c r="A66" s="47">
        <v>64</v>
      </c>
      <c r="B66" s="22">
        <v>285744</v>
      </c>
      <c r="C66" s="49" t="s">
        <v>2294</v>
      </c>
      <c r="D66" s="50" t="s">
        <v>374</v>
      </c>
      <c r="E66" s="104">
        <v>1</v>
      </c>
      <c r="F66" s="18">
        <v>22034.436666666665</v>
      </c>
      <c r="G66" s="108">
        <v>5.62E-2</v>
      </c>
      <c r="H66" s="254">
        <f t="shared" si="1"/>
        <v>23272.772007333333</v>
      </c>
      <c r="I66" s="186">
        <v>60</v>
      </c>
      <c r="J66" s="186">
        <v>12</v>
      </c>
      <c r="K66" s="186">
        <v>19</v>
      </c>
      <c r="L66" s="244" t="s">
        <v>45</v>
      </c>
      <c r="N66" s="479">
        <v>46632</v>
      </c>
      <c r="O66" s="475"/>
      <c r="P66" s="520">
        <f t="shared" si="2"/>
        <v>46632</v>
      </c>
    </row>
    <row r="67" spans="1:16" s="1" customFormat="1" ht="25.5">
      <c r="A67" s="47">
        <v>65</v>
      </c>
      <c r="B67" s="22">
        <v>282332</v>
      </c>
      <c r="C67" s="49" t="s">
        <v>2295</v>
      </c>
      <c r="D67" s="50" t="s">
        <v>374</v>
      </c>
      <c r="E67" s="104">
        <v>1</v>
      </c>
      <c r="F67" s="18">
        <v>51883.603333333333</v>
      </c>
      <c r="G67" s="108">
        <v>5.62E-2</v>
      </c>
      <c r="H67" s="254">
        <f t="shared" si="1"/>
        <v>54799.461840666663</v>
      </c>
      <c r="I67" s="186">
        <v>60</v>
      </c>
      <c r="J67" s="186">
        <v>12</v>
      </c>
      <c r="K67" s="186">
        <v>19</v>
      </c>
      <c r="L67" s="244" t="s">
        <v>45</v>
      </c>
      <c r="N67" s="479">
        <v>109804</v>
      </c>
      <c r="O67" s="475"/>
      <c r="P67" s="520">
        <f t="shared" ref="P67:P72" si="3">IF(O67&gt;0,AVERAGE(N67,O67),N67)</f>
        <v>109804</v>
      </c>
    </row>
    <row r="68" spans="1:16" s="1" customFormat="1" ht="51">
      <c r="A68" s="47">
        <v>66</v>
      </c>
      <c r="B68" s="22">
        <v>237616</v>
      </c>
      <c r="C68" s="49" t="s">
        <v>2296</v>
      </c>
      <c r="D68" s="50" t="s">
        <v>374</v>
      </c>
      <c r="E68" s="104">
        <v>1</v>
      </c>
      <c r="F68" s="18">
        <v>27618.71</v>
      </c>
      <c r="G68" s="108">
        <v>5.62E-2</v>
      </c>
      <c r="H68" s="254">
        <f t="shared" ref="H68:H71" si="4">(F68*G68)+F68</f>
        <v>29170.881502</v>
      </c>
      <c r="I68" s="186">
        <v>60</v>
      </c>
      <c r="J68" s="186">
        <v>12</v>
      </c>
      <c r="K68" s="186">
        <v>19</v>
      </c>
      <c r="L68" s="244" t="s">
        <v>45</v>
      </c>
      <c r="N68" s="479">
        <v>58450</v>
      </c>
      <c r="O68" s="475"/>
      <c r="P68" s="520">
        <f t="shared" si="3"/>
        <v>58450</v>
      </c>
    </row>
    <row r="69" spans="1:16" s="55" customFormat="1" ht="51">
      <c r="A69" s="47">
        <v>67</v>
      </c>
      <c r="B69" s="22">
        <v>281564</v>
      </c>
      <c r="C69" s="97" t="s">
        <v>2297</v>
      </c>
      <c r="D69" s="50" t="s">
        <v>61</v>
      </c>
      <c r="E69" s="106">
        <v>1</v>
      </c>
      <c r="F69" s="18">
        <v>40589.71</v>
      </c>
      <c r="G69" s="108">
        <v>5.62E-2</v>
      </c>
      <c r="H69" s="254">
        <f t="shared" si="4"/>
        <v>42870.851702</v>
      </c>
      <c r="I69" s="186">
        <v>60</v>
      </c>
      <c r="J69" s="186">
        <v>12</v>
      </c>
      <c r="K69" s="186">
        <v>19</v>
      </c>
      <c r="L69" s="244" t="s">
        <v>45</v>
      </c>
      <c r="N69" s="479">
        <v>85902</v>
      </c>
      <c r="O69" s="475"/>
      <c r="P69" s="520">
        <f t="shared" si="3"/>
        <v>85902</v>
      </c>
    </row>
    <row r="70" spans="1:16" s="55" customFormat="1" ht="63.75">
      <c r="A70" s="47">
        <v>68</v>
      </c>
      <c r="B70" s="23">
        <v>281564</v>
      </c>
      <c r="C70" s="97" t="s">
        <v>2298</v>
      </c>
      <c r="D70" s="50" t="s">
        <v>61</v>
      </c>
      <c r="E70" s="106">
        <v>1</v>
      </c>
      <c r="F70" s="18">
        <v>17339.886666666665</v>
      </c>
      <c r="G70" s="108">
        <v>5.62E-2</v>
      </c>
      <c r="H70" s="254">
        <f t="shared" si="4"/>
        <v>18314.388297333331</v>
      </c>
      <c r="I70" s="186">
        <v>60</v>
      </c>
      <c r="J70" s="186">
        <v>12</v>
      </c>
      <c r="K70" s="186">
        <v>19</v>
      </c>
      <c r="L70" s="244" t="s">
        <v>45</v>
      </c>
      <c r="N70" s="479">
        <v>36696</v>
      </c>
      <c r="O70" s="475"/>
      <c r="P70" s="520">
        <f t="shared" si="3"/>
        <v>36696</v>
      </c>
    </row>
    <row r="71" spans="1:16" s="55" customFormat="1" ht="76.5">
      <c r="A71" s="47">
        <v>69</v>
      </c>
      <c r="B71" s="22">
        <v>254569</v>
      </c>
      <c r="C71" s="97" t="s">
        <v>2299</v>
      </c>
      <c r="D71" s="50" t="s">
        <v>2300</v>
      </c>
      <c r="E71" s="106">
        <v>1</v>
      </c>
      <c r="F71" s="18">
        <v>88021.523333333345</v>
      </c>
      <c r="G71" s="108">
        <v>5.62E-2</v>
      </c>
      <c r="H71" s="254">
        <f t="shared" si="4"/>
        <v>92968.332944666676</v>
      </c>
      <c r="I71" s="186">
        <v>60</v>
      </c>
      <c r="J71" s="186">
        <v>12</v>
      </c>
      <c r="K71" s="186">
        <v>19</v>
      </c>
      <c r="L71" s="244" t="s">
        <v>45</v>
      </c>
      <c r="N71" s="479">
        <v>186286</v>
      </c>
      <c r="O71" s="475"/>
      <c r="P71" s="520">
        <f t="shared" si="3"/>
        <v>186286</v>
      </c>
    </row>
    <row r="72" spans="1:16" s="55" customFormat="1" ht="15.75">
      <c r="A72" s="47">
        <v>70</v>
      </c>
      <c r="B72" s="23">
        <v>249297</v>
      </c>
      <c r="C72" s="52" t="s">
        <v>2301</v>
      </c>
      <c r="D72" s="52" t="s">
        <v>374</v>
      </c>
      <c r="E72" s="107">
        <v>1</v>
      </c>
      <c r="F72" s="54"/>
      <c r="G72" s="108">
        <v>5.62E-2</v>
      </c>
      <c r="H72" s="254">
        <v>23900</v>
      </c>
      <c r="I72" s="246">
        <v>11</v>
      </c>
      <c r="J72" s="246">
        <v>16</v>
      </c>
      <c r="K72" s="246">
        <v>17</v>
      </c>
      <c r="L72" s="247" t="s">
        <v>93</v>
      </c>
      <c r="N72" s="479">
        <v>48180</v>
      </c>
      <c r="O72" s="475"/>
      <c r="P72" s="520">
        <f t="shared" si="3"/>
        <v>48180</v>
      </c>
    </row>
  </sheetData>
  <protectedRanges>
    <protectedRange algorithmName="SHA-512" hashValue="1FQHoj0iVL3RW4zpFgpJ7gkb86fYDzXO16gIXaFcerbm7JVsMwXohHnYEzscVQ0Xwi1Me9gPVdhiK3zckz4DiQ==" saltValue="OqV4G+c/rgLz3N3lcIduiQ==" spinCount="100000" sqref="C12" name="Rango1_5" securityDescriptor="O:WDG:WDD:(D;;CC;;;S-1-5-21-1836410667-2628117613-3946582407-115395)"/>
  </protectedRanges>
  <sortState ref="A3:G72">
    <sortCondition ref="C2:C72"/>
  </sortState>
  <mergeCells count="2">
    <mergeCell ref="I2:L2"/>
    <mergeCell ref="A1:E1"/>
  </mergeCells>
  <conditionalFormatting sqref="C72">
    <cfRule type="duplicateValues" dxfId="31" priority="13" stopIfTrue="1"/>
  </conditionalFormatting>
  <conditionalFormatting sqref="I12:L12 I21:L53">
    <cfRule type="cellIs" dxfId="30" priority="10" stopIfTrue="1" operator="equal">
      <formula>"-"</formula>
    </cfRule>
  </conditionalFormatting>
  <conditionalFormatting sqref="I8:L11">
    <cfRule type="cellIs" dxfId="29" priority="12" stopIfTrue="1" operator="equal">
      <formula>"-"</formula>
    </cfRule>
  </conditionalFormatting>
  <conditionalFormatting sqref="I6:L6">
    <cfRule type="cellIs" dxfId="28" priority="11" stopIfTrue="1" operator="equal">
      <formula>"-"</formula>
    </cfRule>
  </conditionalFormatting>
  <conditionalFormatting sqref="I54:L54 I56:L56">
    <cfRule type="cellIs" dxfId="27" priority="9" stopIfTrue="1" operator="equal">
      <formula>"-"</formula>
    </cfRule>
  </conditionalFormatting>
  <conditionalFormatting sqref="I55:L55">
    <cfRule type="cellIs" dxfId="26" priority="8" stopIfTrue="1" operator="equal">
      <formula>"-"</formula>
    </cfRule>
  </conditionalFormatting>
  <conditionalFormatting sqref="I7:L7">
    <cfRule type="cellIs" dxfId="25" priority="7" stopIfTrue="1" operator="equal">
      <formula>"-"</formula>
    </cfRule>
  </conditionalFormatting>
  <conditionalFormatting sqref="I13:L18">
    <cfRule type="cellIs" dxfId="24" priority="6" stopIfTrue="1" operator="equal">
      <formula>"-"</formula>
    </cfRule>
  </conditionalFormatting>
  <conditionalFormatting sqref="I19:L19">
    <cfRule type="cellIs" dxfId="23" priority="5" stopIfTrue="1" operator="equal">
      <formula>"-"</formula>
    </cfRule>
  </conditionalFormatting>
  <conditionalFormatting sqref="I20:L20">
    <cfRule type="cellIs" dxfId="22" priority="4" stopIfTrue="1" operator="equal">
      <formula>"-"</formula>
    </cfRule>
  </conditionalFormatting>
  <conditionalFormatting sqref="I57:L71">
    <cfRule type="cellIs" dxfId="21" priority="3" stopIfTrue="1" operator="equal">
      <formula>"-"</formula>
    </cfRule>
  </conditionalFormatting>
  <conditionalFormatting sqref="I72:L72">
    <cfRule type="cellIs" dxfId="20" priority="2" stopIfTrue="1" operator="equal">
      <formula>"-"</formula>
    </cfRule>
  </conditionalFormatting>
  <conditionalFormatting sqref="I3:L5">
    <cfRule type="cellIs" dxfId="19" priority="1" stopIfTrue="1" operator="equal">
      <formula>"-"</formula>
    </cfRule>
  </conditionalFormatting>
  <pageMargins left="0.7" right="0.7" top="0.75" bottom="0.75" header="0.3" footer="0.3"/>
  <pageSetup scale="5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R67"/>
  <sheetViews>
    <sheetView zoomScale="70" zoomScaleNormal="70" workbookViewId="0">
      <selection activeCell="H3" sqref="H3"/>
    </sheetView>
  </sheetViews>
  <sheetFormatPr baseColWidth="10" defaultColWidth="11.42578125" defaultRowHeight="12.75"/>
  <cols>
    <col min="1" max="1" width="5.28515625" style="14" customWidth="1"/>
    <col min="2" max="2" width="15.140625" style="14" customWidth="1"/>
    <col min="3" max="4" width="11.42578125" style="14" customWidth="1"/>
    <col min="5" max="5" width="11.28515625" style="14" customWidth="1"/>
    <col min="6" max="7" width="11.7109375" style="85" customWidth="1"/>
    <col min="8" max="8" width="16.5703125" style="85" customWidth="1"/>
    <col min="9" max="9" width="11.42578125" style="14" customWidth="1"/>
    <col min="10" max="10" width="14.7109375" style="14" customWidth="1"/>
    <col min="11" max="11" width="13.85546875" style="82" customWidth="1"/>
    <col min="12" max="13" width="11.42578125" style="82" customWidth="1"/>
    <col min="14" max="14" width="15.85546875" style="82" customWidth="1"/>
    <col min="15" max="15" width="11.42578125" style="14" customWidth="1"/>
    <col min="16" max="16" width="16.7109375" style="85" customWidth="1"/>
    <col min="17" max="17" width="18" style="85" customWidth="1"/>
    <col min="18" max="18" width="11.42578125" style="85"/>
    <col min="19" max="16384" width="11.42578125" style="14"/>
  </cols>
  <sheetData>
    <row r="1" spans="1:18" s="1" customFormat="1" ht="15.75" customHeight="1">
      <c r="A1" s="573" t="s">
        <v>3090</v>
      </c>
      <c r="B1" s="574"/>
      <c r="C1" s="574"/>
      <c r="D1" s="574"/>
      <c r="E1" s="574"/>
      <c r="F1" s="90"/>
      <c r="G1" s="90"/>
      <c r="H1" s="90"/>
      <c r="K1" s="571" t="s">
        <v>21</v>
      </c>
      <c r="L1" s="571"/>
      <c r="M1" s="571"/>
      <c r="N1" s="572"/>
      <c r="P1" s="535"/>
      <c r="Q1" s="535"/>
      <c r="R1" s="535"/>
    </row>
    <row r="2" spans="1:18" s="1" customFormat="1" ht="45" customHeight="1">
      <c r="A2" s="2" t="s">
        <v>22</v>
      </c>
      <c r="B2" s="31" t="s">
        <v>23</v>
      </c>
      <c r="C2" s="32" t="s">
        <v>24</v>
      </c>
      <c r="D2" s="3" t="s">
        <v>25</v>
      </c>
      <c r="E2" s="46" t="s">
        <v>26</v>
      </c>
      <c r="F2" s="3">
        <v>2020</v>
      </c>
      <c r="G2" s="3">
        <v>2021</v>
      </c>
      <c r="H2" s="3" t="s">
        <v>619</v>
      </c>
      <c r="I2" s="3" t="s">
        <v>28</v>
      </c>
      <c r="J2" s="182" t="s">
        <v>2224</v>
      </c>
      <c r="K2" s="2" t="s">
        <v>30</v>
      </c>
      <c r="L2" s="32" t="s">
        <v>31</v>
      </c>
      <c r="M2" s="32" t="s">
        <v>32</v>
      </c>
      <c r="N2" s="25" t="s">
        <v>33</v>
      </c>
      <c r="P2" s="480" t="s">
        <v>34</v>
      </c>
      <c r="Q2" s="481" t="s">
        <v>35</v>
      </c>
      <c r="R2" s="470" t="s">
        <v>36</v>
      </c>
    </row>
    <row r="3" spans="1:18" s="1" customFormat="1" ht="409.5">
      <c r="A3" s="7">
        <v>1</v>
      </c>
      <c r="B3" s="56">
        <v>280277</v>
      </c>
      <c r="C3" s="57" t="s">
        <v>2302</v>
      </c>
      <c r="D3" s="19" t="s">
        <v>61</v>
      </c>
      <c r="E3" s="19">
        <v>1</v>
      </c>
      <c r="F3" s="98">
        <v>110159.49</v>
      </c>
      <c r="G3" s="98">
        <v>112115.05666666666</v>
      </c>
      <c r="H3" s="98">
        <f>(F3+G3)/2</f>
        <v>111137.27333333333</v>
      </c>
      <c r="I3" s="99">
        <v>5.62E-2</v>
      </c>
      <c r="J3" s="255">
        <f>(H3*I3)+H3</f>
        <v>117383.18809466666</v>
      </c>
      <c r="K3" s="261">
        <v>60</v>
      </c>
      <c r="L3" s="261">
        <v>10</v>
      </c>
      <c r="M3" s="261">
        <v>57</v>
      </c>
      <c r="N3" s="262" t="s">
        <v>50</v>
      </c>
      <c r="P3" s="538">
        <v>128932</v>
      </c>
      <c r="Q3" s="539">
        <v>135379</v>
      </c>
      <c r="R3" s="536">
        <f>(P3+Q3)/2</f>
        <v>132155.5</v>
      </c>
    </row>
    <row r="4" spans="1:18" s="1" customFormat="1" ht="344.25">
      <c r="A4" s="7">
        <v>2</v>
      </c>
      <c r="B4" s="19">
        <v>227105</v>
      </c>
      <c r="C4" s="57" t="s">
        <v>2303</v>
      </c>
      <c r="D4" s="19" t="s">
        <v>61</v>
      </c>
      <c r="E4" s="19">
        <v>1</v>
      </c>
      <c r="F4" s="98">
        <v>138801.60000000001</v>
      </c>
      <c r="G4" s="98">
        <v>141265.29666666666</v>
      </c>
      <c r="H4" s="98">
        <f t="shared" ref="H4:H67" si="0">(F4+G4)/2</f>
        <v>140033.44833333333</v>
      </c>
      <c r="I4" s="99">
        <v>5.62E-2</v>
      </c>
      <c r="J4" s="255">
        <f t="shared" ref="J4:J67" si="1">(H4*I4)+H4</f>
        <v>147903.32812966665</v>
      </c>
      <c r="K4" s="261">
        <v>61</v>
      </c>
      <c r="L4" s="261">
        <v>12</v>
      </c>
      <c r="M4" s="261">
        <v>20</v>
      </c>
      <c r="N4" s="262" t="s">
        <v>59</v>
      </c>
      <c r="P4" s="538">
        <v>162455</v>
      </c>
      <c r="Q4" s="539">
        <v>170577</v>
      </c>
      <c r="R4" s="536">
        <f t="shared" ref="R4:R67" si="2">(P4+Q4)/2</f>
        <v>166516</v>
      </c>
    </row>
    <row r="5" spans="1:18" s="1" customFormat="1" ht="191.25">
      <c r="A5" s="7">
        <v>3</v>
      </c>
      <c r="B5" s="19">
        <v>298305</v>
      </c>
      <c r="C5" s="57" t="s">
        <v>2304</v>
      </c>
      <c r="D5" s="19" t="s">
        <v>61</v>
      </c>
      <c r="E5" s="19">
        <v>1</v>
      </c>
      <c r="F5" s="98">
        <v>4432.75</v>
      </c>
      <c r="G5" s="98">
        <v>4511.29</v>
      </c>
      <c r="H5" s="98">
        <f t="shared" si="0"/>
        <v>4472.0200000000004</v>
      </c>
      <c r="I5" s="99">
        <v>5.62E-2</v>
      </c>
      <c r="J5" s="255">
        <f t="shared" si="1"/>
        <v>4723.3475240000007</v>
      </c>
      <c r="K5" s="261">
        <v>53</v>
      </c>
      <c r="L5" s="261">
        <v>14</v>
      </c>
      <c r="M5" s="261">
        <v>15</v>
      </c>
      <c r="N5" s="262" t="s">
        <v>39</v>
      </c>
      <c r="P5" s="538">
        <v>28560</v>
      </c>
      <c r="Q5" s="539">
        <v>29988</v>
      </c>
      <c r="R5" s="536">
        <f t="shared" si="2"/>
        <v>29274</v>
      </c>
    </row>
    <row r="6" spans="1:18" s="1" customFormat="1" ht="153">
      <c r="A6" s="7">
        <v>4</v>
      </c>
      <c r="B6" s="19">
        <v>286931</v>
      </c>
      <c r="C6" s="57" t="s">
        <v>2305</v>
      </c>
      <c r="D6" s="19" t="s">
        <v>61</v>
      </c>
      <c r="E6" s="19">
        <v>1</v>
      </c>
      <c r="F6" s="98">
        <v>4432.75</v>
      </c>
      <c r="G6" s="98">
        <v>4511.29</v>
      </c>
      <c r="H6" s="98">
        <f t="shared" si="0"/>
        <v>4472.0200000000004</v>
      </c>
      <c r="I6" s="99">
        <v>5.62E-2</v>
      </c>
      <c r="J6" s="255">
        <f t="shared" si="1"/>
        <v>4723.3475240000007</v>
      </c>
      <c r="K6" s="261">
        <v>53</v>
      </c>
      <c r="L6" s="261">
        <v>14</v>
      </c>
      <c r="M6" s="261">
        <v>15</v>
      </c>
      <c r="N6" s="262" t="s">
        <v>39</v>
      </c>
      <c r="P6" s="538">
        <v>28560</v>
      </c>
      <c r="Q6" s="539">
        <v>29988</v>
      </c>
      <c r="R6" s="536">
        <f t="shared" si="2"/>
        <v>29274</v>
      </c>
    </row>
    <row r="7" spans="1:18" s="1" customFormat="1" ht="409.5">
      <c r="A7" s="7">
        <v>5</v>
      </c>
      <c r="B7" s="19">
        <v>278342</v>
      </c>
      <c r="C7" s="57" t="s">
        <v>2306</v>
      </c>
      <c r="D7" s="19" t="s">
        <v>61</v>
      </c>
      <c r="E7" s="19">
        <v>1</v>
      </c>
      <c r="F7" s="98">
        <v>292778.08</v>
      </c>
      <c r="G7" s="98">
        <v>297974.81</v>
      </c>
      <c r="H7" s="98">
        <f t="shared" si="0"/>
        <v>295376.44500000001</v>
      </c>
      <c r="I7" s="99">
        <v>5.62E-2</v>
      </c>
      <c r="J7" s="255">
        <f t="shared" si="1"/>
        <v>311976.60120899999</v>
      </c>
      <c r="K7" s="261">
        <v>53</v>
      </c>
      <c r="L7" s="261">
        <v>14</v>
      </c>
      <c r="M7" s="261">
        <v>15</v>
      </c>
      <c r="N7" s="262" t="s">
        <v>39</v>
      </c>
      <c r="P7" s="538">
        <v>342670</v>
      </c>
      <c r="Q7" s="539">
        <v>326733</v>
      </c>
      <c r="R7" s="536">
        <f t="shared" si="2"/>
        <v>334701.5</v>
      </c>
    </row>
    <row r="8" spans="1:18" s="1" customFormat="1" ht="409.5">
      <c r="A8" s="7">
        <v>6</v>
      </c>
      <c r="B8" s="19">
        <v>279794</v>
      </c>
      <c r="C8" s="57" t="s">
        <v>2307</v>
      </c>
      <c r="D8" s="19" t="s">
        <v>61</v>
      </c>
      <c r="E8" s="19">
        <v>1</v>
      </c>
      <c r="F8" s="98">
        <v>386972.53</v>
      </c>
      <c r="G8" s="98">
        <v>393841.21</v>
      </c>
      <c r="H8" s="98">
        <f t="shared" si="0"/>
        <v>390406.87</v>
      </c>
      <c r="I8" s="99">
        <v>5.62E-2</v>
      </c>
      <c r="J8" s="255">
        <f t="shared" si="1"/>
        <v>412347.73609399999</v>
      </c>
      <c r="K8" s="261">
        <v>60</v>
      </c>
      <c r="L8" s="261">
        <v>12</v>
      </c>
      <c r="M8" s="261">
        <v>19</v>
      </c>
      <c r="N8" s="262" t="s">
        <v>54</v>
      </c>
      <c r="P8" s="538">
        <v>452917</v>
      </c>
      <c r="Q8" s="539">
        <v>475563</v>
      </c>
      <c r="R8" s="536">
        <f t="shared" si="2"/>
        <v>464240</v>
      </c>
    </row>
    <row r="9" spans="1:18" s="1" customFormat="1" ht="409.5">
      <c r="A9" s="7">
        <v>7</v>
      </c>
      <c r="B9" s="58">
        <v>279793</v>
      </c>
      <c r="C9" s="57" t="s">
        <v>2308</v>
      </c>
      <c r="D9" s="19" t="s">
        <v>61</v>
      </c>
      <c r="E9" s="19">
        <v>1</v>
      </c>
      <c r="F9" s="98">
        <v>331224.59999999998</v>
      </c>
      <c r="G9" s="98">
        <v>337103.99333333335</v>
      </c>
      <c r="H9" s="98">
        <f t="shared" si="0"/>
        <v>334164.29666666663</v>
      </c>
      <c r="I9" s="99">
        <v>5.62E-2</v>
      </c>
      <c r="J9" s="255">
        <f t="shared" si="1"/>
        <v>352944.33013933332</v>
      </c>
      <c r="K9" s="261">
        <v>30</v>
      </c>
      <c r="L9" s="261">
        <v>26</v>
      </c>
      <c r="M9" s="261" t="s">
        <v>2309</v>
      </c>
      <c r="N9" s="262" t="s">
        <v>45</v>
      </c>
      <c r="P9" s="538">
        <v>387668</v>
      </c>
      <c r="Q9" s="539">
        <v>407052</v>
      </c>
      <c r="R9" s="536">
        <f t="shared" si="2"/>
        <v>397360</v>
      </c>
    </row>
    <row r="10" spans="1:18" s="1" customFormat="1" ht="267.75">
      <c r="A10" s="7">
        <v>8</v>
      </c>
      <c r="B10" s="58">
        <v>278564</v>
      </c>
      <c r="C10" s="57" t="s">
        <v>2310</v>
      </c>
      <c r="D10" s="19" t="s">
        <v>61</v>
      </c>
      <c r="E10" s="19">
        <v>1</v>
      </c>
      <c r="F10" s="98">
        <v>321612.96999999997</v>
      </c>
      <c r="G10" s="98">
        <v>327321.40000000002</v>
      </c>
      <c r="H10" s="98">
        <f t="shared" si="0"/>
        <v>324467.185</v>
      </c>
      <c r="I10" s="99">
        <v>5.62E-2</v>
      </c>
      <c r="J10" s="255">
        <f t="shared" si="1"/>
        <v>342702.24079700001</v>
      </c>
      <c r="K10" s="261">
        <v>60</v>
      </c>
      <c r="L10" s="261">
        <v>12</v>
      </c>
      <c r="M10" s="261">
        <v>10</v>
      </c>
      <c r="N10" s="262">
        <v>13</v>
      </c>
      <c r="P10" s="538">
        <v>376419</v>
      </c>
      <c r="Q10" s="539">
        <v>395240</v>
      </c>
      <c r="R10" s="536">
        <f t="shared" si="2"/>
        <v>385829.5</v>
      </c>
    </row>
    <row r="11" spans="1:18" s="1" customFormat="1" ht="409.5">
      <c r="A11" s="7">
        <v>9</v>
      </c>
      <c r="B11" s="19">
        <v>286207</v>
      </c>
      <c r="C11" s="57" t="s">
        <v>2311</v>
      </c>
      <c r="D11" s="19" t="s">
        <v>61</v>
      </c>
      <c r="E11" s="19">
        <v>1</v>
      </c>
      <c r="F11" s="98">
        <v>317768.08</v>
      </c>
      <c r="G11" s="98">
        <v>323408.28333333333</v>
      </c>
      <c r="H11" s="98">
        <f t="shared" si="0"/>
        <v>320588.18166666664</v>
      </c>
      <c r="I11" s="99">
        <v>5.62E-2</v>
      </c>
      <c r="J11" s="255">
        <f t="shared" si="1"/>
        <v>338605.23747633328</v>
      </c>
      <c r="K11" s="261">
        <v>60</v>
      </c>
      <c r="L11" s="261">
        <v>10</v>
      </c>
      <c r="M11" s="261" t="s">
        <v>2312</v>
      </c>
      <c r="N11" s="262" t="s">
        <v>54</v>
      </c>
      <c r="P11" s="538">
        <v>371919</v>
      </c>
      <c r="Q11" s="539">
        <v>390515</v>
      </c>
      <c r="R11" s="536">
        <f t="shared" si="2"/>
        <v>381217</v>
      </c>
    </row>
    <row r="12" spans="1:18" s="1" customFormat="1" ht="409.5">
      <c r="A12" s="7">
        <v>10</v>
      </c>
      <c r="B12" s="19">
        <v>278342</v>
      </c>
      <c r="C12" s="57" t="s">
        <v>2313</v>
      </c>
      <c r="D12" s="19" t="s">
        <v>61</v>
      </c>
      <c r="E12" s="19">
        <v>1</v>
      </c>
      <c r="F12" s="98">
        <v>265867.42</v>
      </c>
      <c r="G12" s="98">
        <v>270586.56333333335</v>
      </c>
      <c r="H12" s="98">
        <f t="shared" si="0"/>
        <v>268226.9916666667</v>
      </c>
      <c r="I12" s="99">
        <v>5.62E-2</v>
      </c>
      <c r="J12" s="255">
        <f t="shared" si="1"/>
        <v>283301.34859833337</v>
      </c>
      <c r="K12" s="261">
        <v>12</v>
      </c>
      <c r="L12" s="261">
        <v>18</v>
      </c>
      <c r="M12" s="261" t="s">
        <v>45</v>
      </c>
      <c r="N12" s="262" t="s">
        <v>45</v>
      </c>
      <c r="P12" s="538">
        <v>311174</v>
      </c>
      <c r="Q12" s="539">
        <v>326733</v>
      </c>
      <c r="R12" s="536">
        <f t="shared" si="2"/>
        <v>318953.5</v>
      </c>
    </row>
    <row r="13" spans="1:18" s="1" customFormat="1" ht="409.5">
      <c r="A13" s="7">
        <v>11</v>
      </c>
      <c r="B13" s="59">
        <v>278563</v>
      </c>
      <c r="C13" s="57" t="s">
        <v>2314</v>
      </c>
      <c r="D13" s="19" t="s">
        <v>61</v>
      </c>
      <c r="E13" s="19">
        <v>1</v>
      </c>
      <c r="F13" s="98">
        <v>323536.01</v>
      </c>
      <c r="G13" s="98">
        <v>329278.55333333334</v>
      </c>
      <c r="H13" s="98">
        <f t="shared" si="0"/>
        <v>326407.28166666668</v>
      </c>
      <c r="I13" s="99">
        <v>5.62E-2</v>
      </c>
      <c r="J13" s="255">
        <f t="shared" si="1"/>
        <v>344751.37089633336</v>
      </c>
      <c r="K13" s="261">
        <v>42</v>
      </c>
      <c r="L13" s="261">
        <v>12</v>
      </c>
      <c r="M13" s="261">
        <v>16</v>
      </c>
      <c r="N13" s="262">
        <v>12</v>
      </c>
      <c r="P13" s="538">
        <v>378670</v>
      </c>
      <c r="Q13" s="539">
        <v>397603</v>
      </c>
      <c r="R13" s="536">
        <f t="shared" si="2"/>
        <v>388136.5</v>
      </c>
    </row>
    <row r="14" spans="1:18" s="1" customFormat="1" ht="408">
      <c r="A14" s="7">
        <v>12</v>
      </c>
      <c r="B14" s="19">
        <v>243245</v>
      </c>
      <c r="C14" s="57" t="s">
        <v>2315</v>
      </c>
      <c r="D14" s="19" t="s">
        <v>61</v>
      </c>
      <c r="E14" s="19">
        <v>1</v>
      </c>
      <c r="F14" s="98">
        <v>229342.75</v>
      </c>
      <c r="G14" s="98">
        <v>233413.34333333332</v>
      </c>
      <c r="H14" s="98">
        <f t="shared" si="0"/>
        <v>231378.04666666666</v>
      </c>
      <c r="I14" s="99">
        <v>5.62E-2</v>
      </c>
      <c r="J14" s="255">
        <f t="shared" si="1"/>
        <v>244381.49288933334</v>
      </c>
      <c r="K14" s="261">
        <v>42</v>
      </c>
      <c r="L14" s="261">
        <v>12</v>
      </c>
      <c r="M14" s="261">
        <v>16</v>
      </c>
      <c r="N14" s="262">
        <v>12</v>
      </c>
      <c r="P14" s="538">
        <v>268425</v>
      </c>
      <c r="Q14" s="539">
        <v>0</v>
      </c>
      <c r="R14" s="536">
        <f>P14</f>
        <v>268425</v>
      </c>
    </row>
    <row r="15" spans="1:18" s="1" customFormat="1" ht="409.5">
      <c r="A15" s="7">
        <v>13</v>
      </c>
      <c r="B15" s="19">
        <v>282467</v>
      </c>
      <c r="C15" s="29" t="s">
        <v>2316</v>
      </c>
      <c r="D15" s="19" t="s">
        <v>61</v>
      </c>
      <c r="E15" s="19">
        <v>1</v>
      </c>
      <c r="F15" s="98">
        <v>79402.75</v>
      </c>
      <c r="G15" s="98">
        <v>80812.106666666659</v>
      </c>
      <c r="H15" s="98">
        <f t="shared" si="0"/>
        <v>80107.42833333333</v>
      </c>
      <c r="I15" s="99">
        <v>5.62E-2</v>
      </c>
      <c r="J15" s="255">
        <f t="shared" si="1"/>
        <v>84609.465805666667</v>
      </c>
      <c r="K15" s="261">
        <v>42</v>
      </c>
      <c r="L15" s="261">
        <v>12</v>
      </c>
      <c r="M15" s="261">
        <v>16</v>
      </c>
      <c r="N15" s="262">
        <v>12</v>
      </c>
      <c r="P15" s="538">
        <v>92934</v>
      </c>
      <c r="Q15" s="539">
        <v>97580</v>
      </c>
      <c r="R15" s="536">
        <f t="shared" si="2"/>
        <v>95257</v>
      </c>
    </row>
    <row r="16" spans="1:18" s="1" customFormat="1" ht="409.5">
      <c r="A16" s="7">
        <v>14</v>
      </c>
      <c r="B16" s="19">
        <v>282467</v>
      </c>
      <c r="C16" s="29" t="s">
        <v>2317</v>
      </c>
      <c r="D16" s="19" t="s">
        <v>61</v>
      </c>
      <c r="E16" s="19">
        <v>1</v>
      </c>
      <c r="F16" s="98">
        <v>181284.6</v>
      </c>
      <c r="G16" s="98">
        <v>184502.36</v>
      </c>
      <c r="H16" s="98">
        <f t="shared" si="0"/>
        <v>182893.47999999998</v>
      </c>
      <c r="I16" s="99">
        <v>5.62E-2</v>
      </c>
      <c r="J16" s="255">
        <f t="shared" si="1"/>
        <v>193172.09357599998</v>
      </c>
      <c r="K16" s="261">
        <v>60</v>
      </c>
      <c r="L16" s="261">
        <v>12</v>
      </c>
      <c r="M16" s="261">
        <v>30</v>
      </c>
      <c r="N16" s="262" t="s">
        <v>39</v>
      </c>
      <c r="P16" s="538">
        <v>212177</v>
      </c>
      <c r="Q16" s="539">
        <v>97580</v>
      </c>
      <c r="R16" s="536">
        <f t="shared" si="2"/>
        <v>154878.5</v>
      </c>
    </row>
    <row r="17" spans="1:18" s="1" customFormat="1" ht="409.5">
      <c r="A17" s="7">
        <v>15</v>
      </c>
      <c r="B17" s="19">
        <v>283219</v>
      </c>
      <c r="C17" s="29" t="s">
        <v>2318</v>
      </c>
      <c r="D17" s="19" t="s">
        <v>61</v>
      </c>
      <c r="E17" s="19">
        <v>1</v>
      </c>
      <c r="F17" s="98">
        <v>194741.12</v>
      </c>
      <c r="G17" s="98">
        <v>198198.07</v>
      </c>
      <c r="H17" s="98">
        <f t="shared" si="0"/>
        <v>196469.595</v>
      </c>
      <c r="I17" s="99">
        <v>5.62E-2</v>
      </c>
      <c r="J17" s="255">
        <f t="shared" si="1"/>
        <v>207511.186239</v>
      </c>
      <c r="K17" s="261">
        <v>60</v>
      </c>
      <c r="L17" s="261">
        <v>12</v>
      </c>
      <c r="M17" s="261">
        <v>30</v>
      </c>
      <c r="N17" s="262" t="s">
        <v>45</v>
      </c>
      <c r="P17" s="538">
        <v>227928</v>
      </c>
      <c r="Q17" s="539">
        <v>0</v>
      </c>
      <c r="R17" s="536">
        <f>P17</f>
        <v>227928</v>
      </c>
    </row>
    <row r="18" spans="1:18" s="1" customFormat="1" ht="293.25">
      <c r="A18" s="7">
        <v>16</v>
      </c>
      <c r="B18" s="19">
        <v>259436</v>
      </c>
      <c r="C18" s="29" t="s">
        <v>2319</v>
      </c>
      <c r="D18" s="19" t="s">
        <v>61</v>
      </c>
      <c r="E18" s="19">
        <v>1</v>
      </c>
      <c r="F18" s="98">
        <v>27500.9</v>
      </c>
      <c r="G18" s="98">
        <v>27989.593333333334</v>
      </c>
      <c r="H18" s="98">
        <f t="shared" si="0"/>
        <v>27745.246666666666</v>
      </c>
      <c r="I18" s="99">
        <v>5.62E-2</v>
      </c>
      <c r="J18" s="255">
        <f t="shared" si="1"/>
        <v>29304.529529333333</v>
      </c>
      <c r="K18" s="261">
        <v>60</v>
      </c>
      <c r="L18" s="261">
        <v>12</v>
      </c>
      <c r="M18" s="261">
        <v>30</v>
      </c>
      <c r="N18" s="262" t="s">
        <v>39</v>
      </c>
      <c r="P18" s="538">
        <v>32187</v>
      </c>
      <c r="Q18" s="539">
        <v>33797</v>
      </c>
      <c r="R18" s="536">
        <f t="shared" si="2"/>
        <v>32992</v>
      </c>
    </row>
    <row r="19" spans="1:18" s="1" customFormat="1" ht="409.5">
      <c r="A19" s="7">
        <v>17</v>
      </c>
      <c r="B19" s="19">
        <v>298322</v>
      </c>
      <c r="C19" s="29" t="s">
        <v>2320</v>
      </c>
      <c r="D19" s="19" t="s">
        <v>61</v>
      </c>
      <c r="E19" s="19">
        <v>1</v>
      </c>
      <c r="F19" s="98">
        <v>304312.75</v>
      </c>
      <c r="G19" s="98">
        <v>309714.16000000003</v>
      </c>
      <c r="H19" s="98">
        <f t="shared" si="0"/>
        <v>307013.45500000002</v>
      </c>
      <c r="I19" s="99">
        <v>5.62E-2</v>
      </c>
      <c r="J19" s="255">
        <f t="shared" si="1"/>
        <v>324267.611171</v>
      </c>
      <c r="K19" s="261">
        <v>60</v>
      </c>
      <c r="L19" s="261">
        <v>12</v>
      </c>
      <c r="M19" s="261">
        <v>30</v>
      </c>
      <c r="N19" s="262" t="s">
        <v>39</v>
      </c>
      <c r="P19" s="538">
        <v>356171</v>
      </c>
      <c r="Q19" s="539">
        <v>373980</v>
      </c>
      <c r="R19" s="536">
        <f t="shared" si="2"/>
        <v>365075.5</v>
      </c>
    </row>
    <row r="20" spans="1:18" s="1" customFormat="1" ht="216.75">
      <c r="A20" s="7">
        <v>18</v>
      </c>
      <c r="B20" s="19">
        <v>298321</v>
      </c>
      <c r="C20" s="29" t="s">
        <v>2321</v>
      </c>
      <c r="D20" s="19" t="s">
        <v>61</v>
      </c>
      <c r="E20" s="19">
        <v>1</v>
      </c>
      <c r="F20" s="98">
        <v>100547.86</v>
      </c>
      <c r="G20" s="98">
        <v>102332.46333333333</v>
      </c>
      <c r="H20" s="98">
        <f t="shared" si="0"/>
        <v>101440.16166666667</v>
      </c>
      <c r="I20" s="99">
        <v>5.62E-2</v>
      </c>
      <c r="J20" s="255">
        <f t="shared" si="1"/>
        <v>107141.09875233333</v>
      </c>
      <c r="K20" s="261">
        <v>60</v>
      </c>
      <c r="L20" s="261">
        <v>12</v>
      </c>
      <c r="M20" s="261">
        <v>30</v>
      </c>
      <c r="N20" s="262" t="s">
        <v>39</v>
      </c>
      <c r="P20" s="538">
        <v>117682</v>
      </c>
      <c r="Q20" s="539">
        <v>123566</v>
      </c>
      <c r="R20" s="536">
        <f t="shared" si="2"/>
        <v>120624</v>
      </c>
    </row>
    <row r="21" spans="1:18" s="1" customFormat="1" ht="255">
      <c r="A21" s="7">
        <v>19</v>
      </c>
      <c r="B21" s="19">
        <v>298324</v>
      </c>
      <c r="C21" s="29" t="s">
        <v>2322</v>
      </c>
      <c r="D21" s="19" t="s">
        <v>61</v>
      </c>
      <c r="E21" s="19">
        <v>1</v>
      </c>
      <c r="F21" s="98">
        <v>229342.75</v>
      </c>
      <c r="G21" s="98">
        <v>233413.34333333332</v>
      </c>
      <c r="H21" s="98">
        <f t="shared" si="0"/>
        <v>231378.04666666666</v>
      </c>
      <c r="I21" s="99">
        <v>5.62E-2</v>
      </c>
      <c r="J21" s="255">
        <f t="shared" si="1"/>
        <v>244381.49288933334</v>
      </c>
      <c r="K21" s="261">
        <v>60</v>
      </c>
      <c r="L21" s="261">
        <v>12</v>
      </c>
      <c r="M21" s="261">
        <v>30</v>
      </c>
      <c r="N21" s="262" t="s">
        <v>39</v>
      </c>
      <c r="P21" s="538">
        <v>268425</v>
      </c>
      <c r="Q21" s="539">
        <v>281846</v>
      </c>
      <c r="R21" s="536">
        <f t="shared" si="2"/>
        <v>275135.5</v>
      </c>
    </row>
    <row r="22" spans="1:18" s="1" customFormat="1" ht="357">
      <c r="A22" s="7">
        <v>20</v>
      </c>
      <c r="B22" s="19">
        <v>298182</v>
      </c>
      <c r="C22" s="57" t="s">
        <v>2323</v>
      </c>
      <c r="D22" s="19" t="s">
        <v>61</v>
      </c>
      <c r="E22" s="19">
        <v>1</v>
      </c>
      <c r="F22" s="98">
        <v>58257.64</v>
      </c>
      <c r="G22" s="98">
        <v>59291.353333333333</v>
      </c>
      <c r="H22" s="98">
        <f t="shared" si="0"/>
        <v>58774.496666666666</v>
      </c>
      <c r="I22" s="99">
        <v>5.62E-2</v>
      </c>
      <c r="J22" s="255">
        <f t="shared" si="1"/>
        <v>62077.62337933333</v>
      </c>
      <c r="K22" s="261">
        <v>60</v>
      </c>
      <c r="L22" s="261">
        <v>12</v>
      </c>
      <c r="M22" s="261">
        <v>30</v>
      </c>
      <c r="N22" s="262" t="s">
        <v>39</v>
      </c>
      <c r="P22" s="538">
        <v>68185</v>
      </c>
      <c r="Q22" s="539">
        <v>71594</v>
      </c>
      <c r="R22" s="536">
        <f t="shared" si="2"/>
        <v>69889.5</v>
      </c>
    </row>
    <row r="23" spans="1:18" s="1" customFormat="1" ht="409.5">
      <c r="A23" s="7">
        <v>21</v>
      </c>
      <c r="B23" s="19">
        <v>243966</v>
      </c>
      <c r="C23" s="57" t="s">
        <v>2324</v>
      </c>
      <c r="D23" s="19" t="s">
        <v>61</v>
      </c>
      <c r="E23" s="19">
        <v>1</v>
      </c>
      <c r="F23" s="98">
        <v>408117.64</v>
      </c>
      <c r="G23" s="98">
        <v>415361.17</v>
      </c>
      <c r="H23" s="98">
        <f t="shared" si="0"/>
        <v>411739.40500000003</v>
      </c>
      <c r="I23" s="99">
        <v>5.62E-2</v>
      </c>
      <c r="J23" s="255">
        <f t="shared" si="1"/>
        <v>434879.15956100001</v>
      </c>
      <c r="K23" s="261">
        <v>60</v>
      </c>
      <c r="L23" s="261">
        <v>10</v>
      </c>
      <c r="M23" s="261">
        <v>57</v>
      </c>
      <c r="N23" s="262" t="s">
        <v>50</v>
      </c>
      <c r="P23" s="538">
        <v>477665</v>
      </c>
      <c r="Q23" s="539">
        <v>501548</v>
      </c>
      <c r="R23" s="536">
        <f t="shared" si="2"/>
        <v>489606.5</v>
      </c>
    </row>
    <row r="24" spans="1:18" s="1" customFormat="1" ht="344.25">
      <c r="A24" s="7">
        <v>22</v>
      </c>
      <c r="B24" s="7">
        <v>284311</v>
      </c>
      <c r="C24" s="57" t="s">
        <v>2325</v>
      </c>
      <c r="D24" s="19" t="s">
        <v>61</v>
      </c>
      <c r="E24" s="19">
        <v>1</v>
      </c>
      <c r="F24" s="98">
        <v>187052.53</v>
      </c>
      <c r="G24" s="98">
        <v>190372.63</v>
      </c>
      <c r="H24" s="98">
        <f t="shared" si="0"/>
        <v>188712.58000000002</v>
      </c>
      <c r="I24" s="99">
        <v>5.62E-2</v>
      </c>
      <c r="J24" s="255">
        <f t="shared" si="1"/>
        <v>199318.22699600001</v>
      </c>
      <c r="K24" s="261">
        <v>60</v>
      </c>
      <c r="L24" s="261">
        <v>10</v>
      </c>
      <c r="M24" s="261">
        <v>57</v>
      </c>
      <c r="N24" s="262" t="s">
        <v>50</v>
      </c>
      <c r="P24" s="538">
        <v>218928</v>
      </c>
      <c r="Q24" s="539">
        <v>229874</v>
      </c>
      <c r="R24" s="536">
        <f t="shared" si="2"/>
        <v>224401</v>
      </c>
    </row>
    <row r="25" spans="1:18" s="1" customFormat="1" ht="114.75">
      <c r="A25" s="7">
        <v>23</v>
      </c>
      <c r="B25" s="19">
        <v>282547</v>
      </c>
      <c r="C25" s="29" t="s">
        <v>2326</v>
      </c>
      <c r="D25" s="19" t="s">
        <v>61</v>
      </c>
      <c r="E25" s="19">
        <v>1</v>
      </c>
      <c r="F25" s="98">
        <v>34997.9</v>
      </c>
      <c r="G25" s="98">
        <v>35619.08</v>
      </c>
      <c r="H25" s="98">
        <f t="shared" si="0"/>
        <v>35308.490000000005</v>
      </c>
      <c r="I25" s="99">
        <v>5.62E-2</v>
      </c>
      <c r="J25" s="255">
        <f t="shared" si="1"/>
        <v>37292.827138000008</v>
      </c>
      <c r="K25" s="261">
        <v>60</v>
      </c>
      <c r="L25" s="261">
        <v>10</v>
      </c>
      <c r="M25" s="261">
        <v>57</v>
      </c>
      <c r="N25" s="262" t="s">
        <v>50</v>
      </c>
      <c r="P25" s="538">
        <v>40962</v>
      </c>
      <c r="Q25" s="539">
        <v>43010</v>
      </c>
      <c r="R25" s="536">
        <f t="shared" si="2"/>
        <v>41986</v>
      </c>
    </row>
    <row r="26" spans="1:18" s="1" customFormat="1" ht="409.5">
      <c r="A26" s="7">
        <v>24</v>
      </c>
      <c r="B26" s="19">
        <v>282547</v>
      </c>
      <c r="C26" s="57" t="s">
        <v>2327</v>
      </c>
      <c r="D26" s="19" t="s">
        <v>61</v>
      </c>
      <c r="E26" s="19">
        <v>1</v>
      </c>
      <c r="F26" s="98">
        <v>309887.90000000002</v>
      </c>
      <c r="G26" s="98">
        <v>315388.47666666663</v>
      </c>
      <c r="H26" s="98">
        <f t="shared" si="0"/>
        <v>312638.18833333335</v>
      </c>
      <c r="I26" s="99">
        <v>5.62E-2</v>
      </c>
      <c r="J26" s="255">
        <f t="shared" si="1"/>
        <v>330208.45451766672</v>
      </c>
      <c r="K26" s="261">
        <v>60</v>
      </c>
      <c r="L26" s="261">
        <v>10</v>
      </c>
      <c r="M26" s="261">
        <v>57</v>
      </c>
      <c r="N26" s="262" t="s">
        <v>50</v>
      </c>
      <c r="P26" s="538">
        <v>362696</v>
      </c>
      <c r="Q26" s="539">
        <v>43010</v>
      </c>
      <c r="R26" s="536">
        <f t="shared" si="2"/>
        <v>202853</v>
      </c>
    </row>
    <row r="27" spans="1:18" s="1" customFormat="1" ht="165.75">
      <c r="A27" s="7">
        <v>25</v>
      </c>
      <c r="B27" s="19">
        <v>280984</v>
      </c>
      <c r="C27" s="57" t="s">
        <v>2328</v>
      </c>
      <c r="D27" s="19" t="s">
        <v>61</v>
      </c>
      <c r="E27" s="19">
        <v>1</v>
      </c>
      <c r="F27" s="98">
        <v>47667.83</v>
      </c>
      <c r="G27" s="98">
        <v>48513.919999999998</v>
      </c>
      <c r="H27" s="98">
        <f t="shared" si="0"/>
        <v>48090.875</v>
      </c>
      <c r="I27" s="99">
        <v>5.62E-2</v>
      </c>
      <c r="J27" s="255">
        <f t="shared" si="1"/>
        <v>50793.582175000003</v>
      </c>
      <c r="K27" s="261">
        <v>53</v>
      </c>
      <c r="L27" s="261">
        <v>14</v>
      </c>
      <c r="M27" s="261">
        <v>15</v>
      </c>
      <c r="N27" s="262" t="s">
        <v>50</v>
      </c>
      <c r="P27" s="538">
        <v>55790</v>
      </c>
      <c r="Q27" s="539">
        <v>58579</v>
      </c>
      <c r="R27" s="536">
        <f t="shared" si="2"/>
        <v>57184.5</v>
      </c>
    </row>
    <row r="28" spans="1:18" s="1" customFormat="1" ht="409.5">
      <c r="A28" s="7">
        <v>26</v>
      </c>
      <c r="B28" s="19">
        <v>289354</v>
      </c>
      <c r="C28" s="57" t="s">
        <v>2329</v>
      </c>
      <c r="D28" s="19" t="s">
        <v>61</v>
      </c>
      <c r="E28" s="19">
        <v>1</v>
      </c>
      <c r="F28" s="98">
        <v>408117.64</v>
      </c>
      <c r="G28" s="98">
        <v>415361.17</v>
      </c>
      <c r="H28" s="98">
        <f t="shared" si="0"/>
        <v>411739.40500000003</v>
      </c>
      <c r="I28" s="99">
        <v>5.62E-2</v>
      </c>
      <c r="J28" s="255">
        <f t="shared" si="1"/>
        <v>434879.15956100001</v>
      </c>
      <c r="K28" s="261">
        <v>27</v>
      </c>
      <c r="L28" s="261">
        <v>11</v>
      </c>
      <c r="M28" s="261">
        <v>19</v>
      </c>
      <c r="N28" s="262">
        <v>10</v>
      </c>
      <c r="P28" s="538">
        <v>477665</v>
      </c>
      <c r="Q28" s="539">
        <v>501548</v>
      </c>
      <c r="R28" s="536">
        <f t="shared" si="2"/>
        <v>489606.5</v>
      </c>
    </row>
    <row r="29" spans="1:18" s="1" customFormat="1" ht="293.25">
      <c r="A29" s="7">
        <v>27</v>
      </c>
      <c r="B29" s="19">
        <v>278634</v>
      </c>
      <c r="C29" s="57" t="s">
        <v>2330</v>
      </c>
      <c r="D29" s="19" t="s">
        <v>61</v>
      </c>
      <c r="E29" s="19">
        <v>1</v>
      </c>
      <c r="F29" s="98">
        <v>94781.119999999995</v>
      </c>
      <c r="G29" s="98">
        <v>96463.78</v>
      </c>
      <c r="H29" s="98">
        <f t="shared" si="0"/>
        <v>95622.45</v>
      </c>
      <c r="I29" s="99">
        <v>5.62E-2</v>
      </c>
      <c r="J29" s="255">
        <f t="shared" si="1"/>
        <v>100996.43169</v>
      </c>
      <c r="K29" s="261">
        <v>31</v>
      </c>
      <c r="L29" s="261">
        <v>21</v>
      </c>
      <c r="M29" s="261">
        <v>19</v>
      </c>
      <c r="N29" s="262" t="s">
        <v>54</v>
      </c>
      <c r="P29" s="538">
        <v>110932</v>
      </c>
      <c r="Q29" s="539">
        <v>116479</v>
      </c>
      <c r="R29" s="536">
        <f t="shared" si="2"/>
        <v>113705.5</v>
      </c>
    </row>
    <row r="30" spans="1:18" s="1" customFormat="1" ht="409.5">
      <c r="A30" s="7">
        <v>28</v>
      </c>
      <c r="B30" s="19">
        <v>251023</v>
      </c>
      <c r="C30" s="57" t="s">
        <v>2331</v>
      </c>
      <c r="D30" s="19" t="s">
        <v>61</v>
      </c>
      <c r="E30" s="19">
        <v>1</v>
      </c>
      <c r="F30" s="98">
        <v>81324.600000000006</v>
      </c>
      <c r="G30" s="98">
        <v>82768.070000000007</v>
      </c>
      <c r="H30" s="98">
        <f t="shared" si="0"/>
        <v>82046.335000000006</v>
      </c>
      <c r="I30" s="99">
        <v>5.62E-2</v>
      </c>
      <c r="J30" s="255">
        <f t="shared" si="1"/>
        <v>86657.339027000009</v>
      </c>
      <c r="K30" s="261">
        <v>53</v>
      </c>
      <c r="L30" s="261">
        <v>14</v>
      </c>
      <c r="M30" s="261">
        <v>15</v>
      </c>
      <c r="N30" s="262" t="s">
        <v>76</v>
      </c>
      <c r="P30" s="538">
        <v>95183</v>
      </c>
      <c r="Q30" s="539">
        <v>99942</v>
      </c>
      <c r="R30" s="536">
        <f t="shared" si="2"/>
        <v>97562.5</v>
      </c>
    </row>
    <row r="31" spans="1:18" s="1" customFormat="1" ht="409.5">
      <c r="A31" s="7">
        <v>29</v>
      </c>
      <c r="B31" s="19">
        <v>298328</v>
      </c>
      <c r="C31" s="57" t="s">
        <v>2332</v>
      </c>
      <c r="D31" s="19" t="s">
        <v>61</v>
      </c>
      <c r="E31" s="19">
        <v>1</v>
      </c>
      <c r="F31" s="98">
        <v>4432.75</v>
      </c>
      <c r="G31" s="98">
        <v>4511.29</v>
      </c>
      <c r="H31" s="98">
        <f t="shared" si="0"/>
        <v>4472.0200000000004</v>
      </c>
      <c r="I31" s="99">
        <v>5.62E-2</v>
      </c>
      <c r="J31" s="255">
        <f t="shared" si="1"/>
        <v>4723.3475240000007</v>
      </c>
      <c r="K31" s="261">
        <v>31</v>
      </c>
      <c r="L31" s="261">
        <v>15</v>
      </c>
      <c r="M31" s="261">
        <v>15</v>
      </c>
      <c r="N31" s="262" t="s">
        <v>93</v>
      </c>
      <c r="P31" s="538">
        <v>211820</v>
      </c>
      <c r="Q31" s="539">
        <v>0</v>
      </c>
      <c r="R31" s="536">
        <f>P31</f>
        <v>211820</v>
      </c>
    </row>
    <row r="32" spans="1:18" s="1" customFormat="1" ht="409.5">
      <c r="A32" s="7">
        <v>30</v>
      </c>
      <c r="B32" s="19">
        <v>250531</v>
      </c>
      <c r="C32" s="57" t="s">
        <v>2333</v>
      </c>
      <c r="D32" s="19" t="s">
        <v>61</v>
      </c>
      <c r="E32" s="19">
        <v>1</v>
      </c>
      <c r="F32" s="98">
        <v>71712.97</v>
      </c>
      <c r="G32" s="98">
        <v>72985.873333333337</v>
      </c>
      <c r="H32" s="98">
        <f t="shared" si="0"/>
        <v>72349.421666666662</v>
      </c>
      <c r="I32" s="99">
        <v>5.62E-2</v>
      </c>
      <c r="J32" s="255">
        <f t="shared" si="1"/>
        <v>76415.459164333326</v>
      </c>
      <c r="K32" s="261">
        <v>60</v>
      </c>
      <c r="L32" s="261">
        <v>12</v>
      </c>
      <c r="M32" s="261">
        <v>39</v>
      </c>
      <c r="N32" s="262" t="s">
        <v>45</v>
      </c>
      <c r="P32" s="538">
        <v>83933</v>
      </c>
      <c r="Q32" s="539">
        <v>0</v>
      </c>
      <c r="R32" s="536">
        <f>P32</f>
        <v>83933</v>
      </c>
    </row>
    <row r="33" spans="1:18" s="1" customFormat="1" ht="242.25">
      <c r="A33" s="7">
        <v>31</v>
      </c>
      <c r="B33" s="19">
        <v>298211</v>
      </c>
      <c r="C33" s="57" t="s">
        <v>2334</v>
      </c>
      <c r="D33" s="19" t="s">
        <v>61</v>
      </c>
      <c r="E33" s="19">
        <v>1</v>
      </c>
      <c r="F33" s="98">
        <v>39418.75</v>
      </c>
      <c r="G33" s="98">
        <v>40118.47</v>
      </c>
      <c r="H33" s="98">
        <f t="shared" si="0"/>
        <v>39768.61</v>
      </c>
      <c r="I33" s="99">
        <v>5.62E-2</v>
      </c>
      <c r="J33" s="255">
        <f t="shared" si="1"/>
        <v>42003.605882000003</v>
      </c>
      <c r="K33" s="261">
        <v>60</v>
      </c>
      <c r="L33" s="261">
        <v>12</v>
      </c>
      <c r="M33" s="261">
        <v>39</v>
      </c>
      <c r="N33" s="262" t="s">
        <v>45</v>
      </c>
      <c r="P33" s="538">
        <v>46136</v>
      </c>
      <c r="Q33" s="539">
        <v>48442</v>
      </c>
      <c r="R33" s="536">
        <f t="shared" si="2"/>
        <v>47289</v>
      </c>
    </row>
    <row r="34" spans="1:18" s="1" customFormat="1" ht="409.5">
      <c r="A34" s="7">
        <v>32</v>
      </c>
      <c r="B34" s="19">
        <v>244352</v>
      </c>
      <c r="C34" s="57" t="s">
        <v>2335</v>
      </c>
      <c r="D34" s="19" t="s">
        <v>61</v>
      </c>
      <c r="E34" s="19">
        <v>1</v>
      </c>
      <c r="F34" s="98">
        <v>15967.42</v>
      </c>
      <c r="G34" s="98">
        <v>16251.036666666667</v>
      </c>
      <c r="H34" s="98">
        <f t="shared" si="0"/>
        <v>16109.228333333333</v>
      </c>
      <c r="I34" s="99">
        <v>5.62E-2</v>
      </c>
      <c r="J34" s="255">
        <f t="shared" si="1"/>
        <v>17014.566965666665</v>
      </c>
      <c r="K34" s="261">
        <v>60</v>
      </c>
      <c r="L34" s="261">
        <v>12</v>
      </c>
      <c r="M34" s="261">
        <v>39</v>
      </c>
      <c r="N34" s="262" t="s">
        <v>45</v>
      </c>
      <c r="P34" s="538">
        <v>18689</v>
      </c>
      <c r="Q34" s="539">
        <v>19623</v>
      </c>
      <c r="R34" s="536">
        <f t="shared" si="2"/>
        <v>19156</v>
      </c>
    </row>
    <row r="35" spans="1:18" s="1" customFormat="1" ht="409.5">
      <c r="A35" s="7">
        <v>33</v>
      </c>
      <c r="B35" s="19">
        <v>282686</v>
      </c>
      <c r="C35" s="57" t="s">
        <v>2336</v>
      </c>
      <c r="D35" s="19" t="s">
        <v>61</v>
      </c>
      <c r="E35" s="19">
        <v>1</v>
      </c>
      <c r="F35" s="98">
        <v>298546.01</v>
      </c>
      <c r="G35" s="98">
        <v>303845.08</v>
      </c>
      <c r="H35" s="98">
        <f t="shared" si="0"/>
        <v>301195.54500000004</v>
      </c>
      <c r="I35" s="99">
        <v>5.62E-2</v>
      </c>
      <c r="J35" s="255">
        <f t="shared" si="1"/>
        <v>318122.73462900007</v>
      </c>
      <c r="K35" s="261">
        <v>60</v>
      </c>
      <c r="L35" s="261">
        <v>12</v>
      </c>
      <c r="M35" s="261">
        <v>32</v>
      </c>
      <c r="N35" s="262" t="s">
        <v>54</v>
      </c>
      <c r="P35" s="538">
        <v>349422</v>
      </c>
      <c r="Q35" s="539">
        <v>0</v>
      </c>
      <c r="R35" s="536">
        <f>P35</f>
        <v>349422</v>
      </c>
    </row>
    <row r="36" spans="1:18" s="1" customFormat="1" ht="409.5">
      <c r="A36" s="7">
        <v>34</v>
      </c>
      <c r="B36" s="19">
        <v>279139</v>
      </c>
      <c r="C36" s="57" t="s">
        <v>2337</v>
      </c>
      <c r="D36" s="19" t="s">
        <v>61</v>
      </c>
      <c r="E36" s="19">
        <v>1</v>
      </c>
      <c r="F36" s="98">
        <v>119771.12</v>
      </c>
      <c r="G36" s="98">
        <v>121897.25333333334</v>
      </c>
      <c r="H36" s="98">
        <f t="shared" si="0"/>
        <v>120834.18666666668</v>
      </c>
      <c r="I36" s="99">
        <v>5.62E-2</v>
      </c>
      <c r="J36" s="255">
        <f t="shared" si="1"/>
        <v>127625.06795733335</v>
      </c>
      <c r="K36" s="261">
        <v>60</v>
      </c>
      <c r="L36" s="261">
        <v>12</v>
      </c>
      <c r="M36" s="261">
        <v>32</v>
      </c>
      <c r="N36" s="262" t="s">
        <v>54</v>
      </c>
      <c r="P36" s="538">
        <v>140182</v>
      </c>
      <c r="Q36" s="539">
        <v>0</v>
      </c>
      <c r="R36" s="536">
        <f>P36</f>
        <v>140182</v>
      </c>
    </row>
    <row r="37" spans="1:18" s="1" customFormat="1" ht="242.25">
      <c r="A37" s="7">
        <v>35</v>
      </c>
      <c r="B37" s="19">
        <v>280644</v>
      </c>
      <c r="C37" s="57" t="s">
        <v>2338</v>
      </c>
      <c r="D37" s="19" t="s">
        <v>61</v>
      </c>
      <c r="E37" s="19">
        <v>1</v>
      </c>
      <c r="F37" s="98">
        <v>4432.75</v>
      </c>
      <c r="G37" s="98">
        <v>4511.29</v>
      </c>
      <c r="H37" s="98">
        <f t="shared" si="0"/>
        <v>4472.0200000000004</v>
      </c>
      <c r="I37" s="99">
        <v>5.62E-2</v>
      </c>
      <c r="J37" s="255">
        <f t="shared" si="1"/>
        <v>4723.3475240000007</v>
      </c>
      <c r="K37" s="261">
        <v>60</v>
      </c>
      <c r="L37" s="261">
        <v>12</v>
      </c>
      <c r="M37" s="261">
        <v>32</v>
      </c>
      <c r="N37" s="262" t="s">
        <v>54</v>
      </c>
      <c r="P37" s="538">
        <v>794920</v>
      </c>
      <c r="Q37" s="539">
        <v>834666</v>
      </c>
      <c r="R37" s="536">
        <f t="shared" si="2"/>
        <v>814793</v>
      </c>
    </row>
    <row r="38" spans="1:18" s="1" customFormat="1" ht="229.5">
      <c r="A38" s="7">
        <v>36</v>
      </c>
      <c r="B38" s="19">
        <v>280644</v>
      </c>
      <c r="C38" s="57" t="s">
        <v>2339</v>
      </c>
      <c r="D38" s="19" t="s">
        <v>61</v>
      </c>
      <c r="E38" s="19">
        <v>1</v>
      </c>
      <c r="F38" s="98">
        <v>4432.75</v>
      </c>
      <c r="G38" s="98">
        <v>4511.29</v>
      </c>
      <c r="H38" s="98">
        <f t="shared" si="0"/>
        <v>4472.0200000000004</v>
      </c>
      <c r="I38" s="99">
        <v>5.62E-2</v>
      </c>
      <c r="J38" s="255">
        <f t="shared" si="1"/>
        <v>4723.3475240000007</v>
      </c>
      <c r="K38" s="261">
        <v>60</v>
      </c>
      <c r="L38" s="261">
        <v>12</v>
      </c>
      <c r="M38" s="261">
        <v>32</v>
      </c>
      <c r="N38" s="262" t="s">
        <v>54</v>
      </c>
      <c r="P38" s="538">
        <v>794920</v>
      </c>
      <c r="Q38" s="539">
        <v>834666</v>
      </c>
      <c r="R38" s="536">
        <f t="shared" si="2"/>
        <v>814793</v>
      </c>
    </row>
    <row r="39" spans="1:18" s="1" customFormat="1" ht="89.25">
      <c r="A39" s="7">
        <v>37</v>
      </c>
      <c r="B39" s="30">
        <v>298210</v>
      </c>
      <c r="C39" s="57" t="s">
        <v>2340</v>
      </c>
      <c r="D39" s="19" t="s">
        <v>352</v>
      </c>
      <c r="E39" s="19">
        <v>1</v>
      </c>
      <c r="F39" s="98">
        <v>127460.9</v>
      </c>
      <c r="G39" s="98">
        <v>129723.48666666666</v>
      </c>
      <c r="H39" s="98">
        <f t="shared" si="0"/>
        <v>128592.19333333333</v>
      </c>
      <c r="I39" s="99">
        <v>5.62E-2</v>
      </c>
      <c r="J39" s="255">
        <f t="shared" si="1"/>
        <v>135819.07459866666</v>
      </c>
      <c r="K39" s="261">
        <v>53</v>
      </c>
      <c r="L39" s="261">
        <v>14</v>
      </c>
      <c r="M39" s="261">
        <v>15</v>
      </c>
      <c r="N39" s="262" t="s">
        <v>76</v>
      </c>
      <c r="P39" s="538">
        <v>149181</v>
      </c>
      <c r="Q39" s="539">
        <v>0</v>
      </c>
      <c r="R39" s="536">
        <f>P39</f>
        <v>149181</v>
      </c>
    </row>
    <row r="40" spans="1:18" s="1" customFormat="1" ht="409.5">
      <c r="A40" s="7">
        <v>38</v>
      </c>
      <c r="B40" s="59">
        <v>298329</v>
      </c>
      <c r="C40" s="60" t="s">
        <v>2341</v>
      </c>
      <c r="D40" s="19" t="s">
        <v>61</v>
      </c>
      <c r="E40" s="19">
        <v>1</v>
      </c>
      <c r="F40" s="98">
        <v>119771.12</v>
      </c>
      <c r="G40" s="98">
        <v>121897.25333333334</v>
      </c>
      <c r="H40" s="98">
        <f t="shared" si="0"/>
        <v>120834.18666666668</v>
      </c>
      <c r="I40" s="99">
        <v>5.62E-2</v>
      </c>
      <c r="J40" s="255">
        <f t="shared" si="1"/>
        <v>127625.06795733335</v>
      </c>
      <c r="K40" s="261">
        <v>60</v>
      </c>
      <c r="L40" s="261">
        <v>12</v>
      </c>
      <c r="M40" s="261">
        <v>11</v>
      </c>
      <c r="N40" s="262">
        <v>48</v>
      </c>
      <c r="P40" s="538">
        <v>140182</v>
      </c>
      <c r="Q40" s="539">
        <v>147191</v>
      </c>
      <c r="R40" s="536">
        <f t="shared" si="2"/>
        <v>143686.5</v>
      </c>
    </row>
    <row r="41" spans="1:18" s="1" customFormat="1" ht="178.5">
      <c r="A41" s="7">
        <v>39</v>
      </c>
      <c r="B41" s="19">
        <v>278718</v>
      </c>
      <c r="C41" s="57" t="s">
        <v>2342</v>
      </c>
      <c r="D41" s="19" t="s">
        <v>61</v>
      </c>
      <c r="E41" s="19">
        <v>1</v>
      </c>
      <c r="F41" s="98">
        <v>485009.49</v>
      </c>
      <c r="G41" s="98">
        <v>493618.74333333335</v>
      </c>
      <c r="H41" s="98">
        <f t="shared" si="0"/>
        <v>489314.1166666667</v>
      </c>
      <c r="I41" s="99">
        <v>5.62E-2</v>
      </c>
      <c r="J41" s="255">
        <f t="shared" si="1"/>
        <v>516813.57002333336</v>
      </c>
      <c r="K41" s="261">
        <v>60</v>
      </c>
      <c r="L41" s="261">
        <v>12</v>
      </c>
      <c r="M41" s="261">
        <v>11</v>
      </c>
      <c r="N41" s="262">
        <v>48</v>
      </c>
      <c r="P41" s="538">
        <v>567661</v>
      </c>
      <c r="Q41" s="539">
        <v>596044</v>
      </c>
      <c r="R41" s="536">
        <f t="shared" si="2"/>
        <v>581852.5</v>
      </c>
    </row>
    <row r="42" spans="1:18" s="1" customFormat="1" ht="165.75">
      <c r="A42" s="7">
        <v>40</v>
      </c>
      <c r="B42" s="19">
        <v>244324</v>
      </c>
      <c r="C42" s="57" t="s">
        <v>2343</v>
      </c>
      <c r="D42" s="19" t="s">
        <v>61</v>
      </c>
      <c r="E42" s="19">
        <v>1</v>
      </c>
      <c r="F42" s="98">
        <v>485009.49</v>
      </c>
      <c r="G42" s="98">
        <v>493618.74333333335</v>
      </c>
      <c r="H42" s="98">
        <f t="shared" si="0"/>
        <v>489314.1166666667</v>
      </c>
      <c r="I42" s="99">
        <v>5.62E-2</v>
      </c>
      <c r="J42" s="255">
        <f t="shared" si="1"/>
        <v>516813.57002333336</v>
      </c>
      <c r="K42" s="261">
        <v>60</v>
      </c>
      <c r="L42" s="261">
        <v>12</v>
      </c>
      <c r="M42" s="261">
        <v>11</v>
      </c>
      <c r="N42" s="262">
        <v>48</v>
      </c>
      <c r="P42" s="538">
        <v>567661</v>
      </c>
      <c r="Q42" s="539">
        <v>596044</v>
      </c>
      <c r="R42" s="536">
        <f t="shared" si="2"/>
        <v>581852.5</v>
      </c>
    </row>
    <row r="43" spans="1:18" s="1" customFormat="1" ht="178.5">
      <c r="A43" s="7">
        <v>41</v>
      </c>
      <c r="B43" s="19">
        <v>297023</v>
      </c>
      <c r="C43" s="57" t="s">
        <v>2344</v>
      </c>
      <c r="D43" s="19" t="s">
        <v>61</v>
      </c>
      <c r="E43" s="19">
        <v>1</v>
      </c>
      <c r="F43" s="98">
        <v>215887.41999999998</v>
      </c>
      <c r="G43" s="98">
        <v>219719.61666666667</v>
      </c>
      <c r="H43" s="98">
        <f t="shared" si="0"/>
        <v>217803.51833333331</v>
      </c>
      <c r="I43" s="99">
        <v>5.62E-2</v>
      </c>
      <c r="J43" s="255">
        <f t="shared" si="1"/>
        <v>230044.07606366664</v>
      </c>
      <c r="K43" s="261">
        <v>30</v>
      </c>
      <c r="L43" s="261">
        <v>11</v>
      </c>
      <c r="M43" s="261">
        <v>16</v>
      </c>
      <c r="N43" s="262" t="s">
        <v>39</v>
      </c>
      <c r="P43" s="538">
        <v>252677</v>
      </c>
      <c r="Q43" s="539">
        <v>265311</v>
      </c>
      <c r="R43" s="536">
        <f t="shared" si="2"/>
        <v>258994</v>
      </c>
    </row>
    <row r="44" spans="1:18" s="1" customFormat="1" ht="178.5">
      <c r="A44" s="7">
        <v>42</v>
      </c>
      <c r="B44" s="19">
        <v>297023</v>
      </c>
      <c r="C44" s="57" t="s">
        <v>2345</v>
      </c>
      <c r="D44" s="19" t="s">
        <v>61</v>
      </c>
      <c r="E44" s="19">
        <v>1</v>
      </c>
      <c r="F44" s="98">
        <v>161869.75</v>
      </c>
      <c r="G44" s="98">
        <v>164743.20333333331</v>
      </c>
      <c r="H44" s="98">
        <f t="shared" si="0"/>
        <v>163306.47666666665</v>
      </c>
      <c r="I44" s="99">
        <v>5.62E-2</v>
      </c>
      <c r="J44" s="255">
        <f t="shared" si="1"/>
        <v>172484.30065533333</v>
      </c>
      <c r="K44" s="261">
        <v>12</v>
      </c>
      <c r="L44" s="261">
        <v>18</v>
      </c>
      <c r="M44" s="261" t="s">
        <v>599</v>
      </c>
      <c r="N44" s="262" t="s">
        <v>59</v>
      </c>
      <c r="P44" s="538">
        <v>189454</v>
      </c>
      <c r="Q44" s="539">
        <v>265311</v>
      </c>
      <c r="R44" s="536">
        <f t="shared" si="2"/>
        <v>227382.5</v>
      </c>
    </row>
    <row r="45" spans="1:18" s="1" customFormat="1" ht="178.5">
      <c r="A45" s="7">
        <v>43</v>
      </c>
      <c r="B45" s="19">
        <v>297023</v>
      </c>
      <c r="C45" s="57" t="s">
        <v>2346</v>
      </c>
      <c r="D45" s="19" t="s">
        <v>61</v>
      </c>
      <c r="E45" s="19">
        <v>1</v>
      </c>
      <c r="F45" s="98">
        <v>166867.75</v>
      </c>
      <c r="G45" s="98">
        <v>169830.05666666667</v>
      </c>
      <c r="H45" s="98">
        <f t="shared" si="0"/>
        <v>168348.90333333332</v>
      </c>
      <c r="I45" s="99">
        <v>5.62E-2</v>
      </c>
      <c r="J45" s="255">
        <f t="shared" si="1"/>
        <v>177810.11170066666</v>
      </c>
      <c r="K45" s="261">
        <v>31</v>
      </c>
      <c r="L45" s="261">
        <v>20</v>
      </c>
      <c r="M45" s="261">
        <v>15</v>
      </c>
      <c r="N45" s="262" t="s">
        <v>93</v>
      </c>
      <c r="P45" s="538">
        <v>195305</v>
      </c>
      <c r="Q45" s="539">
        <v>265311</v>
      </c>
      <c r="R45" s="536">
        <f t="shared" si="2"/>
        <v>230308</v>
      </c>
    </row>
    <row r="46" spans="1:18" s="1" customFormat="1" ht="178.5">
      <c r="A46" s="7">
        <v>44</v>
      </c>
      <c r="B46" s="19">
        <v>297023</v>
      </c>
      <c r="C46" s="57" t="s">
        <v>2347</v>
      </c>
      <c r="D46" s="19" t="s">
        <v>61</v>
      </c>
      <c r="E46" s="19">
        <v>1</v>
      </c>
      <c r="F46" s="98">
        <v>185610.25</v>
      </c>
      <c r="G46" s="98">
        <v>188904.96333333332</v>
      </c>
      <c r="H46" s="98">
        <f t="shared" si="0"/>
        <v>187257.60666666666</v>
      </c>
      <c r="I46" s="99">
        <v>5.62E-2</v>
      </c>
      <c r="J46" s="255">
        <f t="shared" si="1"/>
        <v>197781.48416133333</v>
      </c>
      <c r="K46" s="261">
        <v>31</v>
      </c>
      <c r="L46" s="261">
        <v>20</v>
      </c>
      <c r="M46" s="261">
        <v>15</v>
      </c>
      <c r="N46" s="262" t="s">
        <v>93</v>
      </c>
      <c r="P46" s="538">
        <v>217240</v>
      </c>
      <c r="Q46" s="539">
        <v>265311</v>
      </c>
      <c r="R46" s="536">
        <f t="shared" si="2"/>
        <v>241275.5</v>
      </c>
    </row>
    <row r="47" spans="1:18" s="1" customFormat="1" ht="178.5">
      <c r="A47" s="7">
        <v>45</v>
      </c>
      <c r="B47" s="19">
        <v>297023</v>
      </c>
      <c r="C47" s="57" t="s">
        <v>2348</v>
      </c>
      <c r="D47" s="19" t="s">
        <v>61</v>
      </c>
      <c r="E47" s="19">
        <v>1</v>
      </c>
      <c r="F47" s="98">
        <v>229342.75</v>
      </c>
      <c r="G47" s="98">
        <v>233413.34333333332</v>
      </c>
      <c r="H47" s="98">
        <f t="shared" si="0"/>
        <v>231378.04666666666</v>
      </c>
      <c r="I47" s="99">
        <v>5.62E-2</v>
      </c>
      <c r="J47" s="255">
        <f t="shared" si="1"/>
        <v>244381.49288933334</v>
      </c>
      <c r="K47" s="261">
        <v>60</v>
      </c>
      <c r="L47" s="261">
        <v>12</v>
      </c>
      <c r="M47" s="261">
        <v>32</v>
      </c>
      <c r="N47" s="262" t="s">
        <v>54</v>
      </c>
      <c r="P47" s="538">
        <v>268425</v>
      </c>
      <c r="Q47" s="539">
        <v>265311</v>
      </c>
      <c r="R47" s="536">
        <f t="shared" si="2"/>
        <v>266868</v>
      </c>
    </row>
    <row r="48" spans="1:18" s="1" customFormat="1" ht="178.5">
      <c r="A48" s="7">
        <v>46</v>
      </c>
      <c r="B48" s="19">
        <v>297023</v>
      </c>
      <c r="C48" s="57" t="s">
        <v>2349</v>
      </c>
      <c r="D48" s="19" t="s">
        <v>61</v>
      </c>
      <c r="E48" s="19">
        <v>1</v>
      </c>
      <c r="F48" s="98">
        <v>266827.75</v>
      </c>
      <c r="G48" s="98">
        <v>271563.95</v>
      </c>
      <c r="H48" s="98">
        <f t="shared" si="0"/>
        <v>269195.84999999998</v>
      </c>
      <c r="I48" s="99">
        <v>5.62E-2</v>
      </c>
      <c r="J48" s="255">
        <f t="shared" si="1"/>
        <v>284324.65677</v>
      </c>
      <c r="K48" s="261">
        <v>31</v>
      </c>
      <c r="L48" s="261">
        <v>20</v>
      </c>
      <c r="M48" s="261">
        <v>15</v>
      </c>
      <c r="N48" s="262">
        <v>23</v>
      </c>
      <c r="P48" s="538">
        <v>312297</v>
      </c>
      <c r="Q48" s="539">
        <v>265311</v>
      </c>
      <c r="R48" s="536">
        <f t="shared" si="2"/>
        <v>288804</v>
      </c>
    </row>
    <row r="49" spans="1:18" s="1" customFormat="1" ht="409.5">
      <c r="A49" s="7">
        <v>47</v>
      </c>
      <c r="B49" s="19">
        <v>240490</v>
      </c>
      <c r="C49" s="57" t="s">
        <v>2350</v>
      </c>
      <c r="D49" s="19" t="s">
        <v>61</v>
      </c>
      <c r="E49" s="19">
        <v>1</v>
      </c>
      <c r="F49" s="98">
        <v>227420.9</v>
      </c>
      <c r="G49" s="98">
        <v>231457.77666666667</v>
      </c>
      <c r="H49" s="98">
        <f t="shared" si="0"/>
        <v>229439.33833333332</v>
      </c>
      <c r="I49" s="99">
        <v>5.62E-2</v>
      </c>
      <c r="J49" s="255">
        <f t="shared" si="1"/>
        <v>242333.82914766666</v>
      </c>
      <c r="K49" s="261">
        <v>11</v>
      </c>
      <c r="L49" s="261">
        <v>16</v>
      </c>
      <c r="M49" s="261">
        <v>21</v>
      </c>
      <c r="N49" s="262">
        <v>23</v>
      </c>
      <c r="P49" s="538">
        <v>266176</v>
      </c>
      <c r="Q49" s="539">
        <v>279484</v>
      </c>
      <c r="R49" s="536">
        <f t="shared" si="2"/>
        <v>272830</v>
      </c>
    </row>
    <row r="50" spans="1:18" s="1" customFormat="1" ht="255">
      <c r="A50" s="7">
        <v>48</v>
      </c>
      <c r="B50" s="19">
        <v>231052</v>
      </c>
      <c r="C50" s="57" t="s">
        <v>2351</v>
      </c>
      <c r="D50" s="19" t="s">
        <v>61</v>
      </c>
      <c r="E50" s="19">
        <v>1</v>
      </c>
      <c r="F50" s="98">
        <v>244721.12</v>
      </c>
      <c r="G50" s="98">
        <v>249065.41333333333</v>
      </c>
      <c r="H50" s="98">
        <f t="shared" si="0"/>
        <v>246893.26666666666</v>
      </c>
      <c r="I50" s="99">
        <v>5.62E-2</v>
      </c>
      <c r="J50" s="255">
        <f t="shared" si="1"/>
        <v>260768.66825333334</v>
      </c>
      <c r="K50" s="261">
        <v>60</v>
      </c>
      <c r="L50" s="261">
        <v>12</v>
      </c>
      <c r="M50" s="261">
        <v>32</v>
      </c>
      <c r="N50" s="262" t="s">
        <v>54</v>
      </c>
      <c r="P50" s="538">
        <v>286425</v>
      </c>
      <c r="Q50" s="539">
        <v>300746</v>
      </c>
      <c r="R50" s="536">
        <f t="shared" si="2"/>
        <v>293585.5</v>
      </c>
    </row>
    <row r="51" spans="1:18" s="1" customFormat="1" ht="409.5">
      <c r="A51" s="7">
        <v>49</v>
      </c>
      <c r="B51" s="19">
        <v>251022</v>
      </c>
      <c r="C51" s="57" t="s">
        <v>2352</v>
      </c>
      <c r="D51" s="19" t="s">
        <v>61</v>
      </c>
      <c r="E51" s="19">
        <v>1</v>
      </c>
      <c r="F51" s="98">
        <v>158217.64000000001</v>
      </c>
      <c r="G51" s="98">
        <v>161025.64333333331</v>
      </c>
      <c r="H51" s="98">
        <f t="shared" si="0"/>
        <v>159621.64166666666</v>
      </c>
      <c r="I51" s="99">
        <v>5.62E-2</v>
      </c>
      <c r="J51" s="255">
        <f t="shared" si="1"/>
        <v>168592.37792833333</v>
      </c>
      <c r="K51" s="261">
        <v>31</v>
      </c>
      <c r="L51" s="261">
        <v>20</v>
      </c>
      <c r="M51" s="261">
        <v>15</v>
      </c>
      <c r="N51" s="262">
        <v>23</v>
      </c>
      <c r="P51" s="538">
        <v>185179</v>
      </c>
      <c r="Q51" s="539">
        <v>194438</v>
      </c>
      <c r="R51" s="536">
        <f t="shared" si="2"/>
        <v>189808.5</v>
      </c>
    </row>
    <row r="52" spans="1:18" s="1" customFormat="1" ht="409.5">
      <c r="A52" s="7">
        <v>50</v>
      </c>
      <c r="B52" s="19">
        <v>249590</v>
      </c>
      <c r="C52" s="57" t="s">
        <v>2353</v>
      </c>
      <c r="D52" s="19" t="s">
        <v>61</v>
      </c>
      <c r="E52" s="19">
        <v>1</v>
      </c>
      <c r="F52" s="98">
        <v>146682.97</v>
      </c>
      <c r="G52" s="98">
        <v>149286.69</v>
      </c>
      <c r="H52" s="98">
        <f t="shared" si="0"/>
        <v>147984.83000000002</v>
      </c>
      <c r="I52" s="99">
        <v>5.62E-2</v>
      </c>
      <c r="J52" s="255">
        <f t="shared" si="1"/>
        <v>156301.57744600001</v>
      </c>
      <c r="K52" s="261">
        <v>31</v>
      </c>
      <c r="L52" s="261">
        <v>20</v>
      </c>
      <c r="M52" s="261">
        <v>15</v>
      </c>
      <c r="N52" s="262">
        <v>23</v>
      </c>
      <c r="P52" s="538">
        <v>171679</v>
      </c>
      <c r="Q52" s="539">
        <v>180263</v>
      </c>
      <c r="R52" s="536">
        <f t="shared" si="2"/>
        <v>175971</v>
      </c>
    </row>
    <row r="53" spans="1:18" s="1" customFormat="1" ht="127.5">
      <c r="A53" s="7">
        <v>51</v>
      </c>
      <c r="B53" s="19">
        <v>250532</v>
      </c>
      <c r="C53" s="57" t="s">
        <v>2354</v>
      </c>
      <c r="D53" s="19" t="s">
        <v>61</v>
      </c>
      <c r="E53" s="19">
        <v>1</v>
      </c>
      <c r="F53" s="98">
        <v>39034.379999999997</v>
      </c>
      <c r="G53" s="98">
        <v>39727.356666666667</v>
      </c>
      <c r="H53" s="98">
        <f t="shared" si="0"/>
        <v>39380.868333333332</v>
      </c>
      <c r="I53" s="99">
        <v>5.62E-2</v>
      </c>
      <c r="J53" s="255">
        <f t="shared" si="1"/>
        <v>41594.073133666665</v>
      </c>
      <c r="K53" s="261">
        <v>31</v>
      </c>
      <c r="L53" s="261">
        <v>20</v>
      </c>
      <c r="M53" s="261">
        <v>15</v>
      </c>
      <c r="N53" s="262">
        <v>23</v>
      </c>
      <c r="P53" s="538">
        <v>45686</v>
      </c>
      <c r="Q53" s="539">
        <v>47970</v>
      </c>
      <c r="R53" s="536">
        <f t="shared" si="2"/>
        <v>46828</v>
      </c>
    </row>
    <row r="54" spans="1:18" s="1" customFormat="1" ht="409.5">
      <c r="A54" s="7">
        <v>52</v>
      </c>
      <c r="B54" s="19">
        <v>280637</v>
      </c>
      <c r="C54" s="57" t="s">
        <v>2355</v>
      </c>
      <c r="D54" s="19" t="s">
        <v>61</v>
      </c>
      <c r="E54" s="19">
        <v>1</v>
      </c>
      <c r="F54" s="98">
        <v>235109.49</v>
      </c>
      <c r="G54" s="98">
        <v>239283.21666666667</v>
      </c>
      <c r="H54" s="98">
        <f t="shared" si="0"/>
        <v>237196.35333333333</v>
      </c>
      <c r="I54" s="99">
        <v>5.62E-2</v>
      </c>
      <c r="J54" s="255">
        <f t="shared" si="1"/>
        <v>250526.78839066665</v>
      </c>
      <c r="K54" s="261">
        <v>31</v>
      </c>
      <c r="L54" s="261">
        <v>20</v>
      </c>
      <c r="M54" s="261">
        <v>15</v>
      </c>
      <c r="N54" s="262">
        <v>14</v>
      </c>
      <c r="P54" s="538">
        <v>275175</v>
      </c>
      <c r="Q54" s="539">
        <v>288934</v>
      </c>
      <c r="R54" s="536">
        <f t="shared" si="2"/>
        <v>282054.5</v>
      </c>
    </row>
    <row r="55" spans="1:18" s="1" customFormat="1" ht="409.5">
      <c r="A55" s="7">
        <v>53</v>
      </c>
      <c r="B55" s="19">
        <v>282623</v>
      </c>
      <c r="C55" s="57" t="s">
        <v>2356</v>
      </c>
      <c r="D55" s="19" t="s">
        <v>61</v>
      </c>
      <c r="E55" s="19">
        <v>1</v>
      </c>
      <c r="F55" s="98">
        <v>158217.64000000001</v>
      </c>
      <c r="G55" s="98">
        <v>161025.64333333331</v>
      </c>
      <c r="H55" s="98">
        <f t="shared" si="0"/>
        <v>159621.64166666666</v>
      </c>
      <c r="I55" s="99">
        <v>5.62E-2</v>
      </c>
      <c r="J55" s="255">
        <f t="shared" si="1"/>
        <v>168592.37792833333</v>
      </c>
      <c r="K55" s="261">
        <v>31</v>
      </c>
      <c r="L55" s="261">
        <v>20</v>
      </c>
      <c r="M55" s="261">
        <v>15</v>
      </c>
      <c r="N55" s="262">
        <v>14</v>
      </c>
      <c r="P55" s="538">
        <v>185179</v>
      </c>
      <c r="Q55" s="539">
        <v>194438</v>
      </c>
      <c r="R55" s="536">
        <f t="shared" si="2"/>
        <v>189808.5</v>
      </c>
    </row>
    <row r="56" spans="1:18" s="1" customFormat="1" ht="409.5">
      <c r="A56" s="7">
        <v>54</v>
      </c>
      <c r="B56" s="19">
        <v>298331</v>
      </c>
      <c r="C56" s="57" t="s">
        <v>2357</v>
      </c>
      <c r="D56" s="19" t="s">
        <v>61</v>
      </c>
      <c r="E56" s="19">
        <v>1</v>
      </c>
      <c r="F56" s="98">
        <v>35189.49</v>
      </c>
      <c r="G56" s="98">
        <v>35814.239999999998</v>
      </c>
      <c r="H56" s="98">
        <f t="shared" si="0"/>
        <v>35501.864999999998</v>
      </c>
      <c r="I56" s="99">
        <v>5.62E-2</v>
      </c>
      <c r="J56" s="255">
        <f t="shared" si="1"/>
        <v>37497.069812999995</v>
      </c>
      <c r="K56" s="261">
        <v>31</v>
      </c>
      <c r="L56" s="261">
        <v>20</v>
      </c>
      <c r="M56" s="261">
        <v>15</v>
      </c>
      <c r="N56" s="262">
        <v>14</v>
      </c>
      <c r="P56" s="538">
        <v>41186</v>
      </c>
      <c r="Q56" s="539">
        <v>0</v>
      </c>
      <c r="R56" s="536">
        <f>P56</f>
        <v>41186</v>
      </c>
    </row>
    <row r="57" spans="1:18" s="1" customFormat="1" ht="409.5">
      <c r="A57" s="7">
        <v>55</v>
      </c>
      <c r="B57" s="19">
        <v>269044</v>
      </c>
      <c r="C57" s="57" t="s">
        <v>2358</v>
      </c>
      <c r="D57" s="19" t="s">
        <v>61</v>
      </c>
      <c r="E57" s="19">
        <v>1</v>
      </c>
      <c r="F57" s="98">
        <v>60179.49</v>
      </c>
      <c r="G57" s="98">
        <v>61248.11</v>
      </c>
      <c r="H57" s="98">
        <f t="shared" si="0"/>
        <v>60713.8</v>
      </c>
      <c r="I57" s="99">
        <v>5.62E-2</v>
      </c>
      <c r="J57" s="255">
        <f t="shared" si="1"/>
        <v>64125.915560000001</v>
      </c>
      <c r="K57" s="261">
        <v>31</v>
      </c>
      <c r="L57" s="261">
        <v>20</v>
      </c>
      <c r="M57" s="261">
        <v>15</v>
      </c>
      <c r="N57" s="262">
        <v>14</v>
      </c>
      <c r="P57" s="538">
        <v>70435</v>
      </c>
      <c r="Q57" s="539">
        <v>73957</v>
      </c>
      <c r="R57" s="536">
        <f t="shared" si="2"/>
        <v>72196</v>
      </c>
    </row>
    <row r="58" spans="1:18" s="1" customFormat="1" ht="409.5">
      <c r="A58" s="7">
        <v>56</v>
      </c>
      <c r="B58" s="7">
        <v>234694</v>
      </c>
      <c r="C58" s="57" t="s">
        <v>2359</v>
      </c>
      <c r="D58" s="19" t="s">
        <v>61</v>
      </c>
      <c r="E58" s="19">
        <v>1</v>
      </c>
      <c r="F58" s="98">
        <v>62102.53</v>
      </c>
      <c r="G58" s="98">
        <v>63204.866666666669</v>
      </c>
      <c r="H58" s="98">
        <f t="shared" si="0"/>
        <v>62653.698333333334</v>
      </c>
      <c r="I58" s="99">
        <v>5.62E-2</v>
      </c>
      <c r="J58" s="255">
        <f t="shared" si="1"/>
        <v>66174.836179666672</v>
      </c>
      <c r="K58" s="261">
        <v>60</v>
      </c>
      <c r="L58" s="261">
        <v>10</v>
      </c>
      <c r="M58" s="261">
        <v>57</v>
      </c>
      <c r="N58" s="262" t="s">
        <v>50</v>
      </c>
      <c r="P58" s="538">
        <v>72685</v>
      </c>
      <c r="Q58" s="539">
        <v>76319</v>
      </c>
      <c r="R58" s="536">
        <f t="shared" si="2"/>
        <v>74502</v>
      </c>
    </row>
    <row r="59" spans="1:18" s="1" customFormat="1" ht="409.5">
      <c r="A59" s="7">
        <v>57</v>
      </c>
      <c r="B59" s="19">
        <v>281751</v>
      </c>
      <c r="C59" s="57" t="s">
        <v>2360</v>
      </c>
      <c r="D59" s="19" t="s">
        <v>61</v>
      </c>
      <c r="E59" s="19">
        <v>1</v>
      </c>
      <c r="F59" s="98">
        <v>312002.53000000003</v>
      </c>
      <c r="G59" s="98">
        <v>317540.39333333337</v>
      </c>
      <c r="H59" s="98">
        <f t="shared" si="0"/>
        <v>314771.46166666667</v>
      </c>
      <c r="I59" s="99">
        <v>5.62E-2</v>
      </c>
      <c r="J59" s="255">
        <f t="shared" si="1"/>
        <v>332461.61781233334</v>
      </c>
      <c r="K59" s="261">
        <v>54</v>
      </c>
      <c r="L59" s="261">
        <v>10</v>
      </c>
      <c r="M59" s="261">
        <v>16</v>
      </c>
      <c r="N59" s="262" t="s">
        <v>50</v>
      </c>
      <c r="P59" s="538">
        <v>365171</v>
      </c>
      <c r="Q59" s="539">
        <v>383430</v>
      </c>
      <c r="R59" s="536">
        <f t="shared" si="2"/>
        <v>374300.5</v>
      </c>
    </row>
    <row r="60" spans="1:18" s="1" customFormat="1" ht="280.5">
      <c r="A60" s="7">
        <v>58</v>
      </c>
      <c r="B60" s="19">
        <v>282409</v>
      </c>
      <c r="C60" s="57" t="s">
        <v>2361</v>
      </c>
      <c r="D60" s="19" t="s">
        <v>61</v>
      </c>
      <c r="E60" s="19">
        <v>1</v>
      </c>
      <c r="F60" s="98">
        <v>112082.53</v>
      </c>
      <c r="G60" s="98">
        <v>114072.20999999999</v>
      </c>
      <c r="H60" s="98">
        <f t="shared" si="0"/>
        <v>113077.37</v>
      </c>
      <c r="I60" s="99">
        <v>5.62E-2</v>
      </c>
      <c r="J60" s="255">
        <f t="shared" si="1"/>
        <v>119432.31819399999</v>
      </c>
      <c r="K60" s="261">
        <v>54</v>
      </c>
      <c r="L60" s="261">
        <v>10</v>
      </c>
      <c r="M60" s="261">
        <v>16</v>
      </c>
      <c r="N60" s="262" t="s">
        <v>50</v>
      </c>
      <c r="P60" s="538">
        <v>131183</v>
      </c>
      <c r="Q60" s="539">
        <v>137742</v>
      </c>
      <c r="R60" s="536">
        <f t="shared" si="2"/>
        <v>134462.5</v>
      </c>
    </row>
    <row r="61" spans="1:18" s="1" customFormat="1" ht="344.25">
      <c r="A61" s="7">
        <v>59</v>
      </c>
      <c r="B61" s="19">
        <v>283620</v>
      </c>
      <c r="C61" s="57" t="s">
        <v>2362</v>
      </c>
      <c r="D61" s="19" t="s">
        <v>61</v>
      </c>
      <c r="E61" s="19">
        <v>1</v>
      </c>
      <c r="F61" s="98">
        <v>235109.49</v>
      </c>
      <c r="G61" s="98">
        <v>239283.21666666667</v>
      </c>
      <c r="H61" s="98">
        <f t="shared" si="0"/>
        <v>237196.35333333333</v>
      </c>
      <c r="I61" s="99">
        <v>5.62E-2</v>
      </c>
      <c r="J61" s="255">
        <f t="shared" si="1"/>
        <v>250526.78839066665</v>
      </c>
      <c r="K61" s="261">
        <v>54</v>
      </c>
      <c r="L61" s="261">
        <v>10</v>
      </c>
      <c r="M61" s="261">
        <v>16</v>
      </c>
      <c r="N61" s="262" t="s">
        <v>50</v>
      </c>
      <c r="P61" s="538">
        <v>275175</v>
      </c>
      <c r="Q61" s="539">
        <v>288934</v>
      </c>
      <c r="R61" s="536">
        <f t="shared" si="2"/>
        <v>282054.5</v>
      </c>
    </row>
    <row r="62" spans="1:18" s="1" customFormat="1" ht="191.25">
      <c r="A62" s="7">
        <v>60</v>
      </c>
      <c r="B62" s="19">
        <v>283620</v>
      </c>
      <c r="C62" s="57" t="s">
        <v>2363</v>
      </c>
      <c r="D62" s="19" t="s">
        <v>61</v>
      </c>
      <c r="E62" s="19">
        <v>1</v>
      </c>
      <c r="F62" s="98">
        <v>65947.42</v>
      </c>
      <c r="G62" s="98">
        <v>67117.983333333337</v>
      </c>
      <c r="H62" s="98">
        <f t="shared" si="0"/>
        <v>66532.70166666666</v>
      </c>
      <c r="I62" s="99">
        <v>5.62E-2</v>
      </c>
      <c r="J62" s="255">
        <f t="shared" si="1"/>
        <v>70271.839500333328</v>
      </c>
      <c r="K62" s="261">
        <v>47</v>
      </c>
      <c r="L62" s="261">
        <v>13</v>
      </c>
      <c r="M62" s="261" t="s">
        <v>575</v>
      </c>
      <c r="N62" s="262" t="s">
        <v>2364</v>
      </c>
      <c r="P62" s="538">
        <v>77185</v>
      </c>
      <c r="Q62" s="539">
        <v>288934</v>
      </c>
      <c r="R62" s="536">
        <f t="shared" si="2"/>
        <v>183059.5</v>
      </c>
    </row>
    <row r="63" spans="1:18" s="1" customFormat="1" ht="369.75">
      <c r="A63" s="7">
        <v>61</v>
      </c>
      <c r="B63" s="19">
        <v>278342</v>
      </c>
      <c r="C63" s="61" t="s">
        <v>2365</v>
      </c>
      <c r="D63" s="22" t="s">
        <v>61</v>
      </c>
      <c r="E63" s="19">
        <v>1</v>
      </c>
      <c r="F63" s="98">
        <v>81324.600000000006</v>
      </c>
      <c r="G63" s="98">
        <v>82768.070000000007</v>
      </c>
      <c r="H63" s="98">
        <f t="shared" si="0"/>
        <v>82046.335000000006</v>
      </c>
      <c r="I63" s="99">
        <v>5.62E-2</v>
      </c>
      <c r="J63" s="255">
        <f t="shared" si="1"/>
        <v>86657.339027000009</v>
      </c>
      <c r="K63" s="261">
        <v>60</v>
      </c>
      <c r="L63" s="261">
        <v>12</v>
      </c>
      <c r="M63" s="261">
        <v>19</v>
      </c>
      <c r="N63" s="262">
        <v>12</v>
      </c>
      <c r="P63" s="538">
        <v>95183</v>
      </c>
      <c r="Q63" s="539">
        <v>326733</v>
      </c>
      <c r="R63" s="536">
        <f t="shared" si="2"/>
        <v>210958</v>
      </c>
    </row>
    <row r="64" spans="1:18" s="1" customFormat="1" ht="369.75">
      <c r="A64" s="7">
        <v>62</v>
      </c>
      <c r="B64" s="19">
        <v>278342</v>
      </c>
      <c r="C64" s="61" t="s">
        <v>2366</v>
      </c>
      <c r="D64" s="22" t="s">
        <v>61</v>
      </c>
      <c r="E64" s="19">
        <v>1</v>
      </c>
      <c r="F64" s="98">
        <v>81324.600000000006</v>
      </c>
      <c r="G64" s="98">
        <v>82768.070000000007</v>
      </c>
      <c r="H64" s="98">
        <f t="shared" si="0"/>
        <v>82046.335000000006</v>
      </c>
      <c r="I64" s="99">
        <v>5.62E-2</v>
      </c>
      <c r="J64" s="255">
        <f t="shared" si="1"/>
        <v>86657.339027000009</v>
      </c>
      <c r="K64" s="261">
        <v>41</v>
      </c>
      <c r="L64" s="261">
        <v>10</v>
      </c>
      <c r="M64" s="261">
        <v>42</v>
      </c>
      <c r="N64" s="262">
        <v>10</v>
      </c>
      <c r="P64" s="538">
        <v>95183</v>
      </c>
      <c r="Q64" s="539">
        <v>326733</v>
      </c>
      <c r="R64" s="536">
        <f t="shared" si="2"/>
        <v>210958</v>
      </c>
    </row>
    <row r="65" spans="1:18" s="1" customFormat="1" ht="382.5">
      <c r="A65" s="7">
        <v>63</v>
      </c>
      <c r="B65" s="19">
        <v>278342</v>
      </c>
      <c r="C65" s="61" t="s">
        <v>2367</v>
      </c>
      <c r="D65" s="22" t="s">
        <v>61</v>
      </c>
      <c r="E65" s="19">
        <v>1</v>
      </c>
      <c r="F65" s="98">
        <v>81324.600000000006</v>
      </c>
      <c r="G65" s="98">
        <v>82768.070000000007</v>
      </c>
      <c r="H65" s="98">
        <f t="shared" si="0"/>
        <v>82046.335000000006</v>
      </c>
      <c r="I65" s="99">
        <v>5.62E-2</v>
      </c>
      <c r="J65" s="255">
        <f t="shared" si="1"/>
        <v>86657.339027000009</v>
      </c>
      <c r="K65" s="261">
        <v>60</v>
      </c>
      <c r="L65" s="261">
        <v>12</v>
      </c>
      <c r="M65" s="261">
        <v>19</v>
      </c>
      <c r="N65" s="262">
        <v>12</v>
      </c>
      <c r="P65" s="538">
        <v>95183</v>
      </c>
      <c r="Q65" s="539">
        <v>326733</v>
      </c>
      <c r="R65" s="536">
        <f t="shared" si="2"/>
        <v>210958</v>
      </c>
    </row>
    <row r="66" spans="1:18" s="1" customFormat="1" ht="409.5">
      <c r="A66" s="7">
        <v>64</v>
      </c>
      <c r="B66" s="19">
        <v>259549</v>
      </c>
      <c r="C66" s="61" t="s">
        <v>2368</v>
      </c>
      <c r="D66" s="22" t="s">
        <v>2369</v>
      </c>
      <c r="E66" s="19">
        <v>1</v>
      </c>
      <c r="F66" s="98">
        <v>138994.38</v>
      </c>
      <c r="G66" s="98">
        <v>141461.25</v>
      </c>
      <c r="H66" s="98">
        <f t="shared" si="0"/>
        <v>140227.815</v>
      </c>
      <c r="I66" s="99">
        <v>5.62E-2</v>
      </c>
      <c r="J66" s="255">
        <f t="shared" si="1"/>
        <v>148108.61820299999</v>
      </c>
      <c r="K66" s="261">
        <v>60</v>
      </c>
      <c r="L66" s="261">
        <v>12</v>
      </c>
      <c r="M66" s="261">
        <v>19</v>
      </c>
      <c r="N66" s="262">
        <v>12</v>
      </c>
      <c r="P66" s="538">
        <v>162680</v>
      </c>
      <c r="Q66" s="539">
        <v>170814</v>
      </c>
      <c r="R66" s="536">
        <f t="shared" si="2"/>
        <v>166747</v>
      </c>
    </row>
    <row r="67" spans="1:18" s="1" customFormat="1" ht="229.5">
      <c r="A67" s="7">
        <v>65</v>
      </c>
      <c r="B67" s="19">
        <v>297283</v>
      </c>
      <c r="C67" s="61" t="s">
        <v>2370</v>
      </c>
      <c r="D67" s="22" t="s">
        <v>61</v>
      </c>
      <c r="E67" s="19">
        <v>1</v>
      </c>
      <c r="F67" s="98">
        <v>125537.86</v>
      </c>
      <c r="G67" s="98">
        <v>127765.93666666666</v>
      </c>
      <c r="H67" s="98">
        <f t="shared" si="0"/>
        <v>126651.89833333333</v>
      </c>
      <c r="I67" s="99">
        <v>5.62E-2</v>
      </c>
      <c r="J67" s="255">
        <f t="shared" si="1"/>
        <v>133769.73501966667</v>
      </c>
      <c r="K67" s="261">
        <v>60</v>
      </c>
      <c r="L67" s="261">
        <v>12</v>
      </c>
      <c r="M67" s="261">
        <v>19</v>
      </c>
      <c r="N67" s="262">
        <v>12</v>
      </c>
      <c r="P67" s="538">
        <v>146930</v>
      </c>
      <c r="Q67" s="539">
        <v>154276</v>
      </c>
      <c r="R67" s="536">
        <f t="shared" si="2"/>
        <v>150603</v>
      </c>
    </row>
  </sheetData>
  <mergeCells count="2">
    <mergeCell ref="K1:N1"/>
    <mergeCell ref="A1:E1"/>
  </mergeCells>
  <conditionalFormatting sqref="C4">
    <cfRule type="duplicateValues" dxfId="18" priority="3007" stopIfTrue="1"/>
  </conditionalFormatting>
  <conditionalFormatting sqref="C10">
    <cfRule type="duplicateValues" dxfId="17" priority="3008" stopIfTrue="1"/>
  </conditionalFormatting>
  <conditionalFormatting sqref="C25">
    <cfRule type="duplicateValues" dxfId="16" priority="3009" stopIfTrue="1"/>
  </conditionalFormatting>
  <conditionalFormatting sqref="C29">
    <cfRule type="duplicateValues" dxfId="15" priority="3010" stopIfTrue="1"/>
  </conditionalFormatting>
  <conditionalFormatting sqref="C33">
    <cfRule type="duplicateValues" dxfId="14" priority="3011" stopIfTrue="1"/>
  </conditionalFormatting>
  <conditionalFormatting sqref="C41">
    <cfRule type="duplicateValues" dxfId="13" priority="3012" stopIfTrue="1"/>
  </conditionalFormatting>
  <conditionalFormatting sqref="C54">
    <cfRule type="duplicateValues" dxfId="12" priority="3013" stopIfTrue="1"/>
  </conditionalFormatting>
  <conditionalFormatting sqref="C55:C67 C3 C5:C9 C11:C24 C26:C28 C30:C32 C34:C40 C42:C53">
    <cfRule type="duplicateValues" dxfId="11" priority="3014" stopIfTrue="1"/>
  </conditionalFormatting>
  <conditionalFormatting sqref="K3:N3 K42:N53">
    <cfRule type="cellIs" dxfId="10" priority="10" stopIfTrue="1" operator="equal">
      <formula>"-"</formula>
    </cfRule>
  </conditionalFormatting>
  <conditionalFormatting sqref="K5:N9 K35:N40 K30:N32 K11:N24 K26:N28 K55:N67">
    <cfRule type="cellIs" dxfId="9" priority="9" stopIfTrue="1" operator="equal">
      <formula>"-"</formula>
    </cfRule>
  </conditionalFormatting>
  <conditionalFormatting sqref="K34:N34">
    <cfRule type="cellIs" dxfId="8" priority="8" stopIfTrue="1" operator="equal">
      <formula>"-"</formula>
    </cfRule>
  </conditionalFormatting>
  <conditionalFormatting sqref="K4:N4">
    <cfRule type="cellIs" dxfId="7" priority="7" stopIfTrue="1" operator="equal">
      <formula>"-"</formula>
    </cfRule>
  </conditionalFormatting>
  <conditionalFormatting sqref="K10:N10">
    <cfRule type="cellIs" dxfId="6" priority="6" stopIfTrue="1" operator="equal">
      <formula>"-"</formula>
    </cfRule>
  </conditionalFormatting>
  <conditionalFormatting sqref="K25:N25">
    <cfRule type="cellIs" dxfId="5" priority="5" stopIfTrue="1" operator="equal">
      <formula>"-"</formula>
    </cfRule>
  </conditionalFormatting>
  <conditionalFormatting sqref="K29:N29">
    <cfRule type="cellIs" dxfId="4" priority="4" stopIfTrue="1" operator="equal">
      <formula>"-"</formula>
    </cfRule>
  </conditionalFormatting>
  <conditionalFormatting sqref="K33:N33">
    <cfRule type="cellIs" dxfId="3" priority="3" stopIfTrue="1" operator="equal">
      <formula>"-"</formula>
    </cfRule>
  </conditionalFormatting>
  <conditionalFormatting sqref="K41:N41">
    <cfRule type="cellIs" dxfId="2" priority="2" stopIfTrue="1" operator="equal">
      <formula>"-"</formula>
    </cfRule>
  </conditionalFormatting>
  <conditionalFormatting sqref="K54:N54">
    <cfRule type="cellIs" dxfId="1" priority="1" stopIfTrue="1" operator="equal">
      <formula>"-"</formula>
    </cfRule>
  </conditionalFormatting>
  <pageMargins left="0.7" right="0.7" top="0.75" bottom="0.75" header="0.3" footer="0.3"/>
  <pageSetup scale="46"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R54"/>
  <sheetViews>
    <sheetView zoomScale="70" zoomScaleNormal="70" workbookViewId="0">
      <selection activeCell="J5" sqref="J5"/>
    </sheetView>
  </sheetViews>
  <sheetFormatPr baseColWidth="10" defaultColWidth="11.42578125" defaultRowHeight="15.75"/>
  <cols>
    <col min="1" max="1" width="5.42578125" style="14" customWidth="1"/>
    <col min="2" max="2" width="8.85546875" style="14" customWidth="1"/>
    <col min="3" max="3" width="11.42578125" style="111" customWidth="1"/>
    <col min="4" max="5" width="6.7109375" style="14" customWidth="1"/>
    <col min="6" max="6" width="16.28515625" style="14" customWidth="1"/>
    <col min="7" max="7" width="11.28515625" style="14" customWidth="1"/>
    <col min="8" max="9" width="11.7109375" style="14" customWidth="1"/>
    <col min="10" max="10" width="19" style="265" customWidth="1"/>
    <col min="11" max="11" width="14.42578125" style="128" customWidth="1"/>
    <col min="12" max="13" width="11.42578125" style="128" customWidth="1"/>
    <col min="14" max="14" width="15.5703125" style="128" customWidth="1"/>
    <col min="15" max="15" width="11.42578125" style="14" customWidth="1"/>
    <col min="16" max="16" width="15.5703125" style="14" customWidth="1"/>
    <col min="17" max="17" width="17.28515625" style="14" customWidth="1"/>
    <col min="18" max="18" width="13.28515625" style="14" customWidth="1"/>
    <col min="19" max="16384" width="11.42578125" style="14"/>
  </cols>
  <sheetData>
    <row r="1" spans="1:18" s="1" customFormat="1" ht="25.5" customHeight="1" thickBot="1">
      <c r="A1" s="573" t="s">
        <v>3092</v>
      </c>
      <c r="B1" s="574"/>
      <c r="C1" s="574"/>
      <c r="D1" s="574"/>
      <c r="E1" s="574"/>
      <c r="F1" s="574"/>
      <c r="G1" s="574"/>
      <c r="H1" s="89"/>
      <c r="I1" s="89"/>
      <c r="J1" s="263"/>
      <c r="K1" s="243"/>
      <c r="L1" s="243"/>
      <c r="M1" s="243"/>
      <c r="N1" s="243"/>
    </row>
    <row r="2" spans="1:18" s="1" customFormat="1" ht="49.5" customHeight="1">
      <c r="A2" s="62" t="s">
        <v>22</v>
      </c>
      <c r="B2" s="63" t="s">
        <v>23</v>
      </c>
      <c r="C2" s="64" t="s">
        <v>24</v>
      </c>
      <c r="D2" s="64"/>
      <c r="E2" s="64"/>
      <c r="F2" s="64" t="s">
        <v>25</v>
      </c>
      <c r="G2" s="64" t="s">
        <v>26</v>
      </c>
      <c r="H2" s="64">
        <v>2021</v>
      </c>
      <c r="I2" s="64" t="s">
        <v>28</v>
      </c>
      <c r="J2" s="264" t="s">
        <v>2371</v>
      </c>
      <c r="K2" s="2" t="s">
        <v>30</v>
      </c>
      <c r="L2" s="32" t="s">
        <v>31</v>
      </c>
      <c r="M2" s="32" t="s">
        <v>32</v>
      </c>
      <c r="N2" s="25" t="s">
        <v>33</v>
      </c>
      <c r="P2" s="480" t="s">
        <v>34</v>
      </c>
      <c r="Q2" s="481" t="s">
        <v>35</v>
      </c>
      <c r="R2" s="470" t="s">
        <v>36</v>
      </c>
    </row>
    <row r="3" spans="1:18" s="1" customFormat="1" ht="25.5">
      <c r="A3" s="65">
        <v>1</v>
      </c>
      <c r="B3" s="28">
        <v>238976</v>
      </c>
      <c r="C3" s="66" t="s">
        <v>2372</v>
      </c>
      <c r="D3" s="66"/>
      <c r="E3" s="66"/>
      <c r="F3" s="67" t="s">
        <v>61</v>
      </c>
      <c r="G3" s="68">
        <v>1</v>
      </c>
      <c r="H3" s="18">
        <v>35566.720000000001</v>
      </c>
      <c r="I3" s="99">
        <v>5.62E-2</v>
      </c>
      <c r="J3" s="254">
        <f t="shared" ref="J3:J34" si="0">(H3*I3)+H3</f>
        <v>37565.569664000002</v>
      </c>
      <c r="K3" s="261">
        <v>56</v>
      </c>
      <c r="L3" s="261">
        <v>12</v>
      </c>
      <c r="M3" s="261">
        <v>18</v>
      </c>
      <c r="N3" s="262" t="s">
        <v>45</v>
      </c>
      <c r="P3" s="479">
        <v>22491</v>
      </c>
      <c r="Q3" s="505">
        <v>21420</v>
      </c>
      <c r="R3" s="537">
        <f t="shared" ref="R3:R34" si="1">AVERAGE(P3,Q3)</f>
        <v>21955.5</v>
      </c>
    </row>
    <row r="4" spans="1:18" s="1" customFormat="1" ht="76.5">
      <c r="A4" s="65">
        <v>2</v>
      </c>
      <c r="B4" s="28">
        <v>235947</v>
      </c>
      <c r="C4" s="66" t="s">
        <v>2373</v>
      </c>
      <c r="D4" s="66"/>
      <c r="E4" s="66"/>
      <c r="F4" s="67" t="s">
        <v>144</v>
      </c>
      <c r="G4" s="68">
        <v>1</v>
      </c>
      <c r="H4" s="18">
        <v>5061.4666666666662</v>
      </c>
      <c r="I4" s="99">
        <v>5.62E-2</v>
      </c>
      <c r="J4" s="254">
        <f t="shared" si="0"/>
        <v>5345.9210933333325</v>
      </c>
      <c r="K4" s="261">
        <v>11</v>
      </c>
      <c r="L4" s="261">
        <v>12</v>
      </c>
      <c r="M4" s="261">
        <v>16</v>
      </c>
      <c r="N4" s="262" t="s">
        <v>45</v>
      </c>
      <c r="P4" s="479">
        <v>4373</v>
      </c>
      <c r="Q4" s="505">
        <v>4165</v>
      </c>
      <c r="R4" s="537">
        <f t="shared" si="1"/>
        <v>4269</v>
      </c>
    </row>
    <row r="5" spans="1:18" s="1" customFormat="1" ht="76.5">
      <c r="A5" s="65">
        <v>3</v>
      </c>
      <c r="B5" s="70">
        <v>270053</v>
      </c>
      <c r="C5" s="52" t="s">
        <v>2374</v>
      </c>
      <c r="D5" s="52"/>
      <c r="E5" s="52"/>
      <c r="F5" s="67" t="s">
        <v>2375</v>
      </c>
      <c r="G5" s="68">
        <v>1</v>
      </c>
      <c r="H5" s="18">
        <v>5745.32</v>
      </c>
      <c r="I5" s="99">
        <v>5.62E-2</v>
      </c>
      <c r="J5" s="254">
        <f t="shared" si="0"/>
        <v>6068.2069839999995</v>
      </c>
      <c r="K5" s="261">
        <v>11</v>
      </c>
      <c r="L5" s="261">
        <v>12</v>
      </c>
      <c r="M5" s="261">
        <v>16</v>
      </c>
      <c r="N5" s="262" t="s">
        <v>45</v>
      </c>
      <c r="P5" s="479">
        <v>5248</v>
      </c>
      <c r="Q5" s="505">
        <v>4998</v>
      </c>
      <c r="R5" s="537">
        <f t="shared" si="1"/>
        <v>5123</v>
      </c>
    </row>
    <row r="6" spans="1:18" s="1" customFormat="1" ht="89.25">
      <c r="A6" s="65">
        <v>4</v>
      </c>
      <c r="B6" s="28">
        <v>234322</v>
      </c>
      <c r="C6" s="69" t="s">
        <v>2189</v>
      </c>
      <c r="D6" s="69"/>
      <c r="E6" s="69"/>
      <c r="F6" s="67" t="s">
        <v>144</v>
      </c>
      <c r="G6" s="68">
        <v>1</v>
      </c>
      <c r="H6" s="18">
        <v>1504.5566666666666</v>
      </c>
      <c r="I6" s="99">
        <v>5.62E-2</v>
      </c>
      <c r="J6" s="254">
        <f t="shared" si="0"/>
        <v>1589.1127513333333</v>
      </c>
      <c r="K6" s="261">
        <v>11</v>
      </c>
      <c r="L6" s="261">
        <v>12</v>
      </c>
      <c r="M6" s="261">
        <v>16</v>
      </c>
      <c r="N6" s="262" t="s">
        <v>45</v>
      </c>
      <c r="P6" s="479">
        <v>1816</v>
      </c>
      <c r="Q6" s="505">
        <v>1730</v>
      </c>
      <c r="R6" s="537">
        <f t="shared" si="1"/>
        <v>1773</v>
      </c>
    </row>
    <row r="7" spans="1:18" s="1" customFormat="1" ht="102">
      <c r="A7" s="65">
        <v>5</v>
      </c>
      <c r="B7" s="28">
        <v>235926</v>
      </c>
      <c r="C7" s="66" t="s">
        <v>2376</v>
      </c>
      <c r="D7" s="66"/>
      <c r="E7" s="66"/>
      <c r="F7" s="67" t="s">
        <v>2193</v>
      </c>
      <c r="G7" s="68">
        <v>1</v>
      </c>
      <c r="H7" s="18">
        <v>3967.46</v>
      </c>
      <c r="I7" s="99">
        <v>5.62E-2</v>
      </c>
      <c r="J7" s="254">
        <f t="shared" si="0"/>
        <v>4190.4312520000003</v>
      </c>
      <c r="K7" s="261">
        <v>11</v>
      </c>
      <c r="L7" s="261">
        <v>12</v>
      </c>
      <c r="M7" s="261">
        <v>16</v>
      </c>
      <c r="N7" s="262" t="s">
        <v>45</v>
      </c>
      <c r="P7" s="479">
        <v>4790</v>
      </c>
      <c r="Q7" s="505">
        <v>4562</v>
      </c>
      <c r="R7" s="537">
        <f t="shared" si="1"/>
        <v>4676</v>
      </c>
    </row>
    <row r="8" spans="1:18" s="1" customFormat="1" ht="63.75">
      <c r="A8" s="65">
        <v>6</v>
      </c>
      <c r="B8" s="28">
        <v>235926</v>
      </c>
      <c r="C8" s="66" t="s">
        <v>2192</v>
      </c>
      <c r="D8" s="66"/>
      <c r="E8" s="66"/>
      <c r="F8" s="67" t="s">
        <v>47</v>
      </c>
      <c r="G8" s="68">
        <v>1</v>
      </c>
      <c r="H8" s="18">
        <v>3967.46</v>
      </c>
      <c r="I8" s="99">
        <v>5.62E-2</v>
      </c>
      <c r="J8" s="254">
        <f t="shared" si="0"/>
        <v>4190.4312520000003</v>
      </c>
      <c r="K8" s="261">
        <v>11</v>
      </c>
      <c r="L8" s="261">
        <v>12</v>
      </c>
      <c r="M8" s="261">
        <v>16</v>
      </c>
      <c r="N8" s="262" t="s">
        <v>45</v>
      </c>
      <c r="P8" s="479">
        <v>4790</v>
      </c>
      <c r="Q8" s="505">
        <v>4562</v>
      </c>
      <c r="R8" s="537">
        <f t="shared" si="1"/>
        <v>4676</v>
      </c>
    </row>
    <row r="9" spans="1:18" s="1" customFormat="1" ht="293.25">
      <c r="A9" s="65">
        <v>7</v>
      </c>
      <c r="B9" s="28">
        <v>290220</v>
      </c>
      <c r="C9" s="69" t="s">
        <v>2377</v>
      </c>
      <c r="D9" s="69"/>
      <c r="E9" s="69"/>
      <c r="F9" s="67" t="s">
        <v>47</v>
      </c>
      <c r="G9" s="68">
        <v>1</v>
      </c>
      <c r="H9" s="18">
        <v>1641.4066666666665</v>
      </c>
      <c r="I9" s="99">
        <v>5.62E-2</v>
      </c>
      <c r="J9" s="254">
        <f t="shared" si="0"/>
        <v>1733.6537213333331</v>
      </c>
      <c r="K9" s="261">
        <v>11</v>
      </c>
      <c r="L9" s="261">
        <v>12</v>
      </c>
      <c r="M9" s="261">
        <v>16</v>
      </c>
      <c r="N9" s="262" t="s">
        <v>45</v>
      </c>
      <c r="P9" s="479">
        <v>2499</v>
      </c>
      <c r="Q9" s="505">
        <v>2380</v>
      </c>
      <c r="R9" s="537">
        <f t="shared" si="1"/>
        <v>2439.5</v>
      </c>
    </row>
    <row r="10" spans="1:18" s="1" customFormat="1" ht="331.5">
      <c r="A10" s="65">
        <v>8</v>
      </c>
      <c r="B10" s="28">
        <v>235764</v>
      </c>
      <c r="C10" s="66" t="s">
        <v>2378</v>
      </c>
      <c r="D10" s="66"/>
      <c r="E10" s="66"/>
      <c r="F10" s="67" t="s">
        <v>2379</v>
      </c>
      <c r="G10" s="68">
        <v>1</v>
      </c>
      <c r="H10" s="18">
        <v>17783.756666666668</v>
      </c>
      <c r="I10" s="99">
        <v>5.62E-2</v>
      </c>
      <c r="J10" s="254">
        <f t="shared" si="0"/>
        <v>18783.203791333333</v>
      </c>
      <c r="K10" s="261">
        <v>11</v>
      </c>
      <c r="L10" s="261">
        <v>12</v>
      </c>
      <c r="M10" s="261">
        <v>16</v>
      </c>
      <c r="N10" s="262" t="s">
        <v>45</v>
      </c>
      <c r="P10" s="479">
        <v>21473</v>
      </c>
      <c r="Q10" s="505">
        <v>20450</v>
      </c>
      <c r="R10" s="537">
        <f t="shared" si="1"/>
        <v>20961.5</v>
      </c>
    </row>
    <row r="11" spans="1:18" s="1" customFormat="1" ht="25.5" customHeight="1">
      <c r="A11" s="65">
        <v>9</v>
      </c>
      <c r="B11" s="70">
        <v>231871</v>
      </c>
      <c r="C11" s="52" t="s">
        <v>2380</v>
      </c>
      <c r="D11" s="52"/>
      <c r="E11" s="52"/>
      <c r="F11" s="67" t="s">
        <v>2379</v>
      </c>
      <c r="G11" s="68">
        <v>1</v>
      </c>
      <c r="H11" s="18">
        <v>7660.4266666666663</v>
      </c>
      <c r="I11" s="99">
        <v>5.62E-2</v>
      </c>
      <c r="J11" s="254">
        <f t="shared" si="0"/>
        <v>8090.9426453333326</v>
      </c>
      <c r="K11" s="261">
        <v>11</v>
      </c>
      <c r="L11" s="261">
        <v>12</v>
      </c>
      <c r="M11" s="261">
        <v>16</v>
      </c>
      <c r="N11" s="262" t="s">
        <v>45</v>
      </c>
      <c r="P11" s="479">
        <v>9249</v>
      </c>
      <c r="Q11" s="505">
        <v>8809</v>
      </c>
      <c r="R11" s="537">
        <f t="shared" si="1"/>
        <v>9029</v>
      </c>
    </row>
    <row r="12" spans="1:18" s="1" customFormat="1" ht="114.75">
      <c r="A12" s="65">
        <v>10</v>
      </c>
      <c r="B12" s="28">
        <v>231871</v>
      </c>
      <c r="C12" s="66" t="s">
        <v>2381</v>
      </c>
      <c r="D12" s="66"/>
      <c r="E12" s="66"/>
      <c r="F12" s="67" t="s">
        <v>360</v>
      </c>
      <c r="G12" s="68">
        <v>1</v>
      </c>
      <c r="H12" s="18">
        <v>22981.676666666666</v>
      </c>
      <c r="I12" s="99">
        <v>5.62E-2</v>
      </c>
      <c r="J12" s="254">
        <f t="shared" si="0"/>
        <v>24273.246895333334</v>
      </c>
      <c r="K12" s="261">
        <v>11</v>
      </c>
      <c r="L12" s="261">
        <v>12</v>
      </c>
      <c r="M12" s="261">
        <v>16</v>
      </c>
      <c r="N12" s="262" t="s">
        <v>45</v>
      </c>
      <c r="P12" s="479">
        <v>27750</v>
      </c>
      <c r="Q12" s="505">
        <v>26428</v>
      </c>
      <c r="R12" s="537">
        <f t="shared" si="1"/>
        <v>27089</v>
      </c>
    </row>
    <row r="13" spans="1:18" s="1" customFormat="1" ht="51">
      <c r="A13" s="65">
        <v>11</v>
      </c>
      <c r="B13" s="28">
        <v>231872</v>
      </c>
      <c r="C13" s="69" t="s">
        <v>2382</v>
      </c>
      <c r="D13" s="69"/>
      <c r="E13" s="69"/>
      <c r="F13" s="67" t="s">
        <v>47</v>
      </c>
      <c r="G13" s="68">
        <v>1</v>
      </c>
      <c r="H13" s="18">
        <v>17783.756666666668</v>
      </c>
      <c r="I13" s="99">
        <v>5.62E-2</v>
      </c>
      <c r="J13" s="254">
        <f t="shared" si="0"/>
        <v>18783.203791333333</v>
      </c>
      <c r="K13" s="261">
        <v>11</v>
      </c>
      <c r="L13" s="261">
        <v>12</v>
      </c>
      <c r="M13" s="261">
        <v>16</v>
      </c>
      <c r="N13" s="262" t="s">
        <v>45</v>
      </c>
      <c r="P13" s="479">
        <v>21473</v>
      </c>
      <c r="Q13" s="505">
        <v>20420</v>
      </c>
      <c r="R13" s="537">
        <f t="shared" si="1"/>
        <v>20946.5</v>
      </c>
    </row>
    <row r="14" spans="1:18" s="1" customFormat="1" ht="267.75">
      <c r="A14" s="65">
        <v>12</v>
      </c>
      <c r="B14" s="28">
        <v>272135</v>
      </c>
      <c r="C14" s="69" t="s">
        <v>2383</v>
      </c>
      <c r="D14" s="69"/>
      <c r="E14" s="69"/>
      <c r="F14" s="67" t="s">
        <v>47</v>
      </c>
      <c r="G14" s="68">
        <v>1</v>
      </c>
      <c r="H14" s="18">
        <v>7660.4266666666663</v>
      </c>
      <c r="I14" s="99">
        <v>5.62E-2</v>
      </c>
      <c r="J14" s="254">
        <f t="shared" si="0"/>
        <v>8090.9426453333326</v>
      </c>
      <c r="K14" s="261">
        <v>11</v>
      </c>
      <c r="L14" s="261">
        <v>12</v>
      </c>
      <c r="M14" s="261">
        <v>16</v>
      </c>
      <c r="N14" s="262" t="s">
        <v>45</v>
      </c>
      <c r="P14" s="479">
        <v>9249</v>
      </c>
      <c r="Q14" s="505">
        <v>8809</v>
      </c>
      <c r="R14" s="537">
        <f t="shared" si="1"/>
        <v>9029</v>
      </c>
    </row>
    <row r="15" spans="1:18" s="1" customFormat="1" ht="242.25">
      <c r="A15" s="65">
        <v>13</v>
      </c>
      <c r="B15" s="28">
        <v>244507</v>
      </c>
      <c r="C15" s="69" t="s">
        <v>2384</v>
      </c>
      <c r="D15" s="69"/>
      <c r="E15" s="69"/>
      <c r="F15" s="67" t="s">
        <v>61</v>
      </c>
      <c r="G15" s="68">
        <v>1</v>
      </c>
      <c r="H15" s="18">
        <v>1641.4066666666665</v>
      </c>
      <c r="I15" s="99">
        <v>5.62E-2</v>
      </c>
      <c r="J15" s="254">
        <f t="shared" si="0"/>
        <v>1733.6537213333331</v>
      </c>
      <c r="K15" s="261">
        <v>11</v>
      </c>
      <c r="L15" s="261">
        <v>12</v>
      </c>
      <c r="M15" s="261">
        <v>16</v>
      </c>
      <c r="N15" s="262" t="s">
        <v>45</v>
      </c>
      <c r="P15" s="479">
        <v>1982</v>
      </c>
      <c r="Q15" s="505">
        <v>1887</v>
      </c>
      <c r="R15" s="537">
        <f t="shared" si="1"/>
        <v>1934.5</v>
      </c>
    </row>
    <row r="16" spans="1:18" s="1" customFormat="1" ht="255">
      <c r="A16" s="65">
        <v>14</v>
      </c>
      <c r="B16" s="28">
        <v>278568</v>
      </c>
      <c r="C16" s="66" t="s">
        <v>2385</v>
      </c>
      <c r="D16" s="66"/>
      <c r="E16" s="66"/>
      <c r="F16" s="67" t="s">
        <v>41</v>
      </c>
      <c r="G16" s="68">
        <v>1</v>
      </c>
      <c r="H16" s="18">
        <v>19151.463333333333</v>
      </c>
      <c r="I16" s="99">
        <v>5.62E-2</v>
      </c>
      <c r="J16" s="254">
        <f t="shared" si="0"/>
        <v>20227.775572666666</v>
      </c>
      <c r="K16" s="261">
        <v>11</v>
      </c>
      <c r="L16" s="261">
        <v>12</v>
      </c>
      <c r="M16" s="261">
        <v>16</v>
      </c>
      <c r="N16" s="262" t="s">
        <v>45</v>
      </c>
      <c r="P16" s="479">
        <v>26240</v>
      </c>
      <c r="Q16" s="505">
        <v>24990</v>
      </c>
      <c r="R16" s="537">
        <f t="shared" si="1"/>
        <v>25615</v>
      </c>
    </row>
    <row r="17" spans="1:18" s="1" customFormat="1" ht="102">
      <c r="A17" s="65">
        <v>15</v>
      </c>
      <c r="B17" s="28">
        <v>280454</v>
      </c>
      <c r="C17" s="69" t="s">
        <v>2386</v>
      </c>
      <c r="D17" s="69"/>
      <c r="E17" s="69"/>
      <c r="F17" s="67" t="s">
        <v>61</v>
      </c>
      <c r="G17" s="68">
        <v>1</v>
      </c>
      <c r="H17" s="18">
        <v>8754.83</v>
      </c>
      <c r="I17" s="99">
        <v>5.62E-2</v>
      </c>
      <c r="J17" s="254">
        <f t="shared" si="0"/>
        <v>9246.8514460000006</v>
      </c>
      <c r="K17" s="261">
        <v>11</v>
      </c>
      <c r="L17" s="261">
        <v>12</v>
      </c>
      <c r="M17" s="261">
        <v>16</v>
      </c>
      <c r="N17" s="262" t="s">
        <v>45</v>
      </c>
      <c r="P17" s="479">
        <v>18743</v>
      </c>
      <c r="Q17" s="505">
        <v>17850</v>
      </c>
      <c r="R17" s="537">
        <f t="shared" si="1"/>
        <v>18296.5</v>
      </c>
    </row>
    <row r="18" spans="1:18" s="1" customFormat="1" ht="280.5">
      <c r="A18" s="65">
        <v>16</v>
      </c>
      <c r="B18" s="28">
        <v>239575</v>
      </c>
      <c r="C18" s="69" t="s">
        <v>2387</v>
      </c>
      <c r="D18" s="69"/>
      <c r="E18" s="69"/>
      <c r="F18" s="67" t="s">
        <v>41</v>
      </c>
      <c r="G18" s="68">
        <v>1</v>
      </c>
      <c r="H18" s="18">
        <v>5198.3166666666666</v>
      </c>
      <c r="I18" s="99">
        <v>5.62E-2</v>
      </c>
      <c r="J18" s="254">
        <f t="shared" si="0"/>
        <v>5490.4620633333334</v>
      </c>
      <c r="K18" s="261">
        <v>11</v>
      </c>
      <c r="L18" s="261">
        <v>12</v>
      </c>
      <c r="M18" s="261">
        <v>16</v>
      </c>
      <c r="N18" s="262" t="s">
        <v>45</v>
      </c>
      <c r="P18" s="479">
        <v>2499</v>
      </c>
      <c r="Q18" s="505">
        <v>2380</v>
      </c>
      <c r="R18" s="537">
        <f t="shared" si="1"/>
        <v>2439.5</v>
      </c>
    </row>
    <row r="19" spans="1:18" s="1" customFormat="1" ht="369.75">
      <c r="A19" s="65">
        <v>17</v>
      </c>
      <c r="B19" s="28">
        <v>249123</v>
      </c>
      <c r="C19" s="69" t="s">
        <v>2388</v>
      </c>
      <c r="D19" s="69"/>
      <c r="E19" s="69"/>
      <c r="F19" s="67" t="s">
        <v>144</v>
      </c>
      <c r="G19" s="68">
        <v>1</v>
      </c>
      <c r="H19" s="18">
        <v>5198.3166666666666</v>
      </c>
      <c r="I19" s="99">
        <v>5.62E-2</v>
      </c>
      <c r="J19" s="254">
        <f t="shared" si="0"/>
        <v>5490.4620633333334</v>
      </c>
      <c r="K19" s="261">
        <v>11</v>
      </c>
      <c r="L19" s="261">
        <v>12</v>
      </c>
      <c r="M19" s="261">
        <v>16</v>
      </c>
      <c r="N19" s="262" t="s">
        <v>45</v>
      </c>
      <c r="P19" s="479">
        <v>5623</v>
      </c>
      <c r="Q19" s="505">
        <v>5355</v>
      </c>
      <c r="R19" s="537">
        <f t="shared" si="1"/>
        <v>5489</v>
      </c>
    </row>
    <row r="20" spans="1:18" s="1" customFormat="1" ht="242.25">
      <c r="A20" s="65">
        <v>18</v>
      </c>
      <c r="B20" s="28">
        <v>232173</v>
      </c>
      <c r="C20" s="66" t="s">
        <v>2389</v>
      </c>
      <c r="D20" s="66"/>
      <c r="E20" s="66"/>
      <c r="F20" s="67" t="s">
        <v>144</v>
      </c>
      <c r="G20" s="68">
        <v>1</v>
      </c>
      <c r="H20" s="18">
        <v>5471.62</v>
      </c>
      <c r="I20" s="99">
        <v>5.62E-2</v>
      </c>
      <c r="J20" s="254">
        <f t="shared" si="0"/>
        <v>5779.1250440000003</v>
      </c>
      <c r="K20" s="261">
        <v>44</v>
      </c>
      <c r="L20" s="261">
        <v>12</v>
      </c>
      <c r="M20" s="261">
        <v>21</v>
      </c>
      <c r="N20" s="262" t="s">
        <v>45</v>
      </c>
      <c r="P20" s="479">
        <v>6248</v>
      </c>
      <c r="Q20" s="505">
        <v>5950</v>
      </c>
      <c r="R20" s="537">
        <f t="shared" si="1"/>
        <v>6099</v>
      </c>
    </row>
    <row r="21" spans="1:18" s="1" customFormat="1" ht="331.5">
      <c r="A21" s="65">
        <v>19</v>
      </c>
      <c r="B21" s="28">
        <v>249130</v>
      </c>
      <c r="C21" s="69" t="s">
        <v>2390</v>
      </c>
      <c r="D21" s="69"/>
      <c r="E21" s="69"/>
      <c r="F21" s="67" t="s">
        <v>41</v>
      </c>
      <c r="G21" s="68">
        <v>1</v>
      </c>
      <c r="H21" s="18">
        <v>6566.42</v>
      </c>
      <c r="I21" s="99">
        <v>5.62E-2</v>
      </c>
      <c r="J21" s="254">
        <f t="shared" si="0"/>
        <v>6935.4528040000005</v>
      </c>
      <c r="K21" s="261">
        <v>44</v>
      </c>
      <c r="L21" s="261">
        <v>12</v>
      </c>
      <c r="M21" s="261">
        <v>21</v>
      </c>
      <c r="N21" s="262" t="s">
        <v>45</v>
      </c>
      <c r="P21" s="479">
        <v>7928</v>
      </c>
      <c r="Q21" s="505">
        <v>7551</v>
      </c>
      <c r="R21" s="537">
        <f t="shared" si="1"/>
        <v>7739.5</v>
      </c>
    </row>
    <row r="22" spans="1:18" s="1" customFormat="1" ht="114.75">
      <c r="A22" s="65">
        <v>20</v>
      </c>
      <c r="B22" s="28">
        <v>249081</v>
      </c>
      <c r="C22" s="69" t="s">
        <v>2391</v>
      </c>
      <c r="D22" s="69"/>
      <c r="E22" s="69"/>
      <c r="F22" s="67" t="s">
        <v>61</v>
      </c>
      <c r="G22" s="68">
        <v>1</v>
      </c>
      <c r="H22" s="18">
        <v>684.25</v>
      </c>
      <c r="I22" s="99">
        <v>5.62E-2</v>
      </c>
      <c r="J22" s="254">
        <f t="shared" si="0"/>
        <v>722.70484999999996</v>
      </c>
      <c r="K22" s="261">
        <v>55</v>
      </c>
      <c r="L22" s="261">
        <v>12</v>
      </c>
      <c r="M22" s="261">
        <v>16</v>
      </c>
      <c r="N22" s="262" t="s">
        <v>45</v>
      </c>
      <c r="P22" s="479">
        <v>9746</v>
      </c>
      <c r="Q22" s="505">
        <v>9282</v>
      </c>
      <c r="R22" s="537">
        <f t="shared" si="1"/>
        <v>9514</v>
      </c>
    </row>
    <row r="23" spans="1:18" s="1" customFormat="1" ht="51">
      <c r="A23" s="65">
        <v>21</v>
      </c>
      <c r="B23" s="28">
        <v>235923</v>
      </c>
      <c r="C23" s="66" t="s">
        <v>2392</v>
      </c>
      <c r="D23" s="66"/>
      <c r="E23" s="66"/>
      <c r="F23" s="67" t="s">
        <v>61</v>
      </c>
      <c r="G23" s="68">
        <v>1</v>
      </c>
      <c r="H23" s="18">
        <v>12311.74</v>
      </c>
      <c r="I23" s="99">
        <v>5.62E-2</v>
      </c>
      <c r="J23" s="254">
        <f t="shared" si="0"/>
        <v>13003.659787999999</v>
      </c>
      <c r="K23" s="261">
        <v>60</v>
      </c>
      <c r="L23" s="261">
        <v>12</v>
      </c>
      <c r="M23" s="261">
        <v>19</v>
      </c>
      <c r="N23" s="262" t="s">
        <v>45</v>
      </c>
      <c r="P23" s="479">
        <v>18743</v>
      </c>
      <c r="Q23" s="505">
        <v>17850</v>
      </c>
      <c r="R23" s="537">
        <f t="shared" si="1"/>
        <v>18296.5</v>
      </c>
    </row>
    <row r="24" spans="1:18" s="1" customFormat="1" ht="306">
      <c r="A24" s="65">
        <v>22</v>
      </c>
      <c r="B24" s="28">
        <v>244661</v>
      </c>
      <c r="C24" s="69" t="s">
        <v>2393</v>
      </c>
      <c r="D24" s="69"/>
      <c r="E24" s="69"/>
      <c r="F24" s="67" t="s">
        <v>61</v>
      </c>
      <c r="G24" s="68">
        <v>1</v>
      </c>
      <c r="H24" s="18">
        <v>3009.51</v>
      </c>
      <c r="I24" s="99">
        <v>5.62E-2</v>
      </c>
      <c r="J24" s="254">
        <f t="shared" si="0"/>
        <v>3178.6444620000002</v>
      </c>
      <c r="K24" s="261">
        <v>44</v>
      </c>
      <c r="L24" s="261">
        <v>12</v>
      </c>
      <c r="M24" s="261">
        <v>16</v>
      </c>
      <c r="N24" s="262" t="s">
        <v>45</v>
      </c>
      <c r="P24" s="479">
        <v>3633</v>
      </c>
      <c r="Q24" s="505">
        <v>3460</v>
      </c>
      <c r="R24" s="537">
        <f t="shared" si="1"/>
        <v>3546.5</v>
      </c>
    </row>
    <row r="25" spans="1:18" s="1" customFormat="1" ht="153">
      <c r="A25" s="65">
        <v>23</v>
      </c>
      <c r="B25" s="28">
        <v>249125</v>
      </c>
      <c r="C25" s="69" t="s">
        <v>2394</v>
      </c>
      <c r="D25" s="69"/>
      <c r="E25" s="69"/>
      <c r="F25" s="67" t="s">
        <v>61</v>
      </c>
      <c r="G25" s="68">
        <v>1</v>
      </c>
      <c r="H25" s="18">
        <v>9028.5300000000007</v>
      </c>
      <c r="I25" s="99">
        <v>5.62E-2</v>
      </c>
      <c r="J25" s="254">
        <f t="shared" si="0"/>
        <v>9535.9333860000006</v>
      </c>
      <c r="K25" s="261">
        <v>44</v>
      </c>
      <c r="L25" s="261">
        <v>12</v>
      </c>
      <c r="M25" s="261">
        <v>16</v>
      </c>
      <c r="N25" s="262" t="s">
        <v>45</v>
      </c>
      <c r="P25" s="479">
        <v>10901</v>
      </c>
      <c r="Q25" s="505">
        <v>10382</v>
      </c>
      <c r="R25" s="537">
        <f t="shared" si="1"/>
        <v>10641.5</v>
      </c>
    </row>
    <row r="26" spans="1:18" s="1" customFormat="1" ht="51">
      <c r="A26" s="65">
        <v>24</v>
      </c>
      <c r="B26" s="28">
        <v>235776</v>
      </c>
      <c r="C26" s="69" t="s">
        <v>2395</v>
      </c>
      <c r="D26" s="69"/>
      <c r="E26" s="69"/>
      <c r="F26" s="67" t="s">
        <v>352</v>
      </c>
      <c r="G26" s="68">
        <v>1</v>
      </c>
      <c r="H26" s="18">
        <v>9028.5300000000007</v>
      </c>
      <c r="I26" s="99">
        <v>5.62E-2</v>
      </c>
      <c r="J26" s="254">
        <f t="shared" si="0"/>
        <v>9535.9333860000006</v>
      </c>
      <c r="K26" s="261">
        <v>44</v>
      </c>
      <c r="L26" s="261">
        <v>12</v>
      </c>
      <c r="M26" s="261">
        <v>16</v>
      </c>
      <c r="N26" s="262" t="s">
        <v>45</v>
      </c>
      <c r="P26" s="479">
        <v>10901</v>
      </c>
      <c r="Q26" s="505">
        <v>10382</v>
      </c>
      <c r="R26" s="537">
        <f t="shared" si="1"/>
        <v>10641.5</v>
      </c>
    </row>
    <row r="27" spans="1:18" s="1" customFormat="1" ht="216.75">
      <c r="A27" s="65">
        <v>25</v>
      </c>
      <c r="B27" s="28">
        <v>235776</v>
      </c>
      <c r="C27" s="69" t="s">
        <v>2396</v>
      </c>
      <c r="D27" s="69"/>
      <c r="E27" s="69"/>
      <c r="F27" s="67" t="s">
        <v>61</v>
      </c>
      <c r="G27" s="68">
        <v>1</v>
      </c>
      <c r="H27" s="18">
        <v>10669.936666666668</v>
      </c>
      <c r="I27" s="99">
        <v>5.62E-2</v>
      </c>
      <c r="J27" s="254">
        <f t="shared" si="0"/>
        <v>11269.587107333335</v>
      </c>
      <c r="K27" s="261">
        <v>14</v>
      </c>
      <c r="L27" s="261">
        <v>11</v>
      </c>
      <c r="M27" s="261">
        <v>15</v>
      </c>
      <c r="N27" s="262" t="s">
        <v>45</v>
      </c>
      <c r="P27" s="479">
        <v>14944</v>
      </c>
      <c r="Q27" s="505">
        <v>14280</v>
      </c>
      <c r="R27" s="537">
        <f t="shared" si="1"/>
        <v>14612</v>
      </c>
    </row>
    <row r="28" spans="1:18" s="1" customFormat="1" ht="280.5">
      <c r="A28" s="65">
        <v>26</v>
      </c>
      <c r="B28" s="28">
        <v>231894</v>
      </c>
      <c r="C28" s="66" t="s">
        <v>2397</v>
      </c>
      <c r="D28" s="66"/>
      <c r="E28" s="66"/>
      <c r="F28" s="67" t="s">
        <v>360</v>
      </c>
      <c r="G28" s="68">
        <v>1</v>
      </c>
      <c r="H28" s="18">
        <v>3009.51</v>
      </c>
      <c r="I28" s="99">
        <v>5.62E-2</v>
      </c>
      <c r="J28" s="254">
        <f t="shared" si="0"/>
        <v>3178.6444620000002</v>
      </c>
      <c r="K28" s="261">
        <v>14</v>
      </c>
      <c r="L28" s="261">
        <v>11</v>
      </c>
      <c r="M28" s="261">
        <v>15</v>
      </c>
      <c r="N28" s="262" t="s">
        <v>45</v>
      </c>
      <c r="P28" s="479">
        <v>3749</v>
      </c>
      <c r="Q28" s="505">
        <v>3570</v>
      </c>
      <c r="R28" s="537">
        <f t="shared" si="1"/>
        <v>3659.5</v>
      </c>
    </row>
    <row r="29" spans="1:18" s="1" customFormat="1" ht="76.5">
      <c r="A29" s="65">
        <v>27</v>
      </c>
      <c r="B29" s="28">
        <v>231895</v>
      </c>
      <c r="C29" s="69" t="s">
        <v>2398</v>
      </c>
      <c r="D29" s="69"/>
      <c r="E29" s="69"/>
      <c r="F29" s="67" t="s">
        <v>2399</v>
      </c>
      <c r="G29" s="68">
        <v>1</v>
      </c>
      <c r="H29" s="18">
        <v>3009.51</v>
      </c>
      <c r="I29" s="99">
        <v>5.62E-2</v>
      </c>
      <c r="J29" s="254">
        <f t="shared" si="0"/>
        <v>3178.6444620000002</v>
      </c>
      <c r="K29" s="261">
        <v>14</v>
      </c>
      <c r="L29" s="261">
        <v>11</v>
      </c>
      <c r="M29" s="261">
        <v>15</v>
      </c>
      <c r="N29" s="262" t="s">
        <v>45</v>
      </c>
      <c r="P29" s="479">
        <v>3749</v>
      </c>
      <c r="Q29" s="505">
        <v>3570</v>
      </c>
      <c r="R29" s="537">
        <f t="shared" si="1"/>
        <v>3659.5</v>
      </c>
    </row>
    <row r="30" spans="1:18" s="1" customFormat="1" ht="357">
      <c r="A30" s="65">
        <v>28</v>
      </c>
      <c r="B30" s="70">
        <v>284271</v>
      </c>
      <c r="C30" s="52" t="s">
        <v>2400</v>
      </c>
      <c r="D30" s="52"/>
      <c r="E30" s="52"/>
      <c r="F30" s="67" t="s">
        <v>360</v>
      </c>
      <c r="G30" s="68">
        <v>1</v>
      </c>
      <c r="H30" s="18">
        <v>2735.81</v>
      </c>
      <c r="I30" s="99">
        <v>5.62E-2</v>
      </c>
      <c r="J30" s="254">
        <f t="shared" si="0"/>
        <v>2889.5625220000002</v>
      </c>
      <c r="K30" s="261">
        <v>14</v>
      </c>
      <c r="L30" s="261">
        <v>11</v>
      </c>
      <c r="M30" s="261">
        <v>15</v>
      </c>
      <c r="N30" s="262" t="s">
        <v>45</v>
      </c>
      <c r="P30" s="479">
        <v>3749</v>
      </c>
      <c r="Q30" s="505">
        <v>3570</v>
      </c>
      <c r="R30" s="537">
        <f t="shared" si="1"/>
        <v>3659.5</v>
      </c>
    </row>
    <row r="31" spans="1:18" s="1" customFormat="1" ht="280.5">
      <c r="A31" s="65">
        <v>29</v>
      </c>
      <c r="B31" s="28">
        <v>255070</v>
      </c>
      <c r="C31" s="66" t="s">
        <v>2401</v>
      </c>
      <c r="D31" s="66"/>
      <c r="E31" s="66"/>
      <c r="F31" s="67" t="s">
        <v>360</v>
      </c>
      <c r="G31" s="68">
        <v>1</v>
      </c>
      <c r="H31" s="18">
        <v>3420.06</v>
      </c>
      <c r="I31" s="99">
        <v>5.62E-2</v>
      </c>
      <c r="J31" s="254">
        <f t="shared" si="0"/>
        <v>3612.2673719999998</v>
      </c>
      <c r="K31" s="261">
        <v>14</v>
      </c>
      <c r="L31" s="261">
        <v>11</v>
      </c>
      <c r="M31" s="261">
        <v>15</v>
      </c>
      <c r="N31" s="262" t="s">
        <v>45</v>
      </c>
      <c r="P31" s="479">
        <v>3749</v>
      </c>
      <c r="Q31" s="505">
        <v>3933</v>
      </c>
      <c r="R31" s="537">
        <f t="shared" si="1"/>
        <v>3841</v>
      </c>
    </row>
    <row r="32" spans="1:18" s="1" customFormat="1" ht="114.75">
      <c r="A32" s="65">
        <v>30</v>
      </c>
      <c r="B32" s="28">
        <v>256527</v>
      </c>
      <c r="C32" s="66" t="s">
        <v>2402</v>
      </c>
      <c r="D32" s="66"/>
      <c r="E32" s="66"/>
      <c r="F32" s="67" t="s">
        <v>117</v>
      </c>
      <c r="G32" s="68">
        <v>1</v>
      </c>
      <c r="H32" s="18">
        <v>27085.59</v>
      </c>
      <c r="I32" s="99">
        <v>5.62E-2</v>
      </c>
      <c r="J32" s="254">
        <f t="shared" si="0"/>
        <v>28607.800158000002</v>
      </c>
      <c r="K32" s="261">
        <v>14</v>
      </c>
      <c r="L32" s="261">
        <v>11</v>
      </c>
      <c r="M32" s="261">
        <v>15</v>
      </c>
      <c r="N32" s="262" t="s">
        <v>45</v>
      </c>
      <c r="P32" s="479">
        <v>4130</v>
      </c>
      <c r="Q32" s="505">
        <v>35700</v>
      </c>
      <c r="R32" s="537">
        <f t="shared" si="1"/>
        <v>19915</v>
      </c>
    </row>
    <row r="33" spans="1:18" s="1" customFormat="1" ht="102">
      <c r="A33" s="65">
        <v>31</v>
      </c>
      <c r="B33" s="28">
        <v>278295</v>
      </c>
      <c r="C33" s="66" t="s">
        <v>2403</v>
      </c>
      <c r="D33" s="66"/>
      <c r="E33" s="66"/>
      <c r="F33" s="67" t="s">
        <v>61</v>
      </c>
      <c r="G33" s="68">
        <v>1</v>
      </c>
      <c r="H33" s="18">
        <v>32830.910000000003</v>
      </c>
      <c r="I33" s="99">
        <v>5.62E-2</v>
      </c>
      <c r="J33" s="254">
        <f t="shared" si="0"/>
        <v>34676.007142000002</v>
      </c>
      <c r="K33" s="261">
        <v>60</v>
      </c>
      <c r="L33" s="261">
        <v>12</v>
      </c>
      <c r="M33" s="261">
        <v>11</v>
      </c>
      <c r="N33" s="262" t="s">
        <v>45</v>
      </c>
      <c r="P33" s="479">
        <v>37485</v>
      </c>
      <c r="Q33" s="505">
        <v>37755</v>
      </c>
      <c r="R33" s="537">
        <f t="shared" si="1"/>
        <v>37620</v>
      </c>
    </row>
    <row r="34" spans="1:18" s="1" customFormat="1" ht="102">
      <c r="A34" s="65">
        <v>32</v>
      </c>
      <c r="B34" s="28">
        <v>278295</v>
      </c>
      <c r="C34" s="66" t="s">
        <v>2404</v>
      </c>
      <c r="D34" s="66"/>
      <c r="E34" s="66"/>
      <c r="F34" s="67" t="s">
        <v>2405</v>
      </c>
      <c r="G34" s="68">
        <v>1</v>
      </c>
      <c r="H34" s="18">
        <v>32830.910000000003</v>
      </c>
      <c r="I34" s="99">
        <v>5.62E-2</v>
      </c>
      <c r="J34" s="254">
        <f t="shared" si="0"/>
        <v>34676.007142000002</v>
      </c>
      <c r="K34" s="261">
        <v>60</v>
      </c>
      <c r="L34" s="261">
        <v>12</v>
      </c>
      <c r="M34" s="261">
        <v>11</v>
      </c>
      <c r="N34" s="262" t="s">
        <v>45</v>
      </c>
      <c r="P34" s="479">
        <v>39642</v>
      </c>
      <c r="Q34" s="505">
        <v>37755</v>
      </c>
      <c r="R34" s="537">
        <f t="shared" si="1"/>
        <v>38698.5</v>
      </c>
    </row>
    <row r="35" spans="1:18" s="1" customFormat="1">
      <c r="A35" s="65">
        <v>33</v>
      </c>
      <c r="B35" s="28">
        <v>268563</v>
      </c>
      <c r="C35" s="66" t="s">
        <v>2406</v>
      </c>
      <c r="D35" s="66"/>
      <c r="E35" s="66"/>
      <c r="F35" s="67" t="s">
        <v>2407</v>
      </c>
      <c r="G35" s="68">
        <v>1</v>
      </c>
      <c r="H35" s="18">
        <v>45142.65</v>
      </c>
      <c r="I35" s="99">
        <v>5.62E-2</v>
      </c>
      <c r="J35" s="254">
        <f t="shared" ref="J35:J54" si="2">(H35*I35)+H35</f>
        <v>47679.666929999999</v>
      </c>
      <c r="K35" s="261">
        <v>60</v>
      </c>
      <c r="L35" s="261">
        <v>12</v>
      </c>
      <c r="M35" s="261">
        <v>11</v>
      </c>
      <c r="N35" s="262" t="s">
        <v>45</v>
      </c>
      <c r="P35" s="479">
        <v>39642</v>
      </c>
      <c r="Q35" s="505">
        <v>943</v>
      </c>
      <c r="R35" s="537">
        <f t="shared" ref="R35:R54" si="3">AVERAGE(P35,Q35)</f>
        <v>20292.5</v>
      </c>
    </row>
    <row r="36" spans="1:18" s="1" customFormat="1" ht="38.25">
      <c r="A36" s="65">
        <v>34</v>
      </c>
      <c r="B36" s="28">
        <v>14122101</v>
      </c>
      <c r="C36" s="66" t="s">
        <v>2408</v>
      </c>
      <c r="D36" s="66"/>
      <c r="E36" s="66"/>
      <c r="F36" s="67" t="s">
        <v>360</v>
      </c>
      <c r="G36" s="68">
        <v>1</v>
      </c>
      <c r="H36" s="18">
        <v>820.70333333333326</v>
      </c>
      <c r="I36" s="99">
        <v>5.62E-2</v>
      </c>
      <c r="J36" s="254">
        <f t="shared" si="2"/>
        <v>866.82686066666656</v>
      </c>
      <c r="K36" s="261">
        <v>60</v>
      </c>
      <c r="L36" s="261">
        <v>12</v>
      </c>
      <c r="M36" s="261">
        <v>11</v>
      </c>
      <c r="N36" s="262" t="s">
        <v>45</v>
      </c>
      <c r="P36" s="479">
        <v>990</v>
      </c>
      <c r="Q36" s="505">
        <v>71400</v>
      </c>
      <c r="R36" s="537">
        <f t="shared" si="3"/>
        <v>36195</v>
      </c>
    </row>
    <row r="37" spans="1:18" s="1" customFormat="1" ht="127.5">
      <c r="A37" s="65">
        <v>35</v>
      </c>
      <c r="B37" s="28">
        <v>230881</v>
      </c>
      <c r="C37" s="66" t="s">
        <v>2409</v>
      </c>
      <c r="D37" s="66"/>
      <c r="E37" s="66"/>
      <c r="F37" s="67" t="s">
        <v>144</v>
      </c>
      <c r="G37" s="68">
        <v>1</v>
      </c>
      <c r="H37" s="18">
        <v>27085.59</v>
      </c>
      <c r="I37" s="99">
        <v>5.62E-2</v>
      </c>
      <c r="J37" s="254">
        <f t="shared" si="2"/>
        <v>28607.800158000002</v>
      </c>
      <c r="K37" s="261">
        <v>14</v>
      </c>
      <c r="L37" s="261">
        <v>12</v>
      </c>
      <c r="M37" s="261">
        <v>19</v>
      </c>
      <c r="N37" s="262" t="s">
        <v>45</v>
      </c>
      <c r="P37" s="479">
        <v>32705</v>
      </c>
      <c r="Q37" s="505">
        <v>31148</v>
      </c>
      <c r="R37" s="537">
        <f t="shared" si="3"/>
        <v>31926.5</v>
      </c>
    </row>
    <row r="38" spans="1:18" s="1" customFormat="1" ht="25.5">
      <c r="A38" s="65">
        <v>36</v>
      </c>
      <c r="B38" s="28">
        <v>254783</v>
      </c>
      <c r="C38" s="66" t="s">
        <v>2410</v>
      </c>
      <c r="D38" s="66"/>
      <c r="E38" s="66"/>
      <c r="F38" s="67" t="s">
        <v>136</v>
      </c>
      <c r="G38" s="68">
        <v>1</v>
      </c>
      <c r="H38" s="18">
        <v>300.67333333333335</v>
      </c>
      <c r="I38" s="99">
        <v>5.62E-2</v>
      </c>
      <c r="J38" s="254">
        <f t="shared" si="2"/>
        <v>317.57117466666671</v>
      </c>
      <c r="K38" s="261">
        <v>60</v>
      </c>
      <c r="L38" s="261">
        <v>12</v>
      </c>
      <c r="M38" s="261">
        <v>11</v>
      </c>
      <c r="N38" s="262" t="s">
        <v>45</v>
      </c>
      <c r="P38" s="479">
        <v>362</v>
      </c>
      <c r="Q38" s="505">
        <v>345</v>
      </c>
      <c r="R38" s="537">
        <f t="shared" si="3"/>
        <v>353.5</v>
      </c>
    </row>
    <row r="39" spans="1:18" s="1" customFormat="1" ht="25.5">
      <c r="A39" s="65">
        <v>37</v>
      </c>
      <c r="B39" s="28">
        <v>286107</v>
      </c>
      <c r="C39" s="66" t="s">
        <v>2411</v>
      </c>
      <c r="D39" s="66"/>
      <c r="E39" s="66"/>
      <c r="F39" s="67" t="s">
        <v>61</v>
      </c>
      <c r="G39" s="68">
        <v>1</v>
      </c>
      <c r="H39" s="18">
        <v>18056.663333333334</v>
      </c>
      <c r="I39" s="99">
        <v>5.62E-2</v>
      </c>
      <c r="J39" s="254">
        <f t="shared" si="2"/>
        <v>19071.447812666665</v>
      </c>
      <c r="K39" s="261">
        <v>60</v>
      </c>
      <c r="L39" s="261">
        <v>12</v>
      </c>
      <c r="M39" s="261">
        <v>11</v>
      </c>
      <c r="N39" s="262" t="s">
        <v>45</v>
      </c>
      <c r="P39" s="479">
        <v>21803</v>
      </c>
      <c r="Q39" s="505">
        <v>20764</v>
      </c>
      <c r="R39" s="537">
        <f t="shared" si="3"/>
        <v>21283.5</v>
      </c>
    </row>
    <row r="40" spans="1:18" s="1" customFormat="1" ht="51">
      <c r="A40" s="65">
        <v>38</v>
      </c>
      <c r="B40" s="28">
        <v>233028</v>
      </c>
      <c r="C40" s="66" t="s">
        <v>2220</v>
      </c>
      <c r="D40" s="66"/>
      <c r="E40" s="66"/>
      <c r="F40" s="67" t="s">
        <v>61</v>
      </c>
      <c r="G40" s="68">
        <v>1</v>
      </c>
      <c r="H40" s="18">
        <v>1231.6500000000001</v>
      </c>
      <c r="I40" s="99">
        <v>5.62E-2</v>
      </c>
      <c r="J40" s="254">
        <f t="shared" si="2"/>
        <v>1300.8687300000001</v>
      </c>
      <c r="K40" s="261">
        <v>44</v>
      </c>
      <c r="L40" s="261">
        <v>12</v>
      </c>
      <c r="M40" s="261">
        <v>17</v>
      </c>
      <c r="N40" s="262" t="s">
        <v>45</v>
      </c>
      <c r="P40" s="479">
        <v>2249</v>
      </c>
      <c r="Q40" s="505">
        <v>2142</v>
      </c>
      <c r="R40" s="537">
        <f t="shared" si="3"/>
        <v>2195.5</v>
      </c>
    </row>
    <row r="41" spans="1:18" s="1" customFormat="1" ht="51">
      <c r="A41" s="65">
        <v>39</v>
      </c>
      <c r="B41" s="28">
        <v>233028</v>
      </c>
      <c r="C41" s="69" t="s">
        <v>2412</v>
      </c>
      <c r="D41" s="69"/>
      <c r="E41" s="69"/>
      <c r="F41" s="67" t="s">
        <v>61</v>
      </c>
      <c r="G41" s="68">
        <v>1</v>
      </c>
      <c r="H41" s="18">
        <v>23255.376666666663</v>
      </c>
      <c r="I41" s="99">
        <v>5.62E-2</v>
      </c>
      <c r="J41" s="254">
        <f t="shared" si="2"/>
        <v>24562.32883533333</v>
      </c>
      <c r="K41" s="261">
        <v>44</v>
      </c>
      <c r="L41" s="261">
        <v>12</v>
      </c>
      <c r="M41" s="261">
        <v>17</v>
      </c>
      <c r="N41" s="262" t="s">
        <v>45</v>
      </c>
      <c r="P41" s="479">
        <v>4498</v>
      </c>
      <c r="Q41" s="505">
        <v>4284</v>
      </c>
      <c r="R41" s="537">
        <f t="shared" si="3"/>
        <v>4391</v>
      </c>
    </row>
    <row r="42" spans="1:18" s="1" customFormat="1" ht="25.5">
      <c r="A42" s="65">
        <v>40</v>
      </c>
      <c r="B42" s="28">
        <v>233028</v>
      </c>
      <c r="C42" s="66" t="s">
        <v>2413</v>
      </c>
      <c r="D42" s="66"/>
      <c r="E42" s="66"/>
      <c r="F42" s="67" t="s">
        <v>360</v>
      </c>
      <c r="G42" s="68">
        <v>1</v>
      </c>
      <c r="H42" s="18">
        <v>3967.46</v>
      </c>
      <c r="I42" s="99">
        <v>5.62E-2</v>
      </c>
      <c r="J42" s="254">
        <f t="shared" si="2"/>
        <v>4190.4312520000003</v>
      </c>
      <c r="K42" s="261">
        <v>44</v>
      </c>
      <c r="L42" s="261">
        <v>12</v>
      </c>
      <c r="M42" s="261">
        <v>17</v>
      </c>
      <c r="N42" s="262" t="s">
        <v>45</v>
      </c>
      <c r="P42" s="479">
        <v>5248</v>
      </c>
      <c r="Q42" s="505">
        <v>4998</v>
      </c>
      <c r="R42" s="537">
        <f t="shared" si="3"/>
        <v>5123</v>
      </c>
    </row>
    <row r="43" spans="1:18" s="1" customFormat="1" ht="102">
      <c r="A43" s="65">
        <v>41</v>
      </c>
      <c r="B43" s="28">
        <v>243177</v>
      </c>
      <c r="C43" s="66" t="s">
        <v>2414</v>
      </c>
      <c r="D43" s="66"/>
      <c r="E43" s="66"/>
      <c r="F43" s="67" t="s">
        <v>360</v>
      </c>
      <c r="G43" s="68">
        <v>1</v>
      </c>
      <c r="H43" s="18">
        <v>23255.376666666663</v>
      </c>
      <c r="I43" s="99">
        <v>5.62E-2</v>
      </c>
      <c r="J43" s="254">
        <f t="shared" si="2"/>
        <v>24562.32883533333</v>
      </c>
      <c r="K43" s="261">
        <v>44</v>
      </c>
      <c r="L43" s="261">
        <v>12</v>
      </c>
      <c r="M43" s="261">
        <v>17</v>
      </c>
      <c r="N43" s="262" t="s">
        <v>45</v>
      </c>
      <c r="P43" s="479">
        <v>31238</v>
      </c>
      <c r="Q43" s="505">
        <v>29750</v>
      </c>
      <c r="R43" s="537">
        <f t="shared" si="3"/>
        <v>30494</v>
      </c>
    </row>
    <row r="44" spans="1:18" s="1" customFormat="1">
      <c r="A44" s="65">
        <v>42</v>
      </c>
      <c r="B44" s="28">
        <v>285017</v>
      </c>
      <c r="C44" s="66" t="s">
        <v>2415</v>
      </c>
      <c r="D44" s="66"/>
      <c r="E44" s="66"/>
      <c r="F44" s="67" t="s">
        <v>360</v>
      </c>
      <c r="G44" s="68">
        <v>1</v>
      </c>
      <c r="H44" s="18">
        <v>1504.5566666666666</v>
      </c>
      <c r="I44" s="99">
        <v>5.62E-2</v>
      </c>
      <c r="J44" s="254">
        <f t="shared" si="2"/>
        <v>1589.1127513333333</v>
      </c>
      <c r="K44" s="261">
        <v>60</v>
      </c>
      <c r="L44" s="261">
        <v>14</v>
      </c>
      <c r="M44" s="261">
        <v>10</v>
      </c>
      <c r="N44" s="262" t="s">
        <v>45</v>
      </c>
      <c r="P44" s="479">
        <v>2499</v>
      </c>
      <c r="Q44" s="505">
        <v>2380</v>
      </c>
      <c r="R44" s="537">
        <f t="shared" si="3"/>
        <v>2439.5</v>
      </c>
    </row>
    <row r="45" spans="1:18" s="1" customFormat="1" ht="126">
      <c r="A45" s="65">
        <v>43</v>
      </c>
      <c r="B45" s="71">
        <v>285017</v>
      </c>
      <c r="C45" s="109" t="s">
        <v>2416</v>
      </c>
      <c r="D45" s="71"/>
      <c r="E45" s="71"/>
      <c r="F45" s="72" t="s">
        <v>411</v>
      </c>
      <c r="G45" s="72">
        <v>1</v>
      </c>
      <c r="H45" s="73">
        <v>1504.5566666666666</v>
      </c>
      <c r="I45" s="99">
        <v>5.62E-2</v>
      </c>
      <c r="J45" s="254">
        <f t="shared" si="2"/>
        <v>1589.1127513333333</v>
      </c>
      <c r="K45" s="261">
        <v>60</v>
      </c>
      <c r="L45" s="261">
        <v>14</v>
      </c>
      <c r="M45" s="261">
        <v>10</v>
      </c>
      <c r="N45" s="262" t="s">
        <v>45</v>
      </c>
      <c r="P45" s="479">
        <v>3374</v>
      </c>
      <c r="Q45" s="505">
        <v>3213</v>
      </c>
      <c r="R45" s="537">
        <f t="shared" si="3"/>
        <v>3293.5</v>
      </c>
    </row>
    <row r="46" spans="1:18" s="1" customFormat="1" ht="31.5">
      <c r="A46" s="65">
        <v>44</v>
      </c>
      <c r="B46" s="71">
        <v>232177</v>
      </c>
      <c r="C46" s="110" t="s">
        <v>2417</v>
      </c>
      <c r="D46" s="71"/>
      <c r="E46" s="71"/>
      <c r="F46" s="72" t="s">
        <v>498</v>
      </c>
      <c r="G46" s="72">
        <v>1</v>
      </c>
      <c r="H46" s="75">
        <v>2325.2600000000002</v>
      </c>
      <c r="I46" s="99">
        <v>5.62E-2</v>
      </c>
      <c r="J46" s="254">
        <f t="shared" si="2"/>
        <v>2455.9396120000001</v>
      </c>
      <c r="K46" s="261">
        <v>60</v>
      </c>
      <c r="L46" s="261">
        <v>14</v>
      </c>
      <c r="M46" s="261">
        <v>10</v>
      </c>
      <c r="N46" s="262" t="s">
        <v>45</v>
      </c>
      <c r="P46" s="479">
        <v>3749</v>
      </c>
      <c r="Q46" s="505">
        <v>3570</v>
      </c>
      <c r="R46" s="537">
        <f t="shared" si="3"/>
        <v>3659.5</v>
      </c>
    </row>
    <row r="47" spans="1:18" s="1" customFormat="1" ht="126">
      <c r="A47" s="65">
        <v>45</v>
      </c>
      <c r="B47" s="71">
        <v>230091</v>
      </c>
      <c r="C47" s="109" t="s">
        <v>2418</v>
      </c>
      <c r="D47" s="71"/>
      <c r="E47" s="71"/>
      <c r="F47" s="72" t="s">
        <v>165</v>
      </c>
      <c r="G47" s="72">
        <v>1</v>
      </c>
      <c r="H47" s="73">
        <v>246.32999999999998</v>
      </c>
      <c r="I47" s="99">
        <v>5.62E-2</v>
      </c>
      <c r="J47" s="254">
        <f t="shared" si="2"/>
        <v>260.17374599999999</v>
      </c>
      <c r="K47" s="261">
        <v>60</v>
      </c>
      <c r="L47" s="261">
        <v>14</v>
      </c>
      <c r="M47" s="261">
        <v>10</v>
      </c>
      <c r="N47" s="262" t="s">
        <v>45</v>
      </c>
      <c r="P47" s="479">
        <v>46856</v>
      </c>
      <c r="Q47" s="505">
        <v>44625</v>
      </c>
      <c r="R47" s="537">
        <f t="shared" si="3"/>
        <v>45740.5</v>
      </c>
    </row>
    <row r="48" spans="1:18" s="1" customFormat="1" ht="94.5">
      <c r="A48" s="65">
        <v>46</v>
      </c>
      <c r="B48" s="71">
        <v>278272</v>
      </c>
      <c r="C48" s="109" t="s">
        <v>2419</v>
      </c>
      <c r="D48" s="71"/>
      <c r="E48" s="71"/>
      <c r="F48" s="72" t="s">
        <v>2420</v>
      </c>
      <c r="G48" s="72">
        <v>1</v>
      </c>
      <c r="H48" s="73">
        <v>246.32999999999998</v>
      </c>
      <c r="I48" s="99">
        <v>5.62E-2</v>
      </c>
      <c r="J48" s="254">
        <f t="shared" si="2"/>
        <v>260.17374599999999</v>
      </c>
      <c r="K48" s="261">
        <v>60</v>
      </c>
      <c r="L48" s="261">
        <v>14</v>
      </c>
      <c r="M48" s="261">
        <v>10</v>
      </c>
      <c r="N48" s="262" t="s">
        <v>45</v>
      </c>
      <c r="P48" s="479">
        <v>31238</v>
      </c>
      <c r="Q48" s="505">
        <v>29750</v>
      </c>
      <c r="R48" s="537">
        <f t="shared" si="3"/>
        <v>30494</v>
      </c>
    </row>
    <row r="49" spans="1:18" s="1" customFormat="1" ht="157.5">
      <c r="A49" s="65">
        <v>47</v>
      </c>
      <c r="B49" s="71">
        <v>231903</v>
      </c>
      <c r="C49" s="109" t="s">
        <v>2421</v>
      </c>
      <c r="D49" s="71"/>
      <c r="E49" s="71"/>
      <c r="F49" s="72" t="s">
        <v>498</v>
      </c>
      <c r="G49" s="72">
        <v>1</v>
      </c>
      <c r="H49" s="73">
        <v>246.32999999999998</v>
      </c>
      <c r="I49" s="99">
        <v>5.62E-2</v>
      </c>
      <c r="J49" s="254">
        <f t="shared" si="2"/>
        <v>260.17374599999999</v>
      </c>
      <c r="K49" s="261">
        <v>60</v>
      </c>
      <c r="L49" s="261">
        <v>14</v>
      </c>
      <c r="M49" s="261">
        <v>10</v>
      </c>
      <c r="N49" s="262" t="s">
        <v>45</v>
      </c>
      <c r="P49" s="479">
        <v>31238</v>
      </c>
      <c r="Q49" s="505">
        <v>29750</v>
      </c>
      <c r="R49" s="537">
        <f t="shared" si="3"/>
        <v>30494</v>
      </c>
    </row>
    <row r="50" spans="1:18" s="1" customFormat="1" ht="126">
      <c r="A50" s="65">
        <v>48</v>
      </c>
      <c r="B50" s="71">
        <v>231905</v>
      </c>
      <c r="C50" s="109" t="s">
        <v>2422</v>
      </c>
      <c r="D50" s="71"/>
      <c r="E50" s="71"/>
      <c r="F50" s="72" t="s">
        <v>498</v>
      </c>
      <c r="G50" s="72">
        <v>1</v>
      </c>
      <c r="H50" s="71">
        <v>322.88666666666666</v>
      </c>
      <c r="I50" s="99">
        <v>5.62E-2</v>
      </c>
      <c r="J50" s="254">
        <f t="shared" si="2"/>
        <v>341.03289733333332</v>
      </c>
      <c r="K50" s="261">
        <v>60</v>
      </c>
      <c r="L50" s="261">
        <v>14</v>
      </c>
      <c r="M50" s="261">
        <v>10</v>
      </c>
      <c r="N50" s="262" t="s">
        <v>45</v>
      </c>
      <c r="P50" s="479">
        <v>39984</v>
      </c>
      <c r="Q50" s="505">
        <v>38080</v>
      </c>
      <c r="R50" s="537">
        <f t="shared" si="3"/>
        <v>39032</v>
      </c>
    </row>
    <row r="51" spans="1:18" s="1" customFormat="1" ht="409.5">
      <c r="A51" s="65">
        <v>49</v>
      </c>
      <c r="B51" s="71">
        <v>281564</v>
      </c>
      <c r="C51" s="109" t="s">
        <v>2423</v>
      </c>
      <c r="D51" s="71"/>
      <c r="E51" s="71"/>
      <c r="F51" s="72" t="s">
        <v>498</v>
      </c>
      <c r="G51" s="72">
        <v>1</v>
      </c>
      <c r="H51" s="73">
        <v>4924.6166666666668</v>
      </c>
      <c r="I51" s="99">
        <v>5.62E-2</v>
      </c>
      <c r="J51" s="254">
        <f t="shared" si="2"/>
        <v>5201.3801233333334</v>
      </c>
      <c r="K51" s="261">
        <v>60</v>
      </c>
      <c r="L51" s="261">
        <v>14</v>
      </c>
      <c r="M51" s="261">
        <v>10</v>
      </c>
      <c r="N51" s="262" t="s">
        <v>45</v>
      </c>
      <c r="P51" s="479">
        <v>8747</v>
      </c>
      <c r="Q51" s="505">
        <v>8330</v>
      </c>
      <c r="R51" s="537">
        <f t="shared" si="3"/>
        <v>8538.5</v>
      </c>
    </row>
    <row r="52" spans="1:18" s="1" customFormat="1" ht="31.5">
      <c r="A52" s="65">
        <v>50</v>
      </c>
      <c r="B52" s="74">
        <v>280667</v>
      </c>
      <c r="C52" s="109" t="s">
        <v>2424</v>
      </c>
      <c r="D52" s="71"/>
      <c r="E52" s="71"/>
      <c r="F52" s="72" t="s">
        <v>498</v>
      </c>
      <c r="G52" s="72">
        <v>1</v>
      </c>
      <c r="H52" s="73">
        <v>7660.4266666666663</v>
      </c>
      <c r="I52" s="99">
        <v>5.62E-2</v>
      </c>
      <c r="J52" s="254">
        <f t="shared" si="2"/>
        <v>8090.9426453333326</v>
      </c>
      <c r="K52" s="261">
        <v>60</v>
      </c>
      <c r="L52" s="261">
        <v>14</v>
      </c>
      <c r="M52" s="261">
        <v>10</v>
      </c>
      <c r="N52" s="262" t="s">
        <v>45</v>
      </c>
      <c r="P52" s="479">
        <v>11246</v>
      </c>
      <c r="Q52" s="505">
        <v>10710</v>
      </c>
      <c r="R52" s="537">
        <f t="shared" si="3"/>
        <v>10978</v>
      </c>
    </row>
    <row r="53" spans="1:18" s="1" customFormat="1" ht="31.5">
      <c r="A53" s="65">
        <v>51</v>
      </c>
      <c r="B53" s="72">
        <v>280290</v>
      </c>
      <c r="C53" s="109" t="s">
        <v>2425</v>
      </c>
      <c r="D53" s="71"/>
      <c r="E53" s="71"/>
      <c r="F53" s="72" t="s">
        <v>117</v>
      </c>
      <c r="G53" s="72"/>
      <c r="H53" s="73">
        <v>76605.456666666665</v>
      </c>
      <c r="I53" s="99">
        <v>5.62E-2</v>
      </c>
      <c r="J53" s="254">
        <f t="shared" si="2"/>
        <v>80910.683331333334</v>
      </c>
      <c r="K53" s="261">
        <v>60</v>
      </c>
      <c r="L53" s="261">
        <v>14</v>
      </c>
      <c r="M53" s="261">
        <v>10</v>
      </c>
      <c r="N53" s="262" t="s">
        <v>45</v>
      </c>
      <c r="P53" s="479">
        <v>59976</v>
      </c>
      <c r="Q53" s="505">
        <v>57120</v>
      </c>
      <c r="R53" s="537">
        <f t="shared" si="3"/>
        <v>58548</v>
      </c>
    </row>
    <row r="54" spans="1:18" s="1" customFormat="1" ht="15" customHeight="1">
      <c r="A54" s="65">
        <v>52</v>
      </c>
      <c r="B54" s="72">
        <v>275729</v>
      </c>
      <c r="C54" s="109" t="s">
        <v>2426</v>
      </c>
      <c r="D54" s="71"/>
      <c r="E54" s="71"/>
      <c r="F54" s="72" t="s">
        <v>117</v>
      </c>
      <c r="G54" s="72"/>
      <c r="H54" s="73">
        <v>4788.163333333333</v>
      </c>
      <c r="I54" s="99">
        <v>5.62E-2</v>
      </c>
      <c r="J54" s="254">
        <f t="shared" si="2"/>
        <v>5057.2581126666664</v>
      </c>
      <c r="K54" s="261">
        <v>60</v>
      </c>
      <c r="L54" s="261">
        <v>14</v>
      </c>
      <c r="M54" s="261">
        <v>10</v>
      </c>
      <c r="N54" s="262" t="s">
        <v>45</v>
      </c>
      <c r="P54" s="479">
        <v>5782</v>
      </c>
      <c r="Q54" s="505">
        <v>5506</v>
      </c>
      <c r="R54" s="537">
        <f t="shared" si="3"/>
        <v>5644</v>
      </c>
    </row>
  </sheetData>
  <protectedRanges>
    <protectedRange algorithmName="SHA-512" hashValue="6P/smayC24S6dPnMKK2C8F9ilUZpNVjBVg4woORBnVZY5eud8JRd0vwqaLQrmzwNfXDUplUEsuoq77oEsRQS8Q==" saltValue="Tqa+lgTpjAPbNqTOCE6nXw==" spinCount="100000" sqref="C4:E17" name="Rango1_1" securityDescriptor="O:WDG:WDD:(D;;CC;;;S-1-5-21-1836410667-2628117613-3946582407-115395)"/>
    <protectedRange algorithmName="SHA-512" hashValue="Z1P9YxBKW5zXNcvoFL1mEyNmTK+M6GwL89mlr+nZtxmGDLS2ovratLVIye2PXINqFAmQe/M9LG1ciY6BnL4lSQ==" saltValue="CAjPHD5iSRNylSzVzDF98Q==" spinCount="100000" sqref="F4:F17" name="Rango1_1_1" securityDescriptor="O:WDG:WDD:(D;;CC;;;S-1-5-21-1836410667-2628117613-3946582407-115395)"/>
  </protectedRanges>
  <mergeCells count="1">
    <mergeCell ref="A1:G1"/>
  </mergeCells>
  <conditionalFormatting sqref="C31:E44 C3:E4 C6:E10 C5 C12:E29 C11 C30">
    <cfRule type="duplicateValues" dxfId="0" priority="3016" stopIfTrue="1"/>
  </conditionalFormatting>
  <dataValidations xWindow="358" yWindow="713" count="1">
    <dataValidation allowBlank="1" showInputMessage="1" showErrorMessage="1" promptTitle="DESCRIPCIÓN DEL BIEN" prompt="Describa de manera clara el nombre del elemento que se esta solicitando y las caracteristicas del mismo si es necesario." sqref="D6:E10 D31:E44 D12:E29 C3:C44 D3:E4"/>
  </dataValidations>
  <pageMargins left="0.7" right="0.7" top="0.75" bottom="0.75" header="0.3" footer="0.3"/>
  <pageSetup scale="52"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B92"/>
  <sheetViews>
    <sheetView workbookViewId="0">
      <selection activeCell="C4" sqref="C4"/>
    </sheetView>
  </sheetViews>
  <sheetFormatPr baseColWidth="10" defaultColWidth="14.42578125" defaultRowHeight="15" customHeight="1"/>
  <cols>
    <col min="1" max="1" width="5.5703125" style="267" customWidth="1"/>
    <col min="2" max="2" width="11" style="267" customWidth="1"/>
    <col min="3" max="3" width="65.7109375" style="267" customWidth="1"/>
    <col min="4" max="4" width="8.7109375" style="267" customWidth="1"/>
    <col min="5" max="5" width="8.42578125" style="267" customWidth="1"/>
    <col min="6" max="6" width="13.85546875" style="267" customWidth="1"/>
    <col min="7" max="7" width="7" style="267" customWidth="1"/>
    <col min="8" max="9" width="11.7109375" style="267" customWidth="1"/>
    <col min="10" max="10" width="5" style="267" customWidth="1"/>
    <col min="11" max="11" width="6.140625" style="267" hidden="1" customWidth="1"/>
    <col min="12" max="14" width="10.7109375" style="267" hidden="1" customWidth="1"/>
    <col min="15" max="15" width="1.42578125" style="267" hidden="1" customWidth="1"/>
    <col min="16" max="16" width="6.42578125" style="267" hidden="1" customWidth="1"/>
    <col min="17" max="19" width="10.7109375" style="267" hidden="1" customWidth="1"/>
    <col min="20" max="20" width="2.7109375" style="267" hidden="1" customWidth="1"/>
    <col min="21" max="21" width="12.140625" style="267" customWidth="1"/>
    <col min="22" max="22" width="7.28515625" style="267" customWidth="1"/>
    <col min="23" max="23" width="5.85546875" style="267" customWidth="1"/>
    <col min="24" max="24" width="10" style="267" customWidth="1"/>
    <col min="25" max="25" width="14.42578125" style="267"/>
    <col min="26" max="27" width="14.42578125" style="487"/>
    <col min="28" max="28" width="14.42578125" style="494"/>
    <col min="29" max="16384" width="14.42578125" style="267"/>
  </cols>
  <sheetData>
    <row r="1" spans="1:28" ht="15.75" customHeight="1">
      <c r="A1" s="575" t="s">
        <v>3095</v>
      </c>
      <c r="B1" s="576"/>
      <c r="C1" s="576"/>
      <c r="D1" s="576"/>
      <c r="E1" s="576"/>
      <c r="F1" s="576"/>
      <c r="G1" s="576"/>
      <c r="H1" s="576"/>
      <c r="I1" s="268"/>
      <c r="J1" s="269" t="s">
        <v>2121</v>
      </c>
      <c r="K1" s="270"/>
      <c r="L1" s="270"/>
      <c r="M1" s="270"/>
      <c r="N1" s="269"/>
      <c r="O1" s="269"/>
      <c r="P1" s="269"/>
      <c r="Q1" s="269"/>
      <c r="R1" s="269"/>
      <c r="S1" s="269"/>
      <c r="T1" s="269"/>
      <c r="U1" s="577" t="s">
        <v>21</v>
      </c>
      <c r="V1" s="578"/>
      <c r="W1" s="578"/>
      <c r="X1" s="579"/>
    </row>
    <row r="2" spans="1:28" ht="39.75" customHeight="1">
      <c r="A2" s="271" t="s">
        <v>22</v>
      </c>
      <c r="B2" s="272" t="s">
        <v>23</v>
      </c>
      <c r="C2" s="273" t="s">
        <v>24</v>
      </c>
      <c r="D2" s="274" t="s">
        <v>25</v>
      </c>
      <c r="E2" s="275" t="s">
        <v>26</v>
      </c>
      <c r="F2" s="276" t="s">
        <v>1488</v>
      </c>
      <c r="G2" s="277" t="s">
        <v>1489</v>
      </c>
      <c r="H2" s="277" t="s">
        <v>2427</v>
      </c>
      <c r="I2" s="278" t="s">
        <v>2428</v>
      </c>
      <c r="J2" s="279"/>
      <c r="K2" s="280" t="s">
        <v>2429</v>
      </c>
      <c r="L2" s="281" t="s">
        <v>2430</v>
      </c>
      <c r="M2" s="281" t="s">
        <v>2431</v>
      </c>
      <c r="N2" s="282" t="s">
        <v>1494</v>
      </c>
      <c r="O2" s="283"/>
      <c r="P2" s="284" t="s">
        <v>1495</v>
      </c>
      <c r="Q2" s="282" t="s">
        <v>2432</v>
      </c>
      <c r="R2" s="282" t="s">
        <v>2433</v>
      </c>
      <c r="S2" s="282" t="s">
        <v>2434</v>
      </c>
      <c r="T2" s="285" t="s">
        <v>1499</v>
      </c>
      <c r="U2" s="286" t="s">
        <v>30</v>
      </c>
      <c r="V2" s="285" t="s">
        <v>31</v>
      </c>
      <c r="W2" s="285" t="s">
        <v>32</v>
      </c>
      <c r="X2" s="287" t="s">
        <v>33</v>
      </c>
      <c r="Z2" s="480" t="s">
        <v>34</v>
      </c>
      <c r="AA2" s="486" t="s">
        <v>35</v>
      </c>
      <c r="AB2" s="470" t="s">
        <v>36</v>
      </c>
    </row>
    <row r="3" spans="1:28" ht="63">
      <c r="A3" s="288">
        <v>1</v>
      </c>
      <c r="B3" s="288">
        <v>234156</v>
      </c>
      <c r="C3" s="289" t="s">
        <v>2435</v>
      </c>
      <c r="D3" s="290" t="s">
        <v>2436</v>
      </c>
      <c r="E3" s="290">
        <v>9</v>
      </c>
      <c r="F3" s="291">
        <v>8000</v>
      </c>
      <c r="G3" s="292">
        <v>0</v>
      </c>
      <c r="H3" s="293">
        <f t="shared" ref="H3:H25" si="0">F3*G3</f>
        <v>0</v>
      </c>
      <c r="I3" s="294">
        <f t="shared" ref="I3:I25" si="1">E3*F3</f>
        <v>72000</v>
      </c>
      <c r="J3" s="279"/>
      <c r="K3" s="295"/>
      <c r="L3" s="295"/>
      <c r="M3" s="295"/>
      <c r="N3" s="296"/>
      <c r="O3" s="279"/>
      <c r="P3" s="297"/>
      <c r="Q3" s="298"/>
      <c r="R3" s="298"/>
      <c r="S3" s="299"/>
      <c r="T3" s="300"/>
      <c r="U3" s="301">
        <v>10</v>
      </c>
      <c r="V3" s="302">
        <v>17</v>
      </c>
      <c r="W3" s="302">
        <v>16</v>
      </c>
      <c r="X3" s="302">
        <v>5</v>
      </c>
      <c r="Z3" s="488">
        <v>188200</v>
      </c>
      <c r="AA3" s="489" t="s">
        <v>2437</v>
      </c>
      <c r="AB3" s="495">
        <f t="shared" ref="AB3:AB25" si="2">AVERAGE(Z3,AA3)</f>
        <v>188200</v>
      </c>
    </row>
    <row r="4" spans="1:28" ht="93.75" customHeight="1">
      <c r="A4" s="288">
        <v>2</v>
      </c>
      <c r="B4" s="288">
        <v>234165</v>
      </c>
      <c r="C4" s="289" t="s">
        <v>2438</v>
      </c>
      <c r="D4" s="290" t="s">
        <v>2436</v>
      </c>
      <c r="E4" s="290">
        <v>18</v>
      </c>
      <c r="F4" s="303">
        <v>8000</v>
      </c>
      <c r="G4" s="292">
        <v>0</v>
      </c>
      <c r="H4" s="293">
        <f t="shared" si="0"/>
        <v>0</v>
      </c>
      <c r="I4" s="294">
        <f t="shared" si="1"/>
        <v>144000</v>
      </c>
      <c r="J4" s="279"/>
      <c r="K4" s="295"/>
      <c r="L4" s="295"/>
      <c r="M4" s="295"/>
      <c r="N4" s="296"/>
      <c r="O4" s="279"/>
      <c r="P4" s="297"/>
      <c r="Q4" s="298"/>
      <c r="R4" s="298"/>
      <c r="S4" s="299"/>
      <c r="T4" s="300"/>
      <c r="U4" s="301">
        <v>10</v>
      </c>
      <c r="V4" s="302">
        <v>17</v>
      </c>
      <c r="W4" s="302">
        <v>16</v>
      </c>
      <c r="X4" s="302">
        <v>1</v>
      </c>
      <c r="Z4" s="490">
        <v>336500</v>
      </c>
      <c r="AA4" s="489" t="s">
        <v>2439</v>
      </c>
      <c r="AB4" s="496">
        <f t="shared" si="2"/>
        <v>336500</v>
      </c>
    </row>
    <row r="5" spans="1:28" ht="60" customHeight="1">
      <c r="A5" s="288">
        <v>3</v>
      </c>
      <c r="B5" s="304">
        <v>240874</v>
      </c>
      <c r="C5" s="289" t="s">
        <v>2440</v>
      </c>
      <c r="D5" s="290" t="s">
        <v>2436</v>
      </c>
      <c r="E5" s="290">
        <v>15</v>
      </c>
      <c r="F5" s="303">
        <v>8000</v>
      </c>
      <c r="G5" s="292">
        <v>0</v>
      </c>
      <c r="H5" s="293">
        <f t="shared" si="0"/>
        <v>0</v>
      </c>
      <c r="I5" s="294">
        <f t="shared" si="1"/>
        <v>120000</v>
      </c>
      <c r="J5" s="279"/>
      <c r="K5" s="295"/>
      <c r="L5" s="295"/>
      <c r="M5" s="295"/>
      <c r="N5" s="296"/>
      <c r="O5" s="279"/>
      <c r="P5" s="297"/>
      <c r="Q5" s="298"/>
      <c r="R5" s="298"/>
      <c r="S5" s="299"/>
      <c r="T5" s="300"/>
      <c r="U5" s="301">
        <v>10</v>
      </c>
      <c r="V5" s="302">
        <v>17</v>
      </c>
      <c r="W5" s="302">
        <v>16</v>
      </c>
      <c r="X5" s="302">
        <v>2</v>
      </c>
      <c r="Z5" s="490">
        <v>291800</v>
      </c>
      <c r="AA5" s="489" t="s">
        <v>2441</v>
      </c>
      <c r="AB5" s="496">
        <f t="shared" si="2"/>
        <v>291800</v>
      </c>
    </row>
    <row r="6" spans="1:28" ht="88.5" customHeight="1">
      <c r="A6" s="288">
        <v>4</v>
      </c>
      <c r="B6" s="304">
        <v>239549</v>
      </c>
      <c r="C6" s="289" t="s">
        <v>2442</v>
      </c>
      <c r="D6" s="290" t="s">
        <v>2436</v>
      </c>
      <c r="E6" s="290">
        <v>6</v>
      </c>
      <c r="F6" s="303">
        <v>6200</v>
      </c>
      <c r="G6" s="292">
        <v>0</v>
      </c>
      <c r="H6" s="293">
        <f t="shared" si="0"/>
        <v>0</v>
      </c>
      <c r="I6" s="294">
        <f t="shared" si="1"/>
        <v>37200</v>
      </c>
      <c r="J6" s="279"/>
      <c r="K6" s="295"/>
      <c r="L6" s="295"/>
      <c r="M6" s="295"/>
      <c r="N6" s="296"/>
      <c r="O6" s="279"/>
      <c r="P6" s="297"/>
      <c r="Q6" s="298"/>
      <c r="R6" s="298"/>
      <c r="S6" s="299"/>
      <c r="T6" s="300"/>
      <c r="U6" s="301">
        <v>10</v>
      </c>
      <c r="V6" s="302">
        <v>17</v>
      </c>
      <c r="W6" s="302">
        <v>16</v>
      </c>
      <c r="X6" s="302">
        <v>7</v>
      </c>
      <c r="Z6" s="490">
        <v>230600</v>
      </c>
      <c r="AA6" s="489" t="s">
        <v>2443</v>
      </c>
      <c r="AB6" s="496">
        <f t="shared" si="2"/>
        <v>230600</v>
      </c>
    </row>
    <row r="7" spans="1:28" ht="92.25" customHeight="1">
      <c r="A7" s="288">
        <v>5</v>
      </c>
      <c r="B7" s="304" t="s">
        <v>2444</v>
      </c>
      <c r="C7" s="289" t="s">
        <v>2445</v>
      </c>
      <c r="D7" s="290" t="s">
        <v>2436</v>
      </c>
      <c r="E7" s="290">
        <v>9</v>
      </c>
      <c r="F7" s="303">
        <v>156500</v>
      </c>
      <c r="G7" s="292">
        <v>0</v>
      </c>
      <c r="H7" s="293">
        <f t="shared" si="0"/>
        <v>0</v>
      </c>
      <c r="I7" s="294">
        <f t="shared" si="1"/>
        <v>1408500</v>
      </c>
      <c r="J7" s="279"/>
      <c r="K7" s="295"/>
      <c r="L7" s="295"/>
      <c r="M7" s="295"/>
      <c r="N7" s="296"/>
      <c r="O7" s="279"/>
      <c r="P7" s="297"/>
      <c r="Q7" s="298"/>
      <c r="R7" s="298"/>
      <c r="S7" s="299"/>
      <c r="T7" s="300"/>
      <c r="U7" s="301">
        <v>10</v>
      </c>
      <c r="V7" s="302">
        <v>17</v>
      </c>
      <c r="W7" s="302">
        <v>16</v>
      </c>
      <c r="X7" s="302">
        <v>8</v>
      </c>
      <c r="Z7" s="490">
        <v>156500</v>
      </c>
      <c r="AA7" s="489" t="s">
        <v>2446</v>
      </c>
      <c r="AB7" s="496">
        <f t="shared" si="2"/>
        <v>156500</v>
      </c>
    </row>
    <row r="8" spans="1:28" ht="63">
      <c r="A8" s="288">
        <v>6</v>
      </c>
      <c r="B8" s="304">
        <v>281976</v>
      </c>
      <c r="C8" s="289" t="s">
        <v>2447</v>
      </c>
      <c r="D8" s="290" t="s">
        <v>2436</v>
      </c>
      <c r="E8" s="290">
        <v>60</v>
      </c>
      <c r="F8" s="303">
        <v>625</v>
      </c>
      <c r="G8" s="292">
        <v>0</v>
      </c>
      <c r="H8" s="293">
        <f t="shared" si="0"/>
        <v>0</v>
      </c>
      <c r="I8" s="294">
        <f t="shared" si="1"/>
        <v>37500</v>
      </c>
      <c r="J8" s="279"/>
      <c r="K8" s="295"/>
      <c r="L8" s="295"/>
      <c r="M8" s="295"/>
      <c r="N8" s="296"/>
      <c r="O8" s="279"/>
      <c r="P8" s="297"/>
      <c r="Q8" s="298"/>
      <c r="R8" s="298"/>
      <c r="S8" s="299"/>
      <c r="T8" s="300"/>
      <c r="U8" s="301">
        <v>10</v>
      </c>
      <c r="V8" s="302">
        <v>17</v>
      </c>
      <c r="W8" s="302">
        <v>16</v>
      </c>
      <c r="X8" s="302">
        <v>11</v>
      </c>
      <c r="Z8" s="490">
        <v>16800</v>
      </c>
      <c r="AA8" s="489" t="s">
        <v>2448</v>
      </c>
      <c r="AB8" s="496">
        <f t="shared" si="2"/>
        <v>16800</v>
      </c>
    </row>
    <row r="9" spans="1:28" ht="94.5">
      <c r="A9" s="288">
        <v>7</v>
      </c>
      <c r="B9" s="304" t="s">
        <v>2444</v>
      </c>
      <c r="C9" s="289" t="s">
        <v>2449</v>
      </c>
      <c r="D9" s="290" t="s">
        <v>2450</v>
      </c>
      <c r="E9" s="305">
        <v>24</v>
      </c>
      <c r="F9" s="303">
        <v>380800</v>
      </c>
      <c r="G9" s="292">
        <v>0.19</v>
      </c>
      <c r="H9" s="293">
        <f t="shared" si="0"/>
        <v>72352</v>
      </c>
      <c r="I9" s="294">
        <f t="shared" si="1"/>
        <v>9139200</v>
      </c>
      <c r="J9" s="279"/>
      <c r="K9" s="295"/>
      <c r="L9" s="295"/>
      <c r="M9" s="295"/>
      <c r="N9" s="296"/>
      <c r="O9" s="279"/>
      <c r="P9" s="297"/>
      <c r="Q9" s="298"/>
      <c r="R9" s="298"/>
      <c r="S9" s="299"/>
      <c r="T9" s="300"/>
      <c r="U9" s="304">
        <v>12</v>
      </c>
      <c r="V9" s="304">
        <v>35</v>
      </c>
      <c r="W9" s="304">
        <v>23</v>
      </c>
      <c r="X9" s="304">
        <v>1</v>
      </c>
      <c r="Z9" s="491">
        <v>453152</v>
      </c>
      <c r="AA9" s="492" t="s">
        <v>2451</v>
      </c>
      <c r="AB9" s="496">
        <f t="shared" si="2"/>
        <v>453152</v>
      </c>
    </row>
    <row r="10" spans="1:28" ht="31.5">
      <c r="A10" s="288">
        <v>8</v>
      </c>
      <c r="B10" s="304" t="s">
        <v>2444</v>
      </c>
      <c r="C10" s="289" t="s">
        <v>2452</v>
      </c>
      <c r="D10" s="290" t="s">
        <v>2450</v>
      </c>
      <c r="E10" s="305">
        <v>2</v>
      </c>
      <c r="F10" s="303">
        <v>178200</v>
      </c>
      <c r="G10" s="292">
        <v>0.19</v>
      </c>
      <c r="H10" s="293">
        <f t="shared" si="0"/>
        <v>33858</v>
      </c>
      <c r="I10" s="294">
        <f t="shared" si="1"/>
        <v>356400</v>
      </c>
      <c r="J10" s="279"/>
      <c r="K10" s="295"/>
      <c r="L10" s="295"/>
      <c r="M10" s="295"/>
      <c r="N10" s="296"/>
      <c r="O10" s="279"/>
      <c r="P10" s="297"/>
      <c r="Q10" s="298"/>
      <c r="R10" s="298"/>
      <c r="S10" s="299"/>
      <c r="T10" s="300"/>
      <c r="U10" s="304">
        <v>12</v>
      </c>
      <c r="V10" s="304">
        <v>35</v>
      </c>
      <c r="W10" s="304">
        <v>23</v>
      </c>
      <c r="X10" s="304">
        <v>1</v>
      </c>
      <c r="Z10" s="491">
        <v>212058</v>
      </c>
      <c r="AA10" s="489" t="s">
        <v>2453</v>
      </c>
      <c r="AB10" s="496">
        <f t="shared" si="2"/>
        <v>212058</v>
      </c>
    </row>
    <row r="11" spans="1:28" ht="94.5">
      <c r="A11" s="288">
        <v>9</v>
      </c>
      <c r="B11" s="304" t="s">
        <v>2444</v>
      </c>
      <c r="C11" s="289" t="s">
        <v>2454</v>
      </c>
      <c r="D11" s="290" t="s">
        <v>2450</v>
      </c>
      <c r="E11" s="305">
        <v>24</v>
      </c>
      <c r="F11" s="303">
        <v>405100</v>
      </c>
      <c r="G11" s="292">
        <v>0.19</v>
      </c>
      <c r="H11" s="293">
        <f t="shared" si="0"/>
        <v>76969</v>
      </c>
      <c r="I11" s="294">
        <f t="shared" si="1"/>
        <v>9722400</v>
      </c>
      <c r="J11" s="279"/>
      <c r="K11" s="295"/>
      <c r="L11" s="295"/>
      <c r="M11" s="295"/>
      <c r="N11" s="296"/>
      <c r="O11" s="279"/>
      <c r="P11" s="297"/>
      <c r="Q11" s="298"/>
      <c r="R11" s="298"/>
      <c r="S11" s="299"/>
      <c r="T11" s="300"/>
      <c r="U11" s="304">
        <v>12</v>
      </c>
      <c r="V11" s="304">
        <v>35</v>
      </c>
      <c r="W11" s="304">
        <v>23</v>
      </c>
      <c r="X11" s="304">
        <v>1</v>
      </c>
      <c r="Z11" s="491">
        <v>482069</v>
      </c>
      <c r="AA11" s="492" t="s">
        <v>2455</v>
      </c>
      <c r="AB11" s="496">
        <f t="shared" si="2"/>
        <v>482069</v>
      </c>
    </row>
    <row r="12" spans="1:28" ht="71.25" customHeight="1">
      <c r="A12" s="288">
        <v>10</v>
      </c>
      <c r="B12" s="304" t="s">
        <v>2444</v>
      </c>
      <c r="C12" s="289" t="s">
        <v>2456</v>
      </c>
      <c r="D12" s="290" t="s">
        <v>2457</v>
      </c>
      <c r="E12" s="305">
        <v>6</v>
      </c>
      <c r="F12" s="303">
        <v>300000</v>
      </c>
      <c r="G12" s="292">
        <v>0.19</v>
      </c>
      <c r="H12" s="293">
        <f t="shared" si="0"/>
        <v>57000</v>
      </c>
      <c r="I12" s="294">
        <f t="shared" si="1"/>
        <v>1800000</v>
      </c>
      <c r="J12" s="279"/>
      <c r="K12" s="295"/>
      <c r="L12" s="295"/>
      <c r="M12" s="295"/>
      <c r="N12" s="296"/>
      <c r="O12" s="279"/>
      <c r="P12" s="297"/>
      <c r="Q12" s="298"/>
      <c r="R12" s="298"/>
      <c r="S12" s="299"/>
      <c r="T12" s="300"/>
      <c r="U12" s="304">
        <v>41</v>
      </c>
      <c r="V12" s="304">
        <v>11</v>
      </c>
      <c r="W12" s="304">
        <v>61</v>
      </c>
      <c r="X12" s="304">
        <v>5</v>
      </c>
      <c r="Z12" s="491">
        <v>357000</v>
      </c>
      <c r="AA12" s="492" t="s">
        <v>2458</v>
      </c>
      <c r="AB12" s="496">
        <f t="shared" si="2"/>
        <v>357000</v>
      </c>
    </row>
    <row r="13" spans="1:28" ht="93.75" customHeight="1">
      <c r="A13" s="288">
        <v>11</v>
      </c>
      <c r="B13" s="304" t="s">
        <v>2444</v>
      </c>
      <c r="C13" s="289" t="s">
        <v>2459</v>
      </c>
      <c r="D13" s="290" t="s">
        <v>2460</v>
      </c>
      <c r="E13" s="305">
        <v>4</v>
      </c>
      <c r="F13" s="303">
        <v>1169200</v>
      </c>
      <c r="G13" s="292">
        <v>0.19</v>
      </c>
      <c r="H13" s="293">
        <f t="shared" si="0"/>
        <v>222148</v>
      </c>
      <c r="I13" s="294">
        <f t="shared" si="1"/>
        <v>4676800</v>
      </c>
      <c r="J13" s="279"/>
      <c r="K13" s="295"/>
      <c r="L13" s="295"/>
      <c r="M13" s="295"/>
      <c r="N13" s="296"/>
      <c r="O13" s="279"/>
      <c r="P13" s="297"/>
      <c r="Q13" s="298"/>
      <c r="R13" s="298"/>
      <c r="S13" s="299"/>
      <c r="T13" s="300"/>
      <c r="U13" s="304">
        <v>12</v>
      </c>
      <c r="V13" s="304">
        <v>35</v>
      </c>
      <c r="W13" s="304">
        <v>21</v>
      </c>
      <c r="X13" s="304">
        <v>6</v>
      </c>
      <c r="Z13" s="491">
        <v>1391348</v>
      </c>
      <c r="AA13" s="492" t="s">
        <v>2461</v>
      </c>
      <c r="AB13" s="496">
        <f t="shared" si="2"/>
        <v>1391348</v>
      </c>
    </row>
    <row r="14" spans="1:28" ht="50.25" customHeight="1">
      <c r="A14" s="288">
        <v>12</v>
      </c>
      <c r="B14" s="304" t="s">
        <v>2444</v>
      </c>
      <c r="C14" s="289" t="s">
        <v>2462</v>
      </c>
      <c r="D14" s="290" t="s">
        <v>2463</v>
      </c>
      <c r="E14" s="305">
        <v>3</v>
      </c>
      <c r="F14" s="303">
        <v>882100</v>
      </c>
      <c r="G14" s="292">
        <v>0.19</v>
      </c>
      <c r="H14" s="293">
        <f t="shared" si="0"/>
        <v>167599</v>
      </c>
      <c r="I14" s="294">
        <f t="shared" si="1"/>
        <v>2646300</v>
      </c>
      <c r="J14" s="279"/>
      <c r="K14" s="295"/>
      <c r="L14" s="295"/>
      <c r="M14" s="295"/>
      <c r="N14" s="296"/>
      <c r="O14" s="279"/>
      <c r="P14" s="297"/>
      <c r="Q14" s="298"/>
      <c r="R14" s="298"/>
      <c r="S14" s="299"/>
      <c r="T14" s="300"/>
      <c r="U14" s="304">
        <v>12</v>
      </c>
      <c r="V14" s="304">
        <v>17</v>
      </c>
      <c r="W14" s="304">
        <v>15</v>
      </c>
      <c r="X14" s="304">
        <v>9</v>
      </c>
      <c r="Z14" s="491">
        <v>1090</v>
      </c>
      <c r="AA14" s="489" t="s">
        <v>2464</v>
      </c>
      <c r="AB14" s="496">
        <f t="shared" si="2"/>
        <v>1090</v>
      </c>
    </row>
    <row r="15" spans="1:28" ht="63">
      <c r="A15" s="288">
        <v>13</v>
      </c>
      <c r="B15" s="304" t="s">
        <v>2444</v>
      </c>
      <c r="C15" s="289" t="s">
        <v>2465</v>
      </c>
      <c r="D15" s="290" t="s">
        <v>2466</v>
      </c>
      <c r="E15" s="305">
        <v>3</v>
      </c>
      <c r="F15" s="303">
        <v>307700</v>
      </c>
      <c r="G15" s="292">
        <v>0.19</v>
      </c>
      <c r="H15" s="293">
        <f t="shared" si="0"/>
        <v>58463</v>
      </c>
      <c r="I15" s="294">
        <f t="shared" si="1"/>
        <v>923100</v>
      </c>
      <c r="J15" s="279"/>
      <c r="K15" s="295"/>
      <c r="L15" s="295"/>
      <c r="M15" s="295"/>
      <c r="N15" s="296"/>
      <c r="O15" s="279"/>
      <c r="P15" s="297"/>
      <c r="Q15" s="298"/>
      <c r="R15" s="298"/>
      <c r="S15" s="299"/>
      <c r="T15" s="300"/>
      <c r="U15" s="304">
        <v>50</v>
      </c>
      <c r="V15" s="304">
        <v>16</v>
      </c>
      <c r="W15" s="304">
        <v>15</v>
      </c>
      <c r="X15" s="304">
        <v>9</v>
      </c>
      <c r="Z15" s="491">
        <v>366163</v>
      </c>
      <c r="AA15" s="492" t="s">
        <v>2467</v>
      </c>
      <c r="AB15" s="496">
        <f t="shared" si="2"/>
        <v>366163</v>
      </c>
    </row>
    <row r="16" spans="1:28" ht="63" customHeight="1">
      <c r="A16" s="288">
        <v>14</v>
      </c>
      <c r="B16" s="304" t="s">
        <v>2444</v>
      </c>
      <c r="C16" s="289" t="s">
        <v>2468</v>
      </c>
      <c r="D16" s="290" t="s">
        <v>2469</v>
      </c>
      <c r="E16" s="305">
        <v>6</v>
      </c>
      <c r="F16" s="303">
        <v>359000</v>
      </c>
      <c r="G16" s="292">
        <v>0.19</v>
      </c>
      <c r="H16" s="293">
        <f t="shared" si="0"/>
        <v>68210</v>
      </c>
      <c r="I16" s="294">
        <f t="shared" si="1"/>
        <v>2154000</v>
      </c>
      <c r="J16" s="279"/>
      <c r="K16" s="295"/>
      <c r="L16" s="295"/>
      <c r="M16" s="295"/>
      <c r="N16" s="296"/>
      <c r="O16" s="279"/>
      <c r="P16" s="297"/>
      <c r="Q16" s="298"/>
      <c r="R16" s="298"/>
      <c r="S16" s="299"/>
      <c r="T16" s="300"/>
      <c r="U16" s="304">
        <v>41</v>
      </c>
      <c r="V16" s="304">
        <v>11</v>
      </c>
      <c r="W16" s="304">
        <v>61</v>
      </c>
      <c r="X16" s="304">
        <v>5</v>
      </c>
      <c r="Z16" s="491">
        <v>427210</v>
      </c>
      <c r="AA16" s="492" t="s">
        <v>2470</v>
      </c>
      <c r="AB16" s="496">
        <f t="shared" si="2"/>
        <v>427210</v>
      </c>
    </row>
    <row r="17" spans="1:28" ht="47.25" customHeight="1">
      <c r="A17" s="288">
        <v>15</v>
      </c>
      <c r="B17" s="304" t="s">
        <v>2444</v>
      </c>
      <c r="C17" s="289" t="s">
        <v>2471</v>
      </c>
      <c r="D17" s="290" t="s">
        <v>2472</v>
      </c>
      <c r="E17" s="305">
        <v>3</v>
      </c>
      <c r="F17" s="303">
        <v>166700</v>
      </c>
      <c r="G17" s="292">
        <v>0.19</v>
      </c>
      <c r="H17" s="293">
        <f t="shared" si="0"/>
        <v>31673</v>
      </c>
      <c r="I17" s="294">
        <f t="shared" si="1"/>
        <v>500100</v>
      </c>
      <c r="J17" s="279"/>
      <c r="K17" s="295"/>
      <c r="L17" s="295"/>
      <c r="M17" s="295"/>
      <c r="N17" s="296"/>
      <c r="O17" s="279"/>
      <c r="P17" s="297"/>
      <c r="Q17" s="298"/>
      <c r="R17" s="298"/>
      <c r="S17" s="299"/>
      <c r="T17" s="300"/>
      <c r="U17" s="304">
        <v>12</v>
      </c>
      <c r="V17" s="304">
        <v>35</v>
      </c>
      <c r="W17" s="304">
        <v>21</v>
      </c>
      <c r="X17" s="304">
        <v>7</v>
      </c>
      <c r="Z17" s="491">
        <v>198373</v>
      </c>
      <c r="AA17" s="492" t="s">
        <v>2473</v>
      </c>
      <c r="AB17" s="496">
        <f t="shared" si="2"/>
        <v>198373</v>
      </c>
    </row>
    <row r="18" spans="1:28" ht="78.75">
      <c r="A18" s="288">
        <v>16</v>
      </c>
      <c r="B18" s="304" t="s">
        <v>2444</v>
      </c>
      <c r="C18" s="289" t="s">
        <v>2474</v>
      </c>
      <c r="D18" s="290" t="s">
        <v>2475</v>
      </c>
      <c r="E18" s="305">
        <v>3</v>
      </c>
      <c r="F18" s="303">
        <v>256399.99999999997</v>
      </c>
      <c r="G18" s="292">
        <v>0.19</v>
      </c>
      <c r="H18" s="293">
        <f t="shared" si="0"/>
        <v>48715.999999999993</v>
      </c>
      <c r="I18" s="294">
        <f t="shared" si="1"/>
        <v>769199.99999999988</v>
      </c>
      <c r="J18" s="279"/>
      <c r="K18" s="295"/>
      <c r="L18" s="295"/>
      <c r="M18" s="295"/>
      <c r="N18" s="296"/>
      <c r="O18" s="279"/>
      <c r="P18" s="297"/>
      <c r="Q18" s="298"/>
      <c r="R18" s="298"/>
      <c r="S18" s="299"/>
      <c r="T18" s="300"/>
      <c r="U18" s="304">
        <v>12</v>
      </c>
      <c r="V18" s="304">
        <v>35</v>
      </c>
      <c r="W18" s="304">
        <v>21</v>
      </c>
      <c r="X18" s="304">
        <v>6</v>
      </c>
      <c r="Z18" s="491">
        <v>305116</v>
      </c>
      <c r="AA18" s="492" t="s">
        <v>2476</v>
      </c>
      <c r="AB18" s="496">
        <f t="shared" si="2"/>
        <v>305116</v>
      </c>
    </row>
    <row r="19" spans="1:28" ht="24" customHeight="1">
      <c r="A19" s="288">
        <v>17</v>
      </c>
      <c r="B19" s="304" t="s">
        <v>2444</v>
      </c>
      <c r="C19" s="289" t="s">
        <v>2477</v>
      </c>
      <c r="D19" s="290" t="s">
        <v>2478</v>
      </c>
      <c r="E19" s="305">
        <v>3</v>
      </c>
      <c r="F19" s="303">
        <v>548700</v>
      </c>
      <c r="G19" s="292">
        <v>0.19</v>
      </c>
      <c r="H19" s="293">
        <f t="shared" si="0"/>
        <v>104253</v>
      </c>
      <c r="I19" s="294">
        <f t="shared" si="1"/>
        <v>1646100</v>
      </c>
      <c r="J19" s="279"/>
      <c r="K19" s="295"/>
      <c r="L19" s="295"/>
      <c r="M19" s="295"/>
      <c r="N19" s="296"/>
      <c r="O19" s="279"/>
      <c r="P19" s="297"/>
      <c r="Q19" s="298"/>
      <c r="R19" s="298"/>
      <c r="S19" s="299"/>
      <c r="T19" s="300"/>
      <c r="U19" s="304">
        <v>12</v>
      </c>
      <c r="V19" s="304">
        <v>16</v>
      </c>
      <c r="W19" s="304">
        <v>15</v>
      </c>
      <c r="X19" s="304">
        <v>3</v>
      </c>
      <c r="Z19" s="491">
        <v>652953</v>
      </c>
      <c r="AA19" s="492" t="s">
        <v>2479</v>
      </c>
      <c r="AB19" s="496">
        <f t="shared" si="2"/>
        <v>652953</v>
      </c>
    </row>
    <row r="20" spans="1:28" ht="27.75" customHeight="1">
      <c r="A20" s="288">
        <v>18</v>
      </c>
      <c r="B20" s="304" t="s">
        <v>2444</v>
      </c>
      <c r="C20" s="289" t="s">
        <v>2480</v>
      </c>
      <c r="D20" s="290" t="s">
        <v>2481</v>
      </c>
      <c r="E20" s="305">
        <v>3</v>
      </c>
      <c r="F20" s="303">
        <v>626900</v>
      </c>
      <c r="G20" s="292">
        <v>0.19</v>
      </c>
      <c r="H20" s="293">
        <f t="shared" si="0"/>
        <v>119111</v>
      </c>
      <c r="I20" s="294">
        <f t="shared" si="1"/>
        <v>1880700</v>
      </c>
      <c r="J20" s="279"/>
      <c r="K20" s="295"/>
      <c r="L20" s="295"/>
      <c r="M20" s="295"/>
      <c r="N20" s="296"/>
      <c r="O20" s="279"/>
      <c r="P20" s="297"/>
      <c r="Q20" s="298"/>
      <c r="R20" s="298"/>
      <c r="S20" s="299"/>
      <c r="T20" s="300"/>
      <c r="U20" s="304">
        <v>41</v>
      </c>
      <c r="V20" s="304">
        <v>11</v>
      </c>
      <c r="W20" s="304">
        <v>61</v>
      </c>
      <c r="X20" s="304">
        <v>5</v>
      </c>
      <c r="Z20" s="491">
        <v>746011</v>
      </c>
      <c r="AA20" s="492" t="s">
        <v>2482</v>
      </c>
      <c r="AB20" s="496">
        <f t="shared" si="2"/>
        <v>746011</v>
      </c>
    </row>
    <row r="21" spans="1:28" ht="12.75" customHeight="1">
      <c r="A21" s="288">
        <v>19</v>
      </c>
      <c r="B21" s="304" t="s">
        <v>2444</v>
      </c>
      <c r="C21" s="289" t="s">
        <v>2483</v>
      </c>
      <c r="D21" s="290" t="s">
        <v>2484</v>
      </c>
      <c r="E21" s="290">
        <v>3</v>
      </c>
      <c r="F21" s="303">
        <v>430800</v>
      </c>
      <c r="G21" s="292">
        <v>0.19</v>
      </c>
      <c r="H21" s="293">
        <f t="shared" si="0"/>
        <v>81852</v>
      </c>
      <c r="I21" s="294">
        <f t="shared" si="1"/>
        <v>1292400</v>
      </c>
      <c r="J21" s="279"/>
      <c r="K21" s="295"/>
      <c r="L21" s="295"/>
      <c r="M21" s="295"/>
      <c r="N21" s="296"/>
      <c r="O21" s="279"/>
      <c r="P21" s="297"/>
      <c r="Q21" s="298"/>
      <c r="R21" s="298"/>
      <c r="S21" s="299"/>
      <c r="T21" s="300"/>
      <c r="U21" s="306">
        <v>41</v>
      </c>
      <c r="V21" s="306">
        <v>11</v>
      </c>
      <c r="W21" s="306">
        <v>61</v>
      </c>
      <c r="X21" s="306">
        <v>5</v>
      </c>
      <c r="Z21" s="491">
        <v>512652</v>
      </c>
      <c r="AA21" s="489" t="s">
        <v>2485</v>
      </c>
      <c r="AB21" s="496">
        <f t="shared" si="2"/>
        <v>512652</v>
      </c>
    </row>
    <row r="22" spans="1:28" ht="12.75" customHeight="1">
      <c r="A22" s="288">
        <v>20</v>
      </c>
      <c r="B22" s="304"/>
      <c r="C22" s="307" t="s">
        <v>2486</v>
      </c>
      <c r="D22" s="290" t="s">
        <v>2487</v>
      </c>
      <c r="E22" s="290">
        <v>2</v>
      </c>
      <c r="F22" s="303">
        <v>5000</v>
      </c>
      <c r="G22" s="292">
        <v>0.19</v>
      </c>
      <c r="H22" s="293">
        <f t="shared" si="0"/>
        <v>950</v>
      </c>
      <c r="I22" s="294">
        <f t="shared" si="1"/>
        <v>10000</v>
      </c>
      <c r="J22" s="279"/>
      <c r="K22" s="308"/>
      <c r="L22" s="308"/>
      <c r="M22" s="295"/>
      <c r="N22" s="296"/>
      <c r="O22" s="279"/>
      <c r="P22" s="297"/>
      <c r="Q22" s="298"/>
      <c r="R22" s="298"/>
      <c r="S22" s="299"/>
      <c r="T22" s="296"/>
      <c r="U22" s="304">
        <v>12</v>
      </c>
      <c r="V22" s="304">
        <v>14</v>
      </c>
      <c r="W22" s="304">
        <v>21</v>
      </c>
      <c r="X22" s="304">
        <v>3</v>
      </c>
      <c r="Z22" s="491">
        <v>10000</v>
      </c>
      <c r="AA22" s="489">
        <v>10000</v>
      </c>
      <c r="AB22" s="496">
        <f t="shared" si="2"/>
        <v>10000</v>
      </c>
    </row>
    <row r="23" spans="1:28" ht="12.75" customHeight="1">
      <c r="A23" s="288">
        <v>21</v>
      </c>
      <c r="B23" s="304"/>
      <c r="C23" s="289" t="s">
        <v>2488</v>
      </c>
      <c r="D23" s="305" t="s">
        <v>2489</v>
      </c>
      <c r="E23" s="290">
        <v>1</v>
      </c>
      <c r="F23" s="303">
        <v>27600</v>
      </c>
      <c r="G23" s="292">
        <v>0.19</v>
      </c>
      <c r="H23" s="293">
        <f t="shared" si="0"/>
        <v>5244</v>
      </c>
      <c r="I23" s="294">
        <f t="shared" si="1"/>
        <v>27600</v>
      </c>
      <c r="J23" s="279"/>
      <c r="K23" s="308"/>
      <c r="L23" s="308"/>
      <c r="M23" s="295"/>
      <c r="N23" s="296"/>
      <c r="O23" s="279"/>
      <c r="P23" s="297"/>
      <c r="Q23" s="298"/>
      <c r="R23" s="298"/>
      <c r="S23" s="299"/>
      <c r="T23" s="296"/>
      <c r="U23" s="304">
        <v>41</v>
      </c>
      <c r="V23" s="304">
        <v>11</v>
      </c>
      <c r="W23" s="304">
        <v>56</v>
      </c>
      <c r="X23" s="304">
        <v>3</v>
      </c>
      <c r="Z23" s="491">
        <v>32844</v>
      </c>
      <c r="AA23" s="489" t="s">
        <v>2490</v>
      </c>
      <c r="AB23" s="496">
        <f t="shared" si="2"/>
        <v>32844</v>
      </c>
    </row>
    <row r="24" spans="1:28" ht="12.75" customHeight="1">
      <c r="A24" s="288">
        <v>22</v>
      </c>
      <c r="B24" s="304"/>
      <c r="C24" s="289" t="s">
        <v>2491</v>
      </c>
      <c r="D24" s="305" t="s">
        <v>2489</v>
      </c>
      <c r="E24" s="290">
        <v>1</v>
      </c>
      <c r="F24" s="303">
        <v>57700</v>
      </c>
      <c r="G24" s="292">
        <v>0</v>
      </c>
      <c r="H24" s="293">
        <f t="shared" si="0"/>
        <v>0</v>
      </c>
      <c r="I24" s="294">
        <f t="shared" si="1"/>
        <v>57700</v>
      </c>
      <c r="J24" s="279"/>
      <c r="K24" s="308"/>
      <c r="L24" s="308"/>
      <c r="M24" s="295"/>
      <c r="N24" s="296"/>
      <c r="O24" s="279"/>
      <c r="P24" s="297"/>
      <c r="Q24" s="298"/>
      <c r="R24" s="298"/>
      <c r="S24" s="299"/>
      <c r="T24" s="296"/>
      <c r="U24" s="304">
        <v>12</v>
      </c>
      <c r="V24" s="304">
        <v>18</v>
      </c>
      <c r="W24" s="304">
        <v>15</v>
      </c>
      <c r="X24" s="304">
        <v>2</v>
      </c>
      <c r="Z24" s="491">
        <v>57700</v>
      </c>
      <c r="AA24" s="489" t="s">
        <v>2492</v>
      </c>
      <c r="AB24" s="496">
        <f t="shared" si="2"/>
        <v>57700</v>
      </c>
    </row>
    <row r="25" spans="1:28" ht="12.75" customHeight="1">
      <c r="A25" s="288">
        <v>23</v>
      </c>
      <c r="B25" s="304"/>
      <c r="C25" s="289" t="s">
        <v>2493</v>
      </c>
      <c r="D25" s="305" t="s">
        <v>545</v>
      </c>
      <c r="E25" s="290">
        <v>0.5</v>
      </c>
      <c r="F25" s="303">
        <v>108500</v>
      </c>
      <c r="G25" s="292">
        <v>0.19</v>
      </c>
      <c r="H25" s="293">
        <f t="shared" si="0"/>
        <v>20615</v>
      </c>
      <c r="I25" s="294">
        <f t="shared" si="1"/>
        <v>54250</v>
      </c>
      <c r="J25" s="279"/>
      <c r="K25" s="308"/>
      <c r="L25" s="308"/>
      <c r="M25" s="295"/>
      <c r="N25" s="296"/>
      <c r="O25" s="279"/>
      <c r="P25" s="297"/>
      <c r="Q25" s="298"/>
      <c r="R25" s="298"/>
      <c r="S25" s="299"/>
      <c r="T25" s="296"/>
      <c r="U25" s="304">
        <v>11</v>
      </c>
      <c r="V25" s="304">
        <v>12</v>
      </c>
      <c r="W25" s="304">
        <v>15</v>
      </c>
      <c r="X25" s="304">
        <v>3</v>
      </c>
      <c r="Z25" s="491">
        <v>129115</v>
      </c>
      <c r="AA25" s="489" t="s">
        <v>2494</v>
      </c>
      <c r="AB25" s="496">
        <f t="shared" si="2"/>
        <v>129115</v>
      </c>
    </row>
    <row r="26" spans="1:28" ht="15.75" customHeight="1">
      <c r="A26" s="309" t="s">
        <v>2121</v>
      </c>
      <c r="B26" s="309"/>
      <c r="C26" s="310" t="s">
        <v>2495</v>
      </c>
      <c r="D26" s="310"/>
      <c r="E26" s="311">
        <f>SUM(E3:E21)</f>
        <v>204</v>
      </c>
      <c r="F26" s="276"/>
      <c r="G26" s="310"/>
      <c r="H26" s="312"/>
      <c r="I26" s="313"/>
      <c r="J26" s="314"/>
      <c r="K26" s="315">
        <f t="shared" ref="K26:N26" si="3">SUM(K3:K21)</f>
        <v>0</v>
      </c>
      <c r="L26" s="315">
        <f t="shared" si="3"/>
        <v>0</v>
      </c>
      <c r="M26" s="316">
        <f t="shared" si="3"/>
        <v>0</v>
      </c>
      <c r="N26" s="317">
        <f t="shared" si="3"/>
        <v>0</v>
      </c>
      <c r="O26" s="314"/>
      <c r="P26" s="318"/>
      <c r="Q26" s="315">
        <f t="shared" ref="Q26:T26" si="4">SUM(Q3:Q21)</f>
        <v>0</v>
      </c>
      <c r="R26" s="315">
        <f t="shared" si="4"/>
        <v>0</v>
      </c>
      <c r="S26" s="316">
        <f t="shared" si="4"/>
        <v>0</v>
      </c>
      <c r="T26" s="316">
        <f t="shared" si="4"/>
        <v>0</v>
      </c>
      <c r="U26" s="319"/>
      <c r="V26" s="319"/>
      <c r="W26" s="319"/>
      <c r="X26" s="319"/>
      <c r="Z26" s="493"/>
      <c r="AA26" s="493"/>
    </row>
    <row r="27" spans="1:28" ht="12.75" customHeight="1">
      <c r="A27" s="266"/>
      <c r="B27" s="266"/>
      <c r="C27" s="266"/>
      <c r="D27" s="266"/>
      <c r="E27" s="266"/>
      <c r="F27" s="266"/>
      <c r="G27" s="266"/>
      <c r="H27" s="266"/>
      <c r="I27" s="266"/>
      <c r="J27" s="266"/>
      <c r="K27" s="320"/>
      <c r="L27" s="320"/>
      <c r="M27" s="320"/>
      <c r="N27" s="266"/>
      <c r="O27" s="266"/>
      <c r="P27" s="266"/>
      <c r="Q27" s="266"/>
      <c r="R27" s="266"/>
      <c r="S27" s="266"/>
      <c r="T27" s="266"/>
      <c r="U27" s="266"/>
      <c r="V27" s="266"/>
      <c r="W27" s="266"/>
      <c r="X27" s="266"/>
      <c r="Z27" s="493"/>
      <c r="AA27" s="493"/>
    </row>
    <row r="28" spans="1:28" ht="12.75" customHeight="1">
      <c r="A28" s="266"/>
      <c r="B28" s="266"/>
      <c r="C28" s="266"/>
      <c r="D28" s="266"/>
      <c r="E28" s="266"/>
      <c r="F28" s="321"/>
      <c r="G28" s="266"/>
      <c r="H28" s="266"/>
      <c r="I28" s="266"/>
      <c r="J28" s="266"/>
      <c r="K28" s="320"/>
      <c r="L28" s="320"/>
      <c r="M28" s="320"/>
      <c r="N28" s="266"/>
      <c r="O28" s="266"/>
      <c r="P28" s="266"/>
      <c r="Q28" s="266"/>
      <c r="R28" s="266"/>
      <c r="S28" s="266"/>
      <c r="T28" s="266"/>
      <c r="U28" s="266"/>
      <c r="V28" s="266"/>
      <c r="W28" s="266"/>
      <c r="X28" s="266"/>
      <c r="Z28" s="493"/>
      <c r="AA28" s="493"/>
    </row>
    <row r="29" spans="1:28" ht="12.75" customHeight="1">
      <c r="A29" s="266"/>
      <c r="B29" s="266"/>
      <c r="C29" s="266"/>
      <c r="D29" s="266"/>
      <c r="E29" s="266"/>
      <c r="F29" s="266"/>
      <c r="G29" s="266"/>
      <c r="H29" s="266"/>
      <c r="I29" s="266"/>
      <c r="J29" s="266"/>
      <c r="K29" s="320"/>
      <c r="L29" s="320"/>
      <c r="M29" s="320"/>
      <c r="N29" s="266"/>
      <c r="O29" s="266"/>
      <c r="P29" s="266"/>
      <c r="Q29" s="266"/>
      <c r="R29" s="266"/>
      <c r="S29" s="266"/>
      <c r="T29" s="266"/>
      <c r="U29" s="266"/>
      <c r="V29" s="266"/>
      <c r="W29" s="266"/>
      <c r="X29" s="266"/>
      <c r="Z29" s="493"/>
      <c r="AA29" s="493"/>
    </row>
    <row r="30" spans="1:28" ht="12.75" customHeight="1">
      <c r="A30" s="266"/>
      <c r="B30" s="266"/>
      <c r="C30" s="266"/>
      <c r="D30" s="266"/>
      <c r="E30" s="266"/>
      <c r="F30" s="266"/>
      <c r="G30" s="266"/>
      <c r="H30" s="266"/>
      <c r="I30" s="266"/>
      <c r="J30" s="266"/>
      <c r="K30" s="320"/>
      <c r="L30" s="320"/>
      <c r="M30" s="320"/>
      <c r="N30" s="266"/>
      <c r="O30" s="266"/>
      <c r="P30" s="266"/>
      <c r="Q30" s="266"/>
      <c r="R30" s="266"/>
      <c r="S30" s="266"/>
      <c r="T30" s="266"/>
      <c r="U30" s="266"/>
      <c r="V30" s="266"/>
      <c r="W30" s="266"/>
      <c r="X30" s="266"/>
      <c r="Z30" s="493"/>
      <c r="AA30" s="493"/>
    </row>
    <row r="31" spans="1:28" ht="12.75" customHeight="1">
      <c r="A31" s="266"/>
      <c r="B31" s="266"/>
      <c r="C31" s="266"/>
      <c r="D31" s="266"/>
      <c r="E31" s="266"/>
      <c r="F31" s="266"/>
      <c r="G31" s="266"/>
      <c r="H31" s="266"/>
      <c r="I31" s="266"/>
      <c r="J31" s="266"/>
      <c r="K31" s="320"/>
      <c r="L31" s="320"/>
      <c r="M31" s="320"/>
      <c r="N31" s="266"/>
      <c r="O31" s="266"/>
      <c r="P31" s="266"/>
      <c r="Q31" s="266"/>
      <c r="R31" s="266"/>
      <c r="S31" s="266"/>
      <c r="T31" s="266"/>
      <c r="U31" s="266"/>
      <c r="V31" s="266"/>
      <c r="W31" s="266"/>
      <c r="X31" s="266"/>
      <c r="Z31" s="493"/>
      <c r="AA31" s="493"/>
    </row>
    <row r="32" spans="1:28" ht="12.75" customHeight="1">
      <c r="A32" s="266"/>
      <c r="B32" s="266"/>
      <c r="C32" s="266"/>
      <c r="D32" s="266"/>
      <c r="E32" s="266"/>
      <c r="F32" s="266"/>
      <c r="G32" s="266"/>
      <c r="H32" s="266"/>
      <c r="I32" s="266"/>
      <c r="J32" s="266"/>
      <c r="K32" s="320"/>
      <c r="L32" s="320"/>
      <c r="M32" s="320"/>
      <c r="N32" s="266"/>
      <c r="O32" s="266"/>
      <c r="P32" s="266"/>
      <c r="Q32" s="266"/>
      <c r="R32" s="266"/>
      <c r="S32" s="266"/>
      <c r="T32" s="266"/>
      <c r="U32" s="266"/>
      <c r="V32" s="266"/>
      <c r="W32" s="266"/>
      <c r="X32" s="266"/>
      <c r="Z32" s="493"/>
      <c r="AA32" s="493"/>
    </row>
    <row r="33" spans="1:27" ht="12.75" customHeight="1">
      <c r="A33" s="266"/>
      <c r="B33" s="266"/>
      <c r="C33" s="266"/>
      <c r="D33" s="266"/>
      <c r="E33" s="266"/>
      <c r="F33" s="266"/>
      <c r="G33" s="266"/>
      <c r="H33" s="266"/>
      <c r="I33" s="266"/>
      <c r="J33" s="266"/>
      <c r="K33" s="320"/>
      <c r="L33" s="320"/>
      <c r="M33" s="320"/>
      <c r="N33" s="266"/>
      <c r="O33" s="266"/>
      <c r="P33" s="266"/>
      <c r="Q33" s="266"/>
      <c r="R33" s="266"/>
      <c r="S33" s="266"/>
      <c r="T33" s="266"/>
      <c r="U33" s="266"/>
      <c r="V33" s="266"/>
      <c r="W33" s="266"/>
      <c r="X33" s="266"/>
      <c r="Z33" s="493"/>
      <c r="AA33" s="493"/>
    </row>
    <row r="34" spans="1:27" ht="12.75" customHeight="1">
      <c r="A34" s="266"/>
      <c r="B34" s="266"/>
      <c r="C34" s="266"/>
      <c r="D34" s="266"/>
      <c r="E34" s="266"/>
      <c r="F34" s="266"/>
      <c r="G34" s="266"/>
      <c r="H34" s="266"/>
      <c r="I34" s="266"/>
      <c r="J34" s="266"/>
      <c r="K34" s="320"/>
      <c r="L34" s="320"/>
      <c r="M34" s="320"/>
      <c r="N34" s="266"/>
      <c r="O34" s="266"/>
      <c r="P34" s="266"/>
      <c r="Q34" s="266"/>
      <c r="R34" s="266"/>
      <c r="S34" s="266"/>
      <c r="T34" s="266"/>
      <c r="U34" s="266"/>
      <c r="V34" s="266"/>
      <c r="W34" s="266"/>
      <c r="X34" s="266"/>
      <c r="Z34" s="493"/>
      <c r="AA34" s="493"/>
    </row>
    <row r="35" spans="1:27" ht="12.75" customHeight="1">
      <c r="A35" s="266"/>
      <c r="B35" s="266"/>
      <c r="C35" s="266"/>
      <c r="D35" s="266"/>
      <c r="E35" s="266"/>
      <c r="F35" s="266"/>
      <c r="G35" s="266"/>
      <c r="H35" s="266"/>
      <c r="I35" s="266"/>
      <c r="J35" s="266"/>
      <c r="K35" s="320"/>
      <c r="L35" s="320"/>
      <c r="M35" s="320"/>
      <c r="N35" s="266"/>
      <c r="O35" s="266"/>
      <c r="P35" s="266"/>
      <c r="Q35" s="266"/>
      <c r="R35" s="266"/>
      <c r="S35" s="266"/>
      <c r="T35" s="266"/>
      <c r="U35" s="266"/>
      <c r="V35" s="266"/>
      <c r="W35" s="266"/>
      <c r="X35" s="266"/>
      <c r="Z35" s="493"/>
      <c r="AA35" s="493"/>
    </row>
    <row r="36" spans="1:27" ht="12.75" customHeight="1">
      <c r="A36" s="266"/>
      <c r="B36" s="266"/>
      <c r="C36" s="266"/>
      <c r="D36" s="266"/>
      <c r="E36" s="266"/>
      <c r="F36" s="266"/>
      <c r="G36" s="266"/>
      <c r="H36" s="266"/>
      <c r="I36" s="266"/>
      <c r="J36" s="266"/>
      <c r="K36" s="320"/>
      <c r="L36" s="320"/>
      <c r="M36" s="320"/>
      <c r="N36" s="266"/>
      <c r="O36" s="266"/>
      <c r="P36" s="266"/>
      <c r="Q36" s="266"/>
      <c r="R36" s="266"/>
      <c r="S36" s="266"/>
      <c r="T36" s="266"/>
      <c r="U36" s="266"/>
      <c r="V36" s="266"/>
      <c r="W36" s="266"/>
      <c r="X36" s="266"/>
      <c r="Z36" s="493"/>
      <c r="AA36" s="493"/>
    </row>
    <row r="37" spans="1:27" ht="12.75" customHeight="1">
      <c r="A37" s="266"/>
      <c r="B37" s="266"/>
      <c r="C37" s="266"/>
      <c r="D37" s="266"/>
      <c r="E37" s="266"/>
      <c r="F37" s="266"/>
      <c r="G37" s="266"/>
      <c r="H37" s="266"/>
      <c r="I37" s="266"/>
      <c r="J37" s="266"/>
      <c r="K37" s="320"/>
      <c r="L37" s="320"/>
      <c r="M37" s="320"/>
      <c r="N37" s="266"/>
      <c r="O37" s="266"/>
      <c r="P37" s="266"/>
      <c r="Q37" s="266"/>
      <c r="R37" s="266"/>
      <c r="S37" s="266"/>
      <c r="T37" s="266"/>
      <c r="U37" s="266"/>
      <c r="V37" s="266"/>
      <c r="W37" s="266"/>
      <c r="X37" s="266"/>
      <c r="Z37" s="493"/>
      <c r="AA37" s="493"/>
    </row>
    <row r="38" spans="1:27" ht="12.75" customHeight="1">
      <c r="A38" s="266"/>
      <c r="B38" s="266"/>
      <c r="C38" s="266"/>
      <c r="D38" s="266"/>
      <c r="E38" s="266"/>
      <c r="F38" s="266"/>
      <c r="G38" s="266"/>
      <c r="H38" s="266"/>
      <c r="I38" s="266"/>
      <c r="J38" s="266"/>
      <c r="K38" s="320"/>
      <c r="L38" s="320"/>
      <c r="M38" s="320"/>
      <c r="N38" s="266"/>
      <c r="O38" s="266"/>
      <c r="P38" s="266"/>
      <c r="Q38" s="266"/>
      <c r="R38" s="266"/>
      <c r="S38" s="266"/>
      <c r="T38" s="266"/>
      <c r="U38" s="266"/>
      <c r="V38" s="266"/>
      <c r="W38" s="266"/>
      <c r="X38" s="266"/>
      <c r="Z38" s="493"/>
      <c r="AA38" s="493"/>
    </row>
    <row r="39" spans="1:27" ht="12.75" customHeight="1">
      <c r="A39" s="266"/>
      <c r="B39" s="266"/>
      <c r="C39" s="266"/>
      <c r="D39" s="266"/>
      <c r="E39" s="266"/>
      <c r="F39" s="266"/>
      <c r="G39" s="266"/>
      <c r="H39" s="266"/>
      <c r="I39" s="266"/>
      <c r="J39" s="266"/>
      <c r="K39" s="320"/>
      <c r="L39" s="320"/>
      <c r="M39" s="320"/>
      <c r="N39" s="266"/>
      <c r="O39" s="266"/>
      <c r="P39" s="266"/>
      <c r="Q39" s="266"/>
      <c r="R39" s="266"/>
      <c r="S39" s="266"/>
      <c r="T39" s="266"/>
      <c r="U39" s="266"/>
      <c r="V39" s="266"/>
      <c r="W39" s="266"/>
      <c r="X39" s="266"/>
      <c r="Z39" s="493"/>
      <c r="AA39" s="493"/>
    </row>
    <row r="40" spans="1:27" ht="12.75" customHeight="1">
      <c r="A40" s="266"/>
      <c r="B40" s="266"/>
      <c r="C40" s="266"/>
      <c r="D40" s="266"/>
      <c r="E40" s="266"/>
      <c r="F40" s="266"/>
      <c r="G40" s="266"/>
      <c r="H40" s="266"/>
      <c r="I40" s="266"/>
      <c r="J40" s="266"/>
      <c r="K40" s="320"/>
      <c r="L40" s="320"/>
      <c r="M40" s="320"/>
      <c r="N40" s="266"/>
      <c r="O40" s="266"/>
      <c r="P40" s="266"/>
      <c r="Q40" s="266"/>
      <c r="R40" s="266"/>
      <c r="S40" s="266"/>
      <c r="T40" s="266"/>
      <c r="U40" s="266"/>
      <c r="V40" s="266"/>
      <c r="W40" s="266"/>
      <c r="X40" s="266"/>
      <c r="Z40" s="493"/>
      <c r="AA40" s="493"/>
    </row>
    <row r="41" spans="1:27" ht="12.75" customHeight="1">
      <c r="A41" s="266"/>
      <c r="B41" s="266"/>
      <c r="C41" s="266"/>
      <c r="D41" s="266"/>
      <c r="E41" s="266"/>
      <c r="F41" s="266"/>
      <c r="G41" s="266"/>
      <c r="H41" s="266"/>
      <c r="I41" s="266"/>
      <c r="J41" s="266"/>
      <c r="K41" s="320"/>
      <c r="L41" s="320"/>
      <c r="M41" s="320"/>
      <c r="N41" s="266"/>
      <c r="O41" s="266"/>
      <c r="P41" s="266"/>
      <c r="Q41" s="266"/>
      <c r="R41" s="266"/>
      <c r="S41" s="266"/>
      <c r="T41" s="266"/>
      <c r="U41" s="266"/>
      <c r="V41" s="266"/>
      <c r="W41" s="266"/>
      <c r="X41" s="266"/>
      <c r="Z41" s="493"/>
      <c r="AA41" s="493"/>
    </row>
    <row r="42" spans="1:27" ht="12.75" customHeight="1">
      <c r="A42" s="266"/>
      <c r="B42" s="266"/>
      <c r="C42" s="266"/>
      <c r="D42" s="266"/>
      <c r="E42" s="266"/>
      <c r="F42" s="266"/>
      <c r="G42" s="266"/>
      <c r="H42" s="266"/>
      <c r="I42" s="266"/>
      <c r="J42" s="266"/>
      <c r="K42" s="320"/>
      <c r="L42" s="320"/>
      <c r="M42" s="320"/>
      <c r="N42" s="266"/>
      <c r="O42" s="266"/>
      <c r="P42" s="266"/>
      <c r="Q42" s="266"/>
      <c r="R42" s="266"/>
      <c r="S42" s="266"/>
      <c r="T42" s="266"/>
      <c r="U42" s="266"/>
      <c r="V42" s="266"/>
      <c r="W42" s="266"/>
      <c r="X42" s="266"/>
      <c r="Z42" s="493"/>
      <c r="AA42" s="493"/>
    </row>
    <row r="43" spans="1:27" ht="12.75" customHeight="1">
      <c r="A43" s="266"/>
      <c r="B43" s="266"/>
      <c r="C43" s="266"/>
      <c r="D43" s="266"/>
      <c r="E43" s="266"/>
      <c r="F43" s="266"/>
      <c r="G43" s="266"/>
      <c r="H43" s="266"/>
      <c r="I43" s="266"/>
      <c r="J43" s="266"/>
      <c r="K43" s="320"/>
      <c r="L43" s="320"/>
      <c r="M43" s="320"/>
      <c r="N43" s="266"/>
      <c r="O43" s="266"/>
      <c r="P43" s="266"/>
      <c r="Q43" s="266"/>
      <c r="R43" s="266"/>
      <c r="S43" s="266"/>
      <c r="T43" s="266"/>
      <c r="U43" s="266"/>
      <c r="V43" s="266"/>
      <c r="W43" s="266"/>
      <c r="X43" s="266"/>
      <c r="Z43" s="493"/>
      <c r="AA43" s="493"/>
    </row>
    <row r="44" spans="1:27" ht="12.75" customHeight="1">
      <c r="A44" s="266"/>
      <c r="B44" s="266"/>
      <c r="C44" s="266"/>
      <c r="D44" s="266"/>
      <c r="E44" s="266"/>
      <c r="F44" s="266"/>
      <c r="G44" s="266"/>
      <c r="H44" s="266"/>
      <c r="I44" s="266"/>
      <c r="J44" s="266"/>
      <c r="K44" s="320"/>
      <c r="L44" s="320"/>
      <c r="M44" s="320"/>
      <c r="N44" s="266"/>
      <c r="O44" s="266"/>
      <c r="P44" s="266"/>
      <c r="Q44" s="266"/>
      <c r="R44" s="266"/>
      <c r="S44" s="266"/>
      <c r="T44" s="266"/>
      <c r="U44" s="266"/>
      <c r="V44" s="266"/>
      <c r="W44" s="266"/>
      <c r="X44" s="266"/>
      <c r="Z44" s="493"/>
      <c r="AA44" s="493"/>
    </row>
    <row r="45" spans="1:27" ht="12.75" customHeight="1">
      <c r="A45" s="266"/>
      <c r="B45" s="266"/>
      <c r="C45" s="266"/>
      <c r="D45" s="266"/>
      <c r="E45" s="266"/>
      <c r="F45" s="266"/>
      <c r="G45" s="266"/>
      <c r="H45" s="266"/>
      <c r="I45" s="266"/>
      <c r="J45" s="266"/>
      <c r="K45" s="320"/>
      <c r="L45" s="320"/>
      <c r="M45" s="320"/>
      <c r="N45" s="266"/>
      <c r="O45" s="266"/>
      <c r="P45" s="266"/>
      <c r="Q45" s="266"/>
      <c r="R45" s="266"/>
      <c r="S45" s="266"/>
      <c r="T45" s="266"/>
      <c r="U45" s="266"/>
      <c r="V45" s="266"/>
      <c r="W45" s="266"/>
      <c r="X45" s="266"/>
      <c r="Z45" s="493"/>
      <c r="AA45" s="493"/>
    </row>
    <row r="46" spans="1:27" ht="12.75" customHeight="1">
      <c r="A46" s="266"/>
      <c r="B46" s="266"/>
      <c r="C46" s="266"/>
      <c r="D46" s="266"/>
      <c r="E46" s="266"/>
      <c r="F46" s="266"/>
      <c r="G46" s="266"/>
      <c r="H46" s="266"/>
      <c r="I46" s="266"/>
      <c r="J46" s="266"/>
      <c r="K46" s="320"/>
      <c r="L46" s="320"/>
      <c r="M46" s="320"/>
      <c r="N46" s="266"/>
      <c r="O46" s="266"/>
      <c r="P46" s="266"/>
      <c r="Q46" s="266"/>
      <c r="R46" s="266"/>
      <c r="S46" s="266"/>
      <c r="T46" s="266"/>
      <c r="U46" s="266"/>
      <c r="V46" s="266"/>
      <c r="W46" s="266"/>
      <c r="X46" s="266"/>
      <c r="Z46" s="493"/>
      <c r="AA46" s="493"/>
    </row>
    <row r="47" spans="1:27" ht="12.75" customHeight="1">
      <c r="A47" s="266"/>
      <c r="B47" s="266"/>
      <c r="C47" s="266"/>
      <c r="D47" s="266"/>
      <c r="E47" s="266"/>
      <c r="F47" s="266"/>
      <c r="G47" s="266"/>
      <c r="H47" s="266"/>
      <c r="I47" s="266"/>
      <c r="J47" s="266"/>
      <c r="K47" s="320"/>
      <c r="L47" s="320"/>
      <c r="M47" s="320"/>
      <c r="N47" s="266"/>
      <c r="O47" s="266"/>
      <c r="P47" s="266"/>
      <c r="Q47" s="266"/>
      <c r="R47" s="266"/>
      <c r="S47" s="266"/>
      <c r="T47" s="266"/>
      <c r="U47" s="266"/>
      <c r="V47" s="266"/>
      <c r="W47" s="266"/>
      <c r="X47" s="266"/>
      <c r="Z47" s="493"/>
      <c r="AA47" s="493"/>
    </row>
    <row r="48" spans="1:27" ht="12.75" customHeight="1">
      <c r="A48" s="266"/>
      <c r="B48" s="266"/>
      <c r="C48" s="266"/>
      <c r="D48" s="266"/>
      <c r="E48" s="266"/>
      <c r="F48" s="266"/>
      <c r="G48" s="266"/>
      <c r="H48" s="266"/>
      <c r="I48" s="266"/>
      <c r="J48" s="266"/>
      <c r="K48" s="320"/>
      <c r="L48" s="320"/>
      <c r="M48" s="320"/>
      <c r="N48" s="266"/>
      <c r="O48" s="266"/>
      <c r="P48" s="266"/>
      <c r="Q48" s="266"/>
      <c r="R48" s="266"/>
      <c r="S48" s="266"/>
      <c r="T48" s="266"/>
      <c r="U48" s="266"/>
      <c r="V48" s="266"/>
      <c r="W48" s="266"/>
      <c r="X48" s="266"/>
    </row>
    <row r="49" spans="1:24" ht="12.75" customHeight="1">
      <c r="A49" s="266"/>
      <c r="B49" s="266"/>
      <c r="C49" s="266"/>
      <c r="D49" s="266"/>
      <c r="E49" s="266"/>
      <c r="F49" s="266"/>
      <c r="G49" s="266"/>
      <c r="H49" s="266"/>
      <c r="I49" s="266"/>
      <c r="J49" s="266"/>
      <c r="K49" s="320"/>
      <c r="L49" s="320"/>
      <c r="M49" s="320"/>
      <c r="N49" s="266"/>
      <c r="O49" s="266"/>
      <c r="P49" s="266"/>
      <c r="Q49" s="266"/>
      <c r="R49" s="266"/>
      <c r="S49" s="266"/>
      <c r="T49" s="266"/>
      <c r="U49" s="266"/>
      <c r="V49" s="266"/>
      <c r="W49" s="266"/>
      <c r="X49" s="266"/>
    </row>
    <row r="50" spans="1:24" ht="12.75" customHeight="1">
      <c r="A50" s="266"/>
      <c r="B50" s="266"/>
      <c r="C50" s="266"/>
      <c r="D50" s="266"/>
      <c r="E50" s="266"/>
      <c r="F50" s="266"/>
      <c r="G50" s="266"/>
      <c r="H50" s="266"/>
      <c r="I50" s="266"/>
      <c r="J50" s="266"/>
      <c r="K50" s="320"/>
      <c r="L50" s="320"/>
      <c r="M50" s="320"/>
      <c r="N50" s="266"/>
      <c r="O50" s="266"/>
      <c r="P50" s="266"/>
      <c r="Q50" s="266"/>
      <c r="R50" s="266"/>
      <c r="S50" s="266"/>
      <c r="T50" s="266"/>
      <c r="U50" s="266"/>
      <c r="V50" s="266"/>
      <c r="W50" s="266"/>
      <c r="X50" s="266"/>
    </row>
    <row r="51" spans="1:24" ht="12.75" customHeight="1">
      <c r="A51" s="266"/>
      <c r="B51" s="266"/>
      <c r="C51" s="266"/>
      <c r="D51" s="266"/>
      <c r="E51" s="266"/>
      <c r="F51" s="266"/>
      <c r="G51" s="266"/>
      <c r="H51" s="266"/>
      <c r="I51" s="266"/>
      <c r="J51" s="266"/>
      <c r="K51" s="320"/>
      <c r="L51" s="320"/>
      <c r="M51" s="320"/>
      <c r="N51" s="266"/>
      <c r="O51" s="266"/>
      <c r="P51" s="266"/>
      <c r="Q51" s="266"/>
      <c r="R51" s="266"/>
      <c r="S51" s="266"/>
      <c r="T51" s="266"/>
      <c r="U51" s="266"/>
      <c r="V51" s="266"/>
      <c r="W51" s="266"/>
      <c r="X51" s="266"/>
    </row>
    <row r="52" spans="1:24" ht="12.75" customHeight="1">
      <c r="A52" s="266"/>
      <c r="B52" s="266"/>
      <c r="C52" s="266"/>
      <c r="D52" s="266"/>
      <c r="E52" s="266"/>
      <c r="F52" s="266"/>
      <c r="G52" s="266"/>
      <c r="H52" s="266"/>
      <c r="I52" s="266"/>
      <c r="J52" s="266"/>
      <c r="K52" s="320"/>
      <c r="L52" s="320"/>
      <c r="M52" s="320"/>
      <c r="N52" s="266"/>
      <c r="O52" s="266"/>
      <c r="P52" s="266"/>
      <c r="Q52" s="266"/>
      <c r="R52" s="266"/>
      <c r="S52" s="266"/>
      <c r="T52" s="266"/>
      <c r="U52" s="266"/>
      <c r="V52" s="266"/>
      <c r="W52" s="266"/>
      <c r="X52" s="266"/>
    </row>
    <row r="53" spans="1:24" ht="12.75" customHeight="1">
      <c r="A53" s="266"/>
      <c r="B53" s="266"/>
      <c r="C53" s="266"/>
      <c r="D53" s="266"/>
      <c r="E53" s="266"/>
      <c r="F53" s="266"/>
      <c r="G53" s="266"/>
      <c r="H53" s="266"/>
      <c r="I53" s="266"/>
      <c r="J53" s="266"/>
      <c r="K53" s="320"/>
      <c r="L53" s="320"/>
      <c r="M53" s="320"/>
      <c r="N53" s="266"/>
      <c r="O53" s="266"/>
      <c r="P53" s="266"/>
      <c r="Q53" s="266"/>
      <c r="R53" s="266"/>
      <c r="S53" s="266"/>
      <c r="T53" s="266"/>
      <c r="U53" s="266"/>
      <c r="V53" s="266"/>
      <c r="W53" s="266"/>
      <c r="X53" s="266"/>
    </row>
    <row r="54" spans="1:24" ht="12.75" customHeight="1">
      <c r="A54" s="266"/>
      <c r="B54" s="266"/>
      <c r="C54" s="266"/>
      <c r="D54" s="266"/>
      <c r="E54" s="266"/>
      <c r="F54" s="266"/>
      <c r="G54" s="266"/>
      <c r="H54" s="266"/>
      <c r="I54" s="266"/>
      <c r="J54" s="266"/>
      <c r="K54" s="320"/>
      <c r="L54" s="320"/>
      <c r="M54" s="320"/>
      <c r="N54" s="266"/>
      <c r="O54" s="266"/>
      <c r="P54" s="266"/>
      <c r="Q54" s="266"/>
      <c r="R54" s="266"/>
      <c r="S54" s="266"/>
      <c r="T54" s="266"/>
      <c r="U54" s="266"/>
      <c r="V54" s="266"/>
      <c r="W54" s="266"/>
      <c r="X54" s="266"/>
    </row>
    <row r="55" spans="1:24" ht="12.75" customHeight="1">
      <c r="A55" s="266"/>
      <c r="B55" s="266"/>
      <c r="C55" s="266"/>
      <c r="D55" s="266"/>
      <c r="E55" s="266"/>
      <c r="F55" s="266"/>
      <c r="G55" s="266"/>
      <c r="H55" s="266"/>
      <c r="I55" s="266"/>
      <c r="J55" s="266"/>
      <c r="K55" s="320"/>
      <c r="L55" s="320"/>
      <c r="M55" s="320"/>
      <c r="N55" s="266"/>
      <c r="O55" s="266"/>
      <c r="P55" s="266"/>
      <c r="Q55" s="266"/>
      <c r="R55" s="266"/>
      <c r="S55" s="266"/>
      <c r="T55" s="266"/>
      <c r="U55" s="266"/>
      <c r="V55" s="266"/>
      <c r="W55" s="266"/>
      <c r="X55" s="266"/>
    </row>
    <row r="56" spans="1:24" ht="12.75" customHeight="1">
      <c r="A56" s="266"/>
      <c r="B56" s="266"/>
      <c r="C56" s="266"/>
      <c r="D56" s="266"/>
      <c r="E56" s="266"/>
      <c r="F56" s="266"/>
      <c r="G56" s="266"/>
      <c r="H56" s="266"/>
      <c r="I56" s="266"/>
      <c r="J56" s="266"/>
      <c r="K56" s="320"/>
      <c r="L56" s="320"/>
      <c r="M56" s="320"/>
      <c r="N56" s="266"/>
      <c r="O56" s="266"/>
      <c r="P56" s="266"/>
      <c r="Q56" s="266"/>
      <c r="R56" s="266"/>
      <c r="S56" s="266"/>
      <c r="T56" s="266"/>
      <c r="U56" s="266"/>
      <c r="V56" s="266"/>
      <c r="W56" s="266"/>
      <c r="X56" s="266"/>
    </row>
    <row r="57" spans="1:24" ht="12.75" customHeight="1">
      <c r="A57" s="266"/>
      <c r="B57" s="266"/>
      <c r="C57" s="266"/>
      <c r="D57" s="266"/>
      <c r="E57" s="266"/>
      <c r="F57" s="266"/>
      <c r="G57" s="266"/>
      <c r="H57" s="266"/>
      <c r="I57" s="266"/>
      <c r="J57" s="266"/>
      <c r="K57" s="320"/>
      <c r="L57" s="320"/>
      <c r="M57" s="320"/>
      <c r="N57" s="266"/>
      <c r="O57" s="266"/>
      <c r="P57" s="266"/>
      <c r="Q57" s="266"/>
      <c r="R57" s="266"/>
      <c r="S57" s="266"/>
      <c r="T57" s="266"/>
      <c r="U57" s="266"/>
      <c r="V57" s="266"/>
      <c r="W57" s="266"/>
      <c r="X57" s="266"/>
    </row>
    <row r="58" spans="1:24" ht="12.75" customHeight="1">
      <c r="A58" s="266"/>
      <c r="B58" s="266"/>
      <c r="C58" s="266"/>
      <c r="D58" s="266"/>
      <c r="E58" s="266"/>
      <c r="F58" s="266"/>
      <c r="G58" s="266"/>
      <c r="H58" s="266"/>
      <c r="I58" s="266"/>
      <c r="J58" s="266"/>
      <c r="K58" s="320"/>
      <c r="L58" s="320"/>
      <c r="M58" s="320"/>
      <c r="N58" s="266"/>
      <c r="O58" s="266"/>
      <c r="P58" s="266"/>
      <c r="Q58" s="266"/>
      <c r="R58" s="266"/>
      <c r="S58" s="266"/>
      <c r="T58" s="266"/>
      <c r="U58" s="266"/>
      <c r="V58" s="266"/>
      <c r="W58" s="266"/>
      <c r="X58" s="266"/>
    </row>
    <row r="59" spans="1:24" ht="12.75" customHeight="1">
      <c r="A59" s="266"/>
      <c r="B59" s="266"/>
      <c r="C59" s="266"/>
      <c r="D59" s="266"/>
      <c r="E59" s="266"/>
      <c r="F59" s="266"/>
      <c r="G59" s="266"/>
      <c r="H59" s="266"/>
      <c r="I59" s="266"/>
      <c r="J59" s="266"/>
      <c r="K59" s="320"/>
      <c r="L59" s="320"/>
      <c r="M59" s="320"/>
      <c r="N59" s="266"/>
      <c r="O59" s="266"/>
      <c r="P59" s="266"/>
      <c r="Q59" s="266"/>
      <c r="R59" s="266"/>
      <c r="S59" s="266"/>
      <c r="T59" s="266"/>
      <c r="U59" s="266"/>
      <c r="V59" s="266"/>
      <c r="W59" s="266"/>
      <c r="X59" s="266"/>
    </row>
    <row r="60" spans="1:24" ht="12.75" customHeight="1">
      <c r="A60" s="266"/>
      <c r="B60" s="266"/>
      <c r="C60" s="266"/>
      <c r="D60" s="266"/>
      <c r="E60" s="266"/>
      <c r="F60" s="266"/>
      <c r="G60" s="266"/>
      <c r="H60" s="266"/>
      <c r="I60" s="266"/>
      <c r="J60" s="266"/>
      <c r="K60" s="320"/>
      <c r="L60" s="320"/>
      <c r="M60" s="320"/>
      <c r="N60" s="266"/>
      <c r="O60" s="266"/>
      <c r="P60" s="266"/>
      <c r="Q60" s="266"/>
      <c r="R60" s="266"/>
      <c r="S60" s="266"/>
      <c r="T60" s="266"/>
      <c r="U60" s="266"/>
      <c r="V60" s="266"/>
      <c r="W60" s="266"/>
      <c r="X60" s="266"/>
    </row>
    <row r="61" spans="1:24" ht="12.75" customHeight="1">
      <c r="A61" s="266"/>
      <c r="B61" s="266"/>
      <c r="C61" s="266"/>
      <c r="D61" s="266"/>
      <c r="E61" s="266"/>
      <c r="F61" s="266"/>
      <c r="G61" s="266"/>
      <c r="H61" s="266"/>
      <c r="I61" s="266"/>
      <c r="J61" s="266"/>
      <c r="K61" s="320"/>
      <c r="L61" s="320"/>
      <c r="M61" s="320"/>
      <c r="N61" s="266"/>
      <c r="O61" s="266"/>
      <c r="P61" s="266"/>
      <c r="Q61" s="266"/>
      <c r="R61" s="266"/>
      <c r="S61" s="266"/>
      <c r="T61" s="266"/>
      <c r="U61" s="266"/>
      <c r="V61" s="266"/>
      <c r="W61" s="266"/>
      <c r="X61" s="266"/>
    </row>
    <row r="62" spans="1:24" ht="12.75" customHeight="1">
      <c r="A62" s="266"/>
      <c r="B62" s="266"/>
      <c r="C62" s="266"/>
      <c r="D62" s="266"/>
      <c r="E62" s="266"/>
      <c r="F62" s="266"/>
      <c r="G62" s="266"/>
      <c r="H62" s="266"/>
      <c r="I62" s="266"/>
      <c r="J62" s="266"/>
      <c r="K62" s="320"/>
      <c r="L62" s="320"/>
      <c r="M62" s="320"/>
      <c r="N62" s="266"/>
      <c r="O62" s="266"/>
      <c r="P62" s="266"/>
      <c r="Q62" s="266"/>
      <c r="R62" s="266"/>
      <c r="S62" s="266"/>
      <c r="T62" s="266"/>
      <c r="U62" s="266"/>
      <c r="V62" s="266"/>
      <c r="W62" s="266"/>
      <c r="X62" s="266"/>
    </row>
    <row r="63" spans="1:24" ht="12.75" customHeight="1">
      <c r="A63" s="266"/>
      <c r="B63" s="266"/>
      <c r="C63" s="266"/>
      <c r="D63" s="266"/>
      <c r="E63" s="266"/>
      <c r="F63" s="266"/>
      <c r="G63" s="266"/>
      <c r="H63" s="266"/>
      <c r="I63" s="266"/>
      <c r="J63" s="266"/>
      <c r="K63" s="320"/>
      <c r="L63" s="320"/>
      <c r="M63" s="320"/>
      <c r="N63" s="266"/>
      <c r="O63" s="266"/>
      <c r="P63" s="266"/>
      <c r="Q63" s="266"/>
      <c r="R63" s="266"/>
      <c r="S63" s="266"/>
      <c r="T63" s="266"/>
      <c r="U63" s="266"/>
      <c r="V63" s="266"/>
      <c r="W63" s="266"/>
      <c r="X63" s="266"/>
    </row>
    <row r="64" spans="1:24" ht="12.75" customHeight="1">
      <c r="A64" s="266"/>
      <c r="B64" s="266"/>
      <c r="C64" s="266"/>
      <c r="D64" s="266"/>
      <c r="E64" s="266"/>
      <c r="F64" s="266"/>
      <c r="G64" s="266"/>
      <c r="H64" s="266"/>
      <c r="I64" s="266"/>
      <c r="J64" s="266"/>
      <c r="K64" s="320"/>
      <c r="L64" s="320"/>
      <c r="M64" s="320"/>
      <c r="N64" s="266"/>
      <c r="O64" s="266"/>
      <c r="P64" s="266"/>
      <c r="Q64" s="266"/>
      <c r="R64" s="266"/>
      <c r="S64" s="266"/>
      <c r="T64" s="266"/>
      <c r="U64" s="266"/>
      <c r="V64" s="266"/>
      <c r="W64" s="266"/>
      <c r="X64" s="266"/>
    </row>
    <row r="65" spans="1:24" ht="12.75" customHeight="1">
      <c r="A65" s="266"/>
      <c r="B65" s="266"/>
      <c r="C65" s="266"/>
      <c r="D65" s="266"/>
      <c r="E65" s="266"/>
      <c r="F65" s="266"/>
      <c r="G65" s="266"/>
      <c r="H65" s="266"/>
      <c r="I65" s="266"/>
      <c r="J65" s="266"/>
      <c r="K65" s="320"/>
      <c r="L65" s="320"/>
      <c r="M65" s="320"/>
      <c r="N65" s="266"/>
      <c r="O65" s="266"/>
      <c r="P65" s="266"/>
      <c r="Q65" s="266"/>
      <c r="R65" s="266"/>
      <c r="S65" s="266"/>
      <c r="T65" s="266"/>
      <c r="U65" s="266"/>
      <c r="V65" s="266"/>
      <c r="W65" s="266"/>
      <c r="X65" s="266"/>
    </row>
    <row r="66" spans="1:24" ht="12.75" customHeight="1">
      <c r="A66" s="266"/>
      <c r="B66" s="266"/>
      <c r="C66" s="266"/>
      <c r="D66" s="266"/>
      <c r="E66" s="266"/>
      <c r="F66" s="266"/>
      <c r="G66" s="266"/>
      <c r="H66" s="266"/>
      <c r="I66" s="266"/>
      <c r="J66" s="266"/>
      <c r="K66" s="320"/>
      <c r="L66" s="320"/>
      <c r="M66" s="320"/>
      <c r="N66" s="266"/>
      <c r="O66" s="266"/>
      <c r="P66" s="266"/>
      <c r="Q66" s="266"/>
      <c r="R66" s="266"/>
      <c r="S66" s="266"/>
      <c r="T66" s="266"/>
      <c r="U66" s="266"/>
      <c r="V66" s="266"/>
      <c r="W66" s="266"/>
      <c r="X66" s="266"/>
    </row>
    <row r="67" spans="1:24" ht="12.75" customHeight="1">
      <c r="A67" s="266"/>
      <c r="B67" s="266"/>
      <c r="C67" s="266"/>
      <c r="D67" s="266"/>
      <c r="E67" s="266"/>
      <c r="F67" s="266"/>
      <c r="G67" s="266"/>
      <c r="H67" s="266"/>
      <c r="I67" s="266"/>
      <c r="J67" s="266"/>
      <c r="K67" s="320"/>
      <c r="L67" s="320"/>
      <c r="M67" s="320"/>
      <c r="N67" s="266"/>
      <c r="O67" s="266"/>
      <c r="P67" s="266"/>
      <c r="Q67" s="266"/>
      <c r="R67" s="266"/>
      <c r="S67" s="266"/>
      <c r="T67" s="266"/>
      <c r="U67" s="266"/>
      <c r="V67" s="266"/>
      <c r="W67" s="266"/>
      <c r="X67" s="266"/>
    </row>
    <row r="68" spans="1:24" ht="12.75" customHeight="1">
      <c r="A68" s="266"/>
      <c r="B68" s="266"/>
      <c r="C68" s="266"/>
      <c r="D68" s="266"/>
      <c r="E68" s="266"/>
      <c r="F68" s="266"/>
      <c r="G68" s="266"/>
      <c r="H68" s="266"/>
      <c r="I68" s="266"/>
      <c r="J68" s="266"/>
      <c r="K68" s="320"/>
      <c r="L68" s="320"/>
      <c r="M68" s="320"/>
      <c r="N68" s="266"/>
      <c r="O68" s="266"/>
      <c r="P68" s="266"/>
      <c r="Q68" s="266"/>
      <c r="R68" s="266"/>
      <c r="S68" s="266"/>
      <c r="T68" s="266"/>
      <c r="U68" s="266"/>
      <c r="V68" s="266"/>
      <c r="W68" s="266"/>
      <c r="X68" s="266"/>
    </row>
    <row r="69" spans="1:24" ht="12.75" customHeight="1">
      <c r="A69" s="266"/>
      <c r="B69" s="266"/>
      <c r="C69" s="266"/>
      <c r="D69" s="266"/>
      <c r="E69" s="266"/>
      <c r="F69" s="266"/>
      <c r="G69" s="266"/>
      <c r="H69" s="266"/>
      <c r="I69" s="266"/>
      <c r="J69" s="266"/>
      <c r="K69" s="320"/>
      <c r="L69" s="320"/>
      <c r="M69" s="320"/>
      <c r="N69" s="266"/>
      <c r="O69" s="266"/>
      <c r="P69" s="266"/>
      <c r="Q69" s="266"/>
      <c r="R69" s="266"/>
      <c r="S69" s="266"/>
      <c r="T69" s="266"/>
      <c r="U69" s="266"/>
      <c r="V69" s="266"/>
      <c r="W69" s="266"/>
      <c r="X69" s="266"/>
    </row>
    <row r="70" spans="1:24" ht="12.75" customHeight="1">
      <c r="A70" s="266"/>
      <c r="B70" s="266"/>
      <c r="C70" s="266"/>
      <c r="D70" s="266"/>
      <c r="E70" s="266"/>
      <c r="F70" s="266"/>
      <c r="G70" s="266"/>
      <c r="H70" s="266"/>
      <c r="I70" s="266"/>
      <c r="J70" s="266"/>
      <c r="K70" s="320"/>
      <c r="L70" s="320"/>
      <c r="M70" s="320"/>
      <c r="N70" s="266"/>
      <c r="O70" s="266"/>
      <c r="P70" s="266"/>
      <c r="Q70" s="266"/>
      <c r="R70" s="266"/>
      <c r="S70" s="266"/>
      <c r="T70" s="266"/>
      <c r="U70" s="266"/>
      <c r="V70" s="266"/>
      <c r="W70" s="266"/>
      <c r="X70" s="266"/>
    </row>
    <row r="71" spans="1:24" ht="12.75" customHeight="1">
      <c r="A71" s="266"/>
      <c r="B71" s="266"/>
      <c r="C71" s="266"/>
      <c r="D71" s="266"/>
      <c r="E71" s="266"/>
      <c r="F71" s="266"/>
      <c r="G71" s="266"/>
      <c r="H71" s="266"/>
      <c r="I71" s="266"/>
      <c r="J71" s="266"/>
      <c r="K71" s="320"/>
      <c r="L71" s="320"/>
      <c r="M71" s="320"/>
      <c r="N71" s="266"/>
      <c r="O71" s="266"/>
      <c r="P71" s="266"/>
      <c r="Q71" s="266"/>
      <c r="R71" s="266"/>
      <c r="S71" s="266"/>
      <c r="T71" s="266"/>
      <c r="U71" s="266"/>
      <c r="V71" s="266"/>
      <c r="W71" s="266"/>
      <c r="X71" s="266"/>
    </row>
    <row r="72" spans="1:24" ht="12.75" customHeight="1">
      <c r="A72" s="266"/>
      <c r="B72" s="266"/>
      <c r="C72" s="266"/>
      <c r="D72" s="266"/>
      <c r="E72" s="266"/>
      <c r="F72" s="266"/>
      <c r="G72" s="266"/>
      <c r="H72" s="266"/>
      <c r="I72" s="266"/>
      <c r="J72" s="266"/>
      <c r="K72" s="320"/>
      <c r="L72" s="320"/>
      <c r="M72" s="320"/>
      <c r="N72" s="266"/>
      <c r="O72" s="266"/>
      <c r="P72" s="266"/>
      <c r="Q72" s="266"/>
      <c r="R72" s="266"/>
      <c r="S72" s="266"/>
      <c r="T72" s="266"/>
      <c r="U72" s="266"/>
      <c r="V72" s="266"/>
      <c r="W72" s="266"/>
      <c r="X72" s="266"/>
    </row>
    <row r="73" spans="1:24" ht="12.75" customHeight="1">
      <c r="A73" s="266"/>
      <c r="B73" s="266"/>
      <c r="C73" s="266"/>
      <c r="D73" s="266"/>
      <c r="E73" s="266"/>
      <c r="F73" s="266"/>
      <c r="G73" s="266"/>
      <c r="H73" s="266"/>
      <c r="I73" s="266"/>
      <c r="J73" s="266"/>
      <c r="K73" s="320"/>
      <c r="L73" s="320"/>
      <c r="M73" s="320"/>
      <c r="N73" s="266"/>
      <c r="O73" s="266"/>
      <c r="P73" s="266"/>
      <c r="Q73" s="266"/>
      <c r="R73" s="266"/>
      <c r="S73" s="266"/>
      <c r="T73" s="266"/>
      <c r="U73" s="266"/>
      <c r="V73" s="266"/>
      <c r="W73" s="266"/>
      <c r="X73" s="266"/>
    </row>
    <row r="74" spans="1:24" ht="12.75" customHeight="1">
      <c r="A74" s="266"/>
      <c r="B74" s="266"/>
      <c r="C74" s="266"/>
      <c r="D74" s="266"/>
      <c r="E74" s="266"/>
      <c r="F74" s="266"/>
      <c r="G74" s="266"/>
      <c r="H74" s="266"/>
      <c r="I74" s="266"/>
      <c r="J74" s="266"/>
      <c r="K74" s="320"/>
      <c r="L74" s="320"/>
      <c r="M74" s="320"/>
      <c r="N74" s="266"/>
      <c r="O74" s="266"/>
      <c r="P74" s="266"/>
      <c r="Q74" s="266"/>
      <c r="R74" s="266"/>
      <c r="S74" s="266"/>
      <c r="T74" s="266"/>
      <c r="U74" s="266"/>
      <c r="V74" s="266"/>
      <c r="W74" s="266"/>
      <c r="X74" s="266"/>
    </row>
    <row r="75" spans="1:24" ht="12.75" customHeight="1">
      <c r="A75" s="266"/>
      <c r="B75" s="266"/>
      <c r="C75" s="266"/>
      <c r="D75" s="266"/>
      <c r="E75" s="266"/>
      <c r="F75" s="266"/>
      <c r="G75" s="266"/>
      <c r="H75" s="266"/>
      <c r="I75" s="266"/>
      <c r="J75" s="266"/>
      <c r="K75" s="320"/>
      <c r="L75" s="320"/>
      <c r="M75" s="320"/>
      <c r="N75" s="266"/>
      <c r="O75" s="266"/>
      <c r="P75" s="266"/>
      <c r="Q75" s="266"/>
      <c r="R75" s="266"/>
      <c r="S75" s="266"/>
      <c r="T75" s="266"/>
      <c r="U75" s="266"/>
      <c r="V75" s="266"/>
      <c r="W75" s="266"/>
      <c r="X75" s="266"/>
    </row>
    <row r="76" spans="1:24" ht="12.75" customHeight="1">
      <c r="A76" s="266"/>
      <c r="B76" s="266"/>
      <c r="C76" s="266"/>
      <c r="D76" s="266"/>
      <c r="E76" s="266"/>
      <c r="F76" s="266"/>
      <c r="G76" s="266"/>
      <c r="H76" s="266"/>
      <c r="I76" s="266"/>
      <c r="J76" s="266"/>
      <c r="K76" s="320"/>
      <c r="L76" s="320"/>
      <c r="M76" s="320"/>
      <c r="N76" s="266"/>
      <c r="O76" s="266"/>
      <c r="P76" s="266"/>
      <c r="Q76" s="266"/>
      <c r="R76" s="266"/>
      <c r="S76" s="266"/>
      <c r="T76" s="266"/>
      <c r="U76" s="266"/>
      <c r="V76" s="266"/>
      <c r="W76" s="266"/>
      <c r="X76" s="266"/>
    </row>
    <row r="77" spans="1:24" ht="12.75" customHeight="1">
      <c r="A77" s="266"/>
      <c r="B77" s="266"/>
      <c r="C77" s="266"/>
      <c r="D77" s="266"/>
      <c r="E77" s="266"/>
      <c r="F77" s="266"/>
      <c r="G77" s="266"/>
      <c r="H77" s="266"/>
      <c r="I77" s="266"/>
      <c r="J77" s="266"/>
      <c r="K77" s="320"/>
      <c r="L77" s="320"/>
      <c r="M77" s="320"/>
      <c r="N77" s="266"/>
      <c r="O77" s="266"/>
      <c r="P77" s="266"/>
      <c r="Q77" s="266"/>
      <c r="R77" s="266"/>
      <c r="S77" s="266"/>
      <c r="T77" s="266"/>
      <c r="U77" s="266"/>
      <c r="V77" s="266"/>
      <c r="W77" s="266"/>
      <c r="X77" s="266"/>
    </row>
    <row r="78" spans="1:24" ht="12.75" customHeight="1">
      <c r="A78" s="266"/>
      <c r="B78" s="266"/>
      <c r="C78" s="266"/>
      <c r="D78" s="266"/>
      <c r="E78" s="266"/>
      <c r="F78" s="266"/>
      <c r="G78" s="266"/>
      <c r="H78" s="266"/>
      <c r="I78" s="266"/>
      <c r="J78" s="266"/>
      <c r="K78" s="320"/>
      <c r="L78" s="320"/>
      <c r="M78" s="320"/>
      <c r="N78" s="266"/>
      <c r="O78" s="266"/>
      <c r="P78" s="266"/>
      <c r="Q78" s="266"/>
      <c r="R78" s="266"/>
      <c r="S78" s="266"/>
      <c r="T78" s="266"/>
      <c r="U78" s="266"/>
      <c r="V78" s="266"/>
      <c r="W78" s="266"/>
      <c r="X78" s="266"/>
    </row>
    <row r="79" spans="1:24" ht="12.75" customHeight="1">
      <c r="A79" s="266"/>
      <c r="B79" s="266"/>
      <c r="C79" s="266"/>
      <c r="D79" s="266"/>
      <c r="E79" s="266"/>
      <c r="F79" s="266"/>
      <c r="G79" s="266"/>
      <c r="H79" s="266"/>
      <c r="I79" s="266"/>
      <c r="J79" s="266"/>
      <c r="K79" s="320"/>
      <c r="L79" s="320"/>
      <c r="M79" s="320"/>
      <c r="N79" s="266"/>
      <c r="O79" s="266"/>
      <c r="P79" s="266"/>
      <c r="Q79" s="266"/>
      <c r="R79" s="266"/>
      <c r="S79" s="266"/>
      <c r="T79" s="266"/>
      <c r="U79" s="266"/>
      <c r="V79" s="266"/>
      <c r="W79" s="266"/>
      <c r="X79" s="266"/>
    </row>
    <row r="80" spans="1:24" ht="12.75" customHeight="1">
      <c r="A80" s="266"/>
      <c r="B80" s="266"/>
      <c r="C80" s="266"/>
      <c r="D80" s="266"/>
      <c r="E80" s="266"/>
      <c r="F80" s="266"/>
      <c r="G80" s="266"/>
      <c r="H80" s="266"/>
      <c r="I80" s="266"/>
      <c r="J80" s="266"/>
      <c r="K80" s="320"/>
      <c r="L80" s="320"/>
      <c r="M80" s="320"/>
      <c r="N80" s="266"/>
      <c r="O80" s="266"/>
      <c r="P80" s="266"/>
      <c r="Q80" s="266"/>
      <c r="R80" s="266"/>
      <c r="S80" s="266"/>
      <c r="T80" s="266"/>
      <c r="U80" s="266"/>
      <c r="V80" s="266"/>
      <c r="W80" s="266"/>
      <c r="X80" s="266"/>
    </row>
    <row r="81" spans="1:24" ht="12.75" customHeight="1">
      <c r="A81" s="266"/>
      <c r="B81" s="266"/>
      <c r="C81" s="266"/>
      <c r="D81" s="266"/>
      <c r="E81" s="266"/>
      <c r="F81" s="266"/>
      <c r="G81" s="266"/>
      <c r="H81" s="266"/>
      <c r="I81" s="266"/>
      <c r="J81" s="266"/>
      <c r="K81" s="320"/>
      <c r="L81" s="320"/>
      <c r="M81" s="320"/>
      <c r="N81" s="266"/>
      <c r="O81" s="266"/>
      <c r="P81" s="266"/>
      <c r="Q81" s="266"/>
      <c r="R81" s="266"/>
      <c r="S81" s="266"/>
      <c r="T81" s="266"/>
      <c r="U81" s="266"/>
      <c r="V81" s="266"/>
      <c r="W81" s="266"/>
      <c r="X81" s="266"/>
    </row>
    <row r="82" spans="1:24" ht="12.75" customHeight="1">
      <c r="A82" s="266"/>
      <c r="B82" s="266"/>
      <c r="C82" s="266"/>
      <c r="D82" s="266"/>
      <c r="E82" s="266"/>
      <c r="F82" s="266"/>
      <c r="G82" s="266"/>
      <c r="H82" s="266"/>
      <c r="I82" s="266"/>
      <c r="J82" s="266"/>
      <c r="K82" s="320"/>
      <c r="L82" s="320"/>
      <c r="M82" s="320"/>
      <c r="N82" s="266"/>
      <c r="O82" s="266"/>
      <c r="P82" s="266"/>
      <c r="Q82" s="266"/>
      <c r="R82" s="266"/>
      <c r="S82" s="266"/>
      <c r="T82" s="266"/>
      <c r="U82" s="266"/>
      <c r="V82" s="266"/>
      <c r="W82" s="266"/>
      <c r="X82" s="266"/>
    </row>
    <row r="83" spans="1:24" ht="12.75" customHeight="1">
      <c r="A83" s="266"/>
      <c r="B83" s="266"/>
      <c r="C83" s="266"/>
      <c r="D83" s="266"/>
      <c r="E83" s="266"/>
      <c r="F83" s="266"/>
      <c r="G83" s="266"/>
      <c r="H83" s="266"/>
      <c r="I83" s="266"/>
      <c r="J83" s="266"/>
      <c r="K83" s="320"/>
      <c r="L83" s="320"/>
      <c r="M83" s="320"/>
      <c r="N83" s="266"/>
      <c r="O83" s="266"/>
      <c r="P83" s="266"/>
      <c r="Q83" s="266"/>
      <c r="R83" s="266"/>
      <c r="S83" s="266"/>
      <c r="T83" s="266"/>
      <c r="U83" s="266"/>
      <c r="V83" s="266"/>
      <c r="W83" s="266"/>
      <c r="X83" s="266"/>
    </row>
    <row r="84" spans="1:24" ht="12.75" customHeight="1">
      <c r="A84" s="266"/>
      <c r="B84" s="266"/>
      <c r="C84" s="266"/>
      <c r="D84" s="266"/>
      <c r="E84" s="266"/>
      <c r="F84" s="266"/>
      <c r="G84" s="266"/>
      <c r="H84" s="266"/>
      <c r="I84" s="266"/>
      <c r="J84" s="266"/>
      <c r="K84" s="320"/>
      <c r="L84" s="320"/>
      <c r="M84" s="320"/>
      <c r="N84" s="266"/>
      <c r="O84" s="266"/>
      <c r="P84" s="266"/>
      <c r="Q84" s="266"/>
      <c r="R84" s="266"/>
      <c r="S84" s="266"/>
      <c r="T84" s="266"/>
      <c r="U84" s="266"/>
      <c r="V84" s="266"/>
      <c r="W84" s="266"/>
      <c r="X84" s="266"/>
    </row>
    <row r="85" spans="1:24" ht="12.75" customHeight="1">
      <c r="A85" s="266"/>
      <c r="B85" s="266"/>
      <c r="C85" s="266"/>
      <c r="D85" s="266"/>
      <c r="E85" s="266"/>
      <c r="F85" s="266"/>
      <c r="G85" s="266"/>
      <c r="H85" s="266"/>
      <c r="I85" s="266"/>
      <c r="J85" s="266"/>
      <c r="K85" s="320"/>
      <c r="L85" s="320"/>
      <c r="M85" s="320"/>
      <c r="N85" s="266"/>
      <c r="O85" s="266"/>
      <c r="P85" s="266"/>
      <c r="Q85" s="266"/>
      <c r="R85" s="266"/>
      <c r="S85" s="266"/>
      <c r="T85" s="266"/>
      <c r="U85" s="266"/>
      <c r="V85" s="266"/>
      <c r="W85" s="266"/>
      <c r="X85" s="266"/>
    </row>
    <row r="86" spans="1:24" ht="12.75" customHeight="1">
      <c r="A86" s="266"/>
      <c r="B86" s="266"/>
      <c r="C86" s="266"/>
      <c r="D86" s="266"/>
      <c r="E86" s="266"/>
      <c r="F86" s="266"/>
      <c r="G86" s="266"/>
      <c r="H86" s="266"/>
      <c r="I86" s="266"/>
      <c r="J86" s="266"/>
      <c r="K86" s="320"/>
      <c r="L86" s="320"/>
      <c r="M86" s="320"/>
      <c r="N86" s="266"/>
      <c r="O86" s="266"/>
      <c r="P86" s="266"/>
      <c r="Q86" s="266"/>
      <c r="R86" s="266"/>
      <c r="S86" s="266"/>
      <c r="T86" s="266"/>
      <c r="U86" s="266"/>
      <c r="V86" s="266"/>
      <c r="W86" s="266"/>
      <c r="X86" s="266"/>
    </row>
    <row r="87" spans="1:24" ht="12.75" customHeight="1">
      <c r="A87" s="266"/>
      <c r="B87" s="266"/>
      <c r="C87" s="266"/>
      <c r="D87" s="266"/>
      <c r="E87" s="266"/>
      <c r="F87" s="266"/>
      <c r="G87" s="266"/>
      <c r="H87" s="266"/>
      <c r="I87" s="266"/>
      <c r="J87" s="266"/>
      <c r="K87" s="320"/>
      <c r="L87" s="320"/>
      <c r="M87" s="320"/>
      <c r="N87" s="266"/>
      <c r="O87" s="266"/>
      <c r="P87" s="266"/>
      <c r="Q87" s="266"/>
      <c r="R87" s="266"/>
      <c r="S87" s="266"/>
      <c r="T87" s="266"/>
      <c r="U87" s="266"/>
      <c r="V87" s="266"/>
      <c r="W87" s="266"/>
      <c r="X87" s="266"/>
    </row>
    <row r="88" spans="1:24" ht="12.75" customHeight="1">
      <c r="A88" s="266"/>
      <c r="B88" s="266"/>
      <c r="C88" s="266"/>
      <c r="D88" s="266"/>
      <c r="E88" s="266"/>
      <c r="F88" s="266"/>
      <c r="G88" s="266"/>
      <c r="H88" s="266"/>
      <c r="I88" s="266"/>
      <c r="J88" s="266"/>
      <c r="K88" s="320"/>
      <c r="L88" s="320"/>
      <c r="M88" s="320"/>
      <c r="N88" s="266"/>
      <c r="O88" s="266"/>
      <c r="P88" s="266"/>
      <c r="Q88" s="266"/>
      <c r="R88" s="266"/>
      <c r="S88" s="266"/>
      <c r="T88" s="266"/>
      <c r="U88" s="266"/>
      <c r="V88" s="266"/>
      <c r="W88" s="266"/>
      <c r="X88" s="266"/>
    </row>
    <row r="89" spans="1:24" ht="12.75" customHeight="1">
      <c r="A89" s="266"/>
      <c r="B89" s="266"/>
      <c r="C89" s="266"/>
      <c r="D89" s="266"/>
      <c r="E89" s="266"/>
      <c r="F89" s="266"/>
      <c r="G89" s="266"/>
      <c r="H89" s="266"/>
      <c r="I89" s="266"/>
      <c r="J89" s="266"/>
      <c r="K89" s="320"/>
      <c r="L89" s="320"/>
      <c r="M89" s="320"/>
      <c r="N89" s="266"/>
      <c r="O89" s="266"/>
      <c r="P89" s="266"/>
      <c r="Q89" s="266"/>
      <c r="R89" s="266"/>
      <c r="S89" s="266"/>
      <c r="T89" s="266"/>
      <c r="U89" s="266"/>
      <c r="V89" s="266"/>
      <c r="W89" s="266"/>
      <c r="X89" s="266"/>
    </row>
    <row r="90" spans="1:24" ht="12.75" customHeight="1">
      <c r="A90" s="266"/>
      <c r="B90" s="266"/>
      <c r="C90" s="266"/>
      <c r="D90" s="266"/>
      <c r="E90" s="266"/>
      <c r="F90" s="266"/>
      <c r="G90" s="266"/>
      <c r="H90" s="266"/>
      <c r="I90" s="266"/>
      <c r="J90" s="266"/>
      <c r="K90" s="320"/>
      <c r="L90" s="320"/>
      <c r="M90" s="320"/>
      <c r="N90" s="266"/>
      <c r="O90" s="266"/>
      <c r="P90" s="266"/>
      <c r="Q90" s="266"/>
      <c r="R90" s="266"/>
      <c r="S90" s="266"/>
      <c r="T90" s="266"/>
      <c r="U90" s="266"/>
      <c r="V90" s="266"/>
      <c r="W90" s="266"/>
      <c r="X90" s="266"/>
    </row>
    <row r="91" spans="1:24" ht="12.75" customHeight="1">
      <c r="A91" s="266"/>
      <c r="B91" s="266"/>
      <c r="C91" s="266"/>
      <c r="D91" s="266"/>
      <c r="E91" s="266"/>
      <c r="F91" s="266"/>
      <c r="G91" s="266"/>
      <c r="H91" s="266"/>
      <c r="I91" s="266"/>
      <c r="J91" s="266"/>
      <c r="K91" s="320"/>
      <c r="L91" s="320"/>
      <c r="M91" s="320"/>
      <c r="N91" s="266"/>
      <c r="O91" s="266"/>
      <c r="P91" s="266"/>
      <c r="Q91" s="266"/>
      <c r="R91" s="266"/>
      <c r="S91" s="266"/>
      <c r="T91" s="266"/>
      <c r="U91" s="266"/>
      <c r="V91" s="266"/>
      <c r="W91" s="266"/>
      <c r="X91" s="266"/>
    </row>
    <row r="92" spans="1:24" ht="12.75" customHeight="1">
      <c r="A92" s="266"/>
      <c r="B92" s="266"/>
      <c r="C92" s="266"/>
      <c r="D92" s="266"/>
      <c r="E92" s="266"/>
      <c r="F92" s="266"/>
      <c r="G92" s="266"/>
      <c r="H92" s="266"/>
      <c r="I92" s="266"/>
      <c r="J92" s="266"/>
      <c r="K92" s="320"/>
      <c r="L92" s="320"/>
      <c r="M92" s="320"/>
      <c r="N92" s="266"/>
      <c r="O92" s="266"/>
      <c r="P92" s="266"/>
      <c r="Q92" s="266"/>
      <c r="R92" s="266"/>
      <c r="S92" s="266"/>
      <c r="T92" s="266"/>
      <c r="U92" s="266"/>
      <c r="V92" s="266"/>
      <c r="W92" s="266"/>
      <c r="X92" s="266"/>
    </row>
  </sheetData>
  <autoFilter ref="A2:X26"/>
  <mergeCells count="2">
    <mergeCell ref="A1:H1"/>
    <mergeCell ref="U1:X1"/>
  </mergeCells>
  <pageMargins left="0.7" right="0.7" top="0.75" bottom="0.75" header="0" footer="0"/>
  <pageSetup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E265"/>
  <sheetViews>
    <sheetView tabSelected="1" topLeftCell="D155" workbookViewId="0">
      <selection activeCell="A175" sqref="A175:XFD175"/>
    </sheetView>
  </sheetViews>
  <sheetFormatPr baseColWidth="10" defaultColWidth="14.42578125" defaultRowHeight="15" customHeight="1"/>
  <cols>
    <col min="1" max="1" width="11.42578125" style="267" customWidth="1"/>
    <col min="2" max="2" width="11" style="267" customWidth="1"/>
    <col min="3" max="3" width="65.7109375" style="267" customWidth="1"/>
    <col min="4" max="5" width="6.7109375" style="267" customWidth="1"/>
    <col min="6" max="6" width="8.7109375" style="267" customWidth="1"/>
    <col min="7" max="7" width="8.42578125" style="267" customWidth="1"/>
    <col min="8" max="8" width="12.5703125" style="267" customWidth="1"/>
    <col min="9" max="9" width="7" style="267" customWidth="1"/>
    <col min="10" max="12" width="11.7109375" style="267" customWidth="1"/>
    <col min="13" max="16" width="10.7109375" style="267" hidden="1" customWidth="1"/>
    <col min="17" max="17" width="1.42578125" style="267" hidden="1" customWidth="1"/>
    <col min="18" max="18" width="6.42578125" style="267" hidden="1" customWidth="1"/>
    <col min="19" max="20" width="10.7109375" style="267" hidden="1" customWidth="1"/>
    <col min="21" max="23" width="1" style="267" hidden="1" customWidth="1"/>
    <col min="24" max="24" width="8" style="267" customWidth="1"/>
    <col min="25" max="25" width="7.28515625" style="267" customWidth="1"/>
    <col min="26" max="26" width="5.85546875" style="267" customWidth="1"/>
    <col min="27" max="27" width="8.85546875" style="267" customWidth="1"/>
    <col min="28" max="16384" width="14.42578125" style="267"/>
  </cols>
  <sheetData>
    <row r="1" spans="1:31" ht="15.75" customHeight="1" thickBot="1">
      <c r="A1" s="580" t="s">
        <v>3094</v>
      </c>
      <c r="B1" s="578"/>
      <c r="C1" s="578"/>
      <c r="D1" s="578"/>
      <c r="E1" s="578"/>
      <c r="F1" s="578"/>
      <c r="G1" s="578"/>
      <c r="H1" s="578"/>
      <c r="I1" s="578"/>
      <c r="J1" s="578"/>
      <c r="K1" s="268"/>
      <c r="L1" s="269" t="s">
        <v>2121</v>
      </c>
      <c r="M1" s="270"/>
      <c r="N1" s="270"/>
      <c r="O1" s="270"/>
      <c r="P1" s="269"/>
      <c r="Q1" s="269"/>
      <c r="R1" s="269"/>
      <c r="S1" s="269"/>
      <c r="T1" s="269"/>
      <c r="U1" s="269"/>
      <c r="V1" s="269"/>
      <c r="W1" s="269"/>
      <c r="X1" s="577" t="s">
        <v>21</v>
      </c>
      <c r="Y1" s="578"/>
      <c r="Z1" s="578"/>
      <c r="AA1" s="579"/>
    </row>
    <row r="2" spans="1:31" ht="39.75" customHeight="1">
      <c r="A2" s="271" t="s">
        <v>22</v>
      </c>
      <c r="B2" s="272" t="s">
        <v>23</v>
      </c>
      <c r="C2" s="273" t="s">
        <v>24</v>
      </c>
      <c r="D2" s="273"/>
      <c r="E2" s="273"/>
      <c r="F2" s="274" t="s">
        <v>25</v>
      </c>
      <c r="G2" s="275" t="s">
        <v>26</v>
      </c>
      <c r="H2" s="274" t="s">
        <v>1488</v>
      </c>
      <c r="I2" s="322" t="s">
        <v>1489</v>
      </c>
      <c r="J2" s="323" t="s">
        <v>2496</v>
      </c>
      <c r="K2" s="324" t="s">
        <v>2497</v>
      </c>
      <c r="L2" s="279"/>
      <c r="M2" s="280" t="s">
        <v>2429</v>
      </c>
      <c r="N2" s="281" t="s">
        <v>2430</v>
      </c>
      <c r="O2" s="281" t="s">
        <v>2431</v>
      </c>
      <c r="P2" s="282" t="s">
        <v>1494</v>
      </c>
      <c r="Q2" s="283"/>
      <c r="R2" s="284" t="s">
        <v>1495</v>
      </c>
      <c r="S2" s="282" t="s">
        <v>2432</v>
      </c>
      <c r="T2" s="282" t="s">
        <v>2433</v>
      </c>
      <c r="U2" s="282" t="s">
        <v>2434</v>
      </c>
      <c r="V2" s="285" t="s">
        <v>1499</v>
      </c>
      <c r="W2" s="266"/>
      <c r="X2" s="286" t="s">
        <v>30</v>
      </c>
      <c r="Y2" s="285" t="s">
        <v>31</v>
      </c>
      <c r="Z2" s="285" t="s">
        <v>32</v>
      </c>
      <c r="AA2" s="287" t="s">
        <v>33</v>
      </c>
      <c r="AC2" s="470" t="s">
        <v>34</v>
      </c>
      <c r="AD2" s="470" t="s">
        <v>35</v>
      </c>
      <c r="AE2" s="470" t="s">
        <v>36</v>
      </c>
    </row>
    <row r="3" spans="1:31" ht="28.5" customHeight="1">
      <c r="A3" s="288">
        <v>1</v>
      </c>
      <c r="B3" s="288"/>
      <c r="C3" s="325" t="s">
        <v>2498</v>
      </c>
      <c r="D3" s="326"/>
      <c r="E3" s="326"/>
      <c r="F3" s="327" t="s">
        <v>1844</v>
      </c>
      <c r="G3" s="327">
        <v>1</v>
      </c>
      <c r="H3" s="328">
        <v>12950</v>
      </c>
      <c r="I3" s="329">
        <v>0.19</v>
      </c>
      <c r="J3" s="330">
        <v>15411</v>
      </c>
      <c r="K3" s="330">
        <v>15411</v>
      </c>
      <c r="L3" s="279"/>
      <c r="M3" s="295">
        <v>26910</v>
      </c>
      <c r="N3" s="295">
        <v>29601</v>
      </c>
      <c r="O3" s="295">
        <v>33153</v>
      </c>
      <c r="P3" s="296">
        <f t="shared" ref="P3:P53" si="0">+AVERAGE(M3:O3)</f>
        <v>29888</v>
      </c>
      <c r="Q3" s="279"/>
      <c r="R3" s="297">
        <v>0.19</v>
      </c>
      <c r="S3" s="298">
        <f t="shared" ref="S3:S53" si="1">+(M3*R3)+M3</f>
        <v>32022.9</v>
      </c>
      <c r="T3" s="298">
        <f t="shared" ref="T3:T53" si="2">+(N3*R3)+N3</f>
        <v>35225.19</v>
      </c>
      <c r="U3" s="299">
        <f t="shared" ref="U3:U53" si="3">+(O3*R3)+O3</f>
        <v>39452.07</v>
      </c>
      <c r="V3" s="300">
        <f t="shared" ref="V3:V53" si="4">+AVERAGE(S3:U3)</f>
        <v>35566.720000000001</v>
      </c>
      <c r="W3" s="266"/>
      <c r="X3" s="331">
        <v>47</v>
      </c>
      <c r="Y3" s="332">
        <v>13</v>
      </c>
      <c r="Z3" s="332">
        <v>15</v>
      </c>
      <c r="AA3" s="333" t="s">
        <v>59</v>
      </c>
      <c r="AC3" s="471">
        <v>15232</v>
      </c>
      <c r="AD3" s="472">
        <v>15589</v>
      </c>
      <c r="AE3" s="473">
        <f>AVERAGE(AC3,AD3)</f>
        <v>15410.5</v>
      </c>
    </row>
    <row r="4" spans="1:31" ht="12.75" customHeight="1">
      <c r="A4" s="288">
        <v>2</v>
      </c>
      <c r="B4" s="288"/>
      <c r="C4" s="334" t="s">
        <v>2499</v>
      </c>
      <c r="D4" s="326"/>
      <c r="E4" s="326"/>
      <c r="F4" s="327" t="s">
        <v>1844</v>
      </c>
      <c r="G4" s="327">
        <v>1</v>
      </c>
      <c r="H4" s="330">
        <v>81600</v>
      </c>
      <c r="I4" s="335">
        <v>0.19</v>
      </c>
      <c r="J4" s="330">
        <v>97104</v>
      </c>
      <c r="K4" s="330">
        <v>97104</v>
      </c>
      <c r="L4" s="279"/>
      <c r="M4" s="295">
        <v>3830</v>
      </c>
      <c r="N4" s="295">
        <v>4212</v>
      </c>
      <c r="O4" s="295">
        <v>4718</v>
      </c>
      <c r="P4" s="296">
        <f t="shared" si="0"/>
        <v>4253.333333333333</v>
      </c>
      <c r="Q4" s="279"/>
      <c r="R4" s="297">
        <v>0.19</v>
      </c>
      <c r="S4" s="298">
        <f t="shared" si="1"/>
        <v>4557.7</v>
      </c>
      <c r="T4" s="298">
        <f t="shared" si="2"/>
        <v>5012.28</v>
      </c>
      <c r="U4" s="299">
        <f t="shared" si="3"/>
        <v>5614.42</v>
      </c>
      <c r="V4" s="300">
        <f t="shared" si="4"/>
        <v>5061.4666666666662</v>
      </c>
      <c r="W4" s="266"/>
      <c r="X4" s="336">
        <v>46</v>
      </c>
      <c r="Y4" s="332">
        <v>18</v>
      </c>
      <c r="Z4" s="332">
        <v>20</v>
      </c>
      <c r="AA4" s="333" t="s">
        <v>93</v>
      </c>
      <c r="AC4" s="471">
        <v>96152</v>
      </c>
      <c r="AD4" s="472">
        <v>98056</v>
      </c>
      <c r="AE4" s="473">
        <f t="shared" ref="AE4:AE67" si="5">AVERAGE(AC4,AD4)</f>
        <v>97104</v>
      </c>
    </row>
    <row r="5" spans="1:31" ht="12.75" customHeight="1">
      <c r="A5" s="288">
        <v>3</v>
      </c>
      <c r="B5" s="288"/>
      <c r="C5" s="334" t="s">
        <v>2500</v>
      </c>
      <c r="D5" s="326"/>
      <c r="E5" s="326"/>
      <c r="F5" s="327" t="s">
        <v>1844</v>
      </c>
      <c r="G5" s="327">
        <v>1</v>
      </c>
      <c r="H5" s="330">
        <v>32400</v>
      </c>
      <c r="I5" s="329">
        <v>0.19</v>
      </c>
      <c r="J5" s="330">
        <v>38556</v>
      </c>
      <c r="K5" s="330">
        <v>38556</v>
      </c>
      <c r="L5" s="279"/>
      <c r="M5" s="295">
        <v>4347</v>
      </c>
      <c r="N5" s="295">
        <v>4782</v>
      </c>
      <c r="O5" s="295">
        <v>5355</v>
      </c>
      <c r="P5" s="296">
        <f t="shared" si="0"/>
        <v>4828</v>
      </c>
      <c r="Q5" s="279"/>
      <c r="R5" s="297">
        <v>0.19</v>
      </c>
      <c r="S5" s="298">
        <f t="shared" si="1"/>
        <v>5172.93</v>
      </c>
      <c r="T5" s="298">
        <f t="shared" si="2"/>
        <v>5690.58</v>
      </c>
      <c r="U5" s="299">
        <f t="shared" si="3"/>
        <v>6372.45</v>
      </c>
      <c r="V5" s="300">
        <f t="shared" si="4"/>
        <v>5745.32</v>
      </c>
      <c r="W5" s="266"/>
      <c r="X5" s="336">
        <v>46</v>
      </c>
      <c r="Y5" s="332">
        <v>18</v>
      </c>
      <c r="Z5" s="332">
        <v>20</v>
      </c>
      <c r="AA5" s="333" t="s">
        <v>39</v>
      </c>
      <c r="AC5" s="471">
        <v>38199</v>
      </c>
      <c r="AD5" s="472">
        <v>38913</v>
      </c>
      <c r="AE5" s="473">
        <f t="shared" si="5"/>
        <v>38556</v>
      </c>
    </row>
    <row r="6" spans="1:31" ht="12.75" customHeight="1">
      <c r="A6" s="288">
        <v>4</v>
      </c>
      <c r="B6" s="337"/>
      <c r="C6" s="334" t="s">
        <v>2501</v>
      </c>
      <c r="D6" s="338"/>
      <c r="E6" s="338"/>
      <c r="F6" s="327" t="s">
        <v>1844</v>
      </c>
      <c r="G6" s="327">
        <v>1</v>
      </c>
      <c r="H6" s="330">
        <v>400400</v>
      </c>
      <c r="I6" s="335">
        <v>0.19</v>
      </c>
      <c r="J6" s="330">
        <v>476476</v>
      </c>
      <c r="K6" s="330">
        <v>476476</v>
      </c>
      <c r="L6" s="279"/>
      <c r="M6" s="295">
        <v>1139</v>
      </c>
      <c r="N6" s="295">
        <v>1252</v>
      </c>
      <c r="O6" s="295">
        <v>1402</v>
      </c>
      <c r="P6" s="296">
        <f t="shared" si="0"/>
        <v>1264.3333333333333</v>
      </c>
      <c r="Q6" s="279"/>
      <c r="R6" s="297">
        <v>0.19</v>
      </c>
      <c r="S6" s="298">
        <f t="shared" si="1"/>
        <v>1355.41</v>
      </c>
      <c r="T6" s="298">
        <f t="shared" si="2"/>
        <v>1489.88</v>
      </c>
      <c r="U6" s="299">
        <f t="shared" si="3"/>
        <v>1668.38</v>
      </c>
      <c r="V6" s="300">
        <f t="shared" si="4"/>
        <v>1504.5566666666666</v>
      </c>
      <c r="W6" s="266"/>
      <c r="X6" s="336">
        <v>41</v>
      </c>
      <c r="Y6" s="332">
        <v>12</v>
      </c>
      <c r="Z6" s="332">
        <v>15</v>
      </c>
      <c r="AA6" s="333" t="s">
        <v>282</v>
      </c>
      <c r="AC6" s="471">
        <v>471835</v>
      </c>
      <c r="AD6" s="472">
        <v>481117</v>
      </c>
      <c r="AE6" s="473">
        <f t="shared" si="5"/>
        <v>476476</v>
      </c>
    </row>
    <row r="7" spans="1:31" ht="12.75" customHeight="1">
      <c r="A7" s="288">
        <v>5</v>
      </c>
      <c r="B7" s="288"/>
      <c r="C7" s="334" t="s">
        <v>2502</v>
      </c>
      <c r="D7" s="326"/>
      <c r="E7" s="326"/>
      <c r="F7" s="327" t="s">
        <v>1844</v>
      </c>
      <c r="G7" s="327">
        <v>1</v>
      </c>
      <c r="H7" s="330">
        <v>303750</v>
      </c>
      <c r="I7" s="329">
        <v>0.19</v>
      </c>
      <c r="J7" s="330">
        <v>361463</v>
      </c>
      <c r="K7" s="330">
        <v>361463</v>
      </c>
      <c r="L7" s="279"/>
      <c r="M7" s="295">
        <v>3002</v>
      </c>
      <c r="N7" s="295">
        <v>3302</v>
      </c>
      <c r="O7" s="295">
        <v>3698</v>
      </c>
      <c r="P7" s="296">
        <f t="shared" si="0"/>
        <v>3334</v>
      </c>
      <c r="Q7" s="279"/>
      <c r="R7" s="297">
        <v>0.19</v>
      </c>
      <c r="S7" s="298">
        <f t="shared" si="1"/>
        <v>3572.38</v>
      </c>
      <c r="T7" s="298">
        <f t="shared" si="2"/>
        <v>3929.38</v>
      </c>
      <c r="U7" s="299">
        <f t="shared" si="3"/>
        <v>4400.62</v>
      </c>
      <c r="V7" s="300">
        <f t="shared" si="4"/>
        <v>3967.4600000000005</v>
      </c>
      <c r="W7" s="266"/>
      <c r="X7" s="336">
        <v>41</v>
      </c>
      <c r="Y7" s="332">
        <v>12</v>
      </c>
      <c r="Z7" s="332">
        <v>15</v>
      </c>
      <c r="AA7" s="333" t="s">
        <v>282</v>
      </c>
      <c r="AC7" s="471">
        <v>357952</v>
      </c>
      <c r="AD7" s="472">
        <v>364973</v>
      </c>
      <c r="AE7" s="473">
        <f t="shared" si="5"/>
        <v>361462.5</v>
      </c>
    </row>
    <row r="8" spans="1:31" ht="12.75" customHeight="1">
      <c r="A8" s="288">
        <v>6</v>
      </c>
      <c r="B8" s="288"/>
      <c r="C8" s="334" t="s">
        <v>2503</v>
      </c>
      <c r="D8" s="326"/>
      <c r="E8" s="326"/>
      <c r="F8" s="327" t="s">
        <v>1844</v>
      </c>
      <c r="G8" s="327">
        <v>1</v>
      </c>
      <c r="H8" s="330">
        <v>37550</v>
      </c>
      <c r="I8" s="335">
        <v>0.19</v>
      </c>
      <c r="J8" s="330">
        <v>44685</v>
      </c>
      <c r="K8" s="330">
        <v>44685</v>
      </c>
      <c r="L8" s="279"/>
      <c r="M8" s="295">
        <v>3002</v>
      </c>
      <c r="N8" s="295">
        <v>3302</v>
      </c>
      <c r="O8" s="295">
        <v>3698</v>
      </c>
      <c r="P8" s="296">
        <f t="shared" si="0"/>
        <v>3334</v>
      </c>
      <c r="Q8" s="279"/>
      <c r="R8" s="297">
        <v>0.19</v>
      </c>
      <c r="S8" s="298">
        <f t="shared" si="1"/>
        <v>3572.38</v>
      </c>
      <c r="T8" s="298">
        <f t="shared" si="2"/>
        <v>3929.38</v>
      </c>
      <c r="U8" s="299">
        <f t="shared" si="3"/>
        <v>4400.62</v>
      </c>
      <c r="V8" s="300">
        <f t="shared" si="4"/>
        <v>3967.4600000000005</v>
      </c>
      <c r="W8" s="266"/>
      <c r="X8" s="336">
        <v>41</v>
      </c>
      <c r="Y8" s="332">
        <v>12</v>
      </c>
      <c r="Z8" s="332">
        <v>18</v>
      </c>
      <c r="AA8" s="333" t="s">
        <v>50</v>
      </c>
      <c r="AC8" s="471">
        <v>44268</v>
      </c>
      <c r="AD8" s="472">
        <v>45101</v>
      </c>
      <c r="AE8" s="473">
        <f t="shared" si="5"/>
        <v>44684.5</v>
      </c>
    </row>
    <row r="9" spans="1:31" ht="12.75" customHeight="1">
      <c r="A9" s="288">
        <v>7</v>
      </c>
      <c r="B9" s="288"/>
      <c r="C9" s="334" t="s">
        <v>2504</v>
      </c>
      <c r="D9" s="326"/>
      <c r="E9" s="326"/>
      <c r="F9" s="304" t="s">
        <v>144</v>
      </c>
      <c r="G9" s="327">
        <v>1</v>
      </c>
      <c r="H9" s="330">
        <v>168550</v>
      </c>
      <c r="I9" s="329">
        <v>0.19</v>
      </c>
      <c r="J9" s="330">
        <v>200575</v>
      </c>
      <c r="K9" s="330">
        <v>200575</v>
      </c>
      <c r="L9" s="279"/>
      <c r="M9" s="295">
        <v>1242</v>
      </c>
      <c r="N9" s="295">
        <v>1366</v>
      </c>
      <c r="O9" s="295">
        <v>1530</v>
      </c>
      <c r="P9" s="296">
        <f t="shared" si="0"/>
        <v>1379.3333333333333</v>
      </c>
      <c r="Q9" s="279"/>
      <c r="R9" s="297">
        <v>0.19</v>
      </c>
      <c r="S9" s="298">
        <f t="shared" si="1"/>
        <v>1477.98</v>
      </c>
      <c r="T9" s="298">
        <f t="shared" si="2"/>
        <v>1625.54</v>
      </c>
      <c r="U9" s="299">
        <f t="shared" si="3"/>
        <v>1820.7</v>
      </c>
      <c r="V9" s="300">
        <f t="shared" si="4"/>
        <v>1641.4066666666668</v>
      </c>
      <c r="W9" s="266"/>
      <c r="X9" s="336">
        <v>41</v>
      </c>
      <c r="Y9" s="332">
        <v>12</v>
      </c>
      <c r="Z9" s="332">
        <v>16</v>
      </c>
      <c r="AA9" s="333" t="s">
        <v>62</v>
      </c>
      <c r="AC9" s="471">
        <v>198611</v>
      </c>
      <c r="AD9" s="472">
        <v>202538</v>
      </c>
      <c r="AE9" s="473">
        <f t="shared" si="5"/>
        <v>200574.5</v>
      </c>
    </row>
    <row r="10" spans="1:31" ht="12.75" customHeight="1">
      <c r="A10" s="288">
        <v>8</v>
      </c>
      <c r="B10" s="288"/>
      <c r="C10" s="334" t="s">
        <v>2505</v>
      </c>
      <c r="D10" s="326"/>
      <c r="E10" s="326"/>
      <c r="F10" s="304" t="s">
        <v>144</v>
      </c>
      <c r="G10" s="327">
        <v>1</v>
      </c>
      <c r="H10" s="330">
        <v>56950</v>
      </c>
      <c r="I10" s="335">
        <v>0.19</v>
      </c>
      <c r="J10" s="330">
        <v>67771</v>
      </c>
      <c r="K10" s="330">
        <v>67771</v>
      </c>
      <c r="L10" s="279"/>
      <c r="M10" s="295">
        <v>13455</v>
      </c>
      <c r="N10" s="295">
        <v>14801</v>
      </c>
      <c r="O10" s="295">
        <v>16577</v>
      </c>
      <c r="P10" s="296">
        <f t="shared" si="0"/>
        <v>14944.333333333334</v>
      </c>
      <c r="Q10" s="279"/>
      <c r="R10" s="297">
        <v>0.19</v>
      </c>
      <c r="S10" s="298">
        <f t="shared" si="1"/>
        <v>16011.45</v>
      </c>
      <c r="T10" s="298">
        <f t="shared" si="2"/>
        <v>17613.189999999999</v>
      </c>
      <c r="U10" s="299">
        <f t="shared" si="3"/>
        <v>19726.63</v>
      </c>
      <c r="V10" s="300">
        <f t="shared" si="4"/>
        <v>17783.756666666668</v>
      </c>
      <c r="W10" s="266"/>
      <c r="X10" s="336">
        <v>41</v>
      </c>
      <c r="Y10" s="332">
        <v>12</v>
      </c>
      <c r="Z10" s="332">
        <v>16</v>
      </c>
      <c r="AA10" s="333" t="s">
        <v>62</v>
      </c>
      <c r="AC10" s="471">
        <v>67116</v>
      </c>
      <c r="AD10" s="472">
        <v>68425</v>
      </c>
      <c r="AE10" s="473">
        <f t="shared" si="5"/>
        <v>67770.5</v>
      </c>
    </row>
    <row r="11" spans="1:31" ht="12.75" customHeight="1">
      <c r="A11" s="288">
        <v>9</v>
      </c>
      <c r="B11" s="288"/>
      <c r="C11" s="334" t="s">
        <v>2506</v>
      </c>
      <c r="D11" s="326"/>
      <c r="E11" s="326"/>
      <c r="F11" s="304" t="s">
        <v>144</v>
      </c>
      <c r="G11" s="327">
        <v>1</v>
      </c>
      <c r="H11" s="330">
        <v>40100</v>
      </c>
      <c r="I11" s="329">
        <v>0.19</v>
      </c>
      <c r="J11" s="330">
        <v>47719</v>
      </c>
      <c r="K11" s="330">
        <v>47719</v>
      </c>
      <c r="L11" s="279"/>
      <c r="M11" s="295">
        <v>5796</v>
      </c>
      <c r="N11" s="295">
        <v>6376</v>
      </c>
      <c r="O11" s="295">
        <v>7140</v>
      </c>
      <c r="P11" s="296">
        <f t="shared" si="0"/>
        <v>6437.333333333333</v>
      </c>
      <c r="Q11" s="279"/>
      <c r="R11" s="297">
        <v>0.19</v>
      </c>
      <c r="S11" s="298">
        <f t="shared" si="1"/>
        <v>6897.24</v>
      </c>
      <c r="T11" s="298">
        <f t="shared" si="2"/>
        <v>7587.4400000000005</v>
      </c>
      <c r="U11" s="299">
        <f t="shared" si="3"/>
        <v>8496.6</v>
      </c>
      <c r="V11" s="300">
        <f t="shared" si="4"/>
        <v>7660.4266666666663</v>
      </c>
      <c r="W11" s="266"/>
      <c r="X11" s="336">
        <v>41</v>
      </c>
      <c r="Y11" s="332">
        <v>12</v>
      </c>
      <c r="Z11" s="332">
        <v>16</v>
      </c>
      <c r="AA11" s="333" t="s">
        <v>62</v>
      </c>
      <c r="AC11" s="471">
        <v>47243</v>
      </c>
      <c r="AD11" s="472">
        <v>48195</v>
      </c>
      <c r="AE11" s="473">
        <f t="shared" si="5"/>
        <v>47719</v>
      </c>
    </row>
    <row r="12" spans="1:31" ht="25.5" customHeight="1">
      <c r="A12" s="288">
        <v>10</v>
      </c>
      <c r="B12" s="337"/>
      <c r="C12" s="334" t="s">
        <v>2507</v>
      </c>
      <c r="D12" s="338"/>
      <c r="E12" s="338"/>
      <c r="F12" s="304" t="s">
        <v>144</v>
      </c>
      <c r="G12" s="327">
        <v>1</v>
      </c>
      <c r="H12" s="330">
        <v>46050</v>
      </c>
      <c r="I12" s="335">
        <v>0.19</v>
      </c>
      <c r="J12" s="330">
        <v>54800</v>
      </c>
      <c r="K12" s="330">
        <v>54800</v>
      </c>
      <c r="L12" s="279"/>
      <c r="M12" s="295">
        <v>17388</v>
      </c>
      <c r="N12" s="295">
        <v>19127</v>
      </c>
      <c r="O12" s="295">
        <v>21422</v>
      </c>
      <c r="P12" s="296">
        <f t="shared" si="0"/>
        <v>19312.333333333332</v>
      </c>
      <c r="Q12" s="279"/>
      <c r="R12" s="297">
        <v>0.19</v>
      </c>
      <c r="S12" s="298">
        <f t="shared" si="1"/>
        <v>20691.72</v>
      </c>
      <c r="T12" s="298">
        <f t="shared" si="2"/>
        <v>22761.13</v>
      </c>
      <c r="U12" s="299">
        <f t="shared" si="3"/>
        <v>25492.18</v>
      </c>
      <c r="V12" s="300">
        <f t="shared" si="4"/>
        <v>22981.676666666666</v>
      </c>
      <c r="W12" s="266"/>
      <c r="X12" s="336">
        <v>41</v>
      </c>
      <c r="Y12" s="332">
        <v>12</v>
      </c>
      <c r="Z12" s="332">
        <v>16</v>
      </c>
      <c r="AA12" s="333" t="s">
        <v>62</v>
      </c>
      <c r="AC12" s="471">
        <v>54264</v>
      </c>
      <c r="AD12" s="472">
        <v>55335</v>
      </c>
      <c r="AE12" s="473">
        <f t="shared" si="5"/>
        <v>54799.5</v>
      </c>
    </row>
    <row r="13" spans="1:31" ht="12.75" customHeight="1">
      <c r="A13" s="288">
        <v>11</v>
      </c>
      <c r="B13" s="288"/>
      <c r="C13" s="334" t="s">
        <v>2508</v>
      </c>
      <c r="D13" s="326"/>
      <c r="E13" s="326"/>
      <c r="F13" s="327" t="s">
        <v>1844</v>
      </c>
      <c r="G13" s="327">
        <v>1</v>
      </c>
      <c r="H13" s="330">
        <v>93200</v>
      </c>
      <c r="I13" s="329">
        <v>0.19</v>
      </c>
      <c r="J13" s="330">
        <v>110908</v>
      </c>
      <c r="K13" s="330">
        <v>110908</v>
      </c>
      <c r="L13" s="279"/>
      <c r="M13" s="295">
        <v>13455</v>
      </c>
      <c r="N13" s="295">
        <v>14801</v>
      </c>
      <c r="O13" s="295">
        <v>16577</v>
      </c>
      <c r="P13" s="296">
        <f t="shared" si="0"/>
        <v>14944.333333333334</v>
      </c>
      <c r="Q13" s="279"/>
      <c r="R13" s="297">
        <v>0.19</v>
      </c>
      <c r="S13" s="298">
        <f t="shared" si="1"/>
        <v>16011.45</v>
      </c>
      <c r="T13" s="298">
        <f t="shared" si="2"/>
        <v>17613.189999999999</v>
      </c>
      <c r="U13" s="299">
        <f t="shared" si="3"/>
        <v>19726.63</v>
      </c>
      <c r="V13" s="300">
        <f t="shared" si="4"/>
        <v>17783.756666666668</v>
      </c>
      <c r="W13" s="266"/>
      <c r="X13" s="336">
        <v>41</v>
      </c>
      <c r="Y13" s="332">
        <v>12</v>
      </c>
      <c r="Z13" s="332">
        <v>18</v>
      </c>
      <c r="AA13" s="333" t="s">
        <v>93</v>
      </c>
      <c r="AC13" s="471">
        <v>109837</v>
      </c>
      <c r="AD13" s="472">
        <v>111979</v>
      </c>
      <c r="AE13" s="473">
        <f t="shared" si="5"/>
        <v>110908</v>
      </c>
    </row>
    <row r="14" spans="1:31" ht="12.75" customHeight="1">
      <c r="A14" s="288">
        <v>12</v>
      </c>
      <c r="B14" s="288"/>
      <c r="C14" s="334" t="s">
        <v>2509</v>
      </c>
      <c r="D14" s="326"/>
      <c r="E14" s="326"/>
      <c r="F14" s="327" t="s">
        <v>1844</v>
      </c>
      <c r="G14" s="327">
        <v>1</v>
      </c>
      <c r="H14" s="330">
        <v>93200</v>
      </c>
      <c r="I14" s="335">
        <v>0.19</v>
      </c>
      <c r="J14" s="330">
        <v>110908</v>
      </c>
      <c r="K14" s="330">
        <v>110908</v>
      </c>
      <c r="L14" s="279"/>
      <c r="M14" s="295">
        <v>5796</v>
      </c>
      <c r="N14" s="295">
        <v>6376</v>
      </c>
      <c r="O14" s="295">
        <v>7140</v>
      </c>
      <c r="P14" s="296">
        <f t="shared" si="0"/>
        <v>6437.333333333333</v>
      </c>
      <c r="Q14" s="279"/>
      <c r="R14" s="297">
        <v>0.19</v>
      </c>
      <c r="S14" s="298">
        <f t="shared" si="1"/>
        <v>6897.24</v>
      </c>
      <c r="T14" s="298">
        <f t="shared" si="2"/>
        <v>7587.4400000000005</v>
      </c>
      <c r="U14" s="299">
        <f t="shared" si="3"/>
        <v>8496.6</v>
      </c>
      <c r="V14" s="300">
        <f t="shared" si="4"/>
        <v>7660.4266666666663</v>
      </c>
      <c r="W14" s="266"/>
      <c r="X14" s="336">
        <v>41</v>
      </c>
      <c r="Y14" s="332">
        <v>12</v>
      </c>
      <c r="Z14" s="332">
        <v>18</v>
      </c>
      <c r="AA14" s="333" t="s">
        <v>93</v>
      </c>
      <c r="AC14" s="471">
        <v>109837</v>
      </c>
      <c r="AD14" s="472">
        <v>111979</v>
      </c>
      <c r="AE14" s="473">
        <f t="shared" si="5"/>
        <v>110908</v>
      </c>
    </row>
    <row r="15" spans="1:31" ht="12.75" customHeight="1">
      <c r="A15" s="288">
        <v>13</v>
      </c>
      <c r="B15" s="288"/>
      <c r="C15" s="334" t="s">
        <v>2510</v>
      </c>
      <c r="D15" s="326"/>
      <c r="E15" s="326"/>
      <c r="F15" s="304" t="s">
        <v>2511</v>
      </c>
      <c r="G15" s="327">
        <v>1</v>
      </c>
      <c r="H15" s="330">
        <v>90600</v>
      </c>
      <c r="I15" s="329">
        <v>0.19</v>
      </c>
      <c r="J15" s="330">
        <v>107814</v>
      </c>
      <c r="K15" s="330">
        <v>107814</v>
      </c>
      <c r="L15" s="279"/>
      <c r="M15" s="295">
        <v>1242</v>
      </c>
      <c r="N15" s="295">
        <v>1366</v>
      </c>
      <c r="O15" s="295">
        <v>1530</v>
      </c>
      <c r="P15" s="296">
        <f t="shared" si="0"/>
        <v>1379.3333333333333</v>
      </c>
      <c r="Q15" s="279"/>
      <c r="R15" s="297">
        <v>0.19</v>
      </c>
      <c r="S15" s="298">
        <f t="shared" si="1"/>
        <v>1477.98</v>
      </c>
      <c r="T15" s="298">
        <f t="shared" si="2"/>
        <v>1625.54</v>
      </c>
      <c r="U15" s="299">
        <f t="shared" si="3"/>
        <v>1820.7</v>
      </c>
      <c r="V15" s="300">
        <f t="shared" si="4"/>
        <v>1641.4066666666668</v>
      </c>
      <c r="W15" s="266"/>
      <c r="X15" s="336">
        <v>41</v>
      </c>
      <c r="Y15" s="332">
        <v>12</v>
      </c>
      <c r="Z15" s="332">
        <v>18</v>
      </c>
      <c r="AA15" s="333" t="s">
        <v>45</v>
      </c>
      <c r="AC15" s="471">
        <v>106743</v>
      </c>
      <c r="AD15" s="472">
        <v>108885</v>
      </c>
      <c r="AE15" s="473">
        <f t="shared" si="5"/>
        <v>107814</v>
      </c>
    </row>
    <row r="16" spans="1:31" ht="12.75" customHeight="1">
      <c r="A16" s="288">
        <v>14</v>
      </c>
      <c r="B16" s="288"/>
      <c r="C16" s="334" t="s">
        <v>2512</v>
      </c>
      <c r="D16" s="326"/>
      <c r="E16" s="326"/>
      <c r="F16" s="327" t="s">
        <v>1844</v>
      </c>
      <c r="G16" s="327">
        <v>1</v>
      </c>
      <c r="H16" s="330">
        <v>77650</v>
      </c>
      <c r="I16" s="335">
        <v>0.19</v>
      </c>
      <c r="J16" s="330">
        <v>92404</v>
      </c>
      <c r="K16" s="330">
        <v>92404</v>
      </c>
      <c r="L16" s="279"/>
      <c r="M16" s="295">
        <v>14490</v>
      </c>
      <c r="N16" s="295">
        <v>15939</v>
      </c>
      <c r="O16" s="295">
        <v>17852</v>
      </c>
      <c r="P16" s="296">
        <f t="shared" si="0"/>
        <v>16093.666666666666</v>
      </c>
      <c r="Q16" s="279"/>
      <c r="R16" s="297">
        <v>0.19</v>
      </c>
      <c r="S16" s="298">
        <f t="shared" si="1"/>
        <v>17243.099999999999</v>
      </c>
      <c r="T16" s="298">
        <f t="shared" si="2"/>
        <v>18967.41</v>
      </c>
      <c r="U16" s="299">
        <f t="shared" si="3"/>
        <v>21243.88</v>
      </c>
      <c r="V16" s="300">
        <f t="shared" si="4"/>
        <v>19151.463333333333</v>
      </c>
      <c r="W16" s="266"/>
      <c r="X16" s="336">
        <v>39</v>
      </c>
      <c r="Y16" s="332">
        <v>12</v>
      </c>
      <c r="Z16" s="332">
        <v>14</v>
      </c>
      <c r="AA16" s="333" t="s">
        <v>2513</v>
      </c>
      <c r="AC16" s="471">
        <v>91511</v>
      </c>
      <c r="AD16" s="472">
        <v>93296</v>
      </c>
      <c r="AE16" s="473">
        <f t="shared" si="5"/>
        <v>92403.5</v>
      </c>
    </row>
    <row r="17" spans="1:31" ht="12.75" customHeight="1">
      <c r="A17" s="288">
        <v>15</v>
      </c>
      <c r="B17" s="288"/>
      <c r="C17" s="334" t="s">
        <v>2514</v>
      </c>
      <c r="D17" s="326"/>
      <c r="E17" s="326"/>
      <c r="F17" s="327" t="s">
        <v>1844</v>
      </c>
      <c r="G17" s="327">
        <v>1</v>
      </c>
      <c r="H17" s="330">
        <v>462200</v>
      </c>
      <c r="I17" s="329">
        <v>0.19</v>
      </c>
      <c r="J17" s="330">
        <v>550018</v>
      </c>
      <c r="K17" s="330">
        <v>550018</v>
      </c>
      <c r="L17" s="279"/>
      <c r="M17" s="295">
        <v>6624</v>
      </c>
      <c r="N17" s="295">
        <v>7286</v>
      </c>
      <c r="O17" s="295">
        <v>8161</v>
      </c>
      <c r="P17" s="296">
        <f t="shared" si="0"/>
        <v>7357</v>
      </c>
      <c r="Q17" s="279"/>
      <c r="R17" s="297">
        <v>0.19</v>
      </c>
      <c r="S17" s="298">
        <f t="shared" si="1"/>
        <v>7882.5599999999995</v>
      </c>
      <c r="T17" s="298">
        <f t="shared" si="2"/>
        <v>8670.34</v>
      </c>
      <c r="U17" s="299">
        <f t="shared" si="3"/>
        <v>9711.59</v>
      </c>
      <c r="V17" s="300">
        <f t="shared" si="4"/>
        <v>8754.83</v>
      </c>
      <c r="W17" s="266"/>
      <c r="X17" s="336">
        <v>41</v>
      </c>
      <c r="Y17" s="332">
        <v>11</v>
      </c>
      <c r="Z17" s="332">
        <v>56</v>
      </c>
      <c r="AA17" s="333" t="s">
        <v>282</v>
      </c>
      <c r="AC17" s="471">
        <v>544663</v>
      </c>
      <c r="AD17" s="472">
        <v>555373</v>
      </c>
      <c r="AE17" s="473">
        <f t="shared" si="5"/>
        <v>550018</v>
      </c>
    </row>
    <row r="18" spans="1:31" ht="12.75" customHeight="1">
      <c r="A18" s="288">
        <v>16</v>
      </c>
      <c r="B18" s="288"/>
      <c r="C18" s="339" t="s">
        <v>2515</v>
      </c>
      <c r="D18" s="326"/>
      <c r="E18" s="326"/>
      <c r="F18" s="327" t="s">
        <v>1844</v>
      </c>
      <c r="G18" s="327">
        <v>1</v>
      </c>
      <c r="H18" s="330">
        <v>326250</v>
      </c>
      <c r="I18" s="335">
        <v>0.19</v>
      </c>
      <c r="J18" s="330">
        <v>388238</v>
      </c>
      <c r="K18" s="330">
        <v>388238</v>
      </c>
      <c r="L18" s="279"/>
      <c r="M18" s="295">
        <v>3933</v>
      </c>
      <c r="N18" s="295">
        <v>4326</v>
      </c>
      <c r="O18" s="295">
        <v>4846</v>
      </c>
      <c r="P18" s="296">
        <f t="shared" si="0"/>
        <v>4368.333333333333</v>
      </c>
      <c r="Q18" s="279"/>
      <c r="R18" s="297">
        <v>0.19</v>
      </c>
      <c r="S18" s="298">
        <f t="shared" si="1"/>
        <v>4680.2700000000004</v>
      </c>
      <c r="T18" s="298">
        <f t="shared" si="2"/>
        <v>5147.9400000000005</v>
      </c>
      <c r="U18" s="299">
        <f t="shared" si="3"/>
        <v>5766.74</v>
      </c>
      <c r="V18" s="300">
        <f t="shared" si="4"/>
        <v>5198.3166666666666</v>
      </c>
      <c r="W18" s="266"/>
      <c r="X18" s="336">
        <v>39</v>
      </c>
      <c r="Y18" s="332">
        <v>10</v>
      </c>
      <c r="Z18" s="332">
        <v>16</v>
      </c>
      <c r="AA18" s="333" t="s">
        <v>45</v>
      </c>
      <c r="AC18" s="471">
        <v>384489</v>
      </c>
      <c r="AD18" s="472">
        <v>391986</v>
      </c>
      <c r="AE18" s="473">
        <f t="shared" si="5"/>
        <v>388237.5</v>
      </c>
    </row>
    <row r="19" spans="1:31" ht="12.75" customHeight="1">
      <c r="A19" s="288">
        <v>17</v>
      </c>
      <c r="B19" s="288"/>
      <c r="C19" s="339" t="s">
        <v>2516</v>
      </c>
      <c r="D19" s="326"/>
      <c r="E19" s="326"/>
      <c r="F19" s="327" t="s">
        <v>1844</v>
      </c>
      <c r="G19" s="327">
        <v>1</v>
      </c>
      <c r="H19" s="330">
        <v>34850</v>
      </c>
      <c r="I19" s="329">
        <v>0.19</v>
      </c>
      <c r="J19" s="330">
        <v>41472</v>
      </c>
      <c r="K19" s="330">
        <v>41472</v>
      </c>
      <c r="L19" s="279"/>
      <c r="M19" s="295">
        <v>3933</v>
      </c>
      <c r="N19" s="295">
        <v>4326</v>
      </c>
      <c r="O19" s="295">
        <v>4846</v>
      </c>
      <c r="P19" s="296">
        <f t="shared" si="0"/>
        <v>4368.333333333333</v>
      </c>
      <c r="Q19" s="279"/>
      <c r="R19" s="297">
        <v>0.19</v>
      </c>
      <c r="S19" s="298">
        <f t="shared" si="1"/>
        <v>4680.2700000000004</v>
      </c>
      <c r="T19" s="298">
        <f t="shared" si="2"/>
        <v>5147.9400000000005</v>
      </c>
      <c r="U19" s="299">
        <f t="shared" si="3"/>
        <v>5766.74</v>
      </c>
      <c r="V19" s="300">
        <f t="shared" si="4"/>
        <v>5198.3166666666666</v>
      </c>
      <c r="W19" s="266"/>
      <c r="X19" s="336">
        <v>12</v>
      </c>
      <c r="Y19" s="332">
        <v>35</v>
      </c>
      <c r="Z19" s="332">
        <v>23</v>
      </c>
      <c r="AA19" s="333" t="s">
        <v>59</v>
      </c>
      <c r="AC19" s="471">
        <v>41055</v>
      </c>
      <c r="AD19" s="472">
        <v>41888</v>
      </c>
      <c r="AE19" s="473">
        <f t="shared" si="5"/>
        <v>41471.5</v>
      </c>
    </row>
    <row r="20" spans="1:31" ht="12.75" customHeight="1">
      <c r="A20" s="288">
        <v>18</v>
      </c>
      <c r="B20" s="288"/>
      <c r="C20" s="339" t="s">
        <v>2517</v>
      </c>
      <c r="D20" s="326"/>
      <c r="E20" s="326"/>
      <c r="F20" s="327" t="s">
        <v>1844</v>
      </c>
      <c r="G20" s="327">
        <v>1</v>
      </c>
      <c r="H20" s="330">
        <v>220050</v>
      </c>
      <c r="I20" s="335">
        <v>0.19</v>
      </c>
      <c r="J20" s="330">
        <v>261860</v>
      </c>
      <c r="K20" s="330">
        <v>261860</v>
      </c>
      <c r="L20" s="279"/>
      <c r="M20" s="295">
        <v>4140</v>
      </c>
      <c r="N20" s="295">
        <v>4554</v>
      </c>
      <c r="O20" s="295">
        <v>5100</v>
      </c>
      <c r="P20" s="296">
        <f t="shared" si="0"/>
        <v>4598</v>
      </c>
      <c r="Q20" s="279"/>
      <c r="R20" s="297">
        <v>0.19</v>
      </c>
      <c r="S20" s="298">
        <f t="shared" si="1"/>
        <v>4926.6000000000004</v>
      </c>
      <c r="T20" s="298">
        <f t="shared" si="2"/>
        <v>5419.26</v>
      </c>
      <c r="U20" s="299">
        <f t="shared" si="3"/>
        <v>6069</v>
      </c>
      <c r="V20" s="300">
        <f t="shared" si="4"/>
        <v>5471.62</v>
      </c>
      <c r="W20" s="266"/>
      <c r="X20" s="336">
        <v>12</v>
      </c>
      <c r="Y20" s="332">
        <v>35</v>
      </c>
      <c r="Z20" s="332">
        <v>23</v>
      </c>
      <c r="AA20" s="333" t="s">
        <v>59</v>
      </c>
      <c r="AC20" s="471">
        <v>259301</v>
      </c>
      <c r="AD20" s="472">
        <v>264418</v>
      </c>
      <c r="AE20" s="473">
        <f t="shared" si="5"/>
        <v>261859.5</v>
      </c>
    </row>
    <row r="21" spans="1:31" ht="12.75" customHeight="1">
      <c r="A21" s="288">
        <v>19</v>
      </c>
      <c r="B21" s="288"/>
      <c r="C21" s="339" t="s">
        <v>2518</v>
      </c>
      <c r="D21" s="326"/>
      <c r="E21" s="326"/>
      <c r="F21" s="327" t="s">
        <v>1844</v>
      </c>
      <c r="G21" s="327">
        <v>1</v>
      </c>
      <c r="H21" s="330">
        <v>266700</v>
      </c>
      <c r="I21" s="329">
        <v>0.19</v>
      </c>
      <c r="J21" s="330">
        <v>317373</v>
      </c>
      <c r="K21" s="330">
        <v>317373</v>
      </c>
      <c r="L21" s="279"/>
      <c r="M21" s="295">
        <v>4968</v>
      </c>
      <c r="N21" s="295">
        <v>5465</v>
      </c>
      <c r="O21" s="295">
        <v>6121</v>
      </c>
      <c r="P21" s="296">
        <f t="shared" si="0"/>
        <v>5518</v>
      </c>
      <c r="Q21" s="279"/>
      <c r="R21" s="297">
        <v>0.19</v>
      </c>
      <c r="S21" s="298">
        <f t="shared" si="1"/>
        <v>5911.92</v>
      </c>
      <c r="T21" s="298">
        <f t="shared" si="2"/>
        <v>6503.35</v>
      </c>
      <c r="U21" s="299">
        <f t="shared" si="3"/>
        <v>7283.99</v>
      </c>
      <c r="V21" s="300">
        <f t="shared" si="4"/>
        <v>6566.420000000001</v>
      </c>
      <c r="W21" s="266"/>
      <c r="X21" s="336">
        <v>12</v>
      </c>
      <c r="Y21" s="332">
        <v>35</v>
      </c>
      <c r="Z21" s="332">
        <v>23</v>
      </c>
      <c r="AA21" s="333" t="s">
        <v>39</v>
      </c>
      <c r="AC21" s="471">
        <v>314279</v>
      </c>
      <c r="AD21" s="472">
        <v>320467</v>
      </c>
      <c r="AE21" s="473">
        <f t="shared" si="5"/>
        <v>317373</v>
      </c>
    </row>
    <row r="22" spans="1:31" ht="12.75" customHeight="1">
      <c r="A22" s="288">
        <v>20</v>
      </c>
      <c r="B22" s="288"/>
      <c r="C22" s="339" t="s">
        <v>2519</v>
      </c>
      <c r="D22" s="326"/>
      <c r="E22" s="326"/>
      <c r="F22" s="327" t="s">
        <v>1844</v>
      </c>
      <c r="G22" s="327">
        <v>1</v>
      </c>
      <c r="H22" s="330">
        <v>201950</v>
      </c>
      <c r="I22" s="335">
        <v>0.19</v>
      </c>
      <c r="J22" s="330">
        <v>240321</v>
      </c>
      <c r="K22" s="330">
        <v>240321</v>
      </c>
      <c r="L22" s="279"/>
      <c r="M22" s="340">
        <v>518</v>
      </c>
      <c r="N22" s="340">
        <v>569</v>
      </c>
      <c r="O22" s="340">
        <v>638</v>
      </c>
      <c r="P22" s="296">
        <f t="shared" si="0"/>
        <v>575</v>
      </c>
      <c r="Q22" s="279"/>
      <c r="R22" s="297">
        <v>0.19</v>
      </c>
      <c r="S22" s="298">
        <f t="shared" si="1"/>
        <v>616.41999999999996</v>
      </c>
      <c r="T22" s="298">
        <f t="shared" si="2"/>
        <v>677.11</v>
      </c>
      <c r="U22" s="299">
        <f t="shared" si="3"/>
        <v>759.22</v>
      </c>
      <c r="V22" s="300">
        <f t="shared" si="4"/>
        <v>684.25</v>
      </c>
      <c r="W22" s="266"/>
      <c r="X22" s="336">
        <v>12</v>
      </c>
      <c r="Y22" s="332">
        <v>16</v>
      </c>
      <c r="Z22" s="332">
        <v>17</v>
      </c>
      <c r="AA22" s="333" t="s">
        <v>45</v>
      </c>
      <c r="AC22" s="471">
        <v>238000</v>
      </c>
      <c r="AD22" s="472">
        <v>242641</v>
      </c>
      <c r="AE22" s="473">
        <f t="shared" si="5"/>
        <v>240320.5</v>
      </c>
    </row>
    <row r="23" spans="1:31" ht="12.75" customHeight="1">
      <c r="A23" s="288">
        <v>21</v>
      </c>
      <c r="B23" s="288"/>
      <c r="C23" s="339" t="s">
        <v>2520</v>
      </c>
      <c r="D23" s="326"/>
      <c r="E23" s="326"/>
      <c r="F23" s="327" t="s">
        <v>1844</v>
      </c>
      <c r="G23" s="327">
        <v>1</v>
      </c>
      <c r="H23" s="330">
        <v>822100</v>
      </c>
      <c r="I23" s="329">
        <v>0.19</v>
      </c>
      <c r="J23" s="330">
        <v>978299</v>
      </c>
      <c r="K23" s="330">
        <v>978299</v>
      </c>
      <c r="L23" s="279"/>
      <c r="M23" s="295">
        <v>9315</v>
      </c>
      <c r="N23" s="295">
        <v>10247</v>
      </c>
      <c r="O23" s="295">
        <v>11476</v>
      </c>
      <c r="P23" s="296">
        <f t="shared" si="0"/>
        <v>10346</v>
      </c>
      <c r="Q23" s="279"/>
      <c r="R23" s="297">
        <v>0.19</v>
      </c>
      <c r="S23" s="298">
        <f t="shared" si="1"/>
        <v>11084.85</v>
      </c>
      <c r="T23" s="298">
        <f t="shared" si="2"/>
        <v>12193.93</v>
      </c>
      <c r="U23" s="299">
        <f t="shared" si="3"/>
        <v>13656.44</v>
      </c>
      <c r="V23" s="300">
        <f t="shared" si="4"/>
        <v>12311.74</v>
      </c>
      <c r="W23" s="266"/>
      <c r="X23" s="336">
        <v>12</v>
      </c>
      <c r="Y23" s="332">
        <v>16</v>
      </c>
      <c r="Z23" s="332">
        <v>19</v>
      </c>
      <c r="AA23" s="333" t="s">
        <v>45</v>
      </c>
      <c r="AC23" s="471">
        <v>968779</v>
      </c>
      <c r="AD23" s="472">
        <v>987819</v>
      </c>
      <c r="AE23" s="473">
        <f t="shared" si="5"/>
        <v>978299</v>
      </c>
    </row>
    <row r="24" spans="1:31" ht="12.75" customHeight="1">
      <c r="A24" s="288">
        <v>22</v>
      </c>
      <c r="B24" s="288"/>
      <c r="C24" s="339" t="s">
        <v>2521</v>
      </c>
      <c r="D24" s="326"/>
      <c r="E24" s="326"/>
      <c r="F24" s="327" t="s">
        <v>1844</v>
      </c>
      <c r="G24" s="327">
        <v>1</v>
      </c>
      <c r="H24" s="330">
        <v>64750</v>
      </c>
      <c r="I24" s="335">
        <v>0.19</v>
      </c>
      <c r="J24" s="330">
        <v>77053</v>
      </c>
      <c r="K24" s="330">
        <v>77053</v>
      </c>
      <c r="L24" s="279"/>
      <c r="M24" s="295">
        <v>2277</v>
      </c>
      <c r="N24" s="295">
        <v>2505</v>
      </c>
      <c r="O24" s="295">
        <v>2805</v>
      </c>
      <c r="P24" s="296">
        <f t="shared" si="0"/>
        <v>2529</v>
      </c>
      <c r="Q24" s="279"/>
      <c r="R24" s="297">
        <v>0.19</v>
      </c>
      <c r="S24" s="298">
        <f t="shared" si="1"/>
        <v>2709.63</v>
      </c>
      <c r="T24" s="298">
        <f t="shared" si="2"/>
        <v>2980.95</v>
      </c>
      <c r="U24" s="299">
        <f t="shared" si="3"/>
        <v>3337.95</v>
      </c>
      <c r="V24" s="300">
        <f t="shared" si="4"/>
        <v>3009.5099999999998</v>
      </c>
      <c r="W24" s="266"/>
      <c r="X24" s="336">
        <v>12</v>
      </c>
      <c r="Y24" s="332">
        <v>35</v>
      </c>
      <c r="Z24" s="332">
        <v>23</v>
      </c>
      <c r="AA24" s="333" t="s">
        <v>39</v>
      </c>
      <c r="AC24" s="471">
        <v>76279</v>
      </c>
      <c r="AD24" s="472">
        <v>77826</v>
      </c>
      <c r="AE24" s="473">
        <f t="shared" si="5"/>
        <v>77052.5</v>
      </c>
    </row>
    <row r="25" spans="1:31" ht="12.75" customHeight="1">
      <c r="A25" s="288">
        <v>23</v>
      </c>
      <c r="B25" s="288"/>
      <c r="C25" s="339" t="s">
        <v>2522</v>
      </c>
      <c r="D25" s="326"/>
      <c r="E25" s="326"/>
      <c r="F25" s="327" t="s">
        <v>1844</v>
      </c>
      <c r="G25" s="327">
        <v>1</v>
      </c>
      <c r="H25" s="330">
        <v>119100</v>
      </c>
      <c r="I25" s="329">
        <v>0.19</v>
      </c>
      <c r="J25" s="330">
        <v>141729</v>
      </c>
      <c r="K25" s="330">
        <v>141729</v>
      </c>
      <c r="L25" s="279"/>
      <c r="M25" s="295">
        <v>6831</v>
      </c>
      <c r="N25" s="295">
        <v>7514</v>
      </c>
      <c r="O25" s="295">
        <v>8416</v>
      </c>
      <c r="P25" s="296">
        <f t="shared" si="0"/>
        <v>7587</v>
      </c>
      <c r="Q25" s="279"/>
      <c r="R25" s="297">
        <v>0.19</v>
      </c>
      <c r="S25" s="298">
        <f t="shared" si="1"/>
        <v>8128.89</v>
      </c>
      <c r="T25" s="298">
        <f t="shared" si="2"/>
        <v>8941.66</v>
      </c>
      <c r="U25" s="299">
        <f t="shared" si="3"/>
        <v>10015.040000000001</v>
      </c>
      <c r="V25" s="300">
        <f t="shared" si="4"/>
        <v>9028.5300000000007</v>
      </c>
      <c r="W25" s="266"/>
      <c r="X25" s="336">
        <v>12</v>
      </c>
      <c r="Y25" s="332">
        <v>17</v>
      </c>
      <c r="Z25" s="332">
        <v>16</v>
      </c>
      <c r="AA25" s="333" t="s">
        <v>50</v>
      </c>
      <c r="AC25" s="471">
        <v>140301</v>
      </c>
      <c r="AD25" s="472">
        <v>143157</v>
      </c>
      <c r="AE25" s="473">
        <f t="shared" si="5"/>
        <v>141729</v>
      </c>
    </row>
    <row r="26" spans="1:31" ht="12.75" customHeight="1">
      <c r="A26" s="288">
        <v>24</v>
      </c>
      <c r="B26" s="288"/>
      <c r="C26" s="339" t="s">
        <v>2523</v>
      </c>
      <c r="D26" s="326"/>
      <c r="E26" s="326"/>
      <c r="F26" s="327" t="s">
        <v>1844</v>
      </c>
      <c r="G26" s="327">
        <v>1</v>
      </c>
      <c r="H26" s="330">
        <v>440450</v>
      </c>
      <c r="I26" s="335">
        <v>0.19</v>
      </c>
      <c r="J26" s="330">
        <v>524136</v>
      </c>
      <c r="K26" s="330">
        <v>524136</v>
      </c>
      <c r="L26" s="279"/>
      <c r="M26" s="295">
        <v>6831</v>
      </c>
      <c r="N26" s="295">
        <v>7514</v>
      </c>
      <c r="O26" s="295">
        <v>8416</v>
      </c>
      <c r="P26" s="296">
        <f t="shared" si="0"/>
        <v>7587</v>
      </c>
      <c r="Q26" s="279"/>
      <c r="R26" s="297">
        <v>0.19</v>
      </c>
      <c r="S26" s="298">
        <f t="shared" si="1"/>
        <v>8128.89</v>
      </c>
      <c r="T26" s="298">
        <f t="shared" si="2"/>
        <v>8941.66</v>
      </c>
      <c r="U26" s="299">
        <f t="shared" si="3"/>
        <v>10015.040000000001</v>
      </c>
      <c r="V26" s="300">
        <f t="shared" si="4"/>
        <v>9028.5300000000007</v>
      </c>
      <c r="W26" s="266"/>
      <c r="X26" s="336">
        <v>12</v>
      </c>
      <c r="Y26" s="332">
        <v>35</v>
      </c>
      <c r="Z26" s="332">
        <v>23</v>
      </c>
      <c r="AA26" s="333" t="s">
        <v>59</v>
      </c>
      <c r="AC26" s="471">
        <v>519078</v>
      </c>
      <c r="AD26" s="472">
        <v>529193</v>
      </c>
      <c r="AE26" s="473">
        <f t="shared" si="5"/>
        <v>524135.5</v>
      </c>
    </row>
    <row r="27" spans="1:31" ht="12.75" customHeight="1">
      <c r="A27" s="288">
        <v>25</v>
      </c>
      <c r="B27" s="288"/>
      <c r="C27" s="339" t="s">
        <v>2524</v>
      </c>
      <c r="D27" s="326"/>
      <c r="E27" s="326"/>
      <c r="F27" s="327" t="s">
        <v>1844</v>
      </c>
      <c r="G27" s="327">
        <v>1</v>
      </c>
      <c r="H27" s="330">
        <v>51800</v>
      </c>
      <c r="I27" s="329">
        <v>0.19</v>
      </c>
      <c r="J27" s="330">
        <v>61642</v>
      </c>
      <c r="K27" s="330">
        <v>61642</v>
      </c>
      <c r="L27" s="279"/>
      <c r="M27" s="295">
        <v>8073</v>
      </c>
      <c r="N27" s="295">
        <v>8880</v>
      </c>
      <c r="O27" s="295">
        <v>9946</v>
      </c>
      <c r="P27" s="296">
        <f t="shared" si="0"/>
        <v>8966.3333333333339</v>
      </c>
      <c r="Q27" s="279"/>
      <c r="R27" s="297">
        <v>0.19</v>
      </c>
      <c r="S27" s="298">
        <f t="shared" si="1"/>
        <v>9606.8700000000008</v>
      </c>
      <c r="T27" s="298">
        <f t="shared" si="2"/>
        <v>10567.2</v>
      </c>
      <c r="U27" s="299">
        <f t="shared" si="3"/>
        <v>11835.74</v>
      </c>
      <c r="V27" s="300">
        <f t="shared" si="4"/>
        <v>10669.936666666666</v>
      </c>
      <c r="W27" s="266"/>
      <c r="X27" s="336">
        <v>12</v>
      </c>
      <c r="Y27" s="332">
        <v>16</v>
      </c>
      <c r="Z27" s="332">
        <v>17</v>
      </c>
      <c r="AA27" s="333" t="s">
        <v>93</v>
      </c>
      <c r="AC27" s="471">
        <v>61047</v>
      </c>
      <c r="AD27" s="472">
        <v>62237</v>
      </c>
      <c r="AE27" s="473">
        <f t="shared" si="5"/>
        <v>61642</v>
      </c>
    </row>
    <row r="28" spans="1:31" ht="12.75" customHeight="1">
      <c r="A28" s="288">
        <v>26</v>
      </c>
      <c r="B28" s="288"/>
      <c r="C28" s="339" t="s">
        <v>2525</v>
      </c>
      <c r="D28" s="326"/>
      <c r="E28" s="326"/>
      <c r="F28" s="327" t="s">
        <v>1844</v>
      </c>
      <c r="G28" s="327">
        <v>1</v>
      </c>
      <c r="H28" s="330">
        <v>190350</v>
      </c>
      <c r="I28" s="335">
        <v>0</v>
      </c>
      <c r="J28" s="330">
        <v>190350</v>
      </c>
      <c r="K28" s="330">
        <v>190350</v>
      </c>
      <c r="L28" s="279"/>
      <c r="M28" s="295">
        <v>2277</v>
      </c>
      <c r="N28" s="295">
        <v>2505</v>
      </c>
      <c r="O28" s="295">
        <v>2805</v>
      </c>
      <c r="P28" s="296">
        <f t="shared" si="0"/>
        <v>2529</v>
      </c>
      <c r="Q28" s="279"/>
      <c r="R28" s="297">
        <v>0.19</v>
      </c>
      <c r="S28" s="298">
        <f t="shared" si="1"/>
        <v>2709.63</v>
      </c>
      <c r="T28" s="298">
        <f t="shared" si="2"/>
        <v>2980.95</v>
      </c>
      <c r="U28" s="299">
        <f t="shared" si="3"/>
        <v>3337.95</v>
      </c>
      <c r="V28" s="300">
        <f t="shared" si="4"/>
        <v>3009.5099999999998</v>
      </c>
      <c r="W28" s="266"/>
      <c r="X28" s="336">
        <v>12</v>
      </c>
      <c r="Y28" s="332">
        <v>16</v>
      </c>
      <c r="Z28" s="332">
        <v>17</v>
      </c>
      <c r="AA28" s="333" t="s">
        <v>93</v>
      </c>
      <c r="AC28" s="471">
        <v>188500</v>
      </c>
      <c r="AD28" s="472">
        <v>192200</v>
      </c>
      <c r="AE28" s="473">
        <f t="shared" si="5"/>
        <v>190350</v>
      </c>
    </row>
    <row r="29" spans="1:31" ht="12.75" customHeight="1">
      <c r="A29" s="288">
        <v>27</v>
      </c>
      <c r="B29" s="288"/>
      <c r="C29" s="339" t="s">
        <v>2526</v>
      </c>
      <c r="D29" s="326"/>
      <c r="E29" s="326"/>
      <c r="F29" s="327" t="s">
        <v>1844</v>
      </c>
      <c r="G29" s="327">
        <v>1</v>
      </c>
      <c r="H29" s="330">
        <v>190350</v>
      </c>
      <c r="I29" s="329">
        <v>0</v>
      </c>
      <c r="J29" s="330">
        <v>190350</v>
      </c>
      <c r="K29" s="330">
        <v>190350</v>
      </c>
      <c r="L29" s="279"/>
      <c r="M29" s="295">
        <v>2277</v>
      </c>
      <c r="N29" s="295">
        <v>2505</v>
      </c>
      <c r="O29" s="295">
        <v>2805</v>
      </c>
      <c r="P29" s="296">
        <f t="shared" si="0"/>
        <v>2529</v>
      </c>
      <c r="Q29" s="279"/>
      <c r="R29" s="297">
        <v>0.19</v>
      </c>
      <c r="S29" s="298">
        <f t="shared" si="1"/>
        <v>2709.63</v>
      </c>
      <c r="T29" s="298">
        <f t="shared" si="2"/>
        <v>2980.95</v>
      </c>
      <c r="U29" s="299">
        <f t="shared" si="3"/>
        <v>3337.95</v>
      </c>
      <c r="V29" s="300">
        <f t="shared" si="4"/>
        <v>3009.5099999999998</v>
      </c>
      <c r="W29" s="266"/>
      <c r="X29" s="336">
        <v>12</v>
      </c>
      <c r="Y29" s="332">
        <v>16</v>
      </c>
      <c r="Z29" s="332">
        <v>17</v>
      </c>
      <c r="AA29" s="333" t="s">
        <v>93</v>
      </c>
      <c r="AC29" s="471">
        <v>188500</v>
      </c>
      <c r="AD29" s="472">
        <v>192200</v>
      </c>
      <c r="AE29" s="473">
        <f t="shared" si="5"/>
        <v>190350</v>
      </c>
    </row>
    <row r="30" spans="1:31" ht="12.75" customHeight="1">
      <c r="A30" s="288">
        <v>28</v>
      </c>
      <c r="B30" s="288"/>
      <c r="C30" s="339" t="s">
        <v>2527</v>
      </c>
      <c r="D30" s="326"/>
      <c r="E30" s="326"/>
      <c r="F30" s="327" t="s">
        <v>1844</v>
      </c>
      <c r="G30" s="327">
        <v>1</v>
      </c>
      <c r="H30" s="330">
        <v>190350</v>
      </c>
      <c r="I30" s="335">
        <v>0</v>
      </c>
      <c r="J30" s="330">
        <v>190350</v>
      </c>
      <c r="K30" s="330">
        <v>190350</v>
      </c>
      <c r="L30" s="279"/>
      <c r="M30" s="295">
        <v>2070</v>
      </c>
      <c r="N30" s="295">
        <v>2277</v>
      </c>
      <c r="O30" s="295">
        <v>2550</v>
      </c>
      <c r="P30" s="296">
        <f t="shared" si="0"/>
        <v>2299</v>
      </c>
      <c r="Q30" s="279"/>
      <c r="R30" s="297">
        <v>0.19</v>
      </c>
      <c r="S30" s="298">
        <f t="shared" si="1"/>
        <v>2463.3000000000002</v>
      </c>
      <c r="T30" s="298">
        <f t="shared" si="2"/>
        <v>2709.63</v>
      </c>
      <c r="U30" s="299">
        <f t="shared" si="3"/>
        <v>3034.5</v>
      </c>
      <c r="V30" s="300">
        <f t="shared" si="4"/>
        <v>2735.81</v>
      </c>
      <c r="W30" s="266"/>
      <c r="X30" s="336">
        <v>41</v>
      </c>
      <c r="Y30" s="332">
        <v>11</v>
      </c>
      <c r="Z30" s="332">
        <v>61</v>
      </c>
      <c r="AA30" s="333" t="s">
        <v>123</v>
      </c>
      <c r="AC30" s="471">
        <v>188500</v>
      </c>
      <c r="AD30" s="472">
        <v>192200</v>
      </c>
      <c r="AE30" s="473">
        <f t="shared" si="5"/>
        <v>190350</v>
      </c>
    </row>
    <row r="31" spans="1:31" ht="12.75" customHeight="1">
      <c r="A31" s="288">
        <v>29</v>
      </c>
      <c r="B31" s="288"/>
      <c r="C31" s="339" t="s">
        <v>2528</v>
      </c>
      <c r="D31" s="326"/>
      <c r="E31" s="326"/>
      <c r="F31" s="327" t="s">
        <v>1844</v>
      </c>
      <c r="G31" s="327">
        <v>1</v>
      </c>
      <c r="H31" s="330">
        <v>190350</v>
      </c>
      <c r="I31" s="329">
        <v>0</v>
      </c>
      <c r="J31" s="330">
        <v>190350</v>
      </c>
      <c r="K31" s="330">
        <v>190350</v>
      </c>
      <c r="L31" s="279"/>
      <c r="M31" s="295">
        <v>2588</v>
      </c>
      <c r="N31" s="295">
        <v>2846</v>
      </c>
      <c r="O31" s="295">
        <v>3188</v>
      </c>
      <c r="P31" s="296">
        <f t="shared" si="0"/>
        <v>2874</v>
      </c>
      <c r="Q31" s="279"/>
      <c r="R31" s="297">
        <v>0.19</v>
      </c>
      <c r="S31" s="298">
        <f t="shared" si="1"/>
        <v>3079.7200000000003</v>
      </c>
      <c r="T31" s="298">
        <f t="shared" si="2"/>
        <v>3386.74</v>
      </c>
      <c r="U31" s="299">
        <f t="shared" si="3"/>
        <v>3793.7200000000003</v>
      </c>
      <c r="V31" s="300">
        <f t="shared" si="4"/>
        <v>3420.06</v>
      </c>
      <c r="W31" s="266"/>
      <c r="X31" s="336">
        <v>41</v>
      </c>
      <c r="Y31" s="332">
        <v>11</v>
      </c>
      <c r="Z31" s="332">
        <v>61</v>
      </c>
      <c r="AA31" s="333" t="s">
        <v>123</v>
      </c>
      <c r="AC31" s="471">
        <v>188500</v>
      </c>
      <c r="AD31" s="472">
        <v>192200</v>
      </c>
      <c r="AE31" s="473">
        <f t="shared" si="5"/>
        <v>190350</v>
      </c>
    </row>
    <row r="32" spans="1:31" ht="12.75" customHeight="1">
      <c r="A32" s="288">
        <v>30</v>
      </c>
      <c r="B32" s="288"/>
      <c r="C32" s="339" t="s">
        <v>2529</v>
      </c>
      <c r="D32" s="326"/>
      <c r="E32" s="326"/>
      <c r="F32" s="327" t="s">
        <v>1844</v>
      </c>
      <c r="G32" s="327">
        <v>1</v>
      </c>
      <c r="H32" s="330">
        <v>190350</v>
      </c>
      <c r="I32" s="335">
        <v>0</v>
      </c>
      <c r="J32" s="330">
        <v>190350</v>
      </c>
      <c r="K32" s="330">
        <v>190350</v>
      </c>
      <c r="L32" s="279"/>
      <c r="M32" s="295">
        <v>20493</v>
      </c>
      <c r="N32" s="295">
        <v>22542</v>
      </c>
      <c r="O32" s="295">
        <v>25248</v>
      </c>
      <c r="P32" s="296">
        <f t="shared" si="0"/>
        <v>22761</v>
      </c>
      <c r="Q32" s="279"/>
      <c r="R32" s="297">
        <v>0.19</v>
      </c>
      <c r="S32" s="298">
        <f t="shared" si="1"/>
        <v>24386.67</v>
      </c>
      <c r="T32" s="298">
        <f t="shared" si="2"/>
        <v>26824.98</v>
      </c>
      <c r="U32" s="299">
        <f t="shared" si="3"/>
        <v>30045.119999999999</v>
      </c>
      <c r="V32" s="300">
        <f t="shared" si="4"/>
        <v>27085.589999999997</v>
      </c>
      <c r="W32" s="266"/>
      <c r="X32" s="336">
        <v>41</v>
      </c>
      <c r="Y32" s="332">
        <v>11</v>
      </c>
      <c r="Z32" s="332">
        <v>61</v>
      </c>
      <c r="AA32" s="333" t="s">
        <v>123</v>
      </c>
      <c r="AC32" s="471">
        <v>188500</v>
      </c>
      <c r="AD32" s="472">
        <v>192200</v>
      </c>
      <c r="AE32" s="473">
        <f t="shared" si="5"/>
        <v>190350</v>
      </c>
    </row>
    <row r="33" spans="1:31" ht="12.75" customHeight="1">
      <c r="A33" s="288">
        <v>31</v>
      </c>
      <c r="B33" s="288"/>
      <c r="C33" s="339" t="s">
        <v>2530</v>
      </c>
      <c r="D33" s="326"/>
      <c r="E33" s="326"/>
      <c r="F33" s="327" t="s">
        <v>1844</v>
      </c>
      <c r="G33" s="327">
        <v>1</v>
      </c>
      <c r="H33" s="330">
        <v>190350</v>
      </c>
      <c r="I33" s="329">
        <v>0</v>
      </c>
      <c r="J33" s="330">
        <v>190350</v>
      </c>
      <c r="K33" s="330">
        <v>190350</v>
      </c>
      <c r="L33" s="279"/>
      <c r="M33" s="295">
        <v>24840</v>
      </c>
      <c r="N33" s="295">
        <v>27324</v>
      </c>
      <c r="O33" s="295">
        <v>30603</v>
      </c>
      <c r="P33" s="296">
        <f t="shared" si="0"/>
        <v>27589</v>
      </c>
      <c r="Q33" s="279"/>
      <c r="R33" s="297">
        <v>0.19</v>
      </c>
      <c r="S33" s="298">
        <f t="shared" si="1"/>
        <v>29559.599999999999</v>
      </c>
      <c r="T33" s="298">
        <f t="shared" si="2"/>
        <v>32515.56</v>
      </c>
      <c r="U33" s="299">
        <f t="shared" si="3"/>
        <v>36417.57</v>
      </c>
      <c r="V33" s="300">
        <f t="shared" si="4"/>
        <v>32830.910000000003</v>
      </c>
      <c r="W33" s="266"/>
      <c r="X33" s="336">
        <v>51</v>
      </c>
      <c r="Y33" s="332">
        <v>17</v>
      </c>
      <c r="Z33" s="332">
        <v>15</v>
      </c>
      <c r="AA33" s="333" t="s">
        <v>39</v>
      </c>
      <c r="AC33" s="471">
        <v>188500</v>
      </c>
      <c r="AD33" s="472">
        <v>192200</v>
      </c>
      <c r="AE33" s="473">
        <f t="shared" si="5"/>
        <v>190350</v>
      </c>
    </row>
    <row r="34" spans="1:31" ht="12.75" customHeight="1">
      <c r="A34" s="288">
        <v>32</v>
      </c>
      <c r="B34" s="288"/>
      <c r="C34" s="339" t="s">
        <v>2531</v>
      </c>
      <c r="D34" s="326"/>
      <c r="E34" s="326"/>
      <c r="F34" s="327" t="s">
        <v>1844</v>
      </c>
      <c r="G34" s="327">
        <v>1</v>
      </c>
      <c r="H34" s="330">
        <v>833100</v>
      </c>
      <c r="I34" s="335">
        <v>0.19</v>
      </c>
      <c r="J34" s="330">
        <v>991389</v>
      </c>
      <c r="K34" s="330">
        <v>991389</v>
      </c>
      <c r="L34" s="279"/>
      <c r="M34" s="295">
        <v>24840</v>
      </c>
      <c r="N34" s="295">
        <v>27324</v>
      </c>
      <c r="O34" s="295">
        <v>30603</v>
      </c>
      <c r="P34" s="296">
        <f t="shared" si="0"/>
        <v>27589</v>
      </c>
      <c r="Q34" s="279"/>
      <c r="R34" s="297">
        <v>0.19</v>
      </c>
      <c r="S34" s="298">
        <f t="shared" si="1"/>
        <v>29559.599999999999</v>
      </c>
      <c r="T34" s="298">
        <f t="shared" si="2"/>
        <v>32515.56</v>
      </c>
      <c r="U34" s="299">
        <f t="shared" si="3"/>
        <v>36417.57</v>
      </c>
      <c r="V34" s="300">
        <f t="shared" si="4"/>
        <v>32830.910000000003</v>
      </c>
      <c r="W34" s="266"/>
      <c r="X34" s="336">
        <v>12</v>
      </c>
      <c r="Y34" s="332">
        <v>35</v>
      </c>
      <c r="Z34" s="332">
        <v>23</v>
      </c>
      <c r="AA34" s="333" t="s">
        <v>532</v>
      </c>
      <c r="AC34" s="471">
        <v>981750</v>
      </c>
      <c r="AD34" s="472">
        <v>1001028</v>
      </c>
      <c r="AE34" s="473">
        <f t="shared" si="5"/>
        <v>991389</v>
      </c>
    </row>
    <row r="35" spans="1:31" ht="12.75" customHeight="1">
      <c r="A35" s="288">
        <v>33</v>
      </c>
      <c r="B35" s="288"/>
      <c r="C35" s="339" t="s">
        <v>2532</v>
      </c>
      <c r="D35" s="326"/>
      <c r="E35" s="326"/>
      <c r="F35" s="327" t="s">
        <v>1844</v>
      </c>
      <c r="G35" s="327">
        <v>1</v>
      </c>
      <c r="H35" s="330">
        <v>168300</v>
      </c>
      <c r="I35" s="329">
        <v>0.19</v>
      </c>
      <c r="J35" s="330">
        <v>200277</v>
      </c>
      <c r="K35" s="330">
        <v>200277</v>
      </c>
      <c r="L35" s="279"/>
      <c r="M35" s="340">
        <v>621</v>
      </c>
      <c r="N35" s="340">
        <v>683</v>
      </c>
      <c r="O35" s="340">
        <v>765</v>
      </c>
      <c r="P35" s="296">
        <f t="shared" si="0"/>
        <v>689.66666666666663</v>
      </c>
      <c r="Q35" s="279"/>
      <c r="R35" s="297">
        <v>0.19</v>
      </c>
      <c r="S35" s="298">
        <f t="shared" si="1"/>
        <v>738.99</v>
      </c>
      <c r="T35" s="298">
        <f t="shared" si="2"/>
        <v>812.77</v>
      </c>
      <c r="U35" s="299">
        <f t="shared" si="3"/>
        <v>910.35</v>
      </c>
      <c r="V35" s="300">
        <f t="shared" si="4"/>
        <v>820.70333333333338</v>
      </c>
      <c r="W35" s="266"/>
      <c r="X35" s="336">
        <v>12</v>
      </c>
      <c r="Y35" s="332">
        <v>16</v>
      </c>
      <c r="Z35" s="332">
        <v>15</v>
      </c>
      <c r="AA35" s="333" t="s">
        <v>45</v>
      </c>
      <c r="AC35" s="471">
        <v>198373</v>
      </c>
      <c r="AD35" s="472">
        <v>202181</v>
      </c>
      <c r="AE35" s="473">
        <f t="shared" si="5"/>
        <v>200277</v>
      </c>
    </row>
    <row r="36" spans="1:31" ht="12.75" customHeight="1">
      <c r="A36" s="288">
        <v>34</v>
      </c>
      <c r="B36" s="288"/>
      <c r="C36" s="339" t="s">
        <v>2533</v>
      </c>
      <c r="D36" s="326"/>
      <c r="E36" s="326"/>
      <c r="F36" s="327" t="s">
        <v>1844</v>
      </c>
      <c r="G36" s="327">
        <v>1</v>
      </c>
      <c r="H36" s="330">
        <v>308800</v>
      </c>
      <c r="I36" s="335">
        <v>0.19</v>
      </c>
      <c r="J36" s="330">
        <v>367472</v>
      </c>
      <c r="K36" s="330">
        <v>367472</v>
      </c>
      <c r="L36" s="279"/>
      <c r="M36" s="295">
        <v>20493</v>
      </c>
      <c r="N36" s="295">
        <v>22542</v>
      </c>
      <c r="O36" s="295">
        <v>25248</v>
      </c>
      <c r="P36" s="296">
        <f t="shared" si="0"/>
        <v>22761</v>
      </c>
      <c r="Q36" s="279"/>
      <c r="R36" s="297">
        <v>0.19</v>
      </c>
      <c r="S36" s="298">
        <f t="shared" si="1"/>
        <v>24386.67</v>
      </c>
      <c r="T36" s="298">
        <f t="shared" si="2"/>
        <v>26824.98</v>
      </c>
      <c r="U36" s="299">
        <f t="shared" si="3"/>
        <v>30045.119999999999</v>
      </c>
      <c r="V36" s="300">
        <f t="shared" si="4"/>
        <v>27085.589999999997</v>
      </c>
      <c r="W36" s="266"/>
      <c r="X36" s="336">
        <v>12</v>
      </c>
      <c r="Y36" s="332">
        <v>16</v>
      </c>
      <c r="Z36" s="332">
        <v>15</v>
      </c>
      <c r="AA36" s="333" t="s">
        <v>45</v>
      </c>
      <c r="AC36" s="471">
        <v>363902</v>
      </c>
      <c r="AD36" s="472">
        <v>371042</v>
      </c>
      <c r="AE36" s="473">
        <f t="shared" si="5"/>
        <v>367472</v>
      </c>
    </row>
    <row r="37" spans="1:31" ht="12.75" customHeight="1">
      <c r="A37" s="288">
        <v>35</v>
      </c>
      <c r="B37" s="288"/>
      <c r="C37" s="339" t="s">
        <v>2534</v>
      </c>
      <c r="D37" s="338"/>
      <c r="E37" s="338"/>
      <c r="F37" s="327" t="s">
        <v>1844</v>
      </c>
      <c r="G37" s="327">
        <v>1</v>
      </c>
      <c r="H37" s="330">
        <v>473200</v>
      </c>
      <c r="I37" s="329">
        <v>0.19</v>
      </c>
      <c r="J37" s="330">
        <v>563108</v>
      </c>
      <c r="K37" s="330">
        <v>563108</v>
      </c>
      <c r="L37" s="279"/>
      <c r="M37" s="340">
        <v>228</v>
      </c>
      <c r="N37" s="340">
        <v>250</v>
      </c>
      <c r="O37" s="340">
        <v>280</v>
      </c>
      <c r="P37" s="296">
        <f t="shared" si="0"/>
        <v>252.66666666666666</v>
      </c>
      <c r="Q37" s="279"/>
      <c r="R37" s="297">
        <v>0.19</v>
      </c>
      <c r="S37" s="298">
        <f t="shared" si="1"/>
        <v>271.32</v>
      </c>
      <c r="T37" s="298">
        <f t="shared" si="2"/>
        <v>297.5</v>
      </c>
      <c r="U37" s="299">
        <f t="shared" si="3"/>
        <v>333.2</v>
      </c>
      <c r="V37" s="300">
        <f t="shared" si="4"/>
        <v>300.67333333333335</v>
      </c>
      <c r="W37" s="266"/>
      <c r="X37" s="336">
        <v>12</v>
      </c>
      <c r="Y37" s="332">
        <v>16</v>
      </c>
      <c r="Z37" s="332">
        <v>15</v>
      </c>
      <c r="AA37" s="333" t="s">
        <v>45</v>
      </c>
      <c r="AC37" s="471">
        <v>557634</v>
      </c>
      <c r="AD37" s="472">
        <v>568582</v>
      </c>
      <c r="AE37" s="473">
        <f t="shared" si="5"/>
        <v>563108</v>
      </c>
    </row>
    <row r="38" spans="1:31" ht="12.75" customHeight="1">
      <c r="A38" s="288">
        <v>36</v>
      </c>
      <c r="B38" s="288"/>
      <c r="C38" s="339" t="s">
        <v>2535</v>
      </c>
      <c r="D38" s="326"/>
      <c r="E38" s="326"/>
      <c r="F38" s="327" t="s">
        <v>1844</v>
      </c>
      <c r="G38" s="327">
        <v>1</v>
      </c>
      <c r="H38" s="330">
        <v>306200</v>
      </c>
      <c r="I38" s="335">
        <v>0.19</v>
      </c>
      <c r="J38" s="330">
        <v>364378</v>
      </c>
      <c r="K38" s="330">
        <v>364378</v>
      </c>
      <c r="L38" s="279"/>
      <c r="M38" s="295">
        <v>13662</v>
      </c>
      <c r="N38" s="295">
        <v>15028</v>
      </c>
      <c r="O38" s="295">
        <v>16831</v>
      </c>
      <c r="P38" s="296">
        <f t="shared" si="0"/>
        <v>15173.666666666666</v>
      </c>
      <c r="Q38" s="279"/>
      <c r="R38" s="297">
        <v>0.19</v>
      </c>
      <c r="S38" s="298">
        <f t="shared" si="1"/>
        <v>16257.78</v>
      </c>
      <c r="T38" s="298">
        <f t="shared" si="2"/>
        <v>17883.32</v>
      </c>
      <c r="U38" s="299">
        <f t="shared" si="3"/>
        <v>20028.89</v>
      </c>
      <c r="V38" s="300">
        <f t="shared" si="4"/>
        <v>18056.663333333334</v>
      </c>
      <c r="W38" s="266"/>
      <c r="X38" s="336">
        <v>12</v>
      </c>
      <c r="Y38" s="332">
        <v>35</v>
      </c>
      <c r="Z38" s="332">
        <v>23</v>
      </c>
      <c r="AA38" s="333" t="s">
        <v>50</v>
      </c>
      <c r="AC38" s="471">
        <v>360808</v>
      </c>
      <c r="AD38" s="472">
        <v>367948</v>
      </c>
      <c r="AE38" s="473">
        <f t="shared" si="5"/>
        <v>364378</v>
      </c>
    </row>
    <row r="39" spans="1:31" ht="12.75" customHeight="1">
      <c r="A39" s="288">
        <v>37</v>
      </c>
      <c r="B39" s="288"/>
      <c r="C39" s="339" t="s">
        <v>2536</v>
      </c>
      <c r="D39" s="326"/>
      <c r="E39" s="326"/>
      <c r="F39" s="327" t="s">
        <v>1844</v>
      </c>
      <c r="G39" s="327">
        <v>1</v>
      </c>
      <c r="H39" s="330">
        <v>71200</v>
      </c>
      <c r="I39" s="329">
        <v>0.19</v>
      </c>
      <c r="J39" s="330">
        <v>84728</v>
      </c>
      <c r="K39" s="330">
        <v>84728</v>
      </c>
      <c r="L39" s="279"/>
      <c r="M39" s="340">
        <v>932</v>
      </c>
      <c r="N39" s="295">
        <v>1025</v>
      </c>
      <c r="O39" s="295">
        <v>1148</v>
      </c>
      <c r="P39" s="296">
        <f t="shared" si="0"/>
        <v>1035</v>
      </c>
      <c r="Q39" s="279"/>
      <c r="R39" s="297">
        <v>0.19</v>
      </c>
      <c r="S39" s="298">
        <f t="shared" si="1"/>
        <v>1109.08</v>
      </c>
      <c r="T39" s="298">
        <f t="shared" si="2"/>
        <v>1219.75</v>
      </c>
      <c r="U39" s="299">
        <f t="shared" si="3"/>
        <v>1366.12</v>
      </c>
      <c r="V39" s="300">
        <f t="shared" si="4"/>
        <v>1231.6499999999999</v>
      </c>
      <c r="W39" s="266"/>
      <c r="X39" s="336">
        <v>12</v>
      </c>
      <c r="Y39" s="332">
        <v>35</v>
      </c>
      <c r="Z39" s="332">
        <v>23</v>
      </c>
      <c r="AA39" s="333" t="s">
        <v>59</v>
      </c>
      <c r="AC39" s="471">
        <v>83895</v>
      </c>
      <c r="AD39" s="472">
        <v>85561</v>
      </c>
      <c r="AE39" s="473">
        <f t="shared" si="5"/>
        <v>84728</v>
      </c>
    </row>
    <row r="40" spans="1:31" ht="12.75" customHeight="1">
      <c r="A40" s="288">
        <v>38</v>
      </c>
      <c r="B40" s="288"/>
      <c r="C40" s="339" t="s">
        <v>2537</v>
      </c>
      <c r="D40" s="326"/>
      <c r="E40" s="326"/>
      <c r="F40" s="327" t="s">
        <v>1844</v>
      </c>
      <c r="G40" s="327">
        <v>1</v>
      </c>
      <c r="H40" s="330">
        <v>192900</v>
      </c>
      <c r="I40" s="335">
        <v>0.19</v>
      </c>
      <c r="J40" s="330">
        <v>229551</v>
      </c>
      <c r="K40" s="330">
        <v>229551</v>
      </c>
      <c r="L40" s="279"/>
      <c r="M40" s="295">
        <v>17595</v>
      </c>
      <c r="N40" s="295">
        <v>19355</v>
      </c>
      <c r="O40" s="295">
        <v>21677</v>
      </c>
      <c r="P40" s="296">
        <f t="shared" si="0"/>
        <v>19542.333333333332</v>
      </c>
      <c r="Q40" s="279"/>
      <c r="R40" s="297">
        <v>0.19</v>
      </c>
      <c r="S40" s="298">
        <f t="shared" si="1"/>
        <v>20938.05</v>
      </c>
      <c r="T40" s="298">
        <f t="shared" si="2"/>
        <v>23032.45</v>
      </c>
      <c r="U40" s="299">
        <f t="shared" si="3"/>
        <v>25795.63</v>
      </c>
      <c r="V40" s="300">
        <f t="shared" si="4"/>
        <v>23255.376666666667</v>
      </c>
      <c r="W40" s="266"/>
      <c r="X40" s="336">
        <v>12</v>
      </c>
      <c r="Y40" s="332">
        <v>35</v>
      </c>
      <c r="Z40" s="332">
        <v>21</v>
      </c>
      <c r="AA40" s="333" t="s">
        <v>76</v>
      </c>
      <c r="AC40" s="471">
        <v>227290</v>
      </c>
      <c r="AD40" s="472">
        <v>231812</v>
      </c>
      <c r="AE40" s="473">
        <f t="shared" si="5"/>
        <v>229551</v>
      </c>
    </row>
    <row r="41" spans="1:31" ht="12.75" customHeight="1">
      <c r="A41" s="288">
        <v>39</v>
      </c>
      <c r="B41" s="288"/>
      <c r="C41" s="339" t="s">
        <v>2538</v>
      </c>
      <c r="D41" s="326"/>
      <c r="E41" s="326"/>
      <c r="F41" s="327" t="s">
        <v>1844</v>
      </c>
      <c r="G41" s="327">
        <v>1</v>
      </c>
      <c r="H41" s="330">
        <v>326250</v>
      </c>
      <c r="I41" s="329">
        <v>0.19</v>
      </c>
      <c r="J41" s="330">
        <v>388238</v>
      </c>
      <c r="K41" s="330">
        <v>388238</v>
      </c>
      <c r="L41" s="279"/>
      <c r="M41" s="295">
        <v>3002</v>
      </c>
      <c r="N41" s="295">
        <v>3302</v>
      </c>
      <c r="O41" s="295">
        <v>3698</v>
      </c>
      <c r="P41" s="296">
        <f t="shared" si="0"/>
        <v>3334</v>
      </c>
      <c r="Q41" s="279"/>
      <c r="R41" s="297">
        <v>0.19</v>
      </c>
      <c r="S41" s="298">
        <f t="shared" si="1"/>
        <v>3572.38</v>
      </c>
      <c r="T41" s="298">
        <f t="shared" si="2"/>
        <v>3929.38</v>
      </c>
      <c r="U41" s="299">
        <f t="shared" si="3"/>
        <v>4400.62</v>
      </c>
      <c r="V41" s="300">
        <f t="shared" si="4"/>
        <v>3967.4600000000005</v>
      </c>
      <c r="W41" s="266"/>
      <c r="X41" s="336">
        <v>12</v>
      </c>
      <c r="Y41" s="332">
        <v>35</v>
      </c>
      <c r="Z41" s="332">
        <v>23</v>
      </c>
      <c r="AA41" s="333" t="s">
        <v>59</v>
      </c>
      <c r="AC41" s="471">
        <v>384489</v>
      </c>
      <c r="AD41" s="472">
        <v>391986</v>
      </c>
      <c r="AE41" s="473">
        <f t="shared" si="5"/>
        <v>388237.5</v>
      </c>
    </row>
    <row r="42" spans="1:31" ht="12.75" customHeight="1">
      <c r="A42" s="288">
        <v>40</v>
      </c>
      <c r="B42" s="288"/>
      <c r="C42" s="339" t="s">
        <v>2539</v>
      </c>
      <c r="D42" s="326"/>
      <c r="E42" s="326"/>
      <c r="F42" s="327" t="s">
        <v>1844</v>
      </c>
      <c r="G42" s="327">
        <v>1</v>
      </c>
      <c r="H42" s="330">
        <v>667650</v>
      </c>
      <c r="I42" s="335">
        <v>0.19</v>
      </c>
      <c r="J42" s="330">
        <v>794504</v>
      </c>
      <c r="K42" s="330">
        <v>794504</v>
      </c>
      <c r="L42" s="279"/>
      <c r="M42" s="295">
        <v>17595</v>
      </c>
      <c r="N42" s="295">
        <v>19355</v>
      </c>
      <c r="O42" s="295">
        <v>21677</v>
      </c>
      <c r="P42" s="296">
        <f t="shared" si="0"/>
        <v>19542.333333333332</v>
      </c>
      <c r="Q42" s="279"/>
      <c r="R42" s="297">
        <v>0.19</v>
      </c>
      <c r="S42" s="298">
        <f t="shared" si="1"/>
        <v>20938.05</v>
      </c>
      <c r="T42" s="298">
        <f t="shared" si="2"/>
        <v>23032.45</v>
      </c>
      <c r="U42" s="299">
        <f t="shared" si="3"/>
        <v>25795.63</v>
      </c>
      <c r="V42" s="300">
        <f t="shared" si="4"/>
        <v>23255.376666666667</v>
      </c>
      <c r="W42" s="266"/>
      <c r="X42" s="336">
        <v>12</v>
      </c>
      <c r="Y42" s="332">
        <v>35</v>
      </c>
      <c r="Z42" s="332">
        <v>23</v>
      </c>
      <c r="AA42" s="333" t="s">
        <v>59</v>
      </c>
      <c r="AC42" s="471">
        <v>786828</v>
      </c>
      <c r="AD42" s="472">
        <v>802179</v>
      </c>
      <c r="AE42" s="473">
        <f t="shared" si="5"/>
        <v>794503.5</v>
      </c>
    </row>
    <row r="43" spans="1:31" ht="12.75" customHeight="1">
      <c r="A43" s="288">
        <v>41</v>
      </c>
      <c r="B43" s="288"/>
      <c r="C43" s="339" t="s">
        <v>2540</v>
      </c>
      <c r="D43" s="326"/>
      <c r="E43" s="326"/>
      <c r="F43" s="327" t="s">
        <v>1844</v>
      </c>
      <c r="G43" s="327">
        <v>1</v>
      </c>
      <c r="H43" s="330">
        <v>1081000</v>
      </c>
      <c r="I43" s="329">
        <v>0.19</v>
      </c>
      <c r="J43" s="330">
        <v>1286390</v>
      </c>
      <c r="K43" s="330">
        <v>1286390</v>
      </c>
      <c r="L43" s="279"/>
      <c r="M43" s="295">
        <v>1139</v>
      </c>
      <c r="N43" s="295">
        <v>1252</v>
      </c>
      <c r="O43" s="295">
        <v>1402</v>
      </c>
      <c r="P43" s="296">
        <f t="shared" si="0"/>
        <v>1264.3333333333333</v>
      </c>
      <c r="Q43" s="279"/>
      <c r="R43" s="297">
        <v>0.19</v>
      </c>
      <c r="S43" s="298">
        <f t="shared" si="1"/>
        <v>1355.41</v>
      </c>
      <c r="T43" s="298">
        <f t="shared" si="2"/>
        <v>1489.88</v>
      </c>
      <c r="U43" s="299">
        <f t="shared" si="3"/>
        <v>1668.38</v>
      </c>
      <c r="V43" s="300">
        <f t="shared" si="4"/>
        <v>1504.5566666666666</v>
      </c>
      <c r="W43" s="266"/>
      <c r="X43" s="336">
        <v>12</v>
      </c>
      <c r="Y43" s="332">
        <v>35</v>
      </c>
      <c r="Z43" s="332">
        <v>23</v>
      </c>
      <c r="AA43" s="333" t="s">
        <v>59</v>
      </c>
      <c r="AC43" s="471">
        <v>1273895</v>
      </c>
      <c r="AD43" s="472">
        <v>1298885</v>
      </c>
      <c r="AE43" s="473">
        <f t="shared" si="5"/>
        <v>1286390</v>
      </c>
    </row>
    <row r="44" spans="1:31" ht="12.75" customHeight="1">
      <c r="A44" s="288">
        <v>42</v>
      </c>
      <c r="B44" s="288"/>
      <c r="C44" s="339" t="s">
        <v>2541</v>
      </c>
      <c r="D44" s="326"/>
      <c r="E44" s="326"/>
      <c r="F44" s="327" t="s">
        <v>1844</v>
      </c>
      <c r="G44" s="327">
        <v>1</v>
      </c>
      <c r="H44" s="330">
        <v>324950</v>
      </c>
      <c r="I44" s="335">
        <v>0.19</v>
      </c>
      <c r="J44" s="330">
        <v>386691</v>
      </c>
      <c r="K44" s="330">
        <v>386691</v>
      </c>
      <c r="L44" s="279"/>
      <c r="M44" s="295">
        <v>1139</v>
      </c>
      <c r="N44" s="295">
        <v>1252</v>
      </c>
      <c r="O44" s="295">
        <v>1402</v>
      </c>
      <c r="P44" s="296">
        <f t="shared" si="0"/>
        <v>1264.3333333333333</v>
      </c>
      <c r="Q44" s="279"/>
      <c r="R44" s="297">
        <v>0.19</v>
      </c>
      <c r="S44" s="298">
        <f t="shared" si="1"/>
        <v>1355.41</v>
      </c>
      <c r="T44" s="298">
        <f t="shared" si="2"/>
        <v>1489.88</v>
      </c>
      <c r="U44" s="299">
        <f t="shared" si="3"/>
        <v>1668.38</v>
      </c>
      <c r="V44" s="300">
        <f t="shared" si="4"/>
        <v>1504.5566666666666</v>
      </c>
      <c r="W44" s="266"/>
      <c r="X44" s="336">
        <v>12</v>
      </c>
      <c r="Y44" s="332">
        <v>35</v>
      </c>
      <c r="Z44" s="332">
        <v>23</v>
      </c>
      <c r="AA44" s="333" t="s">
        <v>59</v>
      </c>
      <c r="AC44" s="471">
        <v>382942</v>
      </c>
      <c r="AD44" s="472">
        <v>390439</v>
      </c>
      <c r="AE44" s="473">
        <f t="shared" si="5"/>
        <v>386690.5</v>
      </c>
    </row>
    <row r="45" spans="1:31" ht="12.75" customHeight="1">
      <c r="A45" s="288">
        <v>43</v>
      </c>
      <c r="B45" s="288"/>
      <c r="C45" s="339" t="s">
        <v>2542</v>
      </c>
      <c r="D45" s="326"/>
      <c r="E45" s="326"/>
      <c r="F45" s="327" t="s">
        <v>1844</v>
      </c>
      <c r="G45" s="327">
        <v>1</v>
      </c>
      <c r="H45" s="330">
        <v>1086150</v>
      </c>
      <c r="I45" s="329">
        <v>0.19</v>
      </c>
      <c r="J45" s="330">
        <v>1292519</v>
      </c>
      <c r="K45" s="330">
        <v>1292519</v>
      </c>
      <c r="L45" s="279"/>
      <c r="M45" s="295">
        <v>1760</v>
      </c>
      <c r="N45" s="295">
        <v>1935</v>
      </c>
      <c r="O45" s="295">
        <v>2167</v>
      </c>
      <c r="P45" s="296">
        <f t="shared" si="0"/>
        <v>1954</v>
      </c>
      <c r="Q45" s="279"/>
      <c r="R45" s="297">
        <v>0.19</v>
      </c>
      <c r="S45" s="298">
        <f t="shared" si="1"/>
        <v>2094.4</v>
      </c>
      <c r="T45" s="298">
        <f t="shared" si="2"/>
        <v>2302.65</v>
      </c>
      <c r="U45" s="299">
        <f t="shared" si="3"/>
        <v>2578.73</v>
      </c>
      <c r="V45" s="300">
        <f t="shared" si="4"/>
        <v>2325.2600000000002</v>
      </c>
      <c r="W45" s="266"/>
      <c r="X45" s="336">
        <v>12</v>
      </c>
      <c r="Y45" s="332">
        <v>35</v>
      </c>
      <c r="Z45" s="332">
        <v>23</v>
      </c>
      <c r="AA45" s="333" t="s">
        <v>59</v>
      </c>
      <c r="AC45" s="471">
        <v>1279964</v>
      </c>
      <c r="AD45" s="472">
        <v>1305073</v>
      </c>
      <c r="AE45" s="473">
        <f t="shared" si="5"/>
        <v>1292518.5</v>
      </c>
    </row>
    <row r="46" spans="1:31" ht="12.75" customHeight="1">
      <c r="A46" s="288">
        <v>44</v>
      </c>
      <c r="B46" s="288"/>
      <c r="C46" s="339" t="s">
        <v>2543</v>
      </c>
      <c r="D46" s="326"/>
      <c r="E46" s="326"/>
      <c r="F46" s="327" t="s">
        <v>1844</v>
      </c>
      <c r="G46" s="327">
        <v>1</v>
      </c>
      <c r="H46" s="330">
        <v>414300</v>
      </c>
      <c r="I46" s="335">
        <v>0.19</v>
      </c>
      <c r="J46" s="330">
        <v>493017</v>
      </c>
      <c r="K46" s="330">
        <v>493017</v>
      </c>
      <c r="L46" s="279"/>
      <c r="M46" s="340">
        <v>186</v>
      </c>
      <c r="N46" s="340">
        <v>205</v>
      </c>
      <c r="O46" s="340">
        <v>230</v>
      </c>
      <c r="P46" s="296">
        <f t="shared" si="0"/>
        <v>207</v>
      </c>
      <c r="Q46" s="279"/>
      <c r="R46" s="297">
        <v>0.19</v>
      </c>
      <c r="S46" s="298">
        <f t="shared" si="1"/>
        <v>221.34</v>
      </c>
      <c r="T46" s="298">
        <f t="shared" si="2"/>
        <v>243.95</v>
      </c>
      <c r="U46" s="299">
        <f t="shared" si="3"/>
        <v>273.7</v>
      </c>
      <c r="V46" s="300">
        <f t="shared" si="4"/>
        <v>246.33</v>
      </c>
      <c r="W46" s="266"/>
      <c r="X46" s="336">
        <v>12</v>
      </c>
      <c r="Y46" s="332">
        <v>35</v>
      </c>
      <c r="Z46" s="332">
        <v>23</v>
      </c>
      <c r="AA46" s="333" t="s">
        <v>59</v>
      </c>
      <c r="AC46" s="471">
        <v>488257</v>
      </c>
      <c r="AD46" s="472">
        <v>497777</v>
      </c>
      <c r="AE46" s="473">
        <f t="shared" si="5"/>
        <v>493017</v>
      </c>
    </row>
    <row r="47" spans="1:31" ht="12.75" customHeight="1">
      <c r="A47" s="288">
        <v>45</v>
      </c>
      <c r="B47" s="288"/>
      <c r="C47" s="339" t="s">
        <v>2544</v>
      </c>
      <c r="D47" s="326"/>
      <c r="E47" s="326"/>
      <c r="F47" s="327" t="s">
        <v>1844</v>
      </c>
      <c r="G47" s="327">
        <v>1</v>
      </c>
      <c r="H47" s="330">
        <v>252450</v>
      </c>
      <c r="I47" s="329">
        <v>0.19</v>
      </c>
      <c r="J47" s="330">
        <v>300416</v>
      </c>
      <c r="K47" s="330">
        <v>300416</v>
      </c>
      <c r="L47" s="279"/>
      <c r="M47" s="340">
        <v>186</v>
      </c>
      <c r="N47" s="340">
        <v>205</v>
      </c>
      <c r="O47" s="340">
        <v>230</v>
      </c>
      <c r="P47" s="296">
        <f t="shared" si="0"/>
        <v>207</v>
      </c>
      <c r="Q47" s="279"/>
      <c r="R47" s="297">
        <v>0.19</v>
      </c>
      <c r="S47" s="298">
        <f t="shared" si="1"/>
        <v>221.34</v>
      </c>
      <c r="T47" s="298">
        <f t="shared" si="2"/>
        <v>243.95</v>
      </c>
      <c r="U47" s="299">
        <f t="shared" si="3"/>
        <v>273.7</v>
      </c>
      <c r="V47" s="300">
        <f t="shared" si="4"/>
        <v>246.33</v>
      </c>
      <c r="W47" s="266"/>
      <c r="X47" s="336">
        <v>51</v>
      </c>
      <c r="Y47" s="332">
        <v>16</v>
      </c>
      <c r="Z47" s="332">
        <v>18</v>
      </c>
      <c r="AA47" s="333" t="s">
        <v>76</v>
      </c>
      <c r="AC47" s="471">
        <v>297500</v>
      </c>
      <c r="AD47" s="472">
        <v>303331</v>
      </c>
      <c r="AE47" s="473">
        <f t="shared" si="5"/>
        <v>300415.5</v>
      </c>
    </row>
    <row r="48" spans="1:31" ht="12.75" customHeight="1">
      <c r="A48" s="288">
        <v>46</v>
      </c>
      <c r="B48" s="288"/>
      <c r="C48" s="339" t="s">
        <v>2545</v>
      </c>
      <c r="D48" s="326"/>
      <c r="E48" s="326"/>
      <c r="F48" s="327" t="s">
        <v>1844</v>
      </c>
      <c r="G48" s="327">
        <v>1</v>
      </c>
      <c r="H48" s="330">
        <v>286100</v>
      </c>
      <c r="I48" s="335">
        <v>0.19</v>
      </c>
      <c r="J48" s="330">
        <v>340459</v>
      </c>
      <c r="K48" s="330">
        <v>340459</v>
      </c>
      <c r="L48" s="279"/>
      <c r="M48" s="340">
        <v>186</v>
      </c>
      <c r="N48" s="340">
        <v>205</v>
      </c>
      <c r="O48" s="340">
        <v>230</v>
      </c>
      <c r="P48" s="296">
        <f t="shared" si="0"/>
        <v>207</v>
      </c>
      <c r="Q48" s="279"/>
      <c r="R48" s="297">
        <v>0.19</v>
      </c>
      <c r="S48" s="298">
        <f t="shared" si="1"/>
        <v>221.34</v>
      </c>
      <c r="T48" s="298">
        <f t="shared" si="2"/>
        <v>243.95</v>
      </c>
      <c r="U48" s="299">
        <f t="shared" si="3"/>
        <v>273.7</v>
      </c>
      <c r="V48" s="300">
        <f t="shared" si="4"/>
        <v>246.33</v>
      </c>
      <c r="W48" s="266"/>
      <c r="X48" s="336">
        <v>12</v>
      </c>
      <c r="Y48" s="332">
        <v>35</v>
      </c>
      <c r="Z48" s="332">
        <v>22</v>
      </c>
      <c r="AA48" s="333" t="s">
        <v>123</v>
      </c>
      <c r="AC48" s="471">
        <v>337127</v>
      </c>
      <c r="AD48" s="472">
        <v>343791</v>
      </c>
      <c r="AE48" s="473">
        <f t="shared" si="5"/>
        <v>340459</v>
      </c>
    </row>
    <row r="49" spans="1:31" ht="12.75" customHeight="1">
      <c r="A49" s="288">
        <v>47</v>
      </c>
      <c r="B49" s="288"/>
      <c r="C49" s="339" t="s">
        <v>2546</v>
      </c>
      <c r="D49" s="326"/>
      <c r="E49" s="326"/>
      <c r="F49" s="327" t="s">
        <v>1844</v>
      </c>
      <c r="G49" s="327">
        <v>1</v>
      </c>
      <c r="H49" s="330">
        <v>1386550</v>
      </c>
      <c r="I49" s="329">
        <v>0.19</v>
      </c>
      <c r="J49" s="330">
        <v>1649995</v>
      </c>
      <c r="K49" s="330">
        <v>1649995</v>
      </c>
      <c r="L49" s="279"/>
      <c r="M49" s="340">
        <v>244</v>
      </c>
      <c r="N49" s="340">
        <v>269</v>
      </c>
      <c r="O49" s="340">
        <v>301</v>
      </c>
      <c r="P49" s="296">
        <f t="shared" si="0"/>
        <v>271.33333333333331</v>
      </c>
      <c r="Q49" s="279"/>
      <c r="R49" s="297">
        <v>0.19</v>
      </c>
      <c r="S49" s="298">
        <f t="shared" si="1"/>
        <v>290.36</v>
      </c>
      <c r="T49" s="298">
        <f t="shared" si="2"/>
        <v>320.11</v>
      </c>
      <c r="U49" s="299">
        <f t="shared" si="3"/>
        <v>358.19</v>
      </c>
      <c r="V49" s="300">
        <f t="shared" si="4"/>
        <v>322.88666666666671</v>
      </c>
      <c r="W49" s="266"/>
      <c r="X49" s="336">
        <v>12</v>
      </c>
      <c r="Y49" s="332">
        <v>35</v>
      </c>
      <c r="Z49" s="332">
        <v>23</v>
      </c>
      <c r="AA49" s="333" t="s">
        <v>59</v>
      </c>
      <c r="AC49" s="471">
        <v>1633989</v>
      </c>
      <c r="AD49" s="472">
        <v>1666000</v>
      </c>
      <c r="AE49" s="473">
        <f t="shared" si="5"/>
        <v>1649994.5</v>
      </c>
    </row>
    <row r="50" spans="1:31" ht="12.75" customHeight="1">
      <c r="A50" s="288">
        <v>48</v>
      </c>
      <c r="B50" s="288"/>
      <c r="C50" s="339" t="s">
        <v>2547</v>
      </c>
      <c r="D50" s="326"/>
      <c r="E50" s="326"/>
      <c r="F50" s="327" t="s">
        <v>1844</v>
      </c>
      <c r="G50" s="327">
        <v>1</v>
      </c>
      <c r="H50" s="330">
        <v>638500</v>
      </c>
      <c r="I50" s="335">
        <v>0.19</v>
      </c>
      <c r="J50" s="330">
        <v>759815</v>
      </c>
      <c r="K50" s="330">
        <v>759815</v>
      </c>
      <c r="L50" s="279"/>
      <c r="M50" s="295">
        <v>3726</v>
      </c>
      <c r="N50" s="295">
        <v>4099</v>
      </c>
      <c r="O50" s="295">
        <v>4590</v>
      </c>
      <c r="P50" s="296">
        <f t="shared" si="0"/>
        <v>4138.333333333333</v>
      </c>
      <c r="Q50" s="279"/>
      <c r="R50" s="297">
        <v>0.19</v>
      </c>
      <c r="S50" s="298">
        <f t="shared" si="1"/>
        <v>4433.9400000000005</v>
      </c>
      <c r="T50" s="298">
        <f t="shared" si="2"/>
        <v>4877.8100000000004</v>
      </c>
      <c r="U50" s="299">
        <f t="shared" si="3"/>
        <v>5462.1</v>
      </c>
      <c r="V50" s="300">
        <f t="shared" si="4"/>
        <v>4924.6166666666668</v>
      </c>
      <c r="W50" s="266"/>
      <c r="X50" s="336">
        <v>12</v>
      </c>
      <c r="Y50" s="332">
        <v>35</v>
      </c>
      <c r="Z50" s="332">
        <v>21</v>
      </c>
      <c r="AA50" s="333" t="s">
        <v>76</v>
      </c>
      <c r="AC50" s="471">
        <v>752437</v>
      </c>
      <c r="AD50" s="472">
        <v>767193</v>
      </c>
      <c r="AE50" s="473">
        <f t="shared" si="5"/>
        <v>759815</v>
      </c>
    </row>
    <row r="51" spans="1:31" ht="12.75" customHeight="1">
      <c r="A51" s="288">
        <v>49</v>
      </c>
      <c r="B51" s="288"/>
      <c r="C51" s="339" t="s">
        <v>2548</v>
      </c>
      <c r="D51" s="326"/>
      <c r="E51" s="326"/>
      <c r="F51" s="327" t="s">
        <v>1844</v>
      </c>
      <c r="G51" s="327">
        <v>1</v>
      </c>
      <c r="H51" s="330">
        <v>207150</v>
      </c>
      <c r="I51" s="329">
        <v>0.19</v>
      </c>
      <c r="J51" s="330">
        <v>246509</v>
      </c>
      <c r="K51" s="330">
        <v>246509</v>
      </c>
      <c r="L51" s="279"/>
      <c r="M51" s="295">
        <v>5796</v>
      </c>
      <c r="N51" s="295">
        <v>6376</v>
      </c>
      <c r="O51" s="295">
        <v>7140</v>
      </c>
      <c r="P51" s="296">
        <f t="shared" si="0"/>
        <v>6437.333333333333</v>
      </c>
      <c r="Q51" s="279"/>
      <c r="R51" s="297">
        <v>0.19</v>
      </c>
      <c r="S51" s="298">
        <f t="shared" si="1"/>
        <v>6897.24</v>
      </c>
      <c r="T51" s="298">
        <f t="shared" si="2"/>
        <v>7587.4400000000005</v>
      </c>
      <c r="U51" s="299">
        <f t="shared" si="3"/>
        <v>8496.6</v>
      </c>
      <c r="V51" s="300">
        <f t="shared" si="4"/>
        <v>7660.4266666666663</v>
      </c>
      <c r="W51" s="266"/>
      <c r="X51" s="336">
        <v>12</v>
      </c>
      <c r="Y51" s="332">
        <v>35</v>
      </c>
      <c r="Z51" s="332">
        <v>23</v>
      </c>
      <c r="AA51" s="333" t="s">
        <v>59</v>
      </c>
      <c r="AC51" s="471">
        <v>244069</v>
      </c>
      <c r="AD51" s="472">
        <v>248948</v>
      </c>
      <c r="AE51" s="473">
        <f t="shared" si="5"/>
        <v>246508.5</v>
      </c>
    </row>
    <row r="52" spans="1:31" ht="12.75" customHeight="1">
      <c r="A52" s="288">
        <v>50</v>
      </c>
      <c r="B52" s="288"/>
      <c r="C52" s="339" t="s">
        <v>2549</v>
      </c>
      <c r="D52" s="326"/>
      <c r="E52" s="326"/>
      <c r="F52" s="327" t="s">
        <v>1844</v>
      </c>
      <c r="G52" s="327">
        <v>1</v>
      </c>
      <c r="H52" s="330">
        <v>753500</v>
      </c>
      <c r="I52" s="335">
        <v>0.19</v>
      </c>
      <c r="J52" s="330">
        <v>896665</v>
      </c>
      <c r="K52" s="330">
        <v>896665</v>
      </c>
      <c r="L52" s="279"/>
      <c r="M52" s="295">
        <v>57960</v>
      </c>
      <c r="N52" s="295">
        <v>63756</v>
      </c>
      <c r="O52" s="295">
        <v>71407</v>
      </c>
      <c r="P52" s="296">
        <f t="shared" si="0"/>
        <v>64374.333333333336</v>
      </c>
      <c r="Q52" s="279"/>
      <c r="R52" s="297">
        <v>0.19</v>
      </c>
      <c r="S52" s="298">
        <f t="shared" si="1"/>
        <v>68972.399999999994</v>
      </c>
      <c r="T52" s="298">
        <f t="shared" si="2"/>
        <v>75869.64</v>
      </c>
      <c r="U52" s="299">
        <f t="shared" si="3"/>
        <v>84974.33</v>
      </c>
      <c r="V52" s="300">
        <f t="shared" si="4"/>
        <v>76605.456666666665</v>
      </c>
      <c r="W52" s="266"/>
      <c r="X52" s="336">
        <v>12</v>
      </c>
      <c r="Y52" s="332">
        <v>35</v>
      </c>
      <c r="Z52" s="332">
        <v>23</v>
      </c>
      <c r="AA52" s="333" t="s">
        <v>59</v>
      </c>
      <c r="AC52" s="471">
        <v>887978</v>
      </c>
      <c r="AD52" s="472">
        <v>905352</v>
      </c>
      <c r="AE52" s="473">
        <f t="shared" si="5"/>
        <v>896665</v>
      </c>
    </row>
    <row r="53" spans="1:31" ht="12.75" customHeight="1">
      <c r="A53" s="288">
        <v>51</v>
      </c>
      <c r="B53" s="288"/>
      <c r="C53" s="339" t="s">
        <v>2550</v>
      </c>
      <c r="D53" s="326"/>
      <c r="E53" s="326"/>
      <c r="F53" s="327" t="s">
        <v>1844</v>
      </c>
      <c r="G53" s="327">
        <v>1</v>
      </c>
      <c r="H53" s="330">
        <v>661800</v>
      </c>
      <c r="I53" s="329">
        <v>0.19</v>
      </c>
      <c r="J53" s="330">
        <v>787542</v>
      </c>
      <c r="K53" s="330">
        <v>787542</v>
      </c>
      <c r="L53" s="279"/>
      <c r="M53" s="295">
        <v>3623</v>
      </c>
      <c r="N53" s="295">
        <v>3985</v>
      </c>
      <c r="O53" s="295">
        <v>4463</v>
      </c>
      <c r="P53" s="296">
        <f t="shared" si="0"/>
        <v>4023.6666666666665</v>
      </c>
      <c r="Q53" s="279"/>
      <c r="R53" s="297">
        <v>0.19</v>
      </c>
      <c r="S53" s="298">
        <f t="shared" si="1"/>
        <v>4311.37</v>
      </c>
      <c r="T53" s="298">
        <f t="shared" si="2"/>
        <v>4742.1499999999996</v>
      </c>
      <c r="U53" s="299">
        <f t="shared" si="3"/>
        <v>5310.97</v>
      </c>
      <c r="V53" s="300">
        <f t="shared" si="4"/>
        <v>4788.1633333333339</v>
      </c>
      <c r="W53" s="266"/>
      <c r="X53" s="336">
        <v>12</v>
      </c>
      <c r="Y53" s="332">
        <v>35</v>
      </c>
      <c r="Z53" s="332">
        <v>23</v>
      </c>
      <c r="AA53" s="333" t="s">
        <v>59</v>
      </c>
      <c r="AC53" s="471">
        <v>779926</v>
      </c>
      <c r="AD53" s="472">
        <v>795158</v>
      </c>
      <c r="AE53" s="473">
        <f t="shared" si="5"/>
        <v>787542</v>
      </c>
    </row>
    <row r="54" spans="1:31" ht="12.75" customHeight="1">
      <c r="A54" s="288">
        <v>52</v>
      </c>
      <c r="B54" s="290"/>
      <c r="C54" s="339" t="s">
        <v>2551</v>
      </c>
      <c r="D54" s="341"/>
      <c r="E54" s="341"/>
      <c r="F54" s="327" t="s">
        <v>1844</v>
      </c>
      <c r="G54" s="327">
        <v>1</v>
      </c>
      <c r="H54" s="330">
        <v>748300</v>
      </c>
      <c r="I54" s="335">
        <v>0.19</v>
      </c>
      <c r="J54" s="330">
        <v>890477</v>
      </c>
      <c r="K54" s="330">
        <v>890477</v>
      </c>
      <c r="L54" s="279"/>
      <c r="M54" s="308"/>
      <c r="N54" s="308"/>
      <c r="O54" s="295"/>
      <c r="P54" s="296"/>
      <c r="Q54" s="279"/>
      <c r="R54" s="297"/>
      <c r="S54" s="298"/>
      <c r="T54" s="298"/>
      <c r="U54" s="299"/>
      <c r="V54" s="300"/>
      <c r="W54" s="266"/>
      <c r="X54" s="336">
        <v>12</v>
      </c>
      <c r="Y54" s="332">
        <v>35</v>
      </c>
      <c r="Z54" s="332">
        <v>23</v>
      </c>
      <c r="AA54" s="333" t="s">
        <v>59</v>
      </c>
      <c r="AC54" s="471">
        <v>881790</v>
      </c>
      <c r="AD54" s="472">
        <v>899164</v>
      </c>
      <c r="AE54" s="473">
        <f t="shared" si="5"/>
        <v>890477</v>
      </c>
    </row>
    <row r="55" spans="1:31" ht="12.75" customHeight="1">
      <c r="A55" s="288">
        <v>53</v>
      </c>
      <c r="B55" s="290"/>
      <c r="C55" s="339" t="s">
        <v>2552</v>
      </c>
      <c r="D55" s="341"/>
      <c r="E55" s="341"/>
      <c r="F55" s="327" t="s">
        <v>1844</v>
      </c>
      <c r="G55" s="327">
        <v>1</v>
      </c>
      <c r="H55" s="330">
        <v>718900</v>
      </c>
      <c r="I55" s="329">
        <v>0.19</v>
      </c>
      <c r="J55" s="330">
        <v>855491</v>
      </c>
      <c r="K55" s="330">
        <v>855491</v>
      </c>
      <c r="L55" s="279"/>
      <c r="M55" s="308"/>
      <c r="N55" s="308"/>
      <c r="O55" s="295"/>
      <c r="P55" s="296"/>
      <c r="Q55" s="279"/>
      <c r="R55" s="297"/>
      <c r="S55" s="298"/>
      <c r="T55" s="298"/>
      <c r="U55" s="299"/>
      <c r="V55" s="300"/>
      <c r="W55" s="266"/>
      <c r="X55" s="336">
        <v>12</v>
      </c>
      <c r="Y55" s="332">
        <v>35</v>
      </c>
      <c r="Z55" s="332">
        <v>23</v>
      </c>
      <c r="AA55" s="333" t="s">
        <v>532</v>
      </c>
      <c r="AC55" s="471">
        <v>847161</v>
      </c>
      <c r="AD55" s="472">
        <v>863821</v>
      </c>
      <c r="AE55" s="473">
        <f t="shared" si="5"/>
        <v>855491</v>
      </c>
    </row>
    <row r="56" spans="1:31" ht="12.75" customHeight="1">
      <c r="A56" s="288">
        <v>54</v>
      </c>
      <c r="B56" s="290"/>
      <c r="C56" s="339" t="s">
        <v>2553</v>
      </c>
      <c r="D56" s="341"/>
      <c r="E56" s="341"/>
      <c r="F56" s="327" t="s">
        <v>1844</v>
      </c>
      <c r="G56" s="327">
        <v>1</v>
      </c>
      <c r="H56" s="330">
        <v>111350</v>
      </c>
      <c r="I56" s="335">
        <v>0.19</v>
      </c>
      <c r="J56" s="330">
        <v>132507</v>
      </c>
      <c r="K56" s="330">
        <v>132507</v>
      </c>
      <c r="L56" s="279"/>
      <c r="M56" s="308"/>
      <c r="N56" s="308"/>
      <c r="O56" s="295"/>
      <c r="P56" s="296"/>
      <c r="Q56" s="279"/>
      <c r="R56" s="297"/>
      <c r="S56" s="298"/>
      <c r="T56" s="298"/>
      <c r="U56" s="299"/>
      <c r="V56" s="300"/>
      <c r="W56" s="266"/>
      <c r="X56" s="336">
        <v>12</v>
      </c>
      <c r="Y56" s="332">
        <v>35</v>
      </c>
      <c r="Z56" s="332">
        <v>21</v>
      </c>
      <c r="AA56" s="333" t="s">
        <v>76</v>
      </c>
      <c r="AC56" s="471">
        <v>131257</v>
      </c>
      <c r="AD56" s="472">
        <v>133756</v>
      </c>
      <c r="AE56" s="473">
        <f t="shared" si="5"/>
        <v>132506.5</v>
      </c>
    </row>
    <row r="57" spans="1:31" ht="12.75" customHeight="1">
      <c r="A57" s="288">
        <v>55</v>
      </c>
      <c r="B57" s="290"/>
      <c r="C57" s="339" t="s">
        <v>2554</v>
      </c>
      <c r="D57" s="341"/>
      <c r="E57" s="341"/>
      <c r="F57" s="327" t="s">
        <v>1844</v>
      </c>
      <c r="G57" s="327">
        <v>1</v>
      </c>
      <c r="H57" s="330">
        <v>534700</v>
      </c>
      <c r="I57" s="329">
        <v>0.19</v>
      </c>
      <c r="J57" s="330">
        <v>636293</v>
      </c>
      <c r="K57" s="330">
        <v>636293</v>
      </c>
      <c r="L57" s="279"/>
      <c r="M57" s="308"/>
      <c r="N57" s="308"/>
      <c r="O57" s="295"/>
      <c r="P57" s="296"/>
      <c r="Q57" s="279"/>
      <c r="R57" s="297"/>
      <c r="S57" s="298"/>
      <c r="T57" s="298"/>
      <c r="U57" s="299"/>
      <c r="V57" s="300"/>
      <c r="W57" s="266"/>
      <c r="X57" s="336">
        <v>12</v>
      </c>
      <c r="Y57" s="332">
        <v>19</v>
      </c>
      <c r="Z57" s="332">
        <v>15</v>
      </c>
      <c r="AA57" s="333" t="s">
        <v>93</v>
      </c>
      <c r="AC57" s="471">
        <v>630105</v>
      </c>
      <c r="AD57" s="472">
        <v>642481</v>
      </c>
      <c r="AE57" s="473">
        <f t="shared" si="5"/>
        <v>636293</v>
      </c>
    </row>
    <row r="58" spans="1:31" ht="12.75" customHeight="1">
      <c r="A58" s="288">
        <v>56</v>
      </c>
      <c r="B58" s="288"/>
      <c r="C58" s="339" t="s">
        <v>2555</v>
      </c>
      <c r="D58" s="341"/>
      <c r="E58" s="341"/>
      <c r="F58" s="327" t="s">
        <v>1844</v>
      </c>
      <c r="G58" s="327">
        <v>1</v>
      </c>
      <c r="H58" s="330">
        <v>477750</v>
      </c>
      <c r="I58" s="335">
        <v>0.19</v>
      </c>
      <c r="J58" s="330">
        <v>568523</v>
      </c>
      <c r="K58" s="330">
        <v>568523</v>
      </c>
      <c r="L58" s="279"/>
      <c r="M58" s="308"/>
      <c r="N58" s="308"/>
      <c r="O58" s="295"/>
      <c r="P58" s="296"/>
      <c r="Q58" s="279"/>
      <c r="R58" s="297"/>
      <c r="S58" s="298"/>
      <c r="T58" s="298"/>
      <c r="U58" s="299"/>
      <c r="V58" s="300"/>
      <c r="W58" s="266"/>
      <c r="X58" s="336">
        <v>12</v>
      </c>
      <c r="Y58" s="332">
        <v>35</v>
      </c>
      <c r="Z58" s="332">
        <v>23</v>
      </c>
      <c r="AA58" s="333" t="s">
        <v>45</v>
      </c>
      <c r="AC58" s="471">
        <v>562989</v>
      </c>
      <c r="AD58" s="472">
        <v>574056</v>
      </c>
      <c r="AE58" s="473">
        <f t="shared" si="5"/>
        <v>568522.5</v>
      </c>
    </row>
    <row r="59" spans="1:31" ht="12.75" customHeight="1">
      <c r="A59" s="288">
        <v>57</v>
      </c>
      <c r="B59" s="290"/>
      <c r="C59" s="339" t="s">
        <v>2556</v>
      </c>
      <c r="D59" s="341"/>
      <c r="E59" s="341"/>
      <c r="F59" s="327" t="s">
        <v>1844</v>
      </c>
      <c r="G59" s="327">
        <v>1</v>
      </c>
      <c r="H59" s="330">
        <v>544100</v>
      </c>
      <c r="I59" s="329">
        <v>0.19</v>
      </c>
      <c r="J59" s="330">
        <v>647479</v>
      </c>
      <c r="K59" s="330">
        <v>647479</v>
      </c>
      <c r="L59" s="279"/>
      <c r="M59" s="308"/>
      <c r="N59" s="308"/>
      <c r="O59" s="295"/>
      <c r="P59" s="296"/>
      <c r="Q59" s="279"/>
      <c r="R59" s="297"/>
      <c r="S59" s="298"/>
      <c r="T59" s="298"/>
      <c r="U59" s="299"/>
      <c r="V59" s="300"/>
      <c r="W59" s="266"/>
      <c r="X59" s="336">
        <v>12</v>
      </c>
      <c r="Y59" s="332">
        <v>35</v>
      </c>
      <c r="Z59" s="332">
        <v>21</v>
      </c>
      <c r="AA59" s="333" t="s">
        <v>123</v>
      </c>
      <c r="AC59" s="471">
        <v>641172</v>
      </c>
      <c r="AD59" s="472">
        <v>653786</v>
      </c>
      <c r="AE59" s="473">
        <f t="shared" si="5"/>
        <v>647479</v>
      </c>
    </row>
    <row r="60" spans="1:31" ht="12.75" customHeight="1">
      <c r="A60" s="288">
        <v>58</v>
      </c>
      <c r="B60" s="290"/>
      <c r="C60" s="339" t="s">
        <v>2557</v>
      </c>
      <c r="D60" s="341"/>
      <c r="E60" s="341"/>
      <c r="F60" s="327" t="s">
        <v>1844</v>
      </c>
      <c r="G60" s="327">
        <v>1</v>
      </c>
      <c r="H60" s="330">
        <v>330900</v>
      </c>
      <c r="I60" s="335">
        <v>0.19</v>
      </c>
      <c r="J60" s="330">
        <v>393771</v>
      </c>
      <c r="K60" s="330">
        <v>393771</v>
      </c>
      <c r="L60" s="279"/>
      <c r="M60" s="308"/>
      <c r="N60" s="308"/>
      <c r="O60" s="295"/>
      <c r="P60" s="296"/>
      <c r="Q60" s="279"/>
      <c r="R60" s="297"/>
      <c r="S60" s="298"/>
      <c r="T60" s="298"/>
      <c r="U60" s="299"/>
      <c r="V60" s="300"/>
      <c r="W60" s="266"/>
      <c r="X60" s="342">
        <v>12</v>
      </c>
      <c r="Y60" s="343">
        <v>35</v>
      </c>
      <c r="Z60" s="343">
        <v>20</v>
      </c>
      <c r="AA60" s="344" t="s">
        <v>50</v>
      </c>
      <c r="AC60" s="471">
        <v>389963</v>
      </c>
      <c r="AD60" s="472">
        <v>397579</v>
      </c>
      <c r="AE60" s="473">
        <f t="shared" si="5"/>
        <v>393771</v>
      </c>
    </row>
    <row r="61" spans="1:31" ht="12.75" customHeight="1">
      <c r="A61" s="288">
        <v>59</v>
      </c>
      <c r="B61" s="290"/>
      <c r="C61" s="339" t="s">
        <v>2558</v>
      </c>
      <c r="D61" s="341"/>
      <c r="E61" s="341"/>
      <c r="F61" s="327" t="s">
        <v>1844</v>
      </c>
      <c r="G61" s="327">
        <v>1</v>
      </c>
      <c r="H61" s="330">
        <v>652500</v>
      </c>
      <c r="I61" s="329">
        <v>0.19</v>
      </c>
      <c r="J61" s="330">
        <v>776475</v>
      </c>
      <c r="K61" s="330">
        <v>776475</v>
      </c>
      <c r="L61" s="279"/>
      <c r="M61" s="308"/>
      <c r="N61" s="308"/>
      <c r="O61" s="295"/>
      <c r="P61" s="296"/>
      <c r="Q61" s="279"/>
      <c r="R61" s="297"/>
      <c r="S61" s="298"/>
      <c r="T61" s="298"/>
      <c r="U61" s="299"/>
      <c r="V61" s="300"/>
      <c r="W61" s="266"/>
      <c r="X61" s="345">
        <v>41</v>
      </c>
      <c r="Y61" s="345">
        <v>11</v>
      </c>
      <c r="Z61" s="345">
        <v>61</v>
      </c>
      <c r="AA61" s="344" t="s">
        <v>54</v>
      </c>
      <c r="AC61" s="471">
        <v>768978</v>
      </c>
      <c r="AD61" s="472">
        <v>783972</v>
      </c>
      <c r="AE61" s="473">
        <f t="shared" si="5"/>
        <v>776475</v>
      </c>
    </row>
    <row r="62" spans="1:31" ht="12.75" customHeight="1">
      <c r="A62" s="288">
        <v>60</v>
      </c>
      <c r="B62" s="290"/>
      <c r="C62" s="339" t="s">
        <v>2559</v>
      </c>
      <c r="D62" s="341"/>
      <c r="E62" s="341"/>
      <c r="F62" s="327" t="s">
        <v>1844</v>
      </c>
      <c r="G62" s="327">
        <v>1</v>
      </c>
      <c r="H62" s="330">
        <v>516550</v>
      </c>
      <c r="I62" s="335">
        <v>0.19</v>
      </c>
      <c r="J62" s="330">
        <v>614695</v>
      </c>
      <c r="K62" s="330">
        <v>614695</v>
      </c>
      <c r="L62" s="279"/>
      <c r="M62" s="308"/>
      <c r="N62" s="308"/>
      <c r="O62" s="295"/>
      <c r="P62" s="296"/>
      <c r="Q62" s="279"/>
      <c r="R62" s="297"/>
      <c r="S62" s="298"/>
      <c r="T62" s="298"/>
      <c r="U62" s="299"/>
      <c r="V62" s="300"/>
      <c r="W62" s="266"/>
      <c r="X62" s="346">
        <v>41</v>
      </c>
      <c r="Y62" s="346">
        <v>11</v>
      </c>
      <c r="Z62" s="346">
        <v>61</v>
      </c>
      <c r="AA62" s="344" t="s">
        <v>123</v>
      </c>
      <c r="AC62" s="471">
        <v>608685</v>
      </c>
      <c r="AD62" s="472">
        <v>620704</v>
      </c>
      <c r="AE62" s="473">
        <f t="shared" si="5"/>
        <v>614694.5</v>
      </c>
    </row>
    <row r="63" spans="1:31" ht="12.75" customHeight="1">
      <c r="A63" s="288">
        <v>61</v>
      </c>
      <c r="B63" s="290"/>
      <c r="C63" s="339" t="s">
        <v>2560</v>
      </c>
      <c r="D63" s="341"/>
      <c r="E63" s="341"/>
      <c r="F63" s="327" t="s">
        <v>1844</v>
      </c>
      <c r="G63" s="327">
        <v>1</v>
      </c>
      <c r="H63" s="330">
        <v>897200</v>
      </c>
      <c r="I63" s="329">
        <v>0.19</v>
      </c>
      <c r="J63" s="330">
        <v>942060</v>
      </c>
      <c r="K63" s="330">
        <v>942060</v>
      </c>
      <c r="L63" s="279"/>
      <c r="M63" s="308"/>
      <c r="N63" s="308"/>
      <c r="O63" s="295"/>
      <c r="P63" s="296"/>
      <c r="Q63" s="279"/>
      <c r="R63" s="297"/>
      <c r="S63" s="298"/>
      <c r="T63" s="298"/>
      <c r="U63" s="299"/>
      <c r="V63" s="300"/>
      <c r="W63" s="266"/>
      <c r="X63" s="346">
        <v>41</v>
      </c>
      <c r="Y63" s="346">
        <v>11</v>
      </c>
      <c r="Z63" s="346">
        <v>61</v>
      </c>
      <c r="AA63" s="344" t="s">
        <v>50</v>
      </c>
      <c r="AC63" s="471">
        <v>932925</v>
      </c>
      <c r="AD63" s="472">
        <v>951195</v>
      </c>
      <c r="AE63" s="473">
        <f t="shared" si="5"/>
        <v>942060</v>
      </c>
    </row>
    <row r="64" spans="1:31" ht="12.75" customHeight="1">
      <c r="A64" s="288">
        <v>62</v>
      </c>
      <c r="B64" s="347"/>
      <c r="C64" s="339" t="s">
        <v>2561</v>
      </c>
      <c r="D64" s="341"/>
      <c r="E64" s="341"/>
      <c r="F64" s="327" t="s">
        <v>1844</v>
      </c>
      <c r="G64" s="327">
        <v>1</v>
      </c>
      <c r="H64" s="330">
        <v>250100</v>
      </c>
      <c r="I64" s="335">
        <v>0.19</v>
      </c>
      <c r="J64" s="330">
        <v>297619</v>
      </c>
      <c r="K64" s="330">
        <v>297619</v>
      </c>
      <c r="L64" s="279"/>
      <c r="M64" s="308"/>
      <c r="N64" s="308"/>
      <c r="O64" s="295"/>
      <c r="P64" s="296"/>
      <c r="Q64" s="279"/>
      <c r="R64" s="297"/>
      <c r="S64" s="298"/>
      <c r="T64" s="298"/>
      <c r="U64" s="299"/>
      <c r="V64" s="300"/>
      <c r="W64" s="266"/>
      <c r="X64" s="346">
        <v>12</v>
      </c>
      <c r="Y64" s="346">
        <v>35</v>
      </c>
      <c r="Z64" s="346">
        <v>23</v>
      </c>
      <c r="AA64" s="344" t="s">
        <v>45</v>
      </c>
      <c r="AC64" s="471">
        <v>294763</v>
      </c>
      <c r="AD64" s="472">
        <v>300475</v>
      </c>
      <c r="AE64" s="473">
        <f t="shared" si="5"/>
        <v>297619</v>
      </c>
    </row>
    <row r="65" spans="1:31" ht="12.75" customHeight="1">
      <c r="A65" s="288">
        <v>63</v>
      </c>
      <c r="B65" s="290"/>
      <c r="C65" s="339" t="s">
        <v>2562</v>
      </c>
      <c r="D65" s="341"/>
      <c r="E65" s="341"/>
      <c r="F65" s="327" t="s">
        <v>1844</v>
      </c>
      <c r="G65" s="327">
        <v>1</v>
      </c>
      <c r="H65" s="330">
        <v>301650</v>
      </c>
      <c r="I65" s="329">
        <v>0.19</v>
      </c>
      <c r="J65" s="330">
        <v>358964</v>
      </c>
      <c r="K65" s="330">
        <v>358964</v>
      </c>
      <c r="L65" s="279"/>
      <c r="M65" s="308"/>
      <c r="N65" s="308"/>
      <c r="O65" s="295"/>
      <c r="P65" s="296"/>
      <c r="Q65" s="279"/>
      <c r="R65" s="297"/>
      <c r="S65" s="298"/>
      <c r="T65" s="298"/>
      <c r="U65" s="299"/>
      <c r="V65" s="300"/>
      <c r="W65" s="266"/>
      <c r="X65" s="346">
        <v>12</v>
      </c>
      <c r="Y65" s="346">
        <v>35</v>
      </c>
      <c r="Z65" s="346">
        <v>23</v>
      </c>
      <c r="AA65" s="344" t="s">
        <v>45</v>
      </c>
      <c r="AC65" s="471">
        <v>355453</v>
      </c>
      <c r="AD65" s="472">
        <v>362474</v>
      </c>
      <c r="AE65" s="473">
        <f t="shared" si="5"/>
        <v>358963.5</v>
      </c>
    </row>
    <row r="66" spans="1:31" ht="12.75" customHeight="1">
      <c r="A66" s="288">
        <v>64</v>
      </c>
      <c r="B66" s="348"/>
      <c r="C66" s="339" t="s">
        <v>2563</v>
      </c>
      <c r="D66" s="349"/>
      <c r="E66" s="349"/>
      <c r="F66" s="350" t="s">
        <v>1844</v>
      </c>
      <c r="G66" s="327">
        <v>1</v>
      </c>
      <c r="H66" s="330">
        <v>213600</v>
      </c>
      <c r="I66" s="335">
        <v>0.19</v>
      </c>
      <c r="J66" s="330">
        <v>254184</v>
      </c>
      <c r="K66" s="330">
        <v>254184</v>
      </c>
      <c r="L66" s="279"/>
      <c r="M66" s="351"/>
      <c r="N66" s="351"/>
      <c r="O66" s="352"/>
      <c r="P66" s="353"/>
      <c r="Q66" s="279"/>
      <c r="R66" s="354"/>
      <c r="S66" s="355"/>
      <c r="T66" s="355"/>
      <c r="U66" s="356"/>
      <c r="V66" s="357"/>
      <c r="W66" s="266"/>
      <c r="X66" s="358">
        <v>12</v>
      </c>
      <c r="Y66" s="358">
        <v>35</v>
      </c>
      <c r="Z66" s="358">
        <v>21</v>
      </c>
      <c r="AA66" s="344" t="s">
        <v>76</v>
      </c>
      <c r="AC66" s="471">
        <v>251685</v>
      </c>
      <c r="AD66" s="472">
        <v>256683</v>
      </c>
      <c r="AE66" s="473">
        <f t="shared" si="5"/>
        <v>254184</v>
      </c>
    </row>
    <row r="67" spans="1:31" ht="15.75" customHeight="1">
      <c r="A67" s="288">
        <v>65</v>
      </c>
      <c r="B67" s="359"/>
      <c r="C67" s="339" t="s">
        <v>2564</v>
      </c>
      <c r="D67" s="310"/>
      <c r="E67" s="310"/>
      <c r="F67" s="327" t="s">
        <v>1844</v>
      </c>
      <c r="G67" s="327">
        <v>1</v>
      </c>
      <c r="H67" s="330">
        <v>414300</v>
      </c>
      <c r="I67" s="329">
        <v>0.19</v>
      </c>
      <c r="J67" s="330">
        <v>493017</v>
      </c>
      <c r="K67" s="330">
        <v>493017</v>
      </c>
      <c r="L67" s="360"/>
      <c r="M67" s="316">
        <f t="shared" ref="M67:P67" si="6">SUM(M3:M53)</f>
        <v>401995</v>
      </c>
      <c r="N67" s="316">
        <f t="shared" si="6"/>
        <v>442191</v>
      </c>
      <c r="O67" s="316">
        <f t="shared" si="6"/>
        <v>495251</v>
      </c>
      <c r="P67" s="316">
        <f t="shared" si="6"/>
        <v>446478.99999999994</v>
      </c>
      <c r="Q67" s="360"/>
      <c r="R67" s="361"/>
      <c r="S67" s="316">
        <f t="shared" ref="S67:V67" si="7">SUM(S3:S53)</f>
        <v>478374.05000000005</v>
      </c>
      <c r="T67" s="316">
        <f t="shared" si="7"/>
        <v>526207.29000000015</v>
      </c>
      <c r="U67" s="316">
        <f t="shared" si="7"/>
        <v>589348.68999999994</v>
      </c>
      <c r="V67" s="316">
        <f t="shared" si="7"/>
        <v>531310.01</v>
      </c>
      <c r="W67" s="360"/>
      <c r="X67" s="346">
        <v>12</v>
      </c>
      <c r="Y67" s="346">
        <v>16</v>
      </c>
      <c r="Z67" s="346">
        <v>15</v>
      </c>
      <c r="AA67" s="333" t="s">
        <v>45</v>
      </c>
      <c r="AC67" s="471">
        <v>488257</v>
      </c>
      <c r="AD67" s="472">
        <v>497777</v>
      </c>
      <c r="AE67" s="473">
        <f t="shared" si="5"/>
        <v>493017</v>
      </c>
    </row>
    <row r="68" spans="1:31" ht="12.75" customHeight="1">
      <c r="A68" s="288">
        <v>66</v>
      </c>
      <c r="B68" s="288"/>
      <c r="C68" s="339" t="s">
        <v>2565</v>
      </c>
      <c r="D68" s="360"/>
      <c r="E68" s="360"/>
      <c r="F68" s="327" t="s">
        <v>1844</v>
      </c>
      <c r="G68" s="327">
        <v>1</v>
      </c>
      <c r="H68" s="330">
        <v>634350</v>
      </c>
      <c r="I68" s="335">
        <v>0.19</v>
      </c>
      <c r="J68" s="330">
        <v>754877</v>
      </c>
      <c r="K68" s="330">
        <v>754877</v>
      </c>
      <c r="L68" s="360"/>
      <c r="M68" s="362"/>
      <c r="N68" s="362"/>
      <c r="O68" s="362"/>
      <c r="P68" s="360"/>
      <c r="Q68" s="360"/>
      <c r="R68" s="360"/>
      <c r="S68" s="360"/>
      <c r="T68" s="360"/>
      <c r="U68" s="360"/>
      <c r="V68" s="360"/>
      <c r="W68" s="360"/>
      <c r="X68" s="346">
        <v>12</v>
      </c>
      <c r="Y68" s="346">
        <v>35</v>
      </c>
      <c r="Z68" s="346">
        <v>21</v>
      </c>
      <c r="AA68" s="333" t="s">
        <v>76</v>
      </c>
      <c r="AC68" s="471">
        <v>747558</v>
      </c>
      <c r="AD68" s="472">
        <v>762195</v>
      </c>
      <c r="AE68" s="473">
        <f t="shared" ref="AE68:AE131" si="8">AVERAGE(AC68,AD68)</f>
        <v>754876.5</v>
      </c>
    </row>
    <row r="69" spans="1:31" ht="12.75" customHeight="1">
      <c r="A69" s="288">
        <v>67</v>
      </c>
      <c r="B69" s="288"/>
      <c r="C69" s="339" t="s">
        <v>2566</v>
      </c>
      <c r="D69" s="360"/>
      <c r="E69" s="360"/>
      <c r="F69" s="327" t="s">
        <v>1844</v>
      </c>
      <c r="G69" s="327">
        <v>1</v>
      </c>
      <c r="H69" s="330">
        <v>522000</v>
      </c>
      <c r="I69" s="329">
        <v>0.19</v>
      </c>
      <c r="J69" s="330">
        <v>621180</v>
      </c>
      <c r="K69" s="330">
        <v>621180</v>
      </c>
      <c r="L69" s="360"/>
      <c r="M69" s="362"/>
      <c r="N69" s="362"/>
      <c r="O69" s="362"/>
      <c r="P69" s="360"/>
      <c r="Q69" s="360"/>
      <c r="R69" s="360"/>
      <c r="S69" s="360"/>
      <c r="T69" s="360"/>
      <c r="U69" s="360"/>
      <c r="V69" s="360"/>
      <c r="W69" s="360"/>
      <c r="X69" s="346">
        <v>12</v>
      </c>
      <c r="Y69" s="346">
        <v>35</v>
      </c>
      <c r="Z69" s="346">
        <v>22</v>
      </c>
      <c r="AA69" s="333" t="s">
        <v>39</v>
      </c>
      <c r="AC69" s="471">
        <v>615111</v>
      </c>
      <c r="AD69" s="472">
        <v>627249</v>
      </c>
      <c r="AE69" s="473">
        <f t="shared" si="8"/>
        <v>621180</v>
      </c>
    </row>
    <row r="70" spans="1:31" ht="12.75" customHeight="1">
      <c r="A70" s="288">
        <v>68</v>
      </c>
      <c r="B70" s="288"/>
      <c r="C70" s="339" t="s">
        <v>2567</v>
      </c>
      <c r="D70" s="360"/>
      <c r="E70" s="360"/>
      <c r="F70" s="327" t="s">
        <v>1844</v>
      </c>
      <c r="G70" s="327">
        <v>1</v>
      </c>
      <c r="H70" s="330">
        <v>277300</v>
      </c>
      <c r="I70" s="335">
        <v>0.19</v>
      </c>
      <c r="J70" s="330">
        <v>329987</v>
      </c>
      <c r="K70" s="330">
        <v>329987</v>
      </c>
      <c r="L70" s="360"/>
      <c r="M70" s="362"/>
      <c r="N70" s="362"/>
      <c r="O70" s="362"/>
      <c r="P70" s="360"/>
      <c r="Q70" s="360"/>
      <c r="R70" s="360"/>
      <c r="S70" s="360"/>
      <c r="T70" s="360"/>
      <c r="U70" s="360"/>
      <c r="V70" s="360"/>
      <c r="W70" s="360"/>
      <c r="X70" s="346">
        <v>12</v>
      </c>
      <c r="Y70" s="346">
        <v>35</v>
      </c>
      <c r="Z70" s="346">
        <v>23</v>
      </c>
      <c r="AA70" s="333" t="s">
        <v>59</v>
      </c>
      <c r="AC70" s="471">
        <v>326774</v>
      </c>
      <c r="AD70" s="472">
        <v>333200</v>
      </c>
      <c r="AE70" s="473">
        <f t="shared" si="8"/>
        <v>329987</v>
      </c>
    </row>
    <row r="71" spans="1:31" ht="12.75" customHeight="1">
      <c r="A71" s="288">
        <v>69</v>
      </c>
      <c r="B71" s="288"/>
      <c r="C71" s="339" t="s">
        <v>2568</v>
      </c>
      <c r="D71" s="360"/>
      <c r="E71" s="360"/>
      <c r="F71" s="327" t="s">
        <v>1844</v>
      </c>
      <c r="G71" s="327">
        <v>1</v>
      </c>
      <c r="H71" s="330">
        <v>135950</v>
      </c>
      <c r="I71" s="329">
        <v>0.19</v>
      </c>
      <c r="J71" s="330">
        <v>161781</v>
      </c>
      <c r="K71" s="330">
        <v>161781</v>
      </c>
      <c r="L71" s="360"/>
      <c r="M71" s="362"/>
      <c r="N71" s="362"/>
      <c r="O71" s="362"/>
      <c r="P71" s="360"/>
      <c r="Q71" s="360"/>
      <c r="R71" s="360"/>
      <c r="S71" s="360"/>
      <c r="T71" s="360"/>
      <c r="U71" s="360"/>
      <c r="V71" s="360"/>
      <c r="W71" s="360"/>
      <c r="X71" s="346">
        <v>12</v>
      </c>
      <c r="Y71" s="346">
        <v>19</v>
      </c>
      <c r="Z71" s="346">
        <v>15</v>
      </c>
      <c r="AA71" s="333" t="s">
        <v>59</v>
      </c>
      <c r="AC71" s="471">
        <v>160174</v>
      </c>
      <c r="AD71" s="472">
        <v>163387</v>
      </c>
      <c r="AE71" s="473">
        <f t="shared" si="8"/>
        <v>161780.5</v>
      </c>
    </row>
    <row r="72" spans="1:31" ht="12.75" customHeight="1">
      <c r="A72" s="288">
        <v>70</v>
      </c>
      <c r="B72" s="288"/>
      <c r="C72" s="339" t="s">
        <v>2569</v>
      </c>
      <c r="D72" s="360"/>
      <c r="E72" s="360"/>
      <c r="F72" s="327" t="s">
        <v>1844</v>
      </c>
      <c r="G72" s="327">
        <v>1</v>
      </c>
      <c r="H72" s="330">
        <v>479050</v>
      </c>
      <c r="I72" s="335">
        <v>0.19</v>
      </c>
      <c r="J72" s="330">
        <v>570070</v>
      </c>
      <c r="K72" s="330">
        <v>570070</v>
      </c>
      <c r="L72" s="360"/>
      <c r="M72" s="362"/>
      <c r="N72" s="362"/>
      <c r="O72" s="362"/>
      <c r="P72" s="360"/>
      <c r="Q72" s="360"/>
      <c r="R72" s="360"/>
      <c r="S72" s="360"/>
      <c r="T72" s="360"/>
      <c r="U72" s="360"/>
      <c r="V72" s="360"/>
      <c r="W72" s="360"/>
      <c r="X72" s="346">
        <v>12</v>
      </c>
      <c r="Y72" s="346">
        <v>19</v>
      </c>
      <c r="Z72" s="346">
        <v>15</v>
      </c>
      <c r="AA72" s="333" t="s">
        <v>59</v>
      </c>
      <c r="AC72" s="471">
        <v>564536</v>
      </c>
      <c r="AD72" s="472">
        <v>575603</v>
      </c>
      <c r="AE72" s="473">
        <f t="shared" si="8"/>
        <v>570069.5</v>
      </c>
    </row>
    <row r="73" spans="1:31" ht="12.75" customHeight="1">
      <c r="A73" s="288">
        <v>71</v>
      </c>
      <c r="B73" s="288"/>
      <c r="C73" s="339" t="s">
        <v>2570</v>
      </c>
      <c r="D73" s="360"/>
      <c r="E73" s="360"/>
      <c r="F73" s="327" t="s">
        <v>1844</v>
      </c>
      <c r="G73" s="327">
        <v>1</v>
      </c>
      <c r="H73" s="330">
        <v>151450</v>
      </c>
      <c r="I73" s="329">
        <v>0.19</v>
      </c>
      <c r="J73" s="330">
        <v>180226</v>
      </c>
      <c r="K73" s="330">
        <v>180226</v>
      </c>
      <c r="L73" s="360"/>
      <c r="M73" s="362"/>
      <c r="N73" s="362"/>
      <c r="O73" s="362"/>
      <c r="P73" s="360"/>
      <c r="Q73" s="360"/>
      <c r="R73" s="360"/>
      <c r="S73" s="360"/>
      <c r="T73" s="360"/>
      <c r="U73" s="360"/>
      <c r="V73" s="360"/>
      <c r="W73" s="360"/>
      <c r="X73" s="346">
        <v>12</v>
      </c>
      <c r="Y73" s="346">
        <v>35</v>
      </c>
      <c r="Z73" s="346">
        <v>21</v>
      </c>
      <c r="AA73" s="333" t="s">
        <v>76</v>
      </c>
      <c r="AC73" s="471">
        <v>178500</v>
      </c>
      <c r="AD73" s="472">
        <v>181951</v>
      </c>
      <c r="AE73" s="473">
        <f t="shared" si="8"/>
        <v>180225.5</v>
      </c>
    </row>
    <row r="74" spans="1:31" ht="12.75" customHeight="1">
      <c r="A74" s="288">
        <v>72</v>
      </c>
      <c r="B74" s="288"/>
      <c r="C74" s="339" t="s">
        <v>2571</v>
      </c>
      <c r="D74" s="360"/>
      <c r="E74" s="360"/>
      <c r="F74" s="327" t="s">
        <v>1844</v>
      </c>
      <c r="G74" s="327">
        <v>1</v>
      </c>
      <c r="H74" s="330">
        <v>504500</v>
      </c>
      <c r="I74" s="335">
        <v>0.19</v>
      </c>
      <c r="J74" s="330">
        <v>600355</v>
      </c>
      <c r="K74" s="330">
        <v>600355</v>
      </c>
      <c r="L74" s="360"/>
      <c r="M74" s="362"/>
      <c r="N74" s="362"/>
      <c r="O74" s="362"/>
      <c r="P74" s="360"/>
      <c r="Q74" s="360"/>
      <c r="R74" s="360"/>
      <c r="S74" s="360"/>
      <c r="T74" s="360"/>
      <c r="U74" s="360"/>
      <c r="V74" s="360"/>
      <c r="W74" s="360"/>
      <c r="X74" s="346">
        <v>12</v>
      </c>
      <c r="Y74" s="346">
        <v>35</v>
      </c>
      <c r="Z74" s="346">
        <v>23</v>
      </c>
      <c r="AA74" s="333" t="s">
        <v>59</v>
      </c>
      <c r="AC74" s="471">
        <v>594524</v>
      </c>
      <c r="AD74" s="472">
        <v>606186</v>
      </c>
      <c r="AE74" s="473">
        <f t="shared" si="8"/>
        <v>600355</v>
      </c>
    </row>
    <row r="75" spans="1:31" ht="12.75" customHeight="1">
      <c r="A75" s="288">
        <v>73</v>
      </c>
      <c r="B75" s="288"/>
      <c r="C75" s="339" t="s">
        <v>2572</v>
      </c>
      <c r="D75" s="360"/>
      <c r="E75" s="360"/>
      <c r="F75" s="327" t="s">
        <v>1844</v>
      </c>
      <c r="G75" s="327">
        <v>1</v>
      </c>
      <c r="H75" s="330">
        <v>128150</v>
      </c>
      <c r="I75" s="329">
        <v>0.19</v>
      </c>
      <c r="J75" s="330">
        <v>152499</v>
      </c>
      <c r="K75" s="330">
        <v>152499</v>
      </c>
      <c r="L75" s="360"/>
      <c r="M75" s="362"/>
      <c r="N75" s="362"/>
      <c r="O75" s="362"/>
      <c r="P75" s="360"/>
      <c r="Q75" s="360"/>
      <c r="R75" s="360"/>
      <c r="S75" s="360"/>
      <c r="T75" s="360"/>
      <c r="U75" s="360"/>
      <c r="V75" s="360"/>
      <c r="W75" s="360"/>
      <c r="X75" s="346">
        <v>12</v>
      </c>
      <c r="Y75" s="346">
        <v>35</v>
      </c>
      <c r="Z75" s="346">
        <v>23</v>
      </c>
      <c r="AA75" s="333" t="s">
        <v>59</v>
      </c>
      <c r="AC75" s="471">
        <v>151011</v>
      </c>
      <c r="AD75" s="472">
        <v>153986</v>
      </c>
      <c r="AE75" s="473">
        <f t="shared" si="8"/>
        <v>152498.5</v>
      </c>
    </row>
    <row r="76" spans="1:31" ht="12.75" customHeight="1">
      <c r="A76" s="288">
        <v>74</v>
      </c>
      <c r="B76" s="288"/>
      <c r="C76" s="339" t="s">
        <v>2573</v>
      </c>
      <c r="D76" s="360"/>
      <c r="E76" s="360"/>
      <c r="F76" s="327" t="s">
        <v>1844</v>
      </c>
      <c r="G76" s="327">
        <v>1</v>
      </c>
      <c r="H76" s="330">
        <v>326250</v>
      </c>
      <c r="I76" s="335">
        <v>0.19</v>
      </c>
      <c r="J76" s="330">
        <v>388238</v>
      </c>
      <c r="K76" s="330">
        <v>388238</v>
      </c>
      <c r="L76" s="360"/>
      <c r="M76" s="362"/>
      <c r="N76" s="362"/>
      <c r="O76" s="362"/>
      <c r="P76" s="360"/>
      <c r="Q76" s="360"/>
      <c r="R76" s="360"/>
      <c r="S76" s="360"/>
      <c r="T76" s="360"/>
      <c r="U76" s="360"/>
      <c r="V76" s="360"/>
      <c r="W76" s="360"/>
      <c r="X76" s="346">
        <v>12</v>
      </c>
      <c r="Y76" s="346">
        <v>35</v>
      </c>
      <c r="Z76" s="346">
        <v>23</v>
      </c>
      <c r="AA76" s="333" t="s">
        <v>59</v>
      </c>
      <c r="AC76" s="471">
        <v>384489</v>
      </c>
      <c r="AD76" s="472">
        <v>391986</v>
      </c>
      <c r="AE76" s="473">
        <f t="shared" si="8"/>
        <v>388237.5</v>
      </c>
    </row>
    <row r="77" spans="1:31" ht="12.75" customHeight="1">
      <c r="A77" s="288">
        <v>75</v>
      </c>
      <c r="B77" s="288"/>
      <c r="C77" s="339" t="s">
        <v>2574</v>
      </c>
      <c r="D77" s="360"/>
      <c r="E77" s="360"/>
      <c r="F77" s="327" t="s">
        <v>1844</v>
      </c>
      <c r="G77" s="327">
        <v>1</v>
      </c>
      <c r="H77" s="330">
        <v>362500</v>
      </c>
      <c r="I77" s="329">
        <v>0.19</v>
      </c>
      <c r="J77" s="330">
        <v>431375</v>
      </c>
      <c r="K77" s="330">
        <v>431375</v>
      </c>
      <c r="L77" s="360"/>
      <c r="M77" s="362"/>
      <c r="N77" s="362"/>
      <c r="O77" s="362"/>
      <c r="P77" s="360"/>
      <c r="Q77" s="360"/>
      <c r="R77" s="360"/>
      <c r="S77" s="360"/>
      <c r="T77" s="360"/>
      <c r="U77" s="360"/>
      <c r="V77" s="360"/>
      <c r="W77" s="360"/>
      <c r="X77" s="346">
        <v>12</v>
      </c>
      <c r="Y77" s="346">
        <v>35</v>
      </c>
      <c r="Z77" s="346">
        <v>23</v>
      </c>
      <c r="AA77" s="333" t="s">
        <v>59</v>
      </c>
      <c r="AC77" s="471">
        <v>427210</v>
      </c>
      <c r="AD77" s="472">
        <v>435540</v>
      </c>
      <c r="AE77" s="473">
        <f t="shared" si="8"/>
        <v>431375</v>
      </c>
    </row>
    <row r="78" spans="1:31" ht="12.75" customHeight="1">
      <c r="A78" s="288">
        <v>76</v>
      </c>
      <c r="B78" s="288"/>
      <c r="C78" s="339" t="s">
        <v>2575</v>
      </c>
      <c r="D78" s="360"/>
      <c r="E78" s="360"/>
      <c r="F78" s="327" t="s">
        <v>1844</v>
      </c>
      <c r="G78" s="327">
        <v>1</v>
      </c>
      <c r="H78" s="330">
        <v>755050</v>
      </c>
      <c r="I78" s="335">
        <v>0.19</v>
      </c>
      <c r="J78" s="330">
        <v>898510</v>
      </c>
      <c r="K78" s="330">
        <v>898510</v>
      </c>
      <c r="L78" s="360"/>
      <c r="M78" s="362"/>
      <c r="N78" s="362"/>
      <c r="O78" s="362"/>
      <c r="P78" s="360"/>
      <c r="Q78" s="360"/>
      <c r="R78" s="360"/>
      <c r="S78" s="360"/>
      <c r="T78" s="360"/>
      <c r="U78" s="360"/>
      <c r="V78" s="360"/>
      <c r="W78" s="360"/>
      <c r="X78" s="346">
        <v>12</v>
      </c>
      <c r="Y78" s="346">
        <v>35</v>
      </c>
      <c r="Z78" s="346">
        <v>23</v>
      </c>
      <c r="AA78" s="333" t="s">
        <v>59</v>
      </c>
      <c r="AC78" s="471">
        <v>889763</v>
      </c>
      <c r="AD78" s="472">
        <v>907256</v>
      </c>
      <c r="AE78" s="473">
        <f t="shared" si="8"/>
        <v>898509.5</v>
      </c>
    </row>
    <row r="79" spans="1:31" ht="12.75" customHeight="1">
      <c r="A79" s="288">
        <v>77</v>
      </c>
      <c r="B79" s="288"/>
      <c r="C79" s="339" t="s">
        <v>2576</v>
      </c>
      <c r="D79" s="360"/>
      <c r="E79" s="360"/>
      <c r="F79" s="327" t="s">
        <v>1844</v>
      </c>
      <c r="G79" s="327">
        <v>1</v>
      </c>
      <c r="H79" s="330">
        <v>314550</v>
      </c>
      <c r="I79" s="329">
        <v>0.19</v>
      </c>
      <c r="J79" s="330">
        <v>374315</v>
      </c>
      <c r="K79" s="330">
        <v>374315</v>
      </c>
      <c r="L79" s="360"/>
      <c r="M79" s="362"/>
      <c r="N79" s="362"/>
      <c r="O79" s="362"/>
      <c r="P79" s="360"/>
      <c r="Q79" s="360"/>
      <c r="R79" s="360"/>
      <c r="S79" s="360"/>
      <c r="T79" s="360"/>
      <c r="U79" s="360"/>
      <c r="V79" s="360"/>
      <c r="W79" s="360"/>
      <c r="X79" s="346">
        <v>12</v>
      </c>
      <c r="Y79" s="346">
        <v>35</v>
      </c>
      <c r="Z79" s="346">
        <v>23</v>
      </c>
      <c r="AA79" s="333" t="s">
        <v>59</v>
      </c>
      <c r="AC79" s="471">
        <v>370685</v>
      </c>
      <c r="AD79" s="472">
        <v>377944</v>
      </c>
      <c r="AE79" s="473">
        <f t="shared" si="8"/>
        <v>374314.5</v>
      </c>
    </row>
    <row r="80" spans="1:31" ht="12.75" customHeight="1">
      <c r="A80" s="288">
        <v>78</v>
      </c>
      <c r="B80" s="288"/>
      <c r="C80" s="339" t="s">
        <v>2577</v>
      </c>
      <c r="D80" s="360"/>
      <c r="E80" s="360"/>
      <c r="F80" s="327" t="s">
        <v>1844</v>
      </c>
      <c r="G80" s="327">
        <v>1</v>
      </c>
      <c r="H80" s="330">
        <v>336750</v>
      </c>
      <c r="I80" s="335">
        <v>0.19</v>
      </c>
      <c r="J80" s="330">
        <v>400733</v>
      </c>
      <c r="K80" s="330">
        <v>400733</v>
      </c>
      <c r="L80" s="360"/>
      <c r="M80" s="362"/>
      <c r="N80" s="362"/>
      <c r="O80" s="362"/>
      <c r="P80" s="360"/>
      <c r="Q80" s="360"/>
      <c r="R80" s="360"/>
      <c r="S80" s="360"/>
      <c r="T80" s="360"/>
      <c r="U80" s="360"/>
      <c r="V80" s="360"/>
      <c r="W80" s="360"/>
      <c r="X80" s="346">
        <v>12</v>
      </c>
      <c r="Y80" s="346">
        <v>35</v>
      </c>
      <c r="Z80" s="346">
        <v>23</v>
      </c>
      <c r="AA80" s="333" t="s">
        <v>59</v>
      </c>
      <c r="AC80" s="471">
        <v>396865</v>
      </c>
      <c r="AD80" s="472">
        <v>404600</v>
      </c>
      <c r="AE80" s="473">
        <f t="shared" si="8"/>
        <v>400732.5</v>
      </c>
    </row>
    <row r="81" spans="1:31" ht="12.75" customHeight="1">
      <c r="A81" s="288">
        <v>79</v>
      </c>
      <c r="B81" s="288"/>
      <c r="C81" s="339" t="s">
        <v>2578</v>
      </c>
      <c r="D81" s="360"/>
      <c r="E81" s="360"/>
      <c r="F81" s="327" t="s">
        <v>1844</v>
      </c>
      <c r="G81" s="327">
        <v>1</v>
      </c>
      <c r="H81" s="330">
        <v>507500</v>
      </c>
      <c r="I81" s="329">
        <v>0.19</v>
      </c>
      <c r="J81" s="330">
        <v>603925</v>
      </c>
      <c r="K81" s="330">
        <v>603925</v>
      </c>
      <c r="L81" s="360"/>
      <c r="M81" s="362"/>
      <c r="N81" s="362"/>
      <c r="O81" s="362"/>
      <c r="P81" s="360"/>
      <c r="Q81" s="360"/>
      <c r="R81" s="360"/>
      <c r="S81" s="360"/>
      <c r="T81" s="360"/>
      <c r="U81" s="360"/>
      <c r="V81" s="360"/>
      <c r="W81" s="360"/>
      <c r="X81" s="346">
        <v>12</v>
      </c>
      <c r="Y81" s="346">
        <v>35</v>
      </c>
      <c r="Z81" s="346">
        <v>23</v>
      </c>
      <c r="AA81" s="333" t="s">
        <v>59</v>
      </c>
      <c r="AC81" s="471">
        <v>598094</v>
      </c>
      <c r="AD81" s="472">
        <v>609756</v>
      </c>
      <c r="AE81" s="473">
        <f t="shared" si="8"/>
        <v>603925</v>
      </c>
    </row>
    <row r="82" spans="1:31" ht="12.75" customHeight="1">
      <c r="A82" s="288">
        <v>80</v>
      </c>
      <c r="B82" s="288"/>
      <c r="C82" s="339" t="s">
        <v>2579</v>
      </c>
      <c r="D82" s="360"/>
      <c r="E82" s="360"/>
      <c r="F82" s="327" t="s">
        <v>1844</v>
      </c>
      <c r="G82" s="327">
        <v>1</v>
      </c>
      <c r="H82" s="330">
        <v>687450</v>
      </c>
      <c r="I82" s="335">
        <v>0.19</v>
      </c>
      <c r="J82" s="330">
        <v>818066</v>
      </c>
      <c r="K82" s="330">
        <v>818066</v>
      </c>
      <c r="L82" s="360"/>
      <c r="M82" s="362"/>
      <c r="N82" s="362"/>
      <c r="O82" s="362"/>
      <c r="P82" s="360"/>
      <c r="Q82" s="360"/>
      <c r="R82" s="360"/>
      <c r="S82" s="360"/>
      <c r="T82" s="360"/>
      <c r="U82" s="360"/>
      <c r="V82" s="360"/>
      <c r="W82" s="360"/>
      <c r="X82" s="346">
        <v>12</v>
      </c>
      <c r="Y82" s="346">
        <v>35</v>
      </c>
      <c r="Z82" s="346">
        <v>23</v>
      </c>
      <c r="AA82" s="333" t="s">
        <v>59</v>
      </c>
      <c r="AC82" s="471">
        <v>810152</v>
      </c>
      <c r="AD82" s="472">
        <v>825979</v>
      </c>
      <c r="AE82" s="473">
        <f t="shared" si="8"/>
        <v>818065.5</v>
      </c>
    </row>
    <row r="83" spans="1:31" ht="12.75" customHeight="1">
      <c r="A83" s="288">
        <v>81</v>
      </c>
      <c r="B83" s="288"/>
      <c r="C83" s="339" t="s">
        <v>2580</v>
      </c>
      <c r="D83" s="360"/>
      <c r="E83" s="360"/>
      <c r="F83" s="327" t="s">
        <v>1844</v>
      </c>
      <c r="G83" s="327">
        <v>1</v>
      </c>
      <c r="H83" s="330">
        <v>227850</v>
      </c>
      <c r="I83" s="329">
        <v>0.19</v>
      </c>
      <c r="J83" s="330">
        <v>271142</v>
      </c>
      <c r="K83" s="330">
        <v>271142</v>
      </c>
      <c r="L83" s="360"/>
      <c r="M83" s="362"/>
      <c r="N83" s="362"/>
      <c r="O83" s="362"/>
      <c r="P83" s="360"/>
      <c r="Q83" s="360"/>
      <c r="R83" s="360"/>
      <c r="S83" s="360"/>
      <c r="T83" s="360"/>
      <c r="U83" s="360"/>
      <c r="V83" s="360"/>
      <c r="W83" s="360"/>
      <c r="X83" s="346">
        <v>12</v>
      </c>
      <c r="Y83" s="346">
        <v>35</v>
      </c>
      <c r="Z83" s="346">
        <v>23</v>
      </c>
      <c r="AA83" s="333" t="s">
        <v>59</v>
      </c>
      <c r="AC83" s="471">
        <v>268464</v>
      </c>
      <c r="AD83" s="472">
        <v>273819</v>
      </c>
      <c r="AE83" s="473">
        <f t="shared" si="8"/>
        <v>271141.5</v>
      </c>
    </row>
    <row r="84" spans="1:31" ht="12.75" customHeight="1">
      <c r="A84" s="288">
        <v>82</v>
      </c>
      <c r="B84" s="288"/>
      <c r="C84" s="339" t="s">
        <v>2581</v>
      </c>
      <c r="D84" s="360"/>
      <c r="E84" s="360"/>
      <c r="F84" s="327" t="s">
        <v>1844</v>
      </c>
      <c r="G84" s="327">
        <v>1</v>
      </c>
      <c r="H84" s="330">
        <v>194200</v>
      </c>
      <c r="I84" s="335">
        <v>0.19</v>
      </c>
      <c r="J84" s="330">
        <v>231098</v>
      </c>
      <c r="K84" s="330">
        <v>231098</v>
      </c>
      <c r="L84" s="360"/>
      <c r="M84" s="362"/>
      <c r="N84" s="362"/>
      <c r="O84" s="362"/>
      <c r="P84" s="360"/>
      <c r="Q84" s="360"/>
      <c r="R84" s="360"/>
      <c r="S84" s="360"/>
      <c r="T84" s="360"/>
      <c r="U84" s="360"/>
      <c r="V84" s="360"/>
      <c r="W84" s="360"/>
      <c r="X84" s="346">
        <v>12</v>
      </c>
      <c r="Y84" s="346">
        <v>16</v>
      </c>
      <c r="Z84" s="346">
        <v>19</v>
      </c>
      <c r="AA84" s="333" t="s">
        <v>45</v>
      </c>
      <c r="AC84" s="471">
        <v>228837</v>
      </c>
      <c r="AD84" s="472">
        <v>233359</v>
      </c>
      <c r="AE84" s="473">
        <f t="shared" si="8"/>
        <v>231098</v>
      </c>
    </row>
    <row r="85" spans="1:31" ht="12.75" customHeight="1">
      <c r="A85" s="288">
        <v>83</v>
      </c>
      <c r="B85" s="288"/>
      <c r="C85" s="339" t="s">
        <v>2582</v>
      </c>
      <c r="D85" s="360"/>
      <c r="E85" s="360"/>
      <c r="F85" s="327" t="s">
        <v>1844</v>
      </c>
      <c r="G85" s="327">
        <v>1</v>
      </c>
      <c r="H85" s="330">
        <v>72500</v>
      </c>
      <c r="I85" s="329">
        <v>0</v>
      </c>
      <c r="J85" s="330">
        <v>72500</v>
      </c>
      <c r="K85" s="330">
        <v>72500</v>
      </c>
      <c r="L85" s="360"/>
      <c r="M85" s="362"/>
      <c r="N85" s="362"/>
      <c r="O85" s="362"/>
      <c r="P85" s="360"/>
      <c r="Q85" s="360"/>
      <c r="R85" s="360"/>
      <c r="S85" s="360"/>
      <c r="T85" s="360"/>
      <c r="U85" s="360"/>
      <c r="V85" s="360"/>
      <c r="W85" s="360"/>
      <c r="X85" s="346">
        <v>11</v>
      </c>
      <c r="Y85" s="346">
        <v>11</v>
      </c>
      <c r="Z85" s="346">
        <v>18</v>
      </c>
      <c r="AA85" s="333" t="s">
        <v>93</v>
      </c>
      <c r="AC85" s="471">
        <v>71800</v>
      </c>
      <c r="AD85" s="472">
        <v>73200</v>
      </c>
      <c r="AE85" s="473">
        <f t="shared" si="8"/>
        <v>72500</v>
      </c>
    </row>
    <row r="86" spans="1:31" ht="12.75" customHeight="1">
      <c r="A86" s="288">
        <v>84</v>
      </c>
      <c r="B86" s="288"/>
      <c r="C86" s="339" t="s">
        <v>2583</v>
      </c>
      <c r="D86" s="360"/>
      <c r="E86" s="360"/>
      <c r="F86" s="327" t="s">
        <v>1844</v>
      </c>
      <c r="G86" s="327">
        <v>1</v>
      </c>
      <c r="H86" s="330">
        <v>456750</v>
      </c>
      <c r="I86" s="335">
        <v>0.19</v>
      </c>
      <c r="J86" s="330">
        <v>543533</v>
      </c>
      <c r="K86" s="330">
        <v>543533</v>
      </c>
      <c r="L86" s="360"/>
      <c r="M86" s="362"/>
      <c r="N86" s="362"/>
      <c r="O86" s="362"/>
      <c r="P86" s="360"/>
      <c r="Q86" s="360"/>
      <c r="R86" s="360"/>
      <c r="S86" s="360"/>
      <c r="T86" s="360"/>
      <c r="U86" s="360"/>
      <c r="V86" s="360"/>
      <c r="W86" s="360"/>
      <c r="X86" s="346">
        <v>41</v>
      </c>
      <c r="Y86" s="346">
        <v>12</v>
      </c>
      <c r="Z86" s="346">
        <v>18</v>
      </c>
      <c r="AA86" s="333" t="s">
        <v>93</v>
      </c>
      <c r="AC86" s="471">
        <v>538237</v>
      </c>
      <c r="AD86" s="472">
        <v>548828</v>
      </c>
      <c r="AE86" s="473">
        <f t="shared" si="8"/>
        <v>543532.5</v>
      </c>
    </row>
    <row r="87" spans="1:31" ht="12.75" customHeight="1">
      <c r="A87" s="288">
        <v>85</v>
      </c>
      <c r="B87" s="288"/>
      <c r="C87" s="339" t="s">
        <v>2584</v>
      </c>
      <c r="D87" s="360"/>
      <c r="E87" s="360"/>
      <c r="F87" s="327" t="s">
        <v>1844</v>
      </c>
      <c r="G87" s="327">
        <v>1</v>
      </c>
      <c r="H87" s="330">
        <v>22500</v>
      </c>
      <c r="I87" s="329">
        <v>0.19</v>
      </c>
      <c r="J87" s="330">
        <v>26775</v>
      </c>
      <c r="K87" s="330">
        <v>26775</v>
      </c>
      <c r="L87" s="360"/>
      <c r="M87" s="362"/>
      <c r="N87" s="362"/>
      <c r="O87" s="362"/>
      <c r="P87" s="360"/>
      <c r="Q87" s="360"/>
      <c r="R87" s="360"/>
      <c r="S87" s="360"/>
      <c r="T87" s="360"/>
      <c r="U87" s="360"/>
      <c r="V87" s="360"/>
      <c r="W87" s="360"/>
      <c r="X87" s="346">
        <v>41</v>
      </c>
      <c r="Y87" s="346">
        <v>12</v>
      </c>
      <c r="Z87" s="346">
        <v>19</v>
      </c>
      <c r="AA87" s="333" t="s">
        <v>93</v>
      </c>
      <c r="AC87" s="471">
        <v>26537</v>
      </c>
      <c r="AD87" s="472">
        <v>27013</v>
      </c>
      <c r="AE87" s="473">
        <f t="shared" si="8"/>
        <v>26775</v>
      </c>
    </row>
    <row r="88" spans="1:31" ht="12.75" customHeight="1">
      <c r="A88" s="288">
        <v>86</v>
      </c>
      <c r="B88" s="288"/>
      <c r="C88" s="339" t="s">
        <v>2585</v>
      </c>
      <c r="D88" s="360"/>
      <c r="E88" s="360"/>
      <c r="F88" s="327" t="s">
        <v>1844</v>
      </c>
      <c r="G88" s="327">
        <v>1</v>
      </c>
      <c r="H88" s="330">
        <v>22500</v>
      </c>
      <c r="I88" s="335">
        <v>0.19</v>
      </c>
      <c r="J88" s="330">
        <v>26775</v>
      </c>
      <c r="K88" s="330">
        <v>26775</v>
      </c>
      <c r="L88" s="360"/>
      <c r="M88" s="362"/>
      <c r="N88" s="362"/>
      <c r="O88" s="362"/>
      <c r="P88" s="360"/>
      <c r="Q88" s="360"/>
      <c r="R88" s="360"/>
      <c r="S88" s="360"/>
      <c r="T88" s="360"/>
      <c r="U88" s="360"/>
      <c r="V88" s="360"/>
      <c r="W88" s="360"/>
      <c r="X88" s="346">
        <v>41</v>
      </c>
      <c r="Y88" s="346">
        <v>12</v>
      </c>
      <c r="Z88" s="346">
        <v>20</v>
      </c>
      <c r="AA88" s="333" t="s">
        <v>93</v>
      </c>
      <c r="AC88" s="471">
        <v>26537</v>
      </c>
      <c r="AD88" s="472">
        <v>27013</v>
      </c>
      <c r="AE88" s="473">
        <f t="shared" si="8"/>
        <v>26775</v>
      </c>
    </row>
    <row r="89" spans="1:31" ht="12.75" customHeight="1">
      <c r="A89" s="288">
        <v>87</v>
      </c>
      <c r="B89" s="288"/>
      <c r="C89" s="339" t="s">
        <v>2586</v>
      </c>
      <c r="D89" s="360"/>
      <c r="E89" s="360"/>
      <c r="F89" s="327" t="s">
        <v>1844</v>
      </c>
      <c r="G89" s="327">
        <v>1</v>
      </c>
      <c r="H89" s="330">
        <v>14500</v>
      </c>
      <c r="I89" s="329">
        <v>0.19</v>
      </c>
      <c r="J89" s="330">
        <v>17255</v>
      </c>
      <c r="K89" s="330">
        <v>17255</v>
      </c>
      <c r="L89" s="360"/>
      <c r="M89" s="362"/>
      <c r="N89" s="362"/>
      <c r="O89" s="362"/>
      <c r="P89" s="360"/>
      <c r="Q89" s="360"/>
      <c r="R89" s="360"/>
      <c r="S89" s="360"/>
      <c r="T89" s="360"/>
      <c r="U89" s="360"/>
      <c r="V89" s="360"/>
      <c r="W89" s="360"/>
      <c r="X89" s="346">
        <v>41</v>
      </c>
      <c r="Y89" s="346">
        <v>12</v>
      </c>
      <c r="Z89" s="346">
        <v>21</v>
      </c>
      <c r="AA89" s="333" t="s">
        <v>93</v>
      </c>
      <c r="AC89" s="471">
        <v>17136</v>
      </c>
      <c r="AD89" s="472">
        <v>17374</v>
      </c>
      <c r="AE89" s="473">
        <f t="shared" si="8"/>
        <v>17255</v>
      </c>
    </row>
    <row r="90" spans="1:31" ht="12.75" customHeight="1">
      <c r="A90" s="288">
        <v>88</v>
      </c>
      <c r="B90" s="288"/>
      <c r="C90" s="339" t="s">
        <v>2587</v>
      </c>
      <c r="D90" s="360"/>
      <c r="E90" s="360"/>
      <c r="F90" s="327" t="s">
        <v>1844</v>
      </c>
      <c r="G90" s="327">
        <v>1</v>
      </c>
      <c r="H90" s="330">
        <v>13950</v>
      </c>
      <c r="I90" s="335">
        <v>0.19</v>
      </c>
      <c r="J90" s="330">
        <v>16601</v>
      </c>
      <c r="K90" s="330">
        <v>16601</v>
      </c>
      <c r="L90" s="360"/>
      <c r="M90" s="362"/>
      <c r="N90" s="362"/>
      <c r="O90" s="362"/>
      <c r="P90" s="360"/>
      <c r="Q90" s="360"/>
      <c r="R90" s="360"/>
      <c r="S90" s="360"/>
      <c r="T90" s="360"/>
      <c r="U90" s="360"/>
      <c r="V90" s="360"/>
      <c r="W90" s="360"/>
      <c r="X90" s="346">
        <v>41</v>
      </c>
      <c r="Y90" s="346">
        <v>12</v>
      </c>
      <c r="Z90" s="346">
        <v>22</v>
      </c>
      <c r="AA90" s="333" t="s">
        <v>93</v>
      </c>
      <c r="AC90" s="471">
        <v>16422</v>
      </c>
      <c r="AD90" s="472">
        <v>16779</v>
      </c>
      <c r="AE90" s="473">
        <f t="shared" si="8"/>
        <v>16600.5</v>
      </c>
    </row>
    <row r="91" spans="1:31" ht="12.75" customHeight="1">
      <c r="A91" s="288">
        <v>89</v>
      </c>
      <c r="B91" s="288"/>
      <c r="C91" s="339" t="s">
        <v>2588</v>
      </c>
      <c r="D91" s="360"/>
      <c r="E91" s="360"/>
      <c r="F91" s="327" t="s">
        <v>1844</v>
      </c>
      <c r="G91" s="327">
        <v>1</v>
      </c>
      <c r="H91" s="330">
        <v>15250</v>
      </c>
      <c r="I91" s="329">
        <v>0.19</v>
      </c>
      <c r="J91" s="330">
        <v>18148</v>
      </c>
      <c r="K91" s="330">
        <v>18148</v>
      </c>
      <c r="L91" s="360"/>
      <c r="M91" s="362"/>
      <c r="N91" s="362"/>
      <c r="O91" s="362"/>
      <c r="P91" s="360"/>
      <c r="Q91" s="360"/>
      <c r="R91" s="360"/>
      <c r="S91" s="360"/>
      <c r="T91" s="360"/>
      <c r="U91" s="360"/>
      <c r="V91" s="360"/>
      <c r="W91" s="360"/>
      <c r="X91" s="346">
        <v>41</v>
      </c>
      <c r="Y91" s="346">
        <v>12</v>
      </c>
      <c r="Z91" s="346">
        <v>23</v>
      </c>
      <c r="AA91" s="333" t="s">
        <v>93</v>
      </c>
      <c r="AC91" s="471">
        <v>17969</v>
      </c>
      <c r="AD91" s="472">
        <v>18326</v>
      </c>
      <c r="AE91" s="473">
        <f t="shared" si="8"/>
        <v>18147.5</v>
      </c>
    </row>
    <row r="92" spans="1:31" ht="12.75" customHeight="1">
      <c r="A92" s="288">
        <v>90</v>
      </c>
      <c r="B92" s="288"/>
      <c r="C92" s="339" t="s">
        <v>2589</v>
      </c>
      <c r="D92" s="360"/>
      <c r="E92" s="360"/>
      <c r="F92" s="327" t="s">
        <v>1844</v>
      </c>
      <c r="G92" s="327">
        <v>1</v>
      </c>
      <c r="H92" s="330">
        <v>22800</v>
      </c>
      <c r="I92" s="335">
        <v>0.19</v>
      </c>
      <c r="J92" s="330">
        <v>27132</v>
      </c>
      <c r="K92" s="330">
        <v>27132</v>
      </c>
      <c r="L92" s="360"/>
      <c r="M92" s="362"/>
      <c r="N92" s="362"/>
      <c r="O92" s="362"/>
      <c r="P92" s="360"/>
      <c r="Q92" s="360"/>
      <c r="R92" s="360"/>
      <c r="S92" s="360"/>
      <c r="T92" s="360"/>
      <c r="U92" s="360"/>
      <c r="V92" s="360"/>
      <c r="W92" s="360"/>
      <c r="X92" s="346">
        <v>41</v>
      </c>
      <c r="Y92" s="346">
        <v>12</v>
      </c>
      <c r="Z92" s="346">
        <v>24</v>
      </c>
      <c r="AA92" s="333" t="s">
        <v>93</v>
      </c>
      <c r="AC92" s="471">
        <v>26894</v>
      </c>
      <c r="AD92" s="472">
        <v>27370</v>
      </c>
      <c r="AE92" s="473">
        <f t="shared" si="8"/>
        <v>27132</v>
      </c>
    </row>
    <row r="93" spans="1:31" ht="12.75" customHeight="1">
      <c r="A93" s="288">
        <v>91</v>
      </c>
      <c r="B93" s="288"/>
      <c r="C93" s="339" t="s">
        <v>2590</v>
      </c>
      <c r="D93" s="360"/>
      <c r="E93" s="360"/>
      <c r="F93" s="327" t="s">
        <v>1844</v>
      </c>
      <c r="G93" s="327">
        <v>1</v>
      </c>
      <c r="H93" s="330">
        <v>37150</v>
      </c>
      <c r="I93" s="329">
        <v>0.19</v>
      </c>
      <c r="J93" s="330">
        <v>44209</v>
      </c>
      <c r="K93" s="330">
        <v>44209</v>
      </c>
      <c r="L93" s="360"/>
      <c r="M93" s="362"/>
      <c r="N93" s="362"/>
      <c r="O93" s="362"/>
      <c r="P93" s="360"/>
      <c r="Q93" s="360"/>
      <c r="R93" s="360"/>
      <c r="S93" s="360"/>
      <c r="T93" s="360"/>
      <c r="U93" s="360"/>
      <c r="V93" s="360"/>
      <c r="W93" s="360"/>
      <c r="X93" s="346">
        <v>41</v>
      </c>
      <c r="Y93" s="346">
        <v>12</v>
      </c>
      <c r="Z93" s="346">
        <v>15</v>
      </c>
      <c r="AA93" s="333" t="s">
        <v>54</v>
      </c>
      <c r="AC93" s="471">
        <v>43792</v>
      </c>
      <c r="AD93" s="472">
        <v>44625</v>
      </c>
      <c r="AE93" s="473">
        <f t="shared" si="8"/>
        <v>44208.5</v>
      </c>
    </row>
    <row r="94" spans="1:31" ht="12.75" customHeight="1">
      <c r="A94" s="288">
        <v>92</v>
      </c>
      <c r="B94" s="288"/>
      <c r="C94" s="339" t="s">
        <v>2591</v>
      </c>
      <c r="D94" s="360"/>
      <c r="E94" s="360"/>
      <c r="F94" s="327" t="s">
        <v>1844</v>
      </c>
      <c r="G94" s="327">
        <v>1</v>
      </c>
      <c r="H94" s="330">
        <v>933450</v>
      </c>
      <c r="I94" s="335">
        <v>0.19</v>
      </c>
      <c r="J94" s="330">
        <v>1110806</v>
      </c>
      <c r="K94" s="330">
        <v>1110806</v>
      </c>
      <c r="L94" s="360"/>
      <c r="M94" s="362"/>
      <c r="N94" s="362"/>
      <c r="O94" s="362"/>
      <c r="P94" s="360"/>
      <c r="Q94" s="360"/>
      <c r="R94" s="360"/>
      <c r="S94" s="360"/>
      <c r="T94" s="360"/>
      <c r="U94" s="360"/>
      <c r="V94" s="360"/>
      <c r="W94" s="360"/>
      <c r="X94" s="346">
        <v>41</v>
      </c>
      <c r="Y94" s="346">
        <v>12</v>
      </c>
      <c r="Z94" s="346">
        <v>18</v>
      </c>
      <c r="AA94" s="333" t="s">
        <v>118</v>
      </c>
      <c r="AC94" s="471">
        <v>1100036</v>
      </c>
      <c r="AD94" s="472">
        <v>1121575</v>
      </c>
      <c r="AE94" s="473">
        <f t="shared" si="8"/>
        <v>1110805.5</v>
      </c>
    </row>
    <row r="95" spans="1:31" ht="12.75" customHeight="1">
      <c r="A95" s="288">
        <v>93</v>
      </c>
      <c r="B95" s="288"/>
      <c r="C95" s="339" t="s">
        <v>2592</v>
      </c>
      <c r="D95" s="360"/>
      <c r="E95" s="360"/>
      <c r="F95" s="327" t="s">
        <v>1844</v>
      </c>
      <c r="G95" s="327">
        <v>1</v>
      </c>
      <c r="H95" s="330">
        <v>517850</v>
      </c>
      <c r="I95" s="329">
        <v>0.19</v>
      </c>
      <c r="J95" s="330">
        <v>616242</v>
      </c>
      <c r="K95" s="330">
        <v>616242</v>
      </c>
      <c r="L95" s="360"/>
      <c r="M95" s="362"/>
      <c r="N95" s="362"/>
      <c r="O95" s="362"/>
      <c r="P95" s="360"/>
      <c r="Q95" s="360"/>
      <c r="R95" s="360"/>
      <c r="S95" s="360"/>
      <c r="T95" s="360"/>
      <c r="U95" s="360"/>
      <c r="V95" s="360"/>
      <c r="W95" s="360"/>
      <c r="X95" s="346">
        <v>41</v>
      </c>
      <c r="Y95" s="346">
        <v>10</v>
      </c>
      <c r="Z95" s="346">
        <v>49</v>
      </c>
      <c r="AA95" s="333" t="s">
        <v>39</v>
      </c>
      <c r="AC95" s="471">
        <v>610232</v>
      </c>
      <c r="AD95" s="472">
        <v>622251</v>
      </c>
      <c r="AE95" s="473">
        <f t="shared" si="8"/>
        <v>616241.5</v>
      </c>
    </row>
    <row r="96" spans="1:31" ht="12.75" customHeight="1">
      <c r="A96" s="288">
        <v>94</v>
      </c>
      <c r="B96" s="288"/>
      <c r="C96" s="339" t="s">
        <v>2593</v>
      </c>
      <c r="D96" s="360"/>
      <c r="E96" s="360"/>
      <c r="F96" s="327" t="s">
        <v>1844</v>
      </c>
      <c r="G96" s="327">
        <v>1</v>
      </c>
      <c r="H96" s="330">
        <v>246000</v>
      </c>
      <c r="I96" s="335">
        <v>0.19</v>
      </c>
      <c r="J96" s="330">
        <v>292740</v>
      </c>
      <c r="K96" s="330">
        <v>292740</v>
      </c>
      <c r="L96" s="360"/>
      <c r="M96" s="362"/>
      <c r="N96" s="362"/>
      <c r="O96" s="362"/>
      <c r="P96" s="360"/>
      <c r="Q96" s="360"/>
      <c r="R96" s="360"/>
      <c r="S96" s="360"/>
      <c r="T96" s="360"/>
      <c r="U96" s="360"/>
      <c r="V96" s="360"/>
      <c r="W96" s="360"/>
      <c r="X96" s="346">
        <v>41</v>
      </c>
      <c r="Y96" s="346">
        <v>12</v>
      </c>
      <c r="Z96" s="346">
        <v>18</v>
      </c>
      <c r="AA96" s="333" t="s">
        <v>575</v>
      </c>
      <c r="AC96" s="471">
        <v>289884</v>
      </c>
      <c r="AD96" s="472">
        <v>295596</v>
      </c>
      <c r="AE96" s="473">
        <f t="shared" si="8"/>
        <v>292740</v>
      </c>
    </row>
    <row r="97" spans="1:31" ht="12.75" customHeight="1">
      <c r="A97" s="288">
        <v>95</v>
      </c>
      <c r="B97" s="288"/>
      <c r="C97" s="339" t="s">
        <v>2594</v>
      </c>
      <c r="D97" s="360"/>
      <c r="E97" s="360"/>
      <c r="F97" s="327" t="s">
        <v>1844</v>
      </c>
      <c r="G97" s="327">
        <v>1</v>
      </c>
      <c r="H97" s="330">
        <v>123000</v>
      </c>
      <c r="I97" s="329">
        <v>0.19</v>
      </c>
      <c r="J97" s="330">
        <v>146370</v>
      </c>
      <c r="K97" s="330">
        <v>146370</v>
      </c>
      <c r="L97" s="360"/>
      <c r="M97" s="362"/>
      <c r="N97" s="362"/>
      <c r="O97" s="362"/>
      <c r="P97" s="360"/>
      <c r="Q97" s="360"/>
      <c r="R97" s="360"/>
      <c r="S97" s="360"/>
      <c r="T97" s="360"/>
      <c r="U97" s="360"/>
      <c r="V97" s="360"/>
      <c r="W97" s="360"/>
      <c r="X97" s="346">
        <v>41</v>
      </c>
      <c r="Y97" s="346">
        <v>12</v>
      </c>
      <c r="Z97" s="346">
        <v>17</v>
      </c>
      <c r="AA97" s="333" t="s">
        <v>45</v>
      </c>
      <c r="AC97" s="471">
        <v>144942</v>
      </c>
      <c r="AD97" s="472">
        <v>147798</v>
      </c>
      <c r="AE97" s="473">
        <f t="shared" si="8"/>
        <v>146370</v>
      </c>
    </row>
    <row r="98" spans="1:31" ht="12.75" customHeight="1">
      <c r="A98" s="288">
        <v>96</v>
      </c>
      <c r="B98" s="288"/>
      <c r="C98" s="339" t="s">
        <v>2595</v>
      </c>
      <c r="D98" s="360"/>
      <c r="E98" s="360"/>
      <c r="F98" s="327" t="s">
        <v>1844</v>
      </c>
      <c r="G98" s="327">
        <v>1</v>
      </c>
      <c r="H98" s="330">
        <v>396950</v>
      </c>
      <c r="I98" s="335">
        <v>0.19</v>
      </c>
      <c r="J98" s="330">
        <v>472371</v>
      </c>
      <c r="K98" s="330">
        <v>472371</v>
      </c>
      <c r="L98" s="360"/>
      <c r="M98" s="362"/>
      <c r="N98" s="362"/>
      <c r="O98" s="362"/>
      <c r="P98" s="360"/>
      <c r="Q98" s="360"/>
      <c r="R98" s="360"/>
      <c r="S98" s="360"/>
      <c r="T98" s="360"/>
      <c r="U98" s="360"/>
      <c r="V98" s="360"/>
      <c r="W98" s="360"/>
      <c r="X98" s="346">
        <v>41</v>
      </c>
      <c r="Y98" s="346">
        <v>12</v>
      </c>
      <c r="Z98" s="346">
        <v>28</v>
      </c>
      <c r="AA98" s="333" t="s">
        <v>45</v>
      </c>
      <c r="AC98" s="471">
        <v>467789</v>
      </c>
      <c r="AD98" s="472">
        <v>476952</v>
      </c>
      <c r="AE98" s="473">
        <f t="shared" si="8"/>
        <v>472370.5</v>
      </c>
    </row>
    <row r="99" spans="1:31" ht="12.75" customHeight="1">
      <c r="A99" s="288">
        <v>97</v>
      </c>
      <c r="B99" s="288"/>
      <c r="C99" s="339" t="s">
        <v>2596</v>
      </c>
      <c r="D99" s="360"/>
      <c r="E99" s="360"/>
      <c r="F99" s="327" t="s">
        <v>1844</v>
      </c>
      <c r="G99" s="327">
        <v>1</v>
      </c>
      <c r="H99" s="330">
        <v>97850</v>
      </c>
      <c r="I99" s="329">
        <v>0.19</v>
      </c>
      <c r="J99" s="330">
        <v>116442</v>
      </c>
      <c r="K99" s="330">
        <v>116442</v>
      </c>
      <c r="L99" s="360"/>
      <c r="M99" s="362"/>
      <c r="N99" s="362"/>
      <c r="O99" s="362"/>
      <c r="P99" s="360"/>
      <c r="Q99" s="360"/>
      <c r="R99" s="360"/>
      <c r="S99" s="360"/>
      <c r="T99" s="360"/>
      <c r="U99" s="360"/>
      <c r="V99" s="360"/>
      <c r="W99" s="360"/>
      <c r="X99" s="346">
        <v>12</v>
      </c>
      <c r="Y99" s="346">
        <v>35</v>
      </c>
      <c r="Z99" s="346">
        <v>23</v>
      </c>
      <c r="AA99" s="333" t="s">
        <v>62</v>
      </c>
      <c r="AC99" s="471">
        <v>115311</v>
      </c>
      <c r="AD99" s="472">
        <v>117572</v>
      </c>
      <c r="AE99" s="473">
        <f t="shared" si="8"/>
        <v>116441.5</v>
      </c>
    </row>
    <row r="100" spans="1:31" ht="12.75" customHeight="1">
      <c r="A100" s="288">
        <v>98</v>
      </c>
      <c r="B100" s="288"/>
      <c r="C100" s="339" t="s">
        <v>2597</v>
      </c>
      <c r="D100" s="360"/>
      <c r="E100" s="360"/>
      <c r="F100" s="327" t="s">
        <v>1844</v>
      </c>
      <c r="G100" s="327">
        <v>1</v>
      </c>
      <c r="H100" s="330">
        <v>317200</v>
      </c>
      <c r="I100" s="335">
        <v>0.19</v>
      </c>
      <c r="J100" s="330">
        <v>377468</v>
      </c>
      <c r="K100" s="330">
        <v>377468</v>
      </c>
      <c r="L100" s="360"/>
      <c r="M100" s="362"/>
      <c r="N100" s="362"/>
      <c r="O100" s="362"/>
      <c r="P100" s="360"/>
      <c r="Q100" s="360"/>
      <c r="R100" s="360"/>
      <c r="S100" s="360"/>
      <c r="T100" s="360"/>
      <c r="U100" s="360"/>
      <c r="V100" s="360"/>
      <c r="W100" s="360"/>
      <c r="X100" s="346">
        <v>41</v>
      </c>
      <c r="Y100" s="346">
        <v>12</v>
      </c>
      <c r="Z100" s="346">
        <v>24</v>
      </c>
      <c r="AA100" s="333" t="s">
        <v>363</v>
      </c>
      <c r="AC100" s="471">
        <v>373779</v>
      </c>
      <c r="AD100" s="472">
        <v>381157</v>
      </c>
      <c r="AE100" s="473">
        <f t="shared" si="8"/>
        <v>377468</v>
      </c>
    </row>
    <row r="101" spans="1:31" ht="12.75" customHeight="1">
      <c r="A101" s="288">
        <v>99</v>
      </c>
      <c r="B101" s="288"/>
      <c r="C101" s="339" t="s">
        <v>2598</v>
      </c>
      <c r="D101" s="360"/>
      <c r="E101" s="360"/>
      <c r="F101" s="327" t="s">
        <v>1844</v>
      </c>
      <c r="G101" s="327">
        <v>1</v>
      </c>
      <c r="H101" s="330">
        <v>97100</v>
      </c>
      <c r="I101" s="329">
        <v>0.19</v>
      </c>
      <c r="J101" s="330">
        <v>115549</v>
      </c>
      <c r="K101" s="330">
        <v>115549</v>
      </c>
      <c r="L101" s="360"/>
      <c r="M101" s="362"/>
      <c r="N101" s="362"/>
      <c r="O101" s="362"/>
      <c r="P101" s="360"/>
      <c r="Q101" s="360"/>
      <c r="R101" s="360"/>
      <c r="S101" s="360"/>
      <c r="T101" s="360"/>
      <c r="U101" s="360"/>
      <c r="V101" s="360"/>
      <c r="W101" s="360"/>
      <c r="X101" s="346">
        <v>41</v>
      </c>
      <c r="Y101" s="346">
        <v>12</v>
      </c>
      <c r="Z101" s="346">
        <v>18</v>
      </c>
      <c r="AA101" s="333" t="s">
        <v>62</v>
      </c>
      <c r="AC101" s="471">
        <v>114478</v>
      </c>
      <c r="AD101" s="472">
        <v>116620</v>
      </c>
      <c r="AE101" s="473">
        <f t="shared" si="8"/>
        <v>115549</v>
      </c>
    </row>
    <row r="102" spans="1:31" ht="12.75" customHeight="1">
      <c r="A102" s="288">
        <v>100</v>
      </c>
      <c r="B102" s="288"/>
      <c r="C102" s="339" t="s">
        <v>2599</v>
      </c>
      <c r="D102" s="360"/>
      <c r="E102" s="360"/>
      <c r="F102" s="327" t="s">
        <v>1844</v>
      </c>
      <c r="G102" s="327">
        <v>1</v>
      </c>
      <c r="H102" s="330">
        <v>494800</v>
      </c>
      <c r="I102" s="335">
        <v>0.19</v>
      </c>
      <c r="J102" s="330">
        <v>588812</v>
      </c>
      <c r="K102" s="330">
        <v>588812</v>
      </c>
      <c r="L102" s="360"/>
      <c r="M102" s="362"/>
      <c r="N102" s="362"/>
      <c r="O102" s="362"/>
      <c r="P102" s="360"/>
      <c r="Q102" s="360"/>
      <c r="R102" s="360"/>
      <c r="S102" s="360"/>
      <c r="T102" s="360"/>
      <c r="U102" s="360"/>
      <c r="V102" s="360"/>
      <c r="W102" s="360"/>
      <c r="X102" s="346">
        <v>46</v>
      </c>
      <c r="Y102" s="346">
        <v>18</v>
      </c>
      <c r="Z102" s="346">
        <v>15</v>
      </c>
      <c r="AA102" s="333" t="s">
        <v>2600</v>
      </c>
      <c r="AC102" s="471">
        <v>583100</v>
      </c>
      <c r="AD102" s="472">
        <v>594524</v>
      </c>
      <c r="AE102" s="473">
        <f t="shared" si="8"/>
        <v>588812</v>
      </c>
    </row>
    <row r="103" spans="1:31" ht="12.75" customHeight="1">
      <c r="A103" s="288">
        <v>101</v>
      </c>
      <c r="B103" s="288"/>
      <c r="C103" s="339" t="s">
        <v>2601</v>
      </c>
      <c r="D103" s="360"/>
      <c r="E103" s="360"/>
      <c r="F103" s="327" t="s">
        <v>1844</v>
      </c>
      <c r="G103" s="327">
        <v>1</v>
      </c>
      <c r="H103" s="330">
        <v>32400</v>
      </c>
      <c r="I103" s="329">
        <v>0.19</v>
      </c>
      <c r="J103" s="330">
        <v>38556</v>
      </c>
      <c r="K103" s="330">
        <v>38556</v>
      </c>
      <c r="L103" s="360"/>
      <c r="M103" s="362"/>
      <c r="N103" s="362"/>
      <c r="O103" s="362"/>
      <c r="P103" s="360"/>
      <c r="Q103" s="360"/>
      <c r="R103" s="360"/>
      <c r="S103" s="360"/>
      <c r="T103" s="360"/>
      <c r="U103" s="360"/>
      <c r="V103" s="360"/>
      <c r="W103" s="360"/>
      <c r="X103" s="346">
        <v>46</v>
      </c>
      <c r="Y103" s="346">
        <v>18</v>
      </c>
      <c r="Z103" s="346">
        <v>15</v>
      </c>
      <c r="AA103" s="333" t="s">
        <v>2600</v>
      </c>
      <c r="AC103" s="471">
        <v>38199</v>
      </c>
      <c r="AD103" s="472">
        <v>38913</v>
      </c>
      <c r="AE103" s="473">
        <f t="shared" si="8"/>
        <v>38556</v>
      </c>
    </row>
    <row r="104" spans="1:31" ht="12.75" customHeight="1">
      <c r="A104" s="288">
        <v>102</v>
      </c>
      <c r="B104" s="288"/>
      <c r="C104" s="339" t="s">
        <v>2602</v>
      </c>
      <c r="D104" s="360"/>
      <c r="E104" s="360"/>
      <c r="F104" s="327" t="s">
        <v>1844</v>
      </c>
      <c r="G104" s="327">
        <v>1</v>
      </c>
      <c r="H104" s="330">
        <v>32400</v>
      </c>
      <c r="I104" s="335">
        <v>0.19</v>
      </c>
      <c r="J104" s="330">
        <v>38556</v>
      </c>
      <c r="K104" s="330">
        <v>38556</v>
      </c>
      <c r="L104" s="360"/>
      <c r="M104" s="362"/>
      <c r="N104" s="362"/>
      <c r="O104" s="362"/>
      <c r="P104" s="360"/>
      <c r="Q104" s="360"/>
      <c r="R104" s="360"/>
      <c r="S104" s="360"/>
      <c r="T104" s="360"/>
      <c r="U104" s="360"/>
      <c r="V104" s="360"/>
      <c r="W104" s="360"/>
      <c r="X104" s="346">
        <v>46</v>
      </c>
      <c r="Y104" s="346">
        <v>18</v>
      </c>
      <c r="Z104" s="346">
        <v>15</v>
      </c>
      <c r="AA104" s="333" t="s">
        <v>2600</v>
      </c>
      <c r="AC104" s="471">
        <v>38199</v>
      </c>
      <c r="AD104" s="472">
        <v>38913</v>
      </c>
      <c r="AE104" s="473">
        <f t="shared" si="8"/>
        <v>38556</v>
      </c>
    </row>
    <row r="105" spans="1:31" ht="12.75" customHeight="1">
      <c r="A105" s="288">
        <v>103</v>
      </c>
      <c r="B105" s="288"/>
      <c r="C105" s="339" t="s">
        <v>2603</v>
      </c>
      <c r="D105" s="360"/>
      <c r="E105" s="360"/>
      <c r="F105" s="327" t="s">
        <v>1844</v>
      </c>
      <c r="G105" s="327">
        <v>1</v>
      </c>
      <c r="H105" s="330">
        <v>32400</v>
      </c>
      <c r="I105" s="329">
        <v>0.19</v>
      </c>
      <c r="J105" s="330">
        <v>38556</v>
      </c>
      <c r="K105" s="330">
        <v>38556</v>
      </c>
      <c r="L105" s="360"/>
      <c r="M105" s="362"/>
      <c r="N105" s="362"/>
      <c r="O105" s="362"/>
      <c r="P105" s="360"/>
      <c r="Q105" s="360"/>
      <c r="R105" s="360"/>
      <c r="S105" s="360"/>
      <c r="T105" s="360"/>
      <c r="U105" s="360"/>
      <c r="V105" s="360"/>
      <c r="W105" s="360"/>
      <c r="X105" s="346">
        <v>46</v>
      </c>
      <c r="Y105" s="346">
        <v>18</v>
      </c>
      <c r="Z105" s="346">
        <v>15</v>
      </c>
      <c r="AA105" s="333" t="s">
        <v>2600</v>
      </c>
      <c r="AC105" s="471">
        <v>38199</v>
      </c>
      <c r="AD105" s="472">
        <v>38913</v>
      </c>
      <c r="AE105" s="473">
        <f t="shared" si="8"/>
        <v>38556</v>
      </c>
    </row>
    <row r="106" spans="1:31" ht="12.75" customHeight="1">
      <c r="A106" s="288">
        <v>104</v>
      </c>
      <c r="B106" s="288"/>
      <c r="C106" s="339" t="s">
        <v>2604</v>
      </c>
      <c r="D106" s="360"/>
      <c r="E106" s="360"/>
      <c r="F106" s="327" t="s">
        <v>1844</v>
      </c>
      <c r="G106" s="327">
        <v>1</v>
      </c>
      <c r="H106" s="330">
        <v>32400</v>
      </c>
      <c r="I106" s="335">
        <v>0.19</v>
      </c>
      <c r="J106" s="330">
        <v>38556</v>
      </c>
      <c r="K106" s="330">
        <v>38556</v>
      </c>
      <c r="L106" s="360"/>
      <c r="M106" s="362"/>
      <c r="N106" s="362"/>
      <c r="O106" s="362"/>
      <c r="P106" s="360"/>
      <c r="Q106" s="360"/>
      <c r="R106" s="360"/>
      <c r="S106" s="360"/>
      <c r="T106" s="360"/>
      <c r="U106" s="360"/>
      <c r="V106" s="360"/>
      <c r="W106" s="360"/>
      <c r="X106" s="346">
        <v>46</v>
      </c>
      <c r="Y106" s="346">
        <v>18</v>
      </c>
      <c r="Z106" s="346">
        <v>15</v>
      </c>
      <c r="AA106" s="333" t="s">
        <v>2600</v>
      </c>
      <c r="AC106" s="471">
        <v>38199</v>
      </c>
      <c r="AD106" s="472">
        <v>38913</v>
      </c>
      <c r="AE106" s="473">
        <f t="shared" si="8"/>
        <v>38556</v>
      </c>
    </row>
    <row r="107" spans="1:31" ht="12.75" customHeight="1">
      <c r="A107" s="288">
        <v>105</v>
      </c>
      <c r="B107" s="288"/>
      <c r="C107" s="339" t="s">
        <v>2605</v>
      </c>
      <c r="D107" s="360"/>
      <c r="E107" s="360"/>
      <c r="F107" s="327" t="s">
        <v>1844</v>
      </c>
      <c r="G107" s="327">
        <v>1</v>
      </c>
      <c r="H107" s="330">
        <v>32400</v>
      </c>
      <c r="I107" s="329">
        <v>0.19</v>
      </c>
      <c r="J107" s="330">
        <v>38556</v>
      </c>
      <c r="K107" s="330">
        <v>38556</v>
      </c>
      <c r="L107" s="360"/>
      <c r="M107" s="362"/>
      <c r="N107" s="362"/>
      <c r="O107" s="362"/>
      <c r="P107" s="360"/>
      <c r="Q107" s="360"/>
      <c r="R107" s="360"/>
      <c r="S107" s="360"/>
      <c r="T107" s="360"/>
      <c r="U107" s="360"/>
      <c r="V107" s="360"/>
      <c r="W107" s="360"/>
      <c r="X107" s="346">
        <v>46</v>
      </c>
      <c r="Y107" s="346">
        <v>18</v>
      </c>
      <c r="Z107" s="346">
        <v>20</v>
      </c>
      <c r="AA107" s="333" t="s">
        <v>39</v>
      </c>
      <c r="AC107" s="471">
        <v>38199</v>
      </c>
      <c r="AD107" s="472">
        <v>38913</v>
      </c>
      <c r="AE107" s="473">
        <f t="shared" si="8"/>
        <v>38556</v>
      </c>
    </row>
    <row r="108" spans="1:31" ht="12.75" customHeight="1">
      <c r="A108" s="288">
        <v>106</v>
      </c>
      <c r="B108" s="288"/>
      <c r="C108" s="339" t="s">
        <v>2606</v>
      </c>
      <c r="D108" s="360"/>
      <c r="E108" s="360"/>
      <c r="F108" s="327" t="s">
        <v>1844</v>
      </c>
      <c r="G108" s="327">
        <v>1</v>
      </c>
      <c r="H108" s="330">
        <v>29800</v>
      </c>
      <c r="I108" s="335">
        <v>0.19</v>
      </c>
      <c r="J108" s="330">
        <v>35462</v>
      </c>
      <c r="K108" s="330">
        <v>35462</v>
      </c>
      <c r="L108" s="360"/>
      <c r="M108" s="362"/>
      <c r="N108" s="362"/>
      <c r="O108" s="362"/>
      <c r="P108" s="360"/>
      <c r="Q108" s="360"/>
      <c r="R108" s="360"/>
      <c r="S108" s="360"/>
      <c r="T108" s="360"/>
      <c r="U108" s="360"/>
      <c r="V108" s="360"/>
      <c r="W108" s="360"/>
      <c r="X108" s="346">
        <v>41</v>
      </c>
      <c r="Y108" s="346">
        <v>12</v>
      </c>
      <c r="Z108" s="346">
        <v>18</v>
      </c>
      <c r="AA108" s="333" t="s">
        <v>76</v>
      </c>
      <c r="AC108" s="471">
        <v>35105</v>
      </c>
      <c r="AD108" s="472">
        <v>35819</v>
      </c>
      <c r="AE108" s="473">
        <f t="shared" si="8"/>
        <v>35462</v>
      </c>
    </row>
    <row r="109" spans="1:31" ht="12.75" customHeight="1">
      <c r="A109" s="288">
        <v>107</v>
      </c>
      <c r="B109" s="288"/>
      <c r="C109" s="339" t="s">
        <v>2607</v>
      </c>
      <c r="D109" s="360"/>
      <c r="E109" s="360"/>
      <c r="F109" s="327" t="s">
        <v>1844</v>
      </c>
      <c r="G109" s="327">
        <v>1</v>
      </c>
      <c r="H109" s="330">
        <v>74450</v>
      </c>
      <c r="I109" s="329">
        <v>0.19</v>
      </c>
      <c r="J109" s="330">
        <v>88596</v>
      </c>
      <c r="K109" s="330">
        <v>88596</v>
      </c>
      <c r="L109" s="360"/>
      <c r="M109" s="362"/>
      <c r="N109" s="362"/>
      <c r="O109" s="362"/>
      <c r="P109" s="360"/>
      <c r="Q109" s="360"/>
      <c r="R109" s="360"/>
      <c r="S109" s="360"/>
      <c r="T109" s="360"/>
      <c r="U109" s="360"/>
      <c r="V109" s="360"/>
      <c r="W109" s="360"/>
      <c r="X109" s="346">
        <v>41</v>
      </c>
      <c r="Y109" s="346">
        <v>12</v>
      </c>
      <c r="Z109" s="346">
        <v>18</v>
      </c>
      <c r="AA109" s="333" t="s">
        <v>76</v>
      </c>
      <c r="AC109" s="471">
        <v>87703</v>
      </c>
      <c r="AD109" s="472">
        <v>89488</v>
      </c>
      <c r="AE109" s="473">
        <f t="shared" si="8"/>
        <v>88595.5</v>
      </c>
    </row>
    <row r="110" spans="1:31" ht="12.75" customHeight="1">
      <c r="A110" s="288">
        <v>108</v>
      </c>
      <c r="B110" s="288"/>
      <c r="C110" s="339" t="s">
        <v>2608</v>
      </c>
      <c r="D110" s="360"/>
      <c r="E110" s="360"/>
      <c r="F110" s="327" t="s">
        <v>1844</v>
      </c>
      <c r="G110" s="327">
        <v>1</v>
      </c>
      <c r="H110" s="330">
        <v>103900</v>
      </c>
      <c r="I110" s="335">
        <v>0.19</v>
      </c>
      <c r="J110" s="330">
        <v>123641</v>
      </c>
      <c r="K110" s="330">
        <v>123641</v>
      </c>
      <c r="L110" s="360"/>
      <c r="M110" s="362"/>
      <c r="N110" s="362"/>
      <c r="O110" s="362"/>
      <c r="P110" s="360"/>
      <c r="Q110" s="360"/>
      <c r="R110" s="360"/>
      <c r="S110" s="360"/>
      <c r="T110" s="360"/>
      <c r="U110" s="360"/>
      <c r="V110" s="360"/>
      <c r="W110" s="360"/>
      <c r="X110" s="346">
        <v>41</v>
      </c>
      <c r="Y110" s="346">
        <v>12</v>
      </c>
      <c r="Z110" s="346">
        <v>18</v>
      </c>
      <c r="AA110" s="333" t="s">
        <v>76</v>
      </c>
      <c r="AC110" s="471">
        <v>122451</v>
      </c>
      <c r="AD110" s="472">
        <v>124831</v>
      </c>
      <c r="AE110" s="473">
        <f t="shared" si="8"/>
        <v>123641</v>
      </c>
    </row>
    <row r="111" spans="1:31" ht="12.75" customHeight="1">
      <c r="A111" s="288">
        <v>109</v>
      </c>
      <c r="B111" s="288"/>
      <c r="C111" s="339" t="s">
        <v>2609</v>
      </c>
      <c r="D111" s="360"/>
      <c r="E111" s="360"/>
      <c r="F111" s="327" t="s">
        <v>1844</v>
      </c>
      <c r="G111" s="327">
        <v>1</v>
      </c>
      <c r="H111" s="330">
        <v>128250</v>
      </c>
      <c r="I111" s="329">
        <v>0.19</v>
      </c>
      <c r="J111" s="330">
        <v>152618</v>
      </c>
      <c r="K111" s="330">
        <v>152618</v>
      </c>
      <c r="L111" s="360"/>
      <c r="M111" s="362"/>
      <c r="N111" s="362"/>
      <c r="O111" s="362"/>
      <c r="P111" s="360"/>
      <c r="Q111" s="360"/>
      <c r="R111" s="360"/>
      <c r="S111" s="360"/>
      <c r="T111" s="360"/>
      <c r="U111" s="360"/>
      <c r="V111" s="360"/>
      <c r="W111" s="360"/>
      <c r="X111" s="346">
        <v>41</v>
      </c>
      <c r="Y111" s="346">
        <v>12</v>
      </c>
      <c r="Z111" s="346">
        <v>18</v>
      </c>
      <c r="AA111" s="333" t="s">
        <v>76</v>
      </c>
      <c r="AC111" s="471">
        <v>151130</v>
      </c>
      <c r="AD111" s="472">
        <v>154105</v>
      </c>
      <c r="AE111" s="473">
        <f t="shared" si="8"/>
        <v>152617.5</v>
      </c>
    </row>
    <row r="112" spans="1:31" ht="12.75" customHeight="1">
      <c r="A112" s="288">
        <v>110</v>
      </c>
      <c r="B112" s="288"/>
      <c r="C112" s="339" t="s">
        <v>2610</v>
      </c>
      <c r="D112" s="360"/>
      <c r="E112" s="360"/>
      <c r="F112" s="327" t="s">
        <v>1844</v>
      </c>
      <c r="G112" s="327">
        <v>1</v>
      </c>
      <c r="H112" s="330">
        <v>3250</v>
      </c>
      <c r="I112" s="335">
        <v>0.19</v>
      </c>
      <c r="J112" s="330">
        <v>3868</v>
      </c>
      <c r="K112" s="330">
        <v>3868</v>
      </c>
      <c r="L112" s="360"/>
      <c r="M112" s="362"/>
      <c r="N112" s="362"/>
      <c r="O112" s="362"/>
      <c r="P112" s="360"/>
      <c r="Q112" s="360"/>
      <c r="R112" s="360"/>
      <c r="S112" s="360"/>
      <c r="T112" s="360"/>
      <c r="U112" s="360"/>
      <c r="V112" s="360"/>
      <c r="W112" s="360"/>
      <c r="X112" s="346">
        <v>41</v>
      </c>
      <c r="Y112" s="346">
        <v>12</v>
      </c>
      <c r="Z112" s="346">
        <v>18</v>
      </c>
      <c r="AA112" s="333" t="s">
        <v>93</v>
      </c>
      <c r="AC112" s="471">
        <v>3808</v>
      </c>
      <c r="AD112" s="472">
        <v>3927</v>
      </c>
      <c r="AE112" s="473">
        <f t="shared" si="8"/>
        <v>3867.5</v>
      </c>
    </row>
    <row r="113" spans="1:31" ht="12.75" customHeight="1">
      <c r="A113" s="288">
        <v>111</v>
      </c>
      <c r="B113" s="288"/>
      <c r="C113" s="339" t="s">
        <v>2611</v>
      </c>
      <c r="D113" s="360"/>
      <c r="E113" s="360"/>
      <c r="F113" s="327" t="s">
        <v>1844</v>
      </c>
      <c r="G113" s="327">
        <v>1</v>
      </c>
      <c r="H113" s="330">
        <v>269950</v>
      </c>
      <c r="I113" s="329">
        <v>0.19</v>
      </c>
      <c r="J113" s="330">
        <v>321241</v>
      </c>
      <c r="K113" s="330">
        <v>321241</v>
      </c>
      <c r="L113" s="360"/>
      <c r="M113" s="362"/>
      <c r="N113" s="362"/>
      <c r="O113" s="362"/>
      <c r="P113" s="360"/>
      <c r="Q113" s="360"/>
      <c r="R113" s="360"/>
      <c r="S113" s="360"/>
      <c r="T113" s="360"/>
      <c r="U113" s="360"/>
      <c r="V113" s="360"/>
      <c r="W113" s="360"/>
      <c r="X113" s="346">
        <v>41</v>
      </c>
      <c r="Y113" s="346">
        <v>12</v>
      </c>
      <c r="Z113" s="346">
        <v>18</v>
      </c>
      <c r="AA113" s="333" t="s">
        <v>93</v>
      </c>
      <c r="AC113" s="471">
        <v>318087</v>
      </c>
      <c r="AD113" s="472">
        <v>324394</v>
      </c>
      <c r="AE113" s="473">
        <f t="shared" si="8"/>
        <v>321240.5</v>
      </c>
    </row>
    <row r="114" spans="1:31" ht="12.75" customHeight="1">
      <c r="A114" s="288">
        <v>112</v>
      </c>
      <c r="B114" s="288"/>
      <c r="C114" s="339" t="s">
        <v>2612</v>
      </c>
      <c r="D114" s="360"/>
      <c r="E114" s="360"/>
      <c r="F114" s="327" t="s">
        <v>1844</v>
      </c>
      <c r="G114" s="327">
        <v>1</v>
      </c>
      <c r="H114" s="330">
        <v>15250</v>
      </c>
      <c r="I114" s="335">
        <v>0.19</v>
      </c>
      <c r="J114" s="330">
        <v>18148</v>
      </c>
      <c r="K114" s="330">
        <v>18148</v>
      </c>
      <c r="L114" s="360"/>
      <c r="M114" s="362"/>
      <c r="N114" s="362"/>
      <c r="O114" s="362"/>
      <c r="P114" s="360"/>
      <c r="Q114" s="360"/>
      <c r="R114" s="360"/>
      <c r="S114" s="360"/>
      <c r="T114" s="360"/>
      <c r="U114" s="360"/>
      <c r="V114" s="360"/>
      <c r="W114" s="360"/>
      <c r="X114" s="346">
        <v>41</v>
      </c>
      <c r="Y114" s="346">
        <v>12</v>
      </c>
      <c r="Z114" s="346">
        <v>18</v>
      </c>
      <c r="AA114" s="333" t="s">
        <v>363</v>
      </c>
      <c r="AC114" s="471">
        <v>17969</v>
      </c>
      <c r="AD114" s="472">
        <v>18326</v>
      </c>
      <c r="AE114" s="473">
        <f t="shared" si="8"/>
        <v>18147.5</v>
      </c>
    </row>
    <row r="115" spans="1:31" ht="12.75" customHeight="1">
      <c r="A115" s="288">
        <v>113</v>
      </c>
      <c r="B115" s="288"/>
      <c r="C115" s="339" t="s">
        <v>2613</v>
      </c>
      <c r="D115" s="360"/>
      <c r="E115" s="360"/>
      <c r="F115" s="327" t="s">
        <v>1844</v>
      </c>
      <c r="G115" s="327">
        <v>1</v>
      </c>
      <c r="H115" s="330">
        <v>362500</v>
      </c>
      <c r="I115" s="329">
        <v>0.19</v>
      </c>
      <c r="J115" s="330">
        <v>431375</v>
      </c>
      <c r="K115" s="330">
        <v>431375</v>
      </c>
      <c r="L115" s="360"/>
      <c r="M115" s="362"/>
      <c r="N115" s="362"/>
      <c r="O115" s="362"/>
      <c r="P115" s="360"/>
      <c r="Q115" s="360"/>
      <c r="R115" s="360"/>
      <c r="S115" s="360"/>
      <c r="T115" s="360"/>
      <c r="U115" s="360"/>
      <c r="V115" s="360"/>
      <c r="W115" s="360"/>
      <c r="X115" s="346">
        <v>41</v>
      </c>
      <c r="Y115" s="346">
        <v>10</v>
      </c>
      <c r="Z115" s="346">
        <v>49</v>
      </c>
      <c r="AA115" s="333" t="s">
        <v>39</v>
      </c>
      <c r="AC115" s="471">
        <v>427210</v>
      </c>
      <c r="AD115" s="472">
        <v>435540</v>
      </c>
      <c r="AE115" s="473">
        <f t="shared" si="8"/>
        <v>431375</v>
      </c>
    </row>
    <row r="116" spans="1:31" ht="12.75" customHeight="1">
      <c r="A116" s="288">
        <v>114</v>
      </c>
      <c r="B116" s="288"/>
      <c r="C116" s="339" t="s">
        <v>2614</v>
      </c>
      <c r="D116" s="360"/>
      <c r="E116" s="360"/>
      <c r="F116" s="327" t="s">
        <v>1844</v>
      </c>
      <c r="G116" s="327">
        <v>1</v>
      </c>
      <c r="H116" s="330">
        <v>28500</v>
      </c>
      <c r="I116" s="335">
        <v>0.19</v>
      </c>
      <c r="J116" s="330">
        <v>33915</v>
      </c>
      <c r="K116" s="330">
        <v>33915</v>
      </c>
      <c r="L116" s="360"/>
      <c r="M116" s="362"/>
      <c r="N116" s="362"/>
      <c r="O116" s="362"/>
      <c r="P116" s="360"/>
      <c r="Q116" s="360"/>
      <c r="R116" s="360"/>
      <c r="S116" s="360"/>
      <c r="T116" s="360"/>
      <c r="U116" s="360"/>
      <c r="V116" s="360"/>
      <c r="W116" s="360"/>
      <c r="X116" s="346">
        <v>41</v>
      </c>
      <c r="Y116" s="346">
        <v>12</v>
      </c>
      <c r="Z116" s="346">
        <v>18</v>
      </c>
      <c r="AA116" s="333" t="s">
        <v>93</v>
      </c>
      <c r="AC116" s="471">
        <v>33558</v>
      </c>
      <c r="AD116" s="472">
        <v>34272</v>
      </c>
      <c r="AE116" s="473">
        <f t="shared" si="8"/>
        <v>33915</v>
      </c>
    </row>
    <row r="117" spans="1:31" ht="12.75" customHeight="1">
      <c r="A117" s="288">
        <v>115</v>
      </c>
      <c r="B117" s="288"/>
      <c r="C117" s="339" t="s">
        <v>2615</v>
      </c>
      <c r="D117" s="360"/>
      <c r="E117" s="360"/>
      <c r="F117" s="327" t="s">
        <v>1844</v>
      </c>
      <c r="G117" s="327">
        <v>1</v>
      </c>
      <c r="H117" s="330">
        <v>10500</v>
      </c>
      <c r="I117" s="329">
        <v>0.19</v>
      </c>
      <c r="J117" s="330">
        <v>12495</v>
      </c>
      <c r="K117" s="330">
        <v>12495</v>
      </c>
      <c r="L117" s="360"/>
      <c r="M117" s="362"/>
      <c r="N117" s="362"/>
      <c r="O117" s="362"/>
      <c r="P117" s="360"/>
      <c r="Q117" s="360"/>
      <c r="R117" s="360"/>
      <c r="S117" s="360"/>
      <c r="T117" s="360"/>
      <c r="U117" s="360"/>
      <c r="V117" s="360"/>
      <c r="W117" s="360"/>
      <c r="X117" s="346">
        <v>12</v>
      </c>
      <c r="Y117" s="346">
        <v>19</v>
      </c>
      <c r="Z117" s="346">
        <v>16</v>
      </c>
      <c r="AA117" s="333" t="s">
        <v>39</v>
      </c>
      <c r="AC117" s="471">
        <v>12376</v>
      </c>
      <c r="AD117" s="472">
        <v>12614</v>
      </c>
      <c r="AE117" s="473">
        <f t="shared" si="8"/>
        <v>12495</v>
      </c>
    </row>
    <row r="118" spans="1:31" ht="12.75" customHeight="1">
      <c r="A118" s="288">
        <v>116</v>
      </c>
      <c r="B118" s="288"/>
      <c r="C118" s="334" t="s">
        <v>2616</v>
      </c>
      <c r="D118" s="360"/>
      <c r="E118" s="360"/>
      <c r="F118" s="327" t="s">
        <v>1844</v>
      </c>
      <c r="G118" s="327">
        <v>1</v>
      </c>
      <c r="H118" s="330">
        <v>155350</v>
      </c>
      <c r="I118" s="335">
        <v>0.19</v>
      </c>
      <c r="J118" s="330">
        <v>184867</v>
      </c>
      <c r="K118" s="330">
        <v>184867</v>
      </c>
      <c r="L118" s="360"/>
      <c r="M118" s="362"/>
      <c r="N118" s="362"/>
      <c r="O118" s="362"/>
      <c r="P118" s="360"/>
      <c r="Q118" s="360"/>
      <c r="R118" s="360"/>
      <c r="S118" s="360"/>
      <c r="T118" s="360"/>
      <c r="U118" s="360"/>
      <c r="V118" s="360"/>
      <c r="W118" s="360"/>
      <c r="X118" s="346">
        <v>12</v>
      </c>
      <c r="Y118" s="346">
        <v>16</v>
      </c>
      <c r="Z118" s="346">
        <v>15</v>
      </c>
      <c r="AA118" s="333" t="s">
        <v>45</v>
      </c>
      <c r="AC118" s="471">
        <v>183022</v>
      </c>
      <c r="AD118" s="472">
        <v>186711</v>
      </c>
      <c r="AE118" s="473">
        <f t="shared" si="8"/>
        <v>184866.5</v>
      </c>
    </row>
    <row r="119" spans="1:31" ht="12.75" customHeight="1">
      <c r="A119" s="288">
        <v>117</v>
      </c>
      <c r="B119" s="288"/>
      <c r="C119" s="334" t="s">
        <v>2617</v>
      </c>
      <c r="D119" s="360"/>
      <c r="E119" s="360"/>
      <c r="F119" s="327" t="s">
        <v>1844</v>
      </c>
      <c r="G119" s="327">
        <v>1</v>
      </c>
      <c r="H119" s="330">
        <v>199350</v>
      </c>
      <c r="I119" s="329">
        <v>0.19</v>
      </c>
      <c r="J119" s="330">
        <v>237227</v>
      </c>
      <c r="K119" s="330">
        <v>237227</v>
      </c>
      <c r="L119" s="360"/>
      <c r="M119" s="362"/>
      <c r="N119" s="362"/>
      <c r="O119" s="362"/>
      <c r="P119" s="360"/>
      <c r="Q119" s="360"/>
      <c r="R119" s="360"/>
      <c r="S119" s="360"/>
      <c r="T119" s="360"/>
      <c r="U119" s="360"/>
      <c r="V119" s="360"/>
      <c r="W119" s="360"/>
      <c r="X119" s="346">
        <v>12</v>
      </c>
      <c r="Y119" s="346">
        <v>35</v>
      </c>
      <c r="Z119" s="346">
        <v>23</v>
      </c>
      <c r="AA119" s="333" t="s">
        <v>59</v>
      </c>
      <c r="AC119" s="471">
        <v>234906</v>
      </c>
      <c r="AD119" s="472">
        <v>239547</v>
      </c>
      <c r="AE119" s="473">
        <f t="shared" si="8"/>
        <v>237226.5</v>
      </c>
    </row>
    <row r="120" spans="1:31" ht="12.75" customHeight="1">
      <c r="A120" s="288">
        <v>118</v>
      </c>
      <c r="B120" s="288"/>
      <c r="C120" s="334" t="s">
        <v>2618</v>
      </c>
      <c r="D120" s="360"/>
      <c r="E120" s="360"/>
      <c r="F120" s="327" t="s">
        <v>1844</v>
      </c>
      <c r="G120" s="327">
        <v>1</v>
      </c>
      <c r="H120" s="330">
        <v>370300</v>
      </c>
      <c r="I120" s="335">
        <v>0.19</v>
      </c>
      <c r="J120" s="330">
        <v>440657</v>
      </c>
      <c r="K120" s="330">
        <v>440657</v>
      </c>
      <c r="L120" s="360"/>
      <c r="M120" s="362"/>
      <c r="N120" s="362"/>
      <c r="O120" s="362"/>
      <c r="P120" s="360"/>
      <c r="Q120" s="360"/>
      <c r="R120" s="360"/>
      <c r="S120" s="360"/>
      <c r="T120" s="360"/>
      <c r="U120" s="360"/>
      <c r="V120" s="360"/>
      <c r="W120" s="360"/>
      <c r="X120" s="346">
        <v>12</v>
      </c>
      <c r="Y120" s="346">
        <v>19</v>
      </c>
      <c r="Z120" s="346">
        <v>15</v>
      </c>
      <c r="AA120" s="333" t="s">
        <v>59</v>
      </c>
      <c r="AC120" s="471">
        <v>436373</v>
      </c>
      <c r="AD120" s="472">
        <v>444941</v>
      </c>
      <c r="AE120" s="473">
        <f t="shared" si="8"/>
        <v>440657</v>
      </c>
    </row>
    <row r="121" spans="1:31" ht="12.75" customHeight="1">
      <c r="A121" s="288">
        <v>119</v>
      </c>
      <c r="B121" s="288"/>
      <c r="C121" s="334" t="s">
        <v>2619</v>
      </c>
      <c r="D121" s="360"/>
      <c r="E121" s="360"/>
      <c r="F121" s="327" t="s">
        <v>1844</v>
      </c>
      <c r="G121" s="327">
        <v>1</v>
      </c>
      <c r="H121" s="330">
        <v>352150</v>
      </c>
      <c r="I121" s="329">
        <v>0.19</v>
      </c>
      <c r="J121" s="330">
        <v>419059</v>
      </c>
      <c r="K121" s="330">
        <v>419059</v>
      </c>
      <c r="L121" s="360"/>
      <c r="M121" s="362"/>
      <c r="N121" s="362"/>
      <c r="O121" s="362"/>
      <c r="P121" s="360"/>
      <c r="Q121" s="360"/>
      <c r="R121" s="360"/>
      <c r="S121" s="360"/>
      <c r="T121" s="360"/>
      <c r="U121" s="360"/>
      <c r="V121" s="360"/>
      <c r="W121" s="360"/>
      <c r="X121" s="346">
        <v>12</v>
      </c>
      <c r="Y121" s="346">
        <v>19</v>
      </c>
      <c r="Z121" s="346">
        <v>15</v>
      </c>
      <c r="AA121" s="333" t="s">
        <v>59</v>
      </c>
      <c r="AC121" s="471">
        <v>414953</v>
      </c>
      <c r="AD121" s="472">
        <v>423164</v>
      </c>
      <c r="AE121" s="473">
        <f t="shared" si="8"/>
        <v>419058.5</v>
      </c>
    </row>
    <row r="122" spans="1:31" ht="12.75" customHeight="1">
      <c r="A122" s="288">
        <v>120</v>
      </c>
      <c r="B122" s="288"/>
      <c r="C122" s="334" t="s">
        <v>2620</v>
      </c>
      <c r="D122" s="360"/>
      <c r="E122" s="360"/>
      <c r="F122" s="327" t="s">
        <v>1844</v>
      </c>
      <c r="G122" s="327">
        <v>1</v>
      </c>
      <c r="H122" s="330">
        <v>1175500</v>
      </c>
      <c r="I122" s="335">
        <v>0.19</v>
      </c>
      <c r="J122" s="330">
        <v>1398845</v>
      </c>
      <c r="K122" s="330">
        <v>1398845</v>
      </c>
      <c r="L122" s="360"/>
      <c r="M122" s="362"/>
      <c r="N122" s="362"/>
      <c r="O122" s="362"/>
      <c r="P122" s="360"/>
      <c r="Q122" s="360"/>
      <c r="R122" s="360"/>
      <c r="S122" s="360"/>
      <c r="T122" s="360"/>
      <c r="U122" s="360"/>
      <c r="V122" s="360"/>
      <c r="W122" s="360"/>
      <c r="X122" s="346">
        <v>12</v>
      </c>
      <c r="Y122" s="346">
        <v>16</v>
      </c>
      <c r="Z122" s="346">
        <v>15</v>
      </c>
      <c r="AA122" s="333" t="s">
        <v>45</v>
      </c>
      <c r="AC122" s="471">
        <v>1385279</v>
      </c>
      <c r="AD122" s="472">
        <v>1412411</v>
      </c>
      <c r="AE122" s="473">
        <f t="shared" si="8"/>
        <v>1398845</v>
      </c>
    </row>
    <row r="123" spans="1:31" ht="12.75" customHeight="1">
      <c r="A123" s="288">
        <v>121</v>
      </c>
      <c r="B123" s="288"/>
      <c r="C123" s="334" t="s">
        <v>2621</v>
      </c>
      <c r="D123" s="360"/>
      <c r="E123" s="360"/>
      <c r="F123" s="327" t="s">
        <v>1844</v>
      </c>
      <c r="G123" s="327">
        <v>1</v>
      </c>
      <c r="H123" s="330">
        <v>271850</v>
      </c>
      <c r="I123" s="329">
        <v>0.19</v>
      </c>
      <c r="J123" s="330">
        <v>323502</v>
      </c>
      <c r="K123" s="330">
        <v>323502</v>
      </c>
      <c r="L123" s="360"/>
      <c r="M123" s="362"/>
      <c r="N123" s="362"/>
      <c r="O123" s="362"/>
      <c r="P123" s="360"/>
      <c r="Q123" s="360"/>
      <c r="R123" s="360"/>
      <c r="S123" s="360"/>
      <c r="T123" s="360"/>
      <c r="U123" s="360"/>
      <c r="V123" s="360"/>
      <c r="W123" s="360"/>
      <c r="X123" s="346">
        <v>12</v>
      </c>
      <c r="Y123" s="346">
        <v>35</v>
      </c>
      <c r="Z123" s="346">
        <v>23</v>
      </c>
      <c r="AA123" s="333" t="s">
        <v>59</v>
      </c>
      <c r="AC123" s="471">
        <v>320348</v>
      </c>
      <c r="AD123" s="472">
        <v>326655</v>
      </c>
      <c r="AE123" s="473">
        <f t="shared" si="8"/>
        <v>323501.5</v>
      </c>
    </row>
    <row r="124" spans="1:31" ht="12.75" customHeight="1">
      <c r="A124" s="288">
        <v>122</v>
      </c>
      <c r="B124" s="288"/>
      <c r="C124" s="334" t="s">
        <v>2622</v>
      </c>
      <c r="D124" s="360"/>
      <c r="E124" s="360"/>
      <c r="F124" s="327" t="s">
        <v>1844</v>
      </c>
      <c r="G124" s="327">
        <v>1</v>
      </c>
      <c r="H124" s="330">
        <v>362350</v>
      </c>
      <c r="I124" s="335">
        <v>0.19</v>
      </c>
      <c r="J124" s="330">
        <v>431197</v>
      </c>
      <c r="K124" s="330">
        <v>431197</v>
      </c>
      <c r="L124" s="360"/>
      <c r="M124" s="362"/>
      <c r="N124" s="362"/>
      <c r="O124" s="362"/>
      <c r="P124" s="360"/>
      <c r="Q124" s="360"/>
      <c r="R124" s="360"/>
      <c r="S124" s="360"/>
      <c r="T124" s="360"/>
      <c r="U124" s="360"/>
      <c r="V124" s="360"/>
      <c r="W124" s="360"/>
      <c r="X124" s="346">
        <v>12</v>
      </c>
      <c r="Y124" s="346">
        <v>35</v>
      </c>
      <c r="Z124" s="346">
        <v>23</v>
      </c>
      <c r="AA124" s="333" t="s">
        <v>387</v>
      </c>
      <c r="AC124" s="471">
        <v>426972</v>
      </c>
      <c r="AD124" s="472">
        <v>435421</v>
      </c>
      <c r="AE124" s="473">
        <f t="shared" si="8"/>
        <v>431196.5</v>
      </c>
    </row>
    <row r="125" spans="1:31" ht="12.75" customHeight="1">
      <c r="A125" s="288">
        <v>123</v>
      </c>
      <c r="B125" s="288"/>
      <c r="C125" s="334" t="s">
        <v>2623</v>
      </c>
      <c r="D125" s="360"/>
      <c r="E125" s="360"/>
      <c r="F125" s="327" t="s">
        <v>1844</v>
      </c>
      <c r="G125" s="327">
        <v>1</v>
      </c>
      <c r="H125" s="330">
        <v>824900</v>
      </c>
      <c r="I125" s="329">
        <v>0.19</v>
      </c>
      <c r="J125" s="330">
        <v>981631</v>
      </c>
      <c r="K125" s="330">
        <v>981631</v>
      </c>
      <c r="L125" s="360"/>
      <c r="M125" s="362"/>
      <c r="N125" s="362"/>
      <c r="O125" s="362"/>
      <c r="P125" s="360"/>
      <c r="Q125" s="360"/>
      <c r="R125" s="360"/>
      <c r="S125" s="360"/>
      <c r="T125" s="360"/>
      <c r="U125" s="360"/>
      <c r="V125" s="360"/>
      <c r="W125" s="360"/>
      <c r="X125" s="346">
        <v>12</v>
      </c>
      <c r="Y125" s="346">
        <v>35</v>
      </c>
      <c r="Z125" s="346">
        <v>23</v>
      </c>
      <c r="AA125" s="333" t="s">
        <v>169</v>
      </c>
      <c r="AC125" s="471">
        <v>972111</v>
      </c>
      <c r="AD125" s="472">
        <v>991151</v>
      </c>
      <c r="AE125" s="473">
        <f t="shared" si="8"/>
        <v>981631</v>
      </c>
    </row>
    <row r="126" spans="1:31" ht="12.75" customHeight="1">
      <c r="A126" s="288">
        <v>124</v>
      </c>
      <c r="B126" s="288"/>
      <c r="C126" s="334" t="s">
        <v>2624</v>
      </c>
      <c r="D126" s="360"/>
      <c r="E126" s="360"/>
      <c r="F126" s="327" t="s">
        <v>1844</v>
      </c>
      <c r="G126" s="327">
        <v>1</v>
      </c>
      <c r="H126" s="330">
        <v>388000</v>
      </c>
      <c r="I126" s="335">
        <v>0.19</v>
      </c>
      <c r="J126" s="330">
        <v>461720</v>
      </c>
      <c r="K126" s="330">
        <v>461720</v>
      </c>
      <c r="L126" s="360"/>
      <c r="M126" s="362"/>
      <c r="N126" s="362"/>
      <c r="O126" s="362"/>
      <c r="P126" s="360"/>
      <c r="Q126" s="360"/>
      <c r="R126" s="360"/>
      <c r="S126" s="360"/>
      <c r="T126" s="360"/>
      <c r="U126" s="360"/>
      <c r="V126" s="360"/>
      <c r="W126" s="360"/>
      <c r="X126" s="346">
        <v>12</v>
      </c>
      <c r="Y126" s="346">
        <v>35</v>
      </c>
      <c r="Z126" s="346">
        <v>23</v>
      </c>
      <c r="AA126" s="333" t="s">
        <v>59</v>
      </c>
      <c r="AC126" s="471">
        <v>457198</v>
      </c>
      <c r="AD126" s="472">
        <v>466242</v>
      </c>
      <c r="AE126" s="473">
        <f t="shared" si="8"/>
        <v>461720</v>
      </c>
    </row>
    <row r="127" spans="1:31" ht="12.75" customHeight="1">
      <c r="A127" s="288">
        <v>125</v>
      </c>
      <c r="B127" s="288"/>
      <c r="C127" s="334" t="s">
        <v>2625</v>
      </c>
      <c r="D127" s="360"/>
      <c r="E127" s="360"/>
      <c r="F127" s="327" t="s">
        <v>1844</v>
      </c>
      <c r="G127" s="327">
        <v>1</v>
      </c>
      <c r="H127" s="330">
        <v>422000</v>
      </c>
      <c r="I127" s="329">
        <v>0.19</v>
      </c>
      <c r="J127" s="330">
        <v>502180</v>
      </c>
      <c r="K127" s="330">
        <v>502180</v>
      </c>
      <c r="L127" s="360"/>
      <c r="M127" s="362"/>
      <c r="N127" s="362"/>
      <c r="O127" s="362"/>
      <c r="P127" s="360"/>
      <c r="Q127" s="360"/>
      <c r="R127" s="360"/>
      <c r="S127" s="360"/>
      <c r="T127" s="360"/>
      <c r="U127" s="360"/>
      <c r="V127" s="360"/>
      <c r="W127" s="360"/>
      <c r="X127" s="346">
        <v>12</v>
      </c>
      <c r="Y127" s="346">
        <v>35</v>
      </c>
      <c r="Z127" s="346">
        <v>23</v>
      </c>
      <c r="AA127" s="333" t="s">
        <v>39</v>
      </c>
      <c r="AC127" s="471">
        <v>497301</v>
      </c>
      <c r="AD127" s="472">
        <v>507059</v>
      </c>
      <c r="AE127" s="473">
        <f t="shared" si="8"/>
        <v>502180</v>
      </c>
    </row>
    <row r="128" spans="1:31" ht="12.75" customHeight="1">
      <c r="A128" s="288">
        <v>126</v>
      </c>
      <c r="B128" s="288"/>
      <c r="C128" s="334" t="s">
        <v>2626</v>
      </c>
      <c r="D128" s="360"/>
      <c r="E128" s="360"/>
      <c r="F128" s="327" t="s">
        <v>1844</v>
      </c>
      <c r="G128" s="327">
        <v>1</v>
      </c>
      <c r="H128" s="330">
        <v>601250</v>
      </c>
      <c r="I128" s="335">
        <v>0.19</v>
      </c>
      <c r="J128" s="330">
        <v>715488</v>
      </c>
      <c r="K128" s="330">
        <v>715488</v>
      </c>
      <c r="L128" s="360"/>
      <c r="M128" s="362"/>
      <c r="N128" s="362"/>
      <c r="O128" s="362"/>
      <c r="P128" s="360"/>
      <c r="Q128" s="360"/>
      <c r="R128" s="360"/>
      <c r="S128" s="360"/>
      <c r="T128" s="360"/>
      <c r="U128" s="360"/>
      <c r="V128" s="360"/>
      <c r="W128" s="360"/>
      <c r="X128" s="346">
        <v>12</v>
      </c>
      <c r="Y128" s="346">
        <v>35</v>
      </c>
      <c r="Z128" s="346">
        <v>21</v>
      </c>
      <c r="AA128" s="333" t="s">
        <v>134</v>
      </c>
      <c r="AC128" s="471">
        <v>708526</v>
      </c>
      <c r="AD128" s="472">
        <v>722449</v>
      </c>
      <c r="AE128" s="473">
        <f t="shared" si="8"/>
        <v>715487.5</v>
      </c>
    </row>
    <row r="129" spans="1:31" ht="12.75" customHeight="1">
      <c r="A129" s="288">
        <v>127</v>
      </c>
      <c r="B129" s="288"/>
      <c r="C129" s="334" t="s">
        <v>2627</v>
      </c>
      <c r="D129" s="360"/>
      <c r="E129" s="360"/>
      <c r="F129" s="327" t="s">
        <v>1844</v>
      </c>
      <c r="G129" s="327">
        <v>1</v>
      </c>
      <c r="H129" s="330">
        <v>813300</v>
      </c>
      <c r="I129" s="329">
        <v>0.19</v>
      </c>
      <c r="J129" s="330">
        <v>967827</v>
      </c>
      <c r="K129" s="330">
        <v>967827</v>
      </c>
      <c r="L129" s="360"/>
      <c r="M129" s="362"/>
      <c r="N129" s="362"/>
      <c r="O129" s="362"/>
      <c r="P129" s="360"/>
      <c r="Q129" s="360"/>
      <c r="R129" s="360"/>
      <c r="S129" s="360"/>
      <c r="T129" s="360"/>
      <c r="U129" s="360"/>
      <c r="V129" s="360"/>
      <c r="W129" s="360"/>
      <c r="X129" s="346">
        <v>12</v>
      </c>
      <c r="Y129" s="346">
        <v>35</v>
      </c>
      <c r="Z129" s="346">
        <v>21</v>
      </c>
      <c r="AA129" s="333" t="s">
        <v>123</v>
      </c>
      <c r="AC129" s="471">
        <v>958426</v>
      </c>
      <c r="AD129" s="472">
        <v>977228</v>
      </c>
      <c r="AE129" s="473">
        <f t="shared" si="8"/>
        <v>967827</v>
      </c>
    </row>
    <row r="130" spans="1:31" ht="12.75" customHeight="1">
      <c r="A130" s="288">
        <v>128</v>
      </c>
      <c r="B130" s="288"/>
      <c r="C130" s="334" t="s">
        <v>2628</v>
      </c>
      <c r="D130" s="360"/>
      <c r="E130" s="360"/>
      <c r="F130" s="327" t="s">
        <v>1844</v>
      </c>
      <c r="G130" s="327">
        <v>1</v>
      </c>
      <c r="H130" s="330">
        <v>511350</v>
      </c>
      <c r="I130" s="335">
        <v>0.19</v>
      </c>
      <c r="J130" s="330">
        <v>608507</v>
      </c>
      <c r="K130" s="330">
        <v>608507</v>
      </c>
      <c r="L130" s="360"/>
      <c r="M130" s="362"/>
      <c r="N130" s="362"/>
      <c r="O130" s="362"/>
      <c r="P130" s="360"/>
      <c r="Q130" s="360"/>
      <c r="R130" s="360"/>
      <c r="S130" s="360"/>
      <c r="T130" s="360"/>
      <c r="U130" s="360"/>
      <c r="V130" s="360"/>
      <c r="W130" s="360"/>
      <c r="X130" s="346">
        <v>12</v>
      </c>
      <c r="Y130" s="346">
        <v>35</v>
      </c>
      <c r="Z130" s="346">
        <v>21</v>
      </c>
      <c r="AA130" s="333" t="s">
        <v>123</v>
      </c>
      <c r="AC130" s="471">
        <v>602616</v>
      </c>
      <c r="AD130" s="472">
        <v>614397</v>
      </c>
      <c r="AE130" s="473">
        <f t="shared" si="8"/>
        <v>608506.5</v>
      </c>
    </row>
    <row r="131" spans="1:31" ht="12.75" customHeight="1">
      <c r="A131" s="288">
        <v>129</v>
      </c>
      <c r="B131" s="288"/>
      <c r="C131" s="334" t="s">
        <v>2629</v>
      </c>
      <c r="D131" s="360"/>
      <c r="E131" s="360"/>
      <c r="F131" s="327" t="s">
        <v>1844</v>
      </c>
      <c r="G131" s="327">
        <v>1</v>
      </c>
      <c r="H131" s="330">
        <v>324950</v>
      </c>
      <c r="I131" s="329">
        <v>0.19</v>
      </c>
      <c r="J131" s="330">
        <v>386691</v>
      </c>
      <c r="K131" s="330">
        <v>386691</v>
      </c>
      <c r="L131" s="360"/>
      <c r="M131" s="362"/>
      <c r="N131" s="362"/>
      <c r="O131" s="362"/>
      <c r="P131" s="360"/>
      <c r="Q131" s="360"/>
      <c r="R131" s="360"/>
      <c r="S131" s="360"/>
      <c r="T131" s="360"/>
      <c r="U131" s="360"/>
      <c r="V131" s="360"/>
      <c r="W131" s="360"/>
      <c r="X131" s="346">
        <v>12</v>
      </c>
      <c r="Y131" s="346">
        <v>35</v>
      </c>
      <c r="Z131" s="346">
        <v>20</v>
      </c>
      <c r="AA131" s="333" t="s">
        <v>50</v>
      </c>
      <c r="AC131" s="471">
        <v>382942</v>
      </c>
      <c r="AD131" s="472">
        <v>390439</v>
      </c>
      <c r="AE131" s="473">
        <f t="shared" si="8"/>
        <v>386690.5</v>
      </c>
    </row>
    <row r="132" spans="1:31" ht="12.75" customHeight="1">
      <c r="A132" s="288">
        <v>130</v>
      </c>
      <c r="B132" s="288"/>
      <c r="C132" s="334" t="s">
        <v>2630</v>
      </c>
      <c r="D132" s="360"/>
      <c r="E132" s="360"/>
      <c r="F132" s="327" t="s">
        <v>1844</v>
      </c>
      <c r="G132" s="327">
        <v>1</v>
      </c>
      <c r="H132" s="330">
        <v>831900</v>
      </c>
      <c r="I132" s="335">
        <v>0.19</v>
      </c>
      <c r="J132" s="330">
        <v>989961</v>
      </c>
      <c r="K132" s="330">
        <v>989961</v>
      </c>
      <c r="L132" s="360"/>
      <c r="M132" s="362"/>
      <c r="N132" s="362"/>
      <c r="O132" s="362"/>
      <c r="P132" s="360"/>
      <c r="Q132" s="360"/>
      <c r="R132" s="360"/>
      <c r="S132" s="360"/>
      <c r="T132" s="360"/>
      <c r="U132" s="360"/>
      <c r="V132" s="360"/>
      <c r="W132" s="360"/>
      <c r="X132" s="346">
        <v>12</v>
      </c>
      <c r="Y132" s="346">
        <v>35</v>
      </c>
      <c r="Z132" s="346">
        <v>23</v>
      </c>
      <c r="AA132" s="333" t="s">
        <v>59</v>
      </c>
      <c r="AC132" s="471">
        <v>980322</v>
      </c>
      <c r="AD132" s="472">
        <v>999600</v>
      </c>
      <c r="AE132" s="473">
        <f t="shared" ref="AE132:AE194" si="9">AVERAGE(AC132,AD132)</f>
        <v>989961</v>
      </c>
    </row>
    <row r="133" spans="1:31" ht="12.75" customHeight="1">
      <c r="A133" s="288">
        <v>131</v>
      </c>
      <c r="B133" s="288"/>
      <c r="C133" s="334" t="s">
        <v>2631</v>
      </c>
      <c r="D133" s="360"/>
      <c r="E133" s="360"/>
      <c r="F133" s="327" t="s">
        <v>1844</v>
      </c>
      <c r="G133" s="327">
        <v>1</v>
      </c>
      <c r="H133" s="330">
        <v>375450</v>
      </c>
      <c r="I133" s="329">
        <v>0.19</v>
      </c>
      <c r="J133" s="330">
        <v>446786</v>
      </c>
      <c r="K133" s="330">
        <v>446786</v>
      </c>
      <c r="L133" s="360"/>
      <c r="M133" s="362"/>
      <c r="N133" s="362"/>
      <c r="O133" s="362"/>
      <c r="P133" s="360"/>
      <c r="Q133" s="360"/>
      <c r="R133" s="360"/>
      <c r="S133" s="360"/>
      <c r="T133" s="360"/>
      <c r="U133" s="360"/>
      <c r="V133" s="360"/>
      <c r="W133" s="360"/>
      <c r="X133" s="346">
        <v>12</v>
      </c>
      <c r="Y133" s="346">
        <v>35</v>
      </c>
      <c r="Z133" s="346">
        <v>23</v>
      </c>
      <c r="AA133" s="333" t="s">
        <v>39</v>
      </c>
      <c r="AC133" s="471">
        <v>442442</v>
      </c>
      <c r="AD133" s="472">
        <v>451129</v>
      </c>
      <c r="AE133" s="473">
        <f t="shared" si="9"/>
        <v>446785.5</v>
      </c>
    </row>
    <row r="134" spans="1:31" ht="12.75" customHeight="1">
      <c r="A134" s="288">
        <v>132</v>
      </c>
      <c r="B134" s="288"/>
      <c r="C134" s="334" t="s">
        <v>2632</v>
      </c>
      <c r="D134" s="360"/>
      <c r="E134" s="360"/>
      <c r="F134" s="327" t="s">
        <v>1844</v>
      </c>
      <c r="G134" s="327">
        <v>1</v>
      </c>
      <c r="H134" s="330">
        <v>179950</v>
      </c>
      <c r="I134" s="335">
        <v>0.19</v>
      </c>
      <c r="J134" s="330">
        <v>214141</v>
      </c>
      <c r="K134" s="330">
        <v>214141</v>
      </c>
      <c r="L134" s="360"/>
      <c r="M134" s="362"/>
      <c r="N134" s="362"/>
      <c r="O134" s="362"/>
      <c r="P134" s="360"/>
      <c r="Q134" s="360"/>
      <c r="R134" s="360"/>
      <c r="S134" s="360"/>
      <c r="T134" s="360"/>
      <c r="U134" s="360"/>
      <c r="V134" s="360"/>
      <c r="W134" s="360"/>
      <c r="X134" s="346">
        <v>12</v>
      </c>
      <c r="Y134" s="346">
        <v>35</v>
      </c>
      <c r="Z134" s="346">
        <v>23</v>
      </c>
      <c r="AA134" s="333" t="s">
        <v>39</v>
      </c>
      <c r="AC134" s="471">
        <v>212058</v>
      </c>
      <c r="AD134" s="472">
        <v>216223</v>
      </c>
      <c r="AE134" s="473">
        <f t="shared" si="9"/>
        <v>214140.5</v>
      </c>
    </row>
    <row r="135" spans="1:31" ht="12.75" customHeight="1">
      <c r="A135" s="288">
        <v>133</v>
      </c>
      <c r="B135" s="288"/>
      <c r="C135" s="334" t="s">
        <v>2633</v>
      </c>
      <c r="D135" s="360"/>
      <c r="E135" s="360"/>
      <c r="F135" s="327" t="s">
        <v>1844</v>
      </c>
      <c r="G135" s="327">
        <v>1</v>
      </c>
      <c r="H135" s="330">
        <v>446650</v>
      </c>
      <c r="I135" s="329">
        <v>0.19</v>
      </c>
      <c r="J135" s="330">
        <v>531514</v>
      </c>
      <c r="K135" s="330">
        <v>531514</v>
      </c>
      <c r="L135" s="360"/>
      <c r="M135" s="362"/>
      <c r="N135" s="362"/>
      <c r="O135" s="362"/>
      <c r="P135" s="360"/>
      <c r="Q135" s="360"/>
      <c r="R135" s="360"/>
      <c r="S135" s="360"/>
      <c r="T135" s="360"/>
      <c r="U135" s="360"/>
      <c r="V135" s="360"/>
      <c r="W135" s="360"/>
      <c r="X135" s="346">
        <v>12</v>
      </c>
      <c r="Y135" s="346">
        <v>35</v>
      </c>
      <c r="Z135" s="346">
        <v>21</v>
      </c>
      <c r="AA135" s="333" t="s">
        <v>532</v>
      </c>
      <c r="AC135" s="471">
        <v>526337</v>
      </c>
      <c r="AD135" s="472">
        <v>536690</v>
      </c>
      <c r="AE135" s="473">
        <f t="shared" si="9"/>
        <v>531513.5</v>
      </c>
    </row>
    <row r="136" spans="1:31" ht="12.75" customHeight="1">
      <c r="A136" s="288">
        <v>134</v>
      </c>
      <c r="B136" s="288"/>
      <c r="C136" s="334" t="s">
        <v>2634</v>
      </c>
      <c r="D136" s="360"/>
      <c r="E136" s="360"/>
      <c r="F136" s="327" t="s">
        <v>1844</v>
      </c>
      <c r="G136" s="327">
        <v>1</v>
      </c>
      <c r="H136" s="330">
        <v>466050</v>
      </c>
      <c r="I136" s="335">
        <v>0.19</v>
      </c>
      <c r="J136" s="330">
        <v>554600</v>
      </c>
      <c r="K136" s="330">
        <v>554600</v>
      </c>
      <c r="L136" s="360"/>
      <c r="M136" s="362"/>
      <c r="N136" s="362"/>
      <c r="O136" s="362"/>
      <c r="P136" s="360"/>
      <c r="Q136" s="360"/>
      <c r="R136" s="360"/>
      <c r="S136" s="360"/>
      <c r="T136" s="360"/>
      <c r="U136" s="360"/>
      <c r="V136" s="360"/>
      <c r="W136" s="360"/>
      <c r="X136" s="346">
        <v>12</v>
      </c>
      <c r="Y136" s="346">
        <v>35</v>
      </c>
      <c r="Z136" s="346">
        <v>23</v>
      </c>
      <c r="AA136" s="333" t="s">
        <v>59</v>
      </c>
      <c r="AC136" s="471">
        <v>549185</v>
      </c>
      <c r="AD136" s="472">
        <v>560014</v>
      </c>
      <c r="AE136" s="473">
        <f t="shared" si="9"/>
        <v>554599.5</v>
      </c>
    </row>
    <row r="137" spans="1:31" ht="12.75" customHeight="1">
      <c r="A137" s="288">
        <v>135</v>
      </c>
      <c r="B137" s="288"/>
      <c r="C137" s="334" t="s">
        <v>2635</v>
      </c>
      <c r="D137" s="360"/>
      <c r="E137" s="360"/>
      <c r="F137" s="327" t="s">
        <v>1844</v>
      </c>
      <c r="G137" s="327">
        <v>1</v>
      </c>
      <c r="H137" s="330">
        <v>322750</v>
      </c>
      <c r="I137" s="329">
        <v>0.19</v>
      </c>
      <c r="J137" s="330">
        <v>384073</v>
      </c>
      <c r="K137" s="330">
        <v>384073</v>
      </c>
      <c r="L137" s="360"/>
      <c r="M137" s="362"/>
      <c r="N137" s="362"/>
      <c r="O137" s="362"/>
      <c r="P137" s="360"/>
      <c r="Q137" s="360"/>
      <c r="R137" s="360"/>
      <c r="S137" s="360"/>
      <c r="T137" s="360"/>
      <c r="U137" s="360"/>
      <c r="V137" s="360"/>
      <c r="W137" s="360"/>
      <c r="X137" s="346">
        <v>51</v>
      </c>
      <c r="Y137" s="346">
        <v>13</v>
      </c>
      <c r="Z137" s="346">
        <v>19</v>
      </c>
      <c r="AA137" s="333" t="s">
        <v>93</v>
      </c>
      <c r="AC137" s="471">
        <v>380324</v>
      </c>
      <c r="AD137" s="472">
        <v>387821</v>
      </c>
      <c r="AE137" s="473">
        <f t="shared" si="9"/>
        <v>384072.5</v>
      </c>
    </row>
    <row r="138" spans="1:31" ht="12.75" customHeight="1">
      <c r="A138" s="288">
        <v>136</v>
      </c>
      <c r="B138" s="288"/>
      <c r="C138" s="334" t="s">
        <v>2636</v>
      </c>
      <c r="D138" s="360"/>
      <c r="E138" s="360"/>
      <c r="F138" s="327" t="s">
        <v>1844</v>
      </c>
      <c r="G138" s="327">
        <v>1</v>
      </c>
      <c r="H138" s="330">
        <v>462200</v>
      </c>
      <c r="I138" s="335">
        <v>0</v>
      </c>
      <c r="J138" s="330">
        <v>462200</v>
      </c>
      <c r="K138" s="330">
        <v>462200</v>
      </c>
      <c r="L138" s="360"/>
      <c r="M138" s="362"/>
      <c r="N138" s="362"/>
      <c r="O138" s="362"/>
      <c r="P138" s="360"/>
      <c r="Q138" s="360"/>
      <c r="R138" s="360"/>
      <c r="S138" s="360"/>
      <c r="T138" s="360"/>
      <c r="U138" s="360"/>
      <c r="V138" s="360"/>
      <c r="W138" s="360"/>
      <c r="X138" s="346">
        <v>12</v>
      </c>
      <c r="Y138" s="346">
        <v>35</v>
      </c>
      <c r="Z138" s="346">
        <v>23</v>
      </c>
      <c r="AA138" s="333" t="s">
        <v>39</v>
      </c>
      <c r="AC138" s="471">
        <v>457700</v>
      </c>
      <c r="AD138" s="472">
        <v>466700</v>
      </c>
      <c r="AE138" s="473">
        <f t="shared" si="9"/>
        <v>462200</v>
      </c>
    </row>
    <row r="139" spans="1:31" ht="12.75" customHeight="1">
      <c r="A139" s="288">
        <v>137</v>
      </c>
      <c r="B139" s="288"/>
      <c r="C139" s="334" t="s">
        <v>2637</v>
      </c>
      <c r="D139" s="360"/>
      <c r="E139" s="360"/>
      <c r="F139" s="327" t="s">
        <v>1844</v>
      </c>
      <c r="G139" s="327">
        <v>1</v>
      </c>
      <c r="H139" s="330">
        <v>154100</v>
      </c>
      <c r="I139" s="329">
        <v>0.19</v>
      </c>
      <c r="J139" s="330">
        <v>183379</v>
      </c>
      <c r="K139" s="330">
        <v>183379</v>
      </c>
      <c r="L139" s="360"/>
      <c r="M139" s="362"/>
      <c r="N139" s="362"/>
      <c r="O139" s="362"/>
      <c r="P139" s="360"/>
      <c r="Q139" s="360"/>
      <c r="R139" s="360"/>
      <c r="S139" s="360"/>
      <c r="T139" s="360"/>
      <c r="U139" s="360"/>
      <c r="V139" s="360"/>
      <c r="W139" s="360"/>
      <c r="X139" s="346">
        <v>12</v>
      </c>
      <c r="Y139" s="346">
        <v>35</v>
      </c>
      <c r="Z139" s="346">
        <v>23</v>
      </c>
      <c r="AA139" s="333" t="s">
        <v>39</v>
      </c>
      <c r="AC139" s="471">
        <v>181594</v>
      </c>
      <c r="AD139" s="472">
        <v>185164</v>
      </c>
      <c r="AE139" s="473">
        <f t="shared" si="9"/>
        <v>183379</v>
      </c>
    </row>
    <row r="140" spans="1:31" ht="12.75" customHeight="1">
      <c r="A140" s="288">
        <v>138</v>
      </c>
      <c r="B140" s="288"/>
      <c r="C140" s="334" t="s">
        <v>2638</v>
      </c>
      <c r="D140" s="360"/>
      <c r="E140" s="360"/>
      <c r="F140" s="327" t="s">
        <v>1844</v>
      </c>
      <c r="G140" s="327">
        <v>1</v>
      </c>
      <c r="H140" s="330">
        <v>165700</v>
      </c>
      <c r="I140" s="335">
        <v>0.19</v>
      </c>
      <c r="J140" s="330">
        <v>197183</v>
      </c>
      <c r="K140" s="330">
        <v>197183</v>
      </c>
      <c r="L140" s="360"/>
      <c r="M140" s="362"/>
      <c r="N140" s="362"/>
      <c r="O140" s="362"/>
      <c r="P140" s="360"/>
      <c r="Q140" s="360"/>
      <c r="R140" s="360"/>
      <c r="S140" s="360"/>
      <c r="T140" s="360"/>
      <c r="U140" s="360"/>
      <c r="V140" s="360"/>
      <c r="W140" s="360"/>
      <c r="X140" s="346">
        <v>12</v>
      </c>
      <c r="Y140" s="346">
        <v>35</v>
      </c>
      <c r="Z140" s="346">
        <v>23</v>
      </c>
      <c r="AA140" s="333" t="s">
        <v>45</v>
      </c>
      <c r="AC140" s="471">
        <v>195279</v>
      </c>
      <c r="AD140" s="472">
        <v>199087</v>
      </c>
      <c r="AE140" s="473">
        <f t="shared" si="9"/>
        <v>197183</v>
      </c>
    </row>
    <row r="141" spans="1:31" ht="12.75" customHeight="1">
      <c r="A141" s="288">
        <v>139</v>
      </c>
      <c r="B141" s="288"/>
      <c r="C141" s="334" t="s">
        <v>2639</v>
      </c>
      <c r="D141" s="360"/>
      <c r="E141" s="360"/>
      <c r="F141" s="327" t="s">
        <v>1844</v>
      </c>
      <c r="G141" s="327">
        <v>1</v>
      </c>
      <c r="H141" s="330">
        <v>706050</v>
      </c>
      <c r="I141" s="329">
        <v>0.19</v>
      </c>
      <c r="J141" s="330">
        <v>840200</v>
      </c>
      <c r="K141" s="330">
        <v>840200</v>
      </c>
      <c r="L141" s="360"/>
      <c r="M141" s="362"/>
      <c r="N141" s="362"/>
      <c r="O141" s="362"/>
      <c r="P141" s="360"/>
      <c r="Q141" s="360"/>
      <c r="R141" s="360"/>
      <c r="S141" s="360"/>
      <c r="T141" s="360"/>
      <c r="U141" s="360"/>
      <c r="V141" s="360"/>
      <c r="W141" s="360"/>
      <c r="X141" s="346">
        <v>12</v>
      </c>
      <c r="Y141" s="346">
        <v>35</v>
      </c>
      <c r="Z141" s="346">
        <v>23</v>
      </c>
      <c r="AA141" s="333" t="s">
        <v>45</v>
      </c>
      <c r="AC141" s="471">
        <v>832048</v>
      </c>
      <c r="AD141" s="472">
        <v>848351</v>
      </c>
      <c r="AE141" s="473">
        <f t="shared" si="9"/>
        <v>840199.5</v>
      </c>
    </row>
    <row r="142" spans="1:31" ht="12.75" customHeight="1">
      <c r="A142" s="288">
        <v>140</v>
      </c>
      <c r="B142" s="288"/>
      <c r="C142" s="334" t="s">
        <v>2640</v>
      </c>
      <c r="D142" s="360"/>
      <c r="E142" s="360"/>
      <c r="F142" s="327" t="s">
        <v>1844</v>
      </c>
      <c r="G142" s="327">
        <v>1</v>
      </c>
      <c r="H142" s="330">
        <v>821450</v>
      </c>
      <c r="I142" s="335">
        <v>0.19</v>
      </c>
      <c r="J142" s="330">
        <v>977526</v>
      </c>
      <c r="K142" s="330">
        <v>977526</v>
      </c>
      <c r="L142" s="360"/>
      <c r="M142" s="362"/>
      <c r="N142" s="362"/>
      <c r="O142" s="362"/>
      <c r="P142" s="360"/>
      <c r="Q142" s="360"/>
      <c r="R142" s="360"/>
      <c r="S142" s="360"/>
      <c r="T142" s="360"/>
      <c r="U142" s="360"/>
      <c r="V142" s="360"/>
      <c r="W142" s="360"/>
      <c r="X142" s="346">
        <v>12</v>
      </c>
      <c r="Y142" s="346">
        <v>35</v>
      </c>
      <c r="Z142" s="346">
        <v>23</v>
      </c>
      <c r="AA142" s="333" t="s">
        <v>59</v>
      </c>
      <c r="AC142" s="471">
        <v>968065</v>
      </c>
      <c r="AD142" s="472">
        <v>986986</v>
      </c>
      <c r="AE142" s="473">
        <f t="shared" si="9"/>
        <v>977525.5</v>
      </c>
    </row>
    <row r="143" spans="1:31" ht="12.75" customHeight="1">
      <c r="A143" s="288">
        <v>141</v>
      </c>
      <c r="B143" s="288"/>
      <c r="C143" s="334" t="s">
        <v>2641</v>
      </c>
      <c r="D143" s="360"/>
      <c r="E143" s="360"/>
      <c r="F143" s="327" t="s">
        <v>1844</v>
      </c>
      <c r="G143" s="327">
        <v>1</v>
      </c>
      <c r="H143" s="330">
        <v>564450</v>
      </c>
      <c r="I143" s="329">
        <v>0.19</v>
      </c>
      <c r="J143" s="330">
        <v>671696</v>
      </c>
      <c r="K143" s="330">
        <v>671696</v>
      </c>
      <c r="L143" s="360"/>
      <c r="M143" s="362"/>
      <c r="N143" s="362"/>
      <c r="O143" s="362"/>
      <c r="P143" s="360"/>
      <c r="Q143" s="360"/>
      <c r="R143" s="360"/>
      <c r="S143" s="360"/>
      <c r="T143" s="360"/>
      <c r="U143" s="360"/>
      <c r="V143" s="360"/>
      <c r="W143" s="360"/>
      <c r="X143" s="346">
        <v>12</v>
      </c>
      <c r="Y143" s="346">
        <v>35</v>
      </c>
      <c r="Z143" s="346">
        <v>23</v>
      </c>
      <c r="AA143" s="333" t="s">
        <v>59</v>
      </c>
      <c r="AC143" s="471">
        <v>665210</v>
      </c>
      <c r="AD143" s="472">
        <v>678181</v>
      </c>
      <c r="AE143" s="473">
        <f t="shared" si="9"/>
        <v>671695.5</v>
      </c>
    </row>
    <row r="144" spans="1:31" ht="12.75" customHeight="1">
      <c r="A144" s="288">
        <v>142</v>
      </c>
      <c r="B144" s="288"/>
      <c r="C144" s="334" t="s">
        <v>2642</v>
      </c>
      <c r="D144" s="360"/>
      <c r="E144" s="360"/>
      <c r="F144" s="327" t="s">
        <v>1844</v>
      </c>
      <c r="G144" s="327">
        <v>1</v>
      </c>
      <c r="H144" s="330">
        <v>252450</v>
      </c>
      <c r="I144" s="335">
        <v>0.19</v>
      </c>
      <c r="J144" s="330">
        <v>300416</v>
      </c>
      <c r="K144" s="330">
        <v>300416</v>
      </c>
      <c r="L144" s="360"/>
      <c r="M144" s="362"/>
      <c r="N144" s="362"/>
      <c r="O144" s="362"/>
      <c r="P144" s="360"/>
      <c r="Q144" s="360"/>
      <c r="R144" s="360"/>
      <c r="S144" s="360"/>
      <c r="T144" s="360"/>
      <c r="U144" s="360"/>
      <c r="V144" s="360"/>
      <c r="W144" s="360"/>
      <c r="X144" s="346">
        <v>12</v>
      </c>
      <c r="Y144" s="346">
        <v>35</v>
      </c>
      <c r="Z144" s="346">
        <v>23</v>
      </c>
      <c r="AA144" s="333" t="s">
        <v>59</v>
      </c>
      <c r="AC144" s="471">
        <v>297500</v>
      </c>
      <c r="AD144" s="472">
        <v>303331</v>
      </c>
      <c r="AE144" s="473">
        <f t="shared" si="9"/>
        <v>300415.5</v>
      </c>
    </row>
    <row r="145" spans="1:31" ht="12.75" customHeight="1">
      <c r="A145" s="288">
        <v>143</v>
      </c>
      <c r="B145" s="288"/>
      <c r="C145" s="334" t="s">
        <v>2643</v>
      </c>
      <c r="D145" s="360"/>
      <c r="E145" s="360"/>
      <c r="F145" s="327" t="s">
        <v>1844</v>
      </c>
      <c r="G145" s="327">
        <v>1</v>
      </c>
      <c r="H145" s="330">
        <v>252450</v>
      </c>
      <c r="I145" s="329">
        <v>0.19</v>
      </c>
      <c r="J145" s="330">
        <v>300416</v>
      </c>
      <c r="K145" s="330">
        <v>300416</v>
      </c>
      <c r="L145" s="360"/>
      <c r="M145" s="362"/>
      <c r="N145" s="362"/>
      <c r="O145" s="362"/>
      <c r="P145" s="360"/>
      <c r="Q145" s="360"/>
      <c r="R145" s="360"/>
      <c r="S145" s="360"/>
      <c r="T145" s="360"/>
      <c r="U145" s="360"/>
      <c r="V145" s="360"/>
      <c r="W145" s="360"/>
      <c r="X145" s="346">
        <v>12</v>
      </c>
      <c r="Y145" s="346">
        <v>35</v>
      </c>
      <c r="Z145" s="346">
        <v>23</v>
      </c>
      <c r="AA145" s="333" t="s">
        <v>54</v>
      </c>
      <c r="AC145" s="471">
        <v>297500</v>
      </c>
      <c r="AD145" s="472">
        <v>303331</v>
      </c>
      <c r="AE145" s="473">
        <f t="shared" si="9"/>
        <v>300415.5</v>
      </c>
    </row>
    <row r="146" spans="1:31" ht="12.75" customHeight="1">
      <c r="A146" s="288">
        <v>144</v>
      </c>
      <c r="B146" s="288"/>
      <c r="C146" s="334" t="s">
        <v>2644</v>
      </c>
      <c r="D146" s="360"/>
      <c r="E146" s="360"/>
      <c r="F146" s="327" t="s">
        <v>1844</v>
      </c>
      <c r="G146" s="327">
        <v>1</v>
      </c>
      <c r="H146" s="330">
        <v>412500</v>
      </c>
      <c r="I146" s="335">
        <v>0.19</v>
      </c>
      <c r="J146" s="330">
        <v>490875</v>
      </c>
      <c r="K146" s="330">
        <v>490875</v>
      </c>
      <c r="L146" s="360"/>
      <c r="M146" s="362"/>
      <c r="N146" s="362"/>
      <c r="O146" s="362"/>
      <c r="P146" s="360"/>
      <c r="Q146" s="360"/>
      <c r="R146" s="360"/>
      <c r="S146" s="360"/>
      <c r="T146" s="360"/>
      <c r="U146" s="360"/>
      <c r="V146" s="360"/>
      <c r="W146" s="360"/>
      <c r="X146" s="346">
        <v>50</v>
      </c>
      <c r="Y146" s="346">
        <v>16</v>
      </c>
      <c r="Z146" s="346">
        <v>18</v>
      </c>
      <c r="AA146" s="333" t="s">
        <v>150</v>
      </c>
      <c r="AC146" s="471">
        <v>486115</v>
      </c>
      <c r="AD146" s="472">
        <v>495635</v>
      </c>
      <c r="AE146" s="473">
        <f t="shared" si="9"/>
        <v>490875</v>
      </c>
    </row>
    <row r="147" spans="1:31" ht="12.75" customHeight="1">
      <c r="A147" s="288">
        <v>145</v>
      </c>
      <c r="B147" s="288"/>
      <c r="C147" s="363" t="s">
        <v>2645</v>
      </c>
      <c r="D147" s="360"/>
      <c r="E147" s="360"/>
      <c r="F147" s="327" t="s">
        <v>1844</v>
      </c>
      <c r="G147" s="327">
        <v>1</v>
      </c>
      <c r="H147" s="330">
        <v>4400</v>
      </c>
      <c r="I147" s="329">
        <v>0</v>
      </c>
      <c r="J147" s="330">
        <v>4400</v>
      </c>
      <c r="K147" s="330">
        <v>4400</v>
      </c>
      <c r="L147" s="360"/>
      <c r="M147" s="362"/>
      <c r="N147" s="362"/>
      <c r="O147" s="362"/>
      <c r="P147" s="360"/>
      <c r="Q147" s="360"/>
      <c r="R147" s="360"/>
      <c r="S147" s="360"/>
      <c r="T147" s="360"/>
      <c r="U147" s="360"/>
      <c r="V147" s="360"/>
      <c r="W147" s="360"/>
      <c r="X147" s="346">
        <v>41</v>
      </c>
      <c r="Y147" s="346">
        <v>12</v>
      </c>
      <c r="Z147" s="346">
        <v>18</v>
      </c>
      <c r="AA147" s="333" t="s">
        <v>93</v>
      </c>
      <c r="AC147" s="471">
        <v>4400</v>
      </c>
      <c r="AD147" s="472">
        <v>4400</v>
      </c>
      <c r="AE147" s="473">
        <f t="shared" si="9"/>
        <v>4400</v>
      </c>
    </row>
    <row r="148" spans="1:31" ht="12.75" customHeight="1">
      <c r="A148" s="288">
        <v>146</v>
      </c>
      <c r="B148" s="288"/>
      <c r="C148" s="364" t="s">
        <v>2646</v>
      </c>
      <c r="D148" s="360"/>
      <c r="E148" s="360"/>
      <c r="F148" s="327" t="s">
        <v>1844</v>
      </c>
      <c r="G148" s="327">
        <v>1</v>
      </c>
      <c r="H148" s="330">
        <v>532100</v>
      </c>
      <c r="I148" s="335">
        <v>0.19</v>
      </c>
      <c r="J148" s="330">
        <v>633199</v>
      </c>
      <c r="K148" s="330">
        <v>633199</v>
      </c>
      <c r="L148" s="360"/>
      <c r="M148" s="362"/>
      <c r="N148" s="362"/>
      <c r="O148" s="362"/>
      <c r="P148" s="360"/>
      <c r="Q148" s="360"/>
      <c r="R148" s="360"/>
      <c r="S148" s="360"/>
      <c r="T148" s="360"/>
      <c r="U148" s="360"/>
      <c r="V148" s="360"/>
      <c r="W148" s="360"/>
      <c r="X148" s="346">
        <v>12</v>
      </c>
      <c r="Y148" s="346">
        <v>35</v>
      </c>
      <c r="Z148" s="346">
        <v>22</v>
      </c>
      <c r="AA148" s="333" t="s">
        <v>39</v>
      </c>
      <c r="AC148" s="471">
        <v>627011</v>
      </c>
      <c r="AD148" s="472">
        <v>639387</v>
      </c>
      <c r="AE148" s="473">
        <f t="shared" si="9"/>
        <v>633199</v>
      </c>
    </row>
    <row r="149" spans="1:31" ht="12.75" customHeight="1">
      <c r="A149" s="288">
        <v>147</v>
      </c>
      <c r="B149" s="288"/>
      <c r="C149" s="364" t="s">
        <v>2647</v>
      </c>
      <c r="D149" s="360"/>
      <c r="E149" s="360"/>
      <c r="F149" s="327" t="s">
        <v>1844</v>
      </c>
      <c r="G149" s="327">
        <v>1</v>
      </c>
      <c r="H149" s="330">
        <v>310700</v>
      </c>
      <c r="I149" s="329">
        <v>0.19</v>
      </c>
      <c r="J149" s="330">
        <v>369733</v>
      </c>
      <c r="K149" s="330">
        <v>369733</v>
      </c>
      <c r="L149" s="360"/>
      <c r="M149" s="362"/>
      <c r="N149" s="362"/>
      <c r="O149" s="362"/>
      <c r="P149" s="360"/>
      <c r="Q149" s="360"/>
      <c r="R149" s="360"/>
      <c r="S149" s="360"/>
      <c r="T149" s="360"/>
      <c r="U149" s="360"/>
      <c r="V149" s="360"/>
      <c r="W149" s="360"/>
      <c r="X149" s="346">
        <v>41</v>
      </c>
      <c r="Y149" s="346">
        <v>12</v>
      </c>
      <c r="Z149" s="346">
        <v>18</v>
      </c>
      <c r="AA149" s="333" t="s">
        <v>93</v>
      </c>
      <c r="AC149" s="471">
        <v>366163</v>
      </c>
      <c r="AD149" s="472">
        <v>373303</v>
      </c>
      <c r="AE149" s="473">
        <f t="shared" si="9"/>
        <v>369733</v>
      </c>
    </row>
    <row r="150" spans="1:31" ht="12.75" customHeight="1">
      <c r="A150" s="288">
        <v>148</v>
      </c>
      <c r="B150" s="288"/>
      <c r="C150" s="364" t="s">
        <v>2648</v>
      </c>
      <c r="D150" s="360"/>
      <c r="E150" s="360"/>
      <c r="F150" s="327" t="s">
        <v>144</v>
      </c>
      <c r="G150" s="327">
        <v>1</v>
      </c>
      <c r="H150" s="330">
        <v>326250</v>
      </c>
      <c r="I150" s="335">
        <v>0.19</v>
      </c>
      <c r="J150" s="330">
        <v>388238</v>
      </c>
      <c r="K150" s="330">
        <v>388238</v>
      </c>
      <c r="L150" s="360"/>
      <c r="M150" s="362"/>
      <c r="N150" s="362"/>
      <c r="O150" s="362"/>
      <c r="P150" s="360"/>
      <c r="Q150" s="360"/>
      <c r="R150" s="360"/>
      <c r="S150" s="360"/>
      <c r="T150" s="360"/>
      <c r="U150" s="360"/>
      <c r="V150" s="360"/>
      <c r="W150" s="360"/>
      <c r="X150" s="346">
        <v>41</v>
      </c>
      <c r="Y150" s="346">
        <v>12</v>
      </c>
      <c r="Z150" s="346">
        <v>18</v>
      </c>
      <c r="AA150" s="333" t="s">
        <v>76</v>
      </c>
      <c r="AC150" s="471">
        <v>384489</v>
      </c>
      <c r="AD150" s="472">
        <v>391986</v>
      </c>
      <c r="AE150" s="473">
        <f t="shared" si="9"/>
        <v>388237.5</v>
      </c>
    </row>
    <row r="151" spans="1:31" ht="12.75" customHeight="1">
      <c r="A151" s="288">
        <v>149</v>
      </c>
      <c r="B151" s="288"/>
      <c r="C151" s="364" t="s">
        <v>2649</v>
      </c>
      <c r="D151" s="360"/>
      <c r="E151" s="360"/>
      <c r="F151" s="327" t="s">
        <v>1844</v>
      </c>
      <c r="G151" s="327">
        <v>1</v>
      </c>
      <c r="H151" s="330">
        <v>15550</v>
      </c>
      <c r="I151" s="329">
        <v>0.19</v>
      </c>
      <c r="J151" s="330">
        <v>18505</v>
      </c>
      <c r="K151" s="330">
        <v>18505</v>
      </c>
      <c r="L151" s="360"/>
      <c r="M151" s="362"/>
      <c r="N151" s="362"/>
      <c r="O151" s="362"/>
      <c r="P151" s="360"/>
      <c r="Q151" s="360"/>
      <c r="R151" s="360"/>
      <c r="S151" s="360"/>
      <c r="T151" s="360"/>
      <c r="U151" s="360"/>
      <c r="V151" s="360"/>
      <c r="W151" s="360"/>
      <c r="X151" s="346">
        <v>42</v>
      </c>
      <c r="Y151" s="346">
        <v>31</v>
      </c>
      <c r="Z151" s="346">
        <v>15</v>
      </c>
      <c r="AA151" s="333" t="s">
        <v>363</v>
      </c>
      <c r="AC151" s="471">
        <v>18326</v>
      </c>
      <c r="AD151" s="472">
        <v>18683</v>
      </c>
      <c r="AE151" s="473">
        <f t="shared" si="9"/>
        <v>18504.5</v>
      </c>
    </row>
    <row r="152" spans="1:31" ht="12.75" customHeight="1">
      <c r="A152" s="288">
        <v>150</v>
      </c>
      <c r="B152" s="288"/>
      <c r="C152" s="364" t="s">
        <v>2650</v>
      </c>
      <c r="D152" s="360"/>
      <c r="E152" s="360"/>
      <c r="F152" s="327" t="s">
        <v>1844</v>
      </c>
      <c r="G152" s="327">
        <v>1</v>
      </c>
      <c r="H152" s="330">
        <v>8400</v>
      </c>
      <c r="I152" s="335">
        <v>0.19</v>
      </c>
      <c r="J152" s="330">
        <v>9996</v>
      </c>
      <c r="K152" s="330">
        <v>9996</v>
      </c>
      <c r="L152" s="360"/>
      <c r="M152" s="362"/>
      <c r="N152" s="362"/>
      <c r="O152" s="362"/>
      <c r="P152" s="360"/>
      <c r="Q152" s="360"/>
      <c r="R152" s="360"/>
      <c r="S152" s="360"/>
      <c r="T152" s="360"/>
      <c r="U152" s="360"/>
      <c r="V152" s="360"/>
      <c r="W152" s="360"/>
      <c r="X152" s="346">
        <v>41</v>
      </c>
      <c r="Y152" s="346">
        <v>10</v>
      </c>
      <c r="Z152" s="346">
        <v>3</v>
      </c>
      <c r="AA152" s="333" t="s">
        <v>62</v>
      </c>
      <c r="AC152" s="471">
        <v>9877</v>
      </c>
      <c r="AD152" s="472">
        <v>10115</v>
      </c>
      <c r="AE152" s="473">
        <f t="shared" si="9"/>
        <v>9996</v>
      </c>
    </row>
    <row r="153" spans="1:31" ht="12.75" customHeight="1">
      <c r="A153" s="288">
        <v>151</v>
      </c>
      <c r="B153" s="288"/>
      <c r="C153" s="364" t="s">
        <v>2651</v>
      </c>
      <c r="D153" s="360"/>
      <c r="E153" s="360"/>
      <c r="F153" s="327" t="s">
        <v>1844</v>
      </c>
      <c r="G153" s="327">
        <v>1</v>
      </c>
      <c r="H153" s="330">
        <v>8900</v>
      </c>
      <c r="I153" s="329">
        <v>0.19</v>
      </c>
      <c r="J153" s="330">
        <v>10591</v>
      </c>
      <c r="K153" s="330">
        <v>10591</v>
      </c>
      <c r="L153" s="360"/>
      <c r="M153" s="362"/>
      <c r="N153" s="362"/>
      <c r="O153" s="362"/>
      <c r="P153" s="360"/>
      <c r="Q153" s="360"/>
      <c r="R153" s="360"/>
      <c r="S153" s="360"/>
      <c r="T153" s="360"/>
      <c r="U153" s="360"/>
      <c r="V153" s="360"/>
      <c r="W153" s="360"/>
      <c r="X153" s="346">
        <v>51</v>
      </c>
      <c r="Y153" s="346">
        <v>21</v>
      </c>
      <c r="Z153" s="346">
        <v>16</v>
      </c>
      <c r="AA153" s="333" t="s">
        <v>599</v>
      </c>
      <c r="AC153" s="471">
        <v>10472</v>
      </c>
      <c r="AD153" s="472">
        <v>10710</v>
      </c>
      <c r="AE153" s="473">
        <f t="shared" si="9"/>
        <v>10591</v>
      </c>
    </row>
    <row r="154" spans="1:31" ht="12.75" customHeight="1">
      <c r="A154" s="288">
        <v>152</v>
      </c>
      <c r="B154" s="288"/>
      <c r="C154" s="364" t="s">
        <v>2652</v>
      </c>
      <c r="D154" s="360"/>
      <c r="E154" s="360"/>
      <c r="F154" s="327" t="s">
        <v>1844</v>
      </c>
      <c r="G154" s="327">
        <v>1</v>
      </c>
      <c r="H154" s="330">
        <v>75100</v>
      </c>
      <c r="I154" s="335">
        <v>0</v>
      </c>
      <c r="J154" s="330">
        <v>75100</v>
      </c>
      <c r="K154" s="330">
        <v>75100</v>
      </c>
      <c r="L154" s="360"/>
      <c r="M154" s="362"/>
      <c r="N154" s="362"/>
      <c r="O154" s="362"/>
      <c r="P154" s="360"/>
      <c r="Q154" s="360"/>
      <c r="R154" s="360"/>
      <c r="S154" s="360"/>
      <c r="T154" s="360"/>
      <c r="U154" s="360"/>
      <c r="V154" s="360"/>
      <c r="W154" s="360"/>
      <c r="X154" s="346">
        <v>41</v>
      </c>
      <c r="Y154" s="346">
        <v>11</v>
      </c>
      <c r="Z154" s="346">
        <v>61</v>
      </c>
      <c r="AA154" s="333" t="s">
        <v>2653</v>
      </c>
      <c r="AC154" s="471">
        <v>74400</v>
      </c>
      <c r="AD154" s="472">
        <v>75800</v>
      </c>
      <c r="AE154" s="473">
        <f t="shared" si="9"/>
        <v>75100</v>
      </c>
    </row>
    <row r="155" spans="1:31" ht="12.75" customHeight="1">
      <c r="A155" s="288">
        <v>153</v>
      </c>
      <c r="B155" s="288"/>
      <c r="C155" s="364" t="s">
        <v>2654</v>
      </c>
      <c r="D155" s="360"/>
      <c r="E155" s="360"/>
      <c r="F155" s="304" t="s">
        <v>144</v>
      </c>
      <c r="G155" s="327">
        <v>1</v>
      </c>
      <c r="H155" s="330">
        <v>508550</v>
      </c>
      <c r="I155" s="329">
        <v>0.19</v>
      </c>
      <c r="J155" s="330">
        <v>605175</v>
      </c>
      <c r="K155" s="330">
        <v>605175</v>
      </c>
      <c r="L155" s="360"/>
      <c r="M155" s="362"/>
      <c r="N155" s="362"/>
      <c r="O155" s="362"/>
      <c r="P155" s="360"/>
      <c r="Q155" s="360"/>
      <c r="R155" s="360"/>
      <c r="S155" s="360"/>
      <c r="T155" s="360"/>
      <c r="U155" s="360"/>
      <c r="V155" s="360"/>
      <c r="W155" s="360"/>
      <c r="X155" s="346">
        <v>41</v>
      </c>
      <c r="Y155" s="346">
        <v>12</v>
      </c>
      <c r="Z155" s="346">
        <v>17</v>
      </c>
      <c r="AA155" s="333" t="s">
        <v>62</v>
      </c>
      <c r="AC155" s="471">
        <v>599284</v>
      </c>
      <c r="AD155" s="472">
        <v>611065</v>
      </c>
      <c r="AE155" s="473">
        <f t="shared" si="9"/>
        <v>605174.5</v>
      </c>
    </row>
    <row r="156" spans="1:31" ht="12.75" customHeight="1">
      <c r="A156" s="288">
        <v>154</v>
      </c>
      <c r="B156" s="288"/>
      <c r="C156" s="364" t="s">
        <v>2655</v>
      </c>
      <c r="D156" s="360"/>
      <c r="E156" s="360"/>
      <c r="F156" s="327" t="s">
        <v>1844</v>
      </c>
      <c r="G156" s="327">
        <v>1</v>
      </c>
      <c r="H156" s="330">
        <v>167000</v>
      </c>
      <c r="I156" s="335">
        <v>0.19</v>
      </c>
      <c r="J156" s="330">
        <v>198730</v>
      </c>
      <c r="K156" s="330">
        <v>198730</v>
      </c>
      <c r="L156" s="360"/>
      <c r="M156" s="362"/>
      <c r="N156" s="362"/>
      <c r="O156" s="362"/>
      <c r="P156" s="360"/>
      <c r="Q156" s="360"/>
      <c r="R156" s="360"/>
      <c r="S156" s="360"/>
      <c r="T156" s="360"/>
      <c r="U156" s="360"/>
      <c r="V156" s="360"/>
      <c r="W156" s="360"/>
      <c r="X156" s="346">
        <v>47</v>
      </c>
      <c r="Y156" s="346">
        <v>12</v>
      </c>
      <c r="Z156" s="346">
        <v>17</v>
      </c>
      <c r="AA156" s="333" t="s">
        <v>62</v>
      </c>
      <c r="AC156" s="471">
        <v>196826</v>
      </c>
      <c r="AD156" s="472">
        <v>200634</v>
      </c>
      <c r="AE156" s="473">
        <f t="shared" si="9"/>
        <v>198730</v>
      </c>
    </row>
    <row r="157" spans="1:31" ht="12.75" customHeight="1">
      <c r="A157" s="288">
        <v>155</v>
      </c>
      <c r="B157" s="288"/>
      <c r="C157" s="364" t="s">
        <v>2656</v>
      </c>
      <c r="D157" s="360"/>
      <c r="E157" s="360"/>
      <c r="F157" s="327" t="s">
        <v>144</v>
      </c>
      <c r="G157" s="327">
        <v>1</v>
      </c>
      <c r="H157" s="330">
        <v>13600</v>
      </c>
      <c r="I157" s="329">
        <v>0.19</v>
      </c>
      <c r="J157" s="330">
        <v>16184</v>
      </c>
      <c r="K157" s="330">
        <v>16184</v>
      </c>
      <c r="L157" s="360"/>
      <c r="M157" s="362"/>
      <c r="N157" s="362"/>
      <c r="O157" s="362"/>
      <c r="P157" s="360"/>
      <c r="Q157" s="360"/>
      <c r="R157" s="360"/>
      <c r="S157" s="360"/>
      <c r="T157" s="360"/>
      <c r="U157" s="360"/>
      <c r="V157" s="360"/>
      <c r="W157" s="360"/>
      <c r="X157" s="346">
        <v>41</v>
      </c>
      <c r="Y157" s="346">
        <v>12</v>
      </c>
      <c r="Z157" s="346">
        <v>17</v>
      </c>
      <c r="AA157" s="333" t="s">
        <v>118</v>
      </c>
      <c r="AC157" s="471">
        <v>16065</v>
      </c>
      <c r="AD157" s="472">
        <v>16303</v>
      </c>
      <c r="AE157" s="473">
        <f t="shared" si="9"/>
        <v>16184</v>
      </c>
    </row>
    <row r="158" spans="1:31" ht="12.75" customHeight="1">
      <c r="A158" s="288">
        <v>156</v>
      </c>
      <c r="B158" s="288"/>
      <c r="C158" s="364" t="s">
        <v>2657</v>
      </c>
      <c r="D158" s="360"/>
      <c r="E158" s="360"/>
      <c r="F158" s="304" t="s">
        <v>1844</v>
      </c>
      <c r="G158" s="327">
        <v>1</v>
      </c>
      <c r="H158" s="330">
        <v>94400</v>
      </c>
      <c r="I158" s="335">
        <v>0.19</v>
      </c>
      <c r="J158" s="330">
        <v>112336</v>
      </c>
      <c r="K158" s="330">
        <v>112336</v>
      </c>
      <c r="L158" s="360"/>
      <c r="M158" s="362"/>
      <c r="N158" s="362"/>
      <c r="O158" s="362"/>
      <c r="P158" s="360"/>
      <c r="Q158" s="360"/>
      <c r="R158" s="360"/>
      <c r="S158" s="360"/>
      <c r="T158" s="360"/>
      <c r="U158" s="360"/>
      <c r="V158" s="360"/>
      <c r="W158" s="360"/>
      <c r="X158" s="346">
        <v>41</v>
      </c>
      <c r="Y158" s="346">
        <v>12</v>
      </c>
      <c r="Z158" s="346">
        <v>26</v>
      </c>
      <c r="AA158" s="333" t="s">
        <v>50</v>
      </c>
      <c r="AC158" s="471">
        <v>111265</v>
      </c>
      <c r="AD158" s="472">
        <v>113407</v>
      </c>
      <c r="AE158" s="473">
        <f t="shared" si="9"/>
        <v>112336</v>
      </c>
    </row>
    <row r="159" spans="1:31" ht="12.75" customHeight="1">
      <c r="A159" s="288">
        <v>157</v>
      </c>
      <c r="B159" s="288"/>
      <c r="C159" s="364" t="s">
        <v>2658</v>
      </c>
      <c r="D159" s="360"/>
      <c r="E159" s="360"/>
      <c r="F159" s="327" t="s">
        <v>144</v>
      </c>
      <c r="G159" s="327">
        <v>1</v>
      </c>
      <c r="H159" s="330">
        <v>234350</v>
      </c>
      <c r="I159" s="329">
        <v>0.19</v>
      </c>
      <c r="J159" s="330">
        <v>278877</v>
      </c>
      <c r="K159" s="330">
        <v>278877</v>
      </c>
      <c r="L159" s="360"/>
      <c r="M159" s="362"/>
      <c r="N159" s="362"/>
      <c r="O159" s="362"/>
      <c r="P159" s="360"/>
      <c r="Q159" s="360"/>
      <c r="R159" s="360"/>
      <c r="S159" s="360"/>
      <c r="T159" s="360"/>
      <c r="U159" s="360"/>
      <c r="V159" s="360"/>
      <c r="W159" s="360"/>
      <c r="X159" s="346">
        <v>41</v>
      </c>
      <c r="Y159" s="346">
        <v>12</v>
      </c>
      <c r="Z159" s="346">
        <v>17</v>
      </c>
      <c r="AA159" s="333" t="s">
        <v>118</v>
      </c>
      <c r="AC159" s="471">
        <v>276199</v>
      </c>
      <c r="AD159" s="472">
        <v>281554</v>
      </c>
      <c r="AE159" s="473">
        <f t="shared" si="9"/>
        <v>278876.5</v>
      </c>
    </row>
    <row r="160" spans="1:31" ht="12.75" customHeight="1">
      <c r="A160" s="288">
        <v>158</v>
      </c>
      <c r="B160" s="288"/>
      <c r="C160" s="364" t="s">
        <v>2659</v>
      </c>
      <c r="D160" s="360"/>
      <c r="E160" s="360"/>
      <c r="F160" s="304" t="s">
        <v>1844</v>
      </c>
      <c r="G160" s="327">
        <v>1</v>
      </c>
      <c r="H160" s="330">
        <v>94400</v>
      </c>
      <c r="I160" s="335">
        <v>0.19</v>
      </c>
      <c r="J160" s="330">
        <v>112336</v>
      </c>
      <c r="K160" s="330">
        <v>112336</v>
      </c>
      <c r="L160" s="360"/>
      <c r="M160" s="362"/>
      <c r="N160" s="362"/>
      <c r="O160" s="362"/>
      <c r="P160" s="360"/>
      <c r="Q160" s="360"/>
      <c r="R160" s="360"/>
      <c r="S160" s="360"/>
      <c r="T160" s="360"/>
      <c r="U160" s="360"/>
      <c r="V160" s="360"/>
      <c r="W160" s="360"/>
      <c r="X160" s="346">
        <v>60</v>
      </c>
      <c r="Y160" s="346">
        <v>10</v>
      </c>
      <c r="Z160" s="346">
        <v>39</v>
      </c>
      <c r="AA160" s="333" t="s">
        <v>308</v>
      </c>
      <c r="AC160" s="471">
        <v>111265</v>
      </c>
      <c r="AD160" s="472">
        <v>113407</v>
      </c>
      <c r="AE160" s="473">
        <f t="shared" si="9"/>
        <v>112336</v>
      </c>
    </row>
    <row r="161" spans="1:31" ht="12.75" customHeight="1">
      <c r="A161" s="288">
        <v>159</v>
      </c>
      <c r="B161" s="288"/>
      <c r="C161" s="364" t="s">
        <v>2660</v>
      </c>
      <c r="D161" s="360"/>
      <c r="E161" s="360"/>
      <c r="F161" s="304" t="s">
        <v>1844</v>
      </c>
      <c r="G161" s="327">
        <v>1</v>
      </c>
      <c r="H161" s="330">
        <v>233050</v>
      </c>
      <c r="I161" s="329">
        <v>0.19</v>
      </c>
      <c r="J161" s="330">
        <v>277330</v>
      </c>
      <c r="K161" s="330">
        <v>277330</v>
      </c>
      <c r="L161" s="360"/>
      <c r="M161" s="362"/>
      <c r="N161" s="362"/>
      <c r="O161" s="362"/>
      <c r="P161" s="360"/>
      <c r="Q161" s="360"/>
      <c r="R161" s="360"/>
      <c r="S161" s="360"/>
      <c r="T161" s="360"/>
      <c r="U161" s="360"/>
      <c r="V161" s="360"/>
      <c r="W161" s="360"/>
      <c r="X161" s="346">
        <v>15</v>
      </c>
      <c r="Y161" s="346">
        <v>10</v>
      </c>
      <c r="Z161" s="346">
        <v>15</v>
      </c>
      <c r="AA161" s="333" t="s">
        <v>134</v>
      </c>
      <c r="AC161" s="471">
        <v>274652</v>
      </c>
      <c r="AD161" s="472">
        <v>280007</v>
      </c>
      <c r="AE161" s="473">
        <f t="shared" si="9"/>
        <v>277329.5</v>
      </c>
    </row>
    <row r="162" spans="1:31" ht="12.75" customHeight="1">
      <c r="A162" s="288">
        <v>160</v>
      </c>
      <c r="B162" s="288"/>
      <c r="C162" s="364" t="s">
        <v>2661</v>
      </c>
      <c r="D162" s="360"/>
      <c r="E162" s="360"/>
      <c r="F162" s="304" t="s">
        <v>144</v>
      </c>
      <c r="G162" s="327">
        <v>1</v>
      </c>
      <c r="H162" s="330">
        <v>9700</v>
      </c>
      <c r="I162" s="335">
        <v>0.19</v>
      </c>
      <c r="J162" s="330">
        <v>11543</v>
      </c>
      <c r="K162" s="330">
        <v>11543</v>
      </c>
      <c r="L162" s="360"/>
      <c r="M162" s="362"/>
      <c r="N162" s="362"/>
      <c r="O162" s="362"/>
      <c r="P162" s="360"/>
      <c r="Q162" s="360"/>
      <c r="R162" s="360"/>
      <c r="S162" s="360"/>
      <c r="T162" s="360"/>
      <c r="U162" s="360"/>
      <c r="V162" s="360"/>
      <c r="W162" s="360"/>
      <c r="X162" s="346">
        <v>42</v>
      </c>
      <c r="Y162" s="346">
        <v>31</v>
      </c>
      <c r="Z162" s="346">
        <v>15</v>
      </c>
      <c r="AA162" s="333" t="s">
        <v>134</v>
      </c>
      <c r="AC162" s="471">
        <v>11424</v>
      </c>
      <c r="AD162" s="472">
        <v>11662</v>
      </c>
      <c r="AE162" s="473">
        <f t="shared" si="9"/>
        <v>11543</v>
      </c>
    </row>
    <row r="163" spans="1:31" ht="12.75" customHeight="1">
      <c r="A163" s="288">
        <v>161</v>
      </c>
      <c r="B163" s="288"/>
      <c r="C163" s="364" t="s">
        <v>2662</v>
      </c>
      <c r="D163" s="360"/>
      <c r="E163" s="360"/>
      <c r="F163" s="304" t="s">
        <v>2511</v>
      </c>
      <c r="G163" s="327">
        <v>1</v>
      </c>
      <c r="H163" s="330">
        <v>25850</v>
      </c>
      <c r="I163" s="329">
        <v>0.19</v>
      </c>
      <c r="J163" s="330">
        <v>30762</v>
      </c>
      <c r="K163" s="330">
        <v>30762</v>
      </c>
      <c r="L163" s="360"/>
      <c r="M163" s="362"/>
      <c r="N163" s="362"/>
      <c r="O163" s="362"/>
      <c r="P163" s="360"/>
      <c r="Q163" s="360"/>
      <c r="R163" s="360"/>
      <c r="S163" s="360"/>
      <c r="T163" s="360"/>
      <c r="U163" s="360"/>
      <c r="V163" s="360"/>
      <c r="W163" s="360"/>
      <c r="X163" s="346">
        <v>50</v>
      </c>
      <c r="Y163" s="346">
        <v>17</v>
      </c>
      <c r="Z163" s="346">
        <v>15</v>
      </c>
      <c r="AA163" s="333" t="s">
        <v>2152</v>
      </c>
      <c r="AC163" s="471">
        <v>30464</v>
      </c>
      <c r="AD163" s="472">
        <v>31059</v>
      </c>
      <c r="AE163" s="473">
        <f t="shared" si="9"/>
        <v>30761.5</v>
      </c>
    </row>
    <row r="164" spans="1:31" ht="12.75" customHeight="1">
      <c r="A164" s="288">
        <v>162</v>
      </c>
      <c r="B164" s="288"/>
      <c r="C164" s="364" t="s">
        <v>2663</v>
      </c>
      <c r="D164" s="360"/>
      <c r="E164" s="360"/>
      <c r="F164" s="304" t="s">
        <v>1844</v>
      </c>
      <c r="G164" s="327">
        <v>1</v>
      </c>
      <c r="H164" s="330">
        <v>2350</v>
      </c>
      <c r="I164" s="335">
        <v>0.19</v>
      </c>
      <c r="J164" s="330">
        <v>2350</v>
      </c>
      <c r="K164" s="330">
        <v>2350</v>
      </c>
      <c r="L164" s="360"/>
      <c r="M164" s="362"/>
      <c r="N164" s="362"/>
      <c r="O164" s="362"/>
      <c r="P164" s="360"/>
      <c r="Q164" s="360"/>
      <c r="R164" s="360"/>
      <c r="S164" s="360"/>
      <c r="T164" s="360"/>
      <c r="U164" s="360"/>
      <c r="V164" s="360"/>
      <c r="W164" s="360"/>
      <c r="X164" s="346">
        <v>41</v>
      </c>
      <c r="Y164" s="346">
        <v>10</v>
      </c>
      <c r="Z164" s="346">
        <v>32</v>
      </c>
      <c r="AA164" s="333" t="s">
        <v>76</v>
      </c>
      <c r="AC164" s="471">
        <v>2300</v>
      </c>
      <c r="AD164" s="472">
        <v>2400</v>
      </c>
      <c r="AE164" s="473">
        <f t="shared" si="9"/>
        <v>2350</v>
      </c>
    </row>
    <row r="165" spans="1:31" ht="12.75" customHeight="1">
      <c r="A165" s="288">
        <v>163</v>
      </c>
      <c r="B165" s="288"/>
      <c r="C165" s="364" t="s">
        <v>2664</v>
      </c>
      <c r="D165" s="360"/>
      <c r="E165" s="360"/>
      <c r="F165" s="304" t="s">
        <v>2407</v>
      </c>
      <c r="G165" s="327">
        <v>1</v>
      </c>
      <c r="H165" s="330">
        <v>91900</v>
      </c>
      <c r="I165" s="329">
        <v>0.19</v>
      </c>
      <c r="J165" s="330">
        <v>109361</v>
      </c>
      <c r="K165" s="330">
        <v>109361</v>
      </c>
      <c r="L165" s="360"/>
      <c r="M165" s="362"/>
      <c r="N165" s="362"/>
      <c r="O165" s="362"/>
      <c r="P165" s="360"/>
      <c r="Q165" s="360"/>
      <c r="R165" s="360"/>
      <c r="S165" s="360"/>
      <c r="T165" s="360"/>
      <c r="U165" s="360"/>
      <c r="V165" s="360"/>
      <c r="W165" s="360"/>
      <c r="X165" s="346">
        <v>60</v>
      </c>
      <c r="Y165" s="346">
        <v>10</v>
      </c>
      <c r="Z165" s="346">
        <v>39</v>
      </c>
      <c r="AA165" s="333" t="s">
        <v>308</v>
      </c>
      <c r="AC165" s="471">
        <v>108290</v>
      </c>
      <c r="AD165" s="472">
        <v>110432</v>
      </c>
      <c r="AE165" s="473">
        <f t="shared" si="9"/>
        <v>109361</v>
      </c>
    </row>
    <row r="166" spans="1:31" ht="12.75" customHeight="1">
      <c r="A166" s="288">
        <v>164</v>
      </c>
      <c r="B166" s="288"/>
      <c r="C166" s="364" t="s">
        <v>2665</v>
      </c>
      <c r="D166" s="360"/>
      <c r="E166" s="360"/>
      <c r="F166" s="304" t="s">
        <v>1844</v>
      </c>
      <c r="G166" s="327">
        <v>1</v>
      </c>
      <c r="H166" s="330">
        <v>1049400</v>
      </c>
      <c r="I166" s="335">
        <v>0</v>
      </c>
      <c r="J166" s="330">
        <v>1049400</v>
      </c>
      <c r="K166" s="330">
        <v>1049400</v>
      </c>
      <c r="L166" s="360"/>
      <c r="M166" s="362"/>
      <c r="N166" s="362"/>
      <c r="O166" s="362"/>
      <c r="P166" s="360"/>
      <c r="Q166" s="360"/>
      <c r="R166" s="360"/>
      <c r="S166" s="360"/>
      <c r="T166" s="360"/>
      <c r="U166" s="360"/>
      <c r="V166" s="360"/>
      <c r="W166" s="360"/>
      <c r="X166" s="346">
        <v>41</v>
      </c>
      <c r="Y166" s="346">
        <v>11</v>
      </c>
      <c r="Z166" s="346">
        <v>61</v>
      </c>
      <c r="AA166" s="333" t="s">
        <v>2653</v>
      </c>
      <c r="AC166" s="471">
        <v>1039200</v>
      </c>
      <c r="AD166" s="472">
        <v>1059600</v>
      </c>
      <c r="AE166" s="473">
        <f t="shared" si="9"/>
        <v>1049400</v>
      </c>
    </row>
    <row r="167" spans="1:31" ht="12.75" customHeight="1">
      <c r="A167" s="288">
        <v>165</v>
      </c>
      <c r="B167" s="288"/>
      <c r="C167" s="364" t="s">
        <v>2666</v>
      </c>
      <c r="D167" s="360"/>
      <c r="E167" s="360"/>
      <c r="F167" s="304" t="s">
        <v>1844</v>
      </c>
      <c r="G167" s="327">
        <v>1</v>
      </c>
      <c r="H167" s="330">
        <v>184900</v>
      </c>
      <c r="I167" s="329">
        <v>0.19</v>
      </c>
      <c r="J167" s="330">
        <v>220031</v>
      </c>
      <c r="K167" s="330">
        <v>220031</v>
      </c>
      <c r="L167" s="360"/>
      <c r="M167" s="362"/>
      <c r="N167" s="362"/>
      <c r="O167" s="362"/>
      <c r="P167" s="360"/>
      <c r="Q167" s="360"/>
      <c r="R167" s="360"/>
      <c r="S167" s="360"/>
      <c r="T167" s="360"/>
      <c r="U167" s="360"/>
      <c r="V167" s="360"/>
      <c r="W167" s="360"/>
      <c r="X167" s="346">
        <v>60</v>
      </c>
      <c r="Y167" s="346">
        <v>10</v>
      </c>
      <c r="Z167" s="346">
        <v>39</v>
      </c>
      <c r="AA167" s="333" t="s">
        <v>308</v>
      </c>
      <c r="AC167" s="471">
        <v>217889</v>
      </c>
      <c r="AD167" s="472">
        <v>222173</v>
      </c>
      <c r="AE167" s="473">
        <f t="shared" si="9"/>
        <v>220031</v>
      </c>
    </row>
    <row r="168" spans="1:31" ht="12.75" customHeight="1">
      <c r="A168" s="288">
        <v>166</v>
      </c>
      <c r="B168" s="288"/>
      <c r="C168" s="364" t="s">
        <v>2667</v>
      </c>
      <c r="D168" s="360"/>
      <c r="E168" s="360"/>
      <c r="F168" s="304" t="s">
        <v>1844</v>
      </c>
      <c r="G168" s="327">
        <v>1</v>
      </c>
      <c r="H168" s="330">
        <v>295150</v>
      </c>
      <c r="I168" s="335">
        <v>0.19</v>
      </c>
      <c r="J168" s="330">
        <v>295150</v>
      </c>
      <c r="K168" s="330">
        <v>295150</v>
      </c>
      <c r="L168" s="360"/>
      <c r="M168" s="362"/>
      <c r="N168" s="362"/>
      <c r="O168" s="362"/>
      <c r="P168" s="360"/>
      <c r="Q168" s="360"/>
      <c r="R168" s="360"/>
      <c r="S168" s="360"/>
      <c r="T168" s="360"/>
      <c r="U168" s="360"/>
      <c r="V168" s="360"/>
      <c r="W168" s="360"/>
      <c r="X168" s="346">
        <v>60</v>
      </c>
      <c r="Y168" s="346">
        <v>10</v>
      </c>
      <c r="Z168" s="346">
        <v>39</v>
      </c>
      <c r="AA168" s="333" t="s">
        <v>308</v>
      </c>
      <c r="AC168" s="471">
        <v>292300</v>
      </c>
      <c r="AD168" s="472">
        <v>298000</v>
      </c>
      <c r="AE168" s="473">
        <f t="shared" si="9"/>
        <v>295150</v>
      </c>
    </row>
    <row r="169" spans="1:31" ht="12.75" customHeight="1">
      <c r="A169" s="288">
        <v>167</v>
      </c>
      <c r="B169" s="288"/>
      <c r="C169" s="364" t="s">
        <v>2668</v>
      </c>
      <c r="D169" s="360"/>
      <c r="E169" s="360"/>
      <c r="F169" s="304" t="s">
        <v>1844</v>
      </c>
      <c r="G169" s="327">
        <v>1</v>
      </c>
      <c r="H169" s="330">
        <v>301650</v>
      </c>
      <c r="I169" s="329">
        <v>0</v>
      </c>
      <c r="J169" s="330">
        <v>301650</v>
      </c>
      <c r="K169" s="330">
        <v>301650</v>
      </c>
      <c r="L169" s="360"/>
      <c r="M169" s="362"/>
      <c r="N169" s="362"/>
      <c r="O169" s="362"/>
      <c r="P169" s="360"/>
      <c r="Q169" s="360"/>
      <c r="R169" s="360"/>
      <c r="S169" s="360"/>
      <c r="T169" s="360"/>
      <c r="U169" s="360"/>
      <c r="V169" s="360"/>
      <c r="W169" s="360"/>
      <c r="X169" s="346">
        <v>60</v>
      </c>
      <c r="Y169" s="346">
        <v>10</v>
      </c>
      <c r="Z169" s="346">
        <v>39</v>
      </c>
      <c r="AA169" s="333" t="s">
        <v>308</v>
      </c>
      <c r="AC169" s="471">
        <v>298700</v>
      </c>
      <c r="AD169" s="472">
        <v>304600</v>
      </c>
      <c r="AE169" s="473">
        <f t="shared" si="9"/>
        <v>301650</v>
      </c>
    </row>
    <row r="170" spans="1:31" ht="12.75" customHeight="1">
      <c r="A170" s="288">
        <v>168</v>
      </c>
      <c r="B170" s="288"/>
      <c r="C170" s="364" t="s">
        <v>2669</v>
      </c>
      <c r="D170" s="360"/>
      <c r="E170" s="360"/>
      <c r="F170" s="304" t="s">
        <v>144</v>
      </c>
      <c r="G170" s="327">
        <v>1</v>
      </c>
      <c r="H170" s="330">
        <v>27700</v>
      </c>
      <c r="I170" s="335">
        <v>0</v>
      </c>
      <c r="J170" s="330">
        <v>27700</v>
      </c>
      <c r="K170" s="330">
        <v>27700</v>
      </c>
      <c r="L170" s="360"/>
      <c r="M170" s="362"/>
      <c r="N170" s="362"/>
      <c r="O170" s="362"/>
      <c r="P170" s="360"/>
      <c r="Q170" s="360"/>
      <c r="R170" s="360"/>
      <c r="S170" s="360"/>
      <c r="T170" s="360"/>
      <c r="U170" s="360"/>
      <c r="V170" s="360"/>
      <c r="W170" s="360"/>
      <c r="X170" s="346">
        <v>42</v>
      </c>
      <c r="Y170" s="346">
        <v>18</v>
      </c>
      <c r="Z170" s="346">
        <v>15</v>
      </c>
      <c r="AA170" s="333" t="s">
        <v>39</v>
      </c>
      <c r="AC170" s="471">
        <v>27400</v>
      </c>
      <c r="AD170" s="472">
        <v>28000</v>
      </c>
      <c r="AE170" s="473">
        <f t="shared" si="9"/>
        <v>27700</v>
      </c>
    </row>
    <row r="171" spans="1:31" ht="12.75" customHeight="1">
      <c r="A171" s="288">
        <v>169</v>
      </c>
      <c r="B171" s="288"/>
      <c r="C171" s="364" t="s">
        <v>2670</v>
      </c>
      <c r="D171" s="360"/>
      <c r="E171" s="360"/>
      <c r="F171" s="304" t="s">
        <v>144</v>
      </c>
      <c r="G171" s="327">
        <v>1</v>
      </c>
      <c r="H171" s="330">
        <v>12300</v>
      </c>
      <c r="I171" s="329">
        <v>0</v>
      </c>
      <c r="J171" s="330">
        <v>12300</v>
      </c>
      <c r="K171" s="330">
        <v>12300</v>
      </c>
      <c r="L171" s="360"/>
      <c r="M171" s="362"/>
      <c r="N171" s="362"/>
      <c r="O171" s="362"/>
      <c r="P171" s="360"/>
      <c r="Q171" s="360"/>
      <c r="R171" s="360"/>
      <c r="S171" s="360"/>
      <c r="T171" s="360"/>
      <c r="U171" s="360"/>
      <c r="V171" s="360"/>
      <c r="W171" s="360"/>
      <c r="X171" s="346">
        <v>41</v>
      </c>
      <c r="Y171" s="346">
        <v>11</v>
      </c>
      <c r="Z171" s="346">
        <v>16</v>
      </c>
      <c r="AA171" s="333" t="s">
        <v>383</v>
      </c>
      <c r="AC171" s="471">
        <v>12200</v>
      </c>
      <c r="AD171" s="472">
        <v>12400</v>
      </c>
      <c r="AE171" s="473">
        <f t="shared" si="9"/>
        <v>12300</v>
      </c>
    </row>
    <row r="172" spans="1:31" ht="29.25" customHeight="1">
      <c r="A172" s="288">
        <v>170</v>
      </c>
      <c r="B172" s="288"/>
      <c r="C172" s="364" t="s">
        <v>2671</v>
      </c>
      <c r="D172" s="360"/>
      <c r="E172" s="360"/>
      <c r="F172" s="304" t="s">
        <v>1844</v>
      </c>
      <c r="G172" s="327">
        <v>1</v>
      </c>
      <c r="H172" s="330">
        <v>94400</v>
      </c>
      <c r="I172" s="335">
        <v>0.19</v>
      </c>
      <c r="J172" s="330">
        <v>112336</v>
      </c>
      <c r="K172" s="330">
        <v>112336</v>
      </c>
      <c r="L172" s="360"/>
      <c r="M172" s="362"/>
      <c r="N172" s="362"/>
      <c r="O172" s="362"/>
      <c r="P172" s="360"/>
      <c r="Q172" s="360"/>
      <c r="R172" s="360"/>
      <c r="S172" s="360"/>
      <c r="T172" s="360"/>
      <c r="U172" s="360"/>
      <c r="V172" s="360"/>
      <c r="W172" s="360"/>
      <c r="X172" s="346">
        <v>41</v>
      </c>
      <c r="Y172" s="346">
        <v>11</v>
      </c>
      <c r="Z172" s="346">
        <v>16</v>
      </c>
      <c r="AA172" s="333" t="s">
        <v>2653</v>
      </c>
      <c r="AC172" s="471">
        <v>111265</v>
      </c>
      <c r="AD172" s="472">
        <v>113407</v>
      </c>
      <c r="AE172" s="473">
        <f t="shared" si="9"/>
        <v>112336</v>
      </c>
    </row>
    <row r="173" spans="1:31" ht="25.5" customHeight="1">
      <c r="A173" s="288">
        <v>171</v>
      </c>
      <c r="B173" s="288"/>
      <c r="C173" s="364" t="s">
        <v>2672</v>
      </c>
      <c r="D173" s="360"/>
      <c r="E173" s="360"/>
      <c r="F173" s="304" t="s">
        <v>2407</v>
      </c>
      <c r="G173" s="327">
        <v>1</v>
      </c>
      <c r="H173" s="330">
        <v>977500</v>
      </c>
      <c r="I173" s="329">
        <v>0.19</v>
      </c>
      <c r="J173" s="330">
        <v>1163225</v>
      </c>
      <c r="K173" s="330">
        <v>1163225</v>
      </c>
      <c r="L173" s="360"/>
      <c r="M173" s="362"/>
      <c r="N173" s="362"/>
      <c r="O173" s="362"/>
      <c r="P173" s="360"/>
      <c r="Q173" s="360"/>
      <c r="R173" s="360"/>
      <c r="S173" s="360"/>
      <c r="T173" s="360"/>
      <c r="U173" s="360"/>
      <c r="V173" s="360"/>
      <c r="W173" s="360"/>
      <c r="X173" s="346">
        <v>41</v>
      </c>
      <c r="Y173" s="346">
        <v>11</v>
      </c>
      <c r="Z173" s="346">
        <v>16</v>
      </c>
      <c r="AA173" s="333" t="s">
        <v>2673</v>
      </c>
      <c r="AC173" s="471">
        <v>1151920</v>
      </c>
      <c r="AD173" s="472">
        <v>1174530</v>
      </c>
      <c r="AE173" s="473">
        <f t="shared" si="9"/>
        <v>1163225</v>
      </c>
    </row>
    <row r="174" spans="1:31" ht="25.5" customHeight="1">
      <c r="A174" s="288">
        <v>172</v>
      </c>
      <c r="B174" s="288"/>
      <c r="C174" s="364" t="s">
        <v>2674</v>
      </c>
      <c r="D174" s="360"/>
      <c r="E174" s="360"/>
      <c r="F174" s="304" t="s">
        <v>1844</v>
      </c>
      <c r="G174" s="327">
        <v>1</v>
      </c>
      <c r="H174" s="330">
        <v>350000</v>
      </c>
      <c r="I174" s="335">
        <v>0.19</v>
      </c>
      <c r="J174" s="330">
        <f>(H174*I174)+(H174)</f>
        <v>416500</v>
      </c>
      <c r="K174" s="330">
        <f>J174*G174</f>
        <v>416500</v>
      </c>
      <c r="L174" s="581"/>
      <c r="M174" s="362"/>
      <c r="N174" s="362"/>
      <c r="O174" s="362"/>
      <c r="P174" s="360"/>
      <c r="Q174" s="360"/>
      <c r="R174" s="360"/>
      <c r="S174" s="360"/>
      <c r="T174" s="360"/>
      <c r="U174" s="360"/>
      <c r="V174" s="360"/>
      <c r="W174" s="360"/>
      <c r="X174" s="346">
        <v>41</v>
      </c>
      <c r="Y174" s="346">
        <v>11</v>
      </c>
      <c r="Z174" s="346">
        <v>58</v>
      </c>
      <c r="AA174" s="333" t="s">
        <v>532</v>
      </c>
      <c r="AC174" s="471">
        <v>0</v>
      </c>
      <c r="AD174" s="472">
        <v>0</v>
      </c>
      <c r="AE174" s="473">
        <f t="shared" si="9"/>
        <v>0</v>
      </c>
    </row>
    <row r="175" spans="1:31" ht="25.5" customHeight="1">
      <c r="A175" s="288">
        <v>174</v>
      </c>
      <c r="B175" s="288"/>
      <c r="C175" s="364" t="s">
        <v>2675</v>
      </c>
      <c r="D175" s="360"/>
      <c r="E175" s="360"/>
      <c r="F175" s="304" t="s">
        <v>1844</v>
      </c>
      <c r="G175" s="327">
        <v>1</v>
      </c>
      <c r="H175" s="330">
        <v>94900</v>
      </c>
      <c r="I175" s="335">
        <v>0.19</v>
      </c>
      <c r="J175" s="330">
        <v>112931</v>
      </c>
      <c r="K175" s="330">
        <v>112931</v>
      </c>
      <c r="L175" s="360"/>
      <c r="M175" s="362"/>
      <c r="N175" s="362"/>
      <c r="O175" s="362"/>
      <c r="P175" s="360"/>
      <c r="Q175" s="360"/>
      <c r="R175" s="360"/>
      <c r="S175" s="360"/>
      <c r="T175" s="360"/>
      <c r="U175" s="360"/>
      <c r="V175" s="360"/>
      <c r="W175" s="360"/>
      <c r="X175" s="346">
        <v>41</v>
      </c>
      <c r="Y175" s="346">
        <v>11</v>
      </c>
      <c r="Z175" s="346">
        <v>58</v>
      </c>
      <c r="AA175" s="333" t="s">
        <v>532</v>
      </c>
      <c r="AC175" s="471">
        <v>111860</v>
      </c>
      <c r="AD175" s="472">
        <v>114002</v>
      </c>
      <c r="AE175" s="473">
        <f t="shared" si="9"/>
        <v>112931</v>
      </c>
    </row>
    <row r="176" spans="1:31" ht="18" customHeight="1">
      <c r="A176" s="288">
        <v>175</v>
      </c>
      <c r="B176" s="288"/>
      <c r="C176" s="364" t="s">
        <v>2676</v>
      </c>
      <c r="D176" s="360"/>
      <c r="E176" s="360"/>
      <c r="F176" s="304" t="s">
        <v>1844</v>
      </c>
      <c r="G176" s="327">
        <v>1</v>
      </c>
      <c r="H176" s="330">
        <v>11300</v>
      </c>
      <c r="I176" s="329">
        <v>0.19</v>
      </c>
      <c r="J176" s="330">
        <v>13447</v>
      </c>
      <c r="K176" s="330">
        <v>13447</v>
      </c>
      <c r="L176" s="360"/>
      <c r="M176" s="362"/>
      <c r="N176" s="362"/>
      <c r="O176" s="362"/>
      <c r="P176" s="360"/>
      <c r="Q176" s="360"/>
      <c r="R176" s="360"/>
      <c r="S176" s="360"/>
      <c r="T176" s="360"/>
      <c r="U176" s="360"/>
      <c r="V176" s="360"/>
      <c r="W176" s="360"/>
      <c r="X176" s="346">
        <v>41</v>
      </c>
      <c r="Y176" s="346">
        <v>11</v>
      </c>
      <c r="Z176" s="346">
        <v>58</v>
      </c>
      <c r="AA176" s="333" t="s">
        <v>532</v>
      </c>
      <c r="AC176" s="471">
        <v>13328</v>
      </c>
      <c r="AD176" s="472">
        <v>13566</v>
      </c>
      <c r="AE176" s="473">
        <f t="shared" si="9"/>
        <v>13447</v>
      </c>
    </row>
    <row r="177" spans="1:31" ht="12.75" customHeight="1">
      <c r="A177" s="288">
        <v>176</v>
      </c>
      <c r="B177" s="288"/>
      <c r="C177" s="364" t="s">
        <v>2677</v>
      </c>
      <c r="D177" s="360"/>
      <c r="E177" s="360"/>
      <c r="F177" s="304" t="s">
        <v>144</v>
      </c>
      <c r="G177" s="327">
        <v>1</v>
      </c>
      <c r="H177" s="330">
        <v>11500</v>
      </c>
      <c r="I177" s="335">
        <v>0.19</v>
      </c>
      <c r="J177" s="330">
        <v>13685</v>
      </c>
      <c r="K177" s="330">
        <v>13685</v>
      </c>
      <c r="L177" s="360"/>
      <c r="M177" s="362"/>
      <c r="N177" s="362"/>
      <c r="O177" s="362"/>
      <c r="P177" s="360"/>
      <c r="Q177" s="360"/>
      <c r="R177" s="360"/>
      <c r="S177" s="360"/>
      <c r="T177" s="360"/>
      <c r="U177" s="360"/>
      <c r="V177" s="360"/>
      <c r="W177" s="360"/>
      <c r="X177" s="346">
        <v>41</v>
      </c>
      <c r="Y177" s="346">
        <v>11</v>
      </c>
      <c r="Z177" s="346">
        <v>58</v>
      </c>
      <c r="AA177" s="333" t="s">
        <v>532</v>
      </c>
      <c r="AC177" s="471">
        <v>13566</v>
      </c>
      <c r="AD177" s="472">
        <v>13804</v>
      </c>
      <c r="AE177" s="473">
        <f t="shared" si="9"/>
        <v>13685</v>
      </c>
    </row>
    <row r="178" spans="1:31" ht="15.75" customHeight="1">
      <c r="A178" s="288">
        <v>177</v>
      </c>
      <c r="B178" s="288"/>
      <c r="C178" s="364" t="s">
        <v>2678</v>
      </c>
      <c r="D178" s="360"/>
      <c r="E178" s="360"/>
      <c r="F178" s="304" t="s">
        <v>144</v>
      </c>
      <c r="G178" s="327">
        <v>1</v>
      </c>
      <c r="H178" s="330">
        <v>353450</v>
      </c>
      <c r="I178" s="329">
        <v>0</v>
      </c>
      <c r="J178" s="330">
        <v>353450</v>
      </c>
      <c r="K178" s="330">
        <v>353450</v>
      </c>
      <c r="L178" s="360"/>
      <c r="M178" s="362"/>
      <c r="N178" s="362"/>
      <c r="O178" s="362"/>
      <c r="P178" s="360"/>
      <c r="Q178" s="360"/>
      <c r="R178" s="360"/>
      <c r="S178" s="360"/>
      <c r="T178" s="360"/>
      <c r="U178" s="360"/>
      <c r="V178" s="360"/>
      <c r="W178" s="360"/>
      <c r="X178" s="346">
        <v>41</v>
      </c>
      <c r="Y178" s="346">
        <v>12</v>
      </c>
      <c r="Z178" s="346">
        <v>15</v>
      </c>
      <c r="AA178" s="333" t="s">
        <v>62</v>
      </c>
      <c r="AC178" s="471">
        <v>350000</v>
      </c>
      <c r="AD178" s="472">
        <v>356900</v>
      </c>
      <c r="AE178" s="473">
        <f t="shared" si="9"/>
        <v>353450</v>
      </c>
    </row>
    <row r="179" spans="1:31" ht="25.5" customHeight="1">
      <c r="A179" s="288">
        <v>178</v>
      </c>
      <c r="B179" s="288"/>
      <c r="C179" s="364" t="s">
        <v>2679</v>
      </c>
      <c r="D179" s="360"/>
      <c r="E179" s="360"/>
      <c r="F179" s="304" t="s">
        <v>144</v>
      </c>
      <c r="G179" s="327">
        <v>1</v>
      </c>
      <c r="H179" s="330">
        <v>489350</v>
      </c>
      <c r="I179" s="335">
        <v>0</v>
      </c>
      <c r="J179" s="330">
        <v>489350</v>
      </c>
      <c r="K179" s="330">
        <v>489350</v>
      </c>
      <c r="L179" s="360"/>
      <c r="M179" s="362"/>
      <c r="N179" s="362"/>
      <c r="O179" s="362"/>
      <c r="P179" s="360"/>
      <c r="Q179" s="360"/>
      <c r="R179" s="360"/>
      <c r="S179" s="360"/>
      <c r="T179" s="360"/>
      <c r="U179" s="360"/>
      <c r="V179" s="360"/>
      <c r="W179" s="360"/>
      <c r="X179" s="346">
        <v>41</v>
      </c>
      <c r="Y179" s="346">
        <v>12</v>
      </c>
      <c r="Z179" s="346">
        <v>26</v>
      </c>
      <c r="AA179" s="333" t="s">
        <v>39</v>
      </c>
      <c r="AC179" s="471">
        <v>484600</v>
      </c>
      <c r="AD179" s="472">
        <v>494100</v>
      </c>
      <c r="AE179" s="473">
        <f t="shared" si="9"/>
        <v>489350</v>
      </c>
    </row>
    <row r="180" spans="1:31" ht="25.5" customHeight="1">
      <c r="A180" s="288">
        <v>179</v>
      </c>
      <c r="B180" s="288"/>
      <c r="C180" s="364" t="s">
        <v>2680</v>
      </c>
      <c r="D180" s="360"/>
      <c r="E180" s="360"/>
      <c r="F180" s="304" t="s">
        <v>1844</v>
      </c>
      <c r="G180" s="327">
        <v>1</v>
      </c>
      <c r="H180" s="330">
        <v>711100</v>
      </c>
      <c r="I180" s="329">
        <v>0</v>
      </c>
      <c r="J180" s="330">
        <v>711100</v>
      </c>
      <c r="K180" s="330">
        <v>711100</v>
      </c>
      <c r="L180" s="360"/>
      <c r="M180" s="362"/>
      <c r="N180" s="362"/>
      <c r="O180" s="362"/>
      <c r="P180" s="360"/>
      <c r="Q180" s="360"/>
      <c r="R180" s="360"/>
      <c r="S180" s="360"/>
      <c r="T180" s="360"/>
      <c r="U180" s="360"/>
      <c r="V180" s="360"/>
      <c r="W180" s="360"/>
      <c r="X180" s="346">
        <v>60</v>
      </c>
      <c r="Y180" s="346">
        <v>10</v>
      </c>
      <c r="Z180" s="346">
        <v>39</v>
      </c>
      <c r="AA180" s="333" t="s">
        <v>308</v>
      </c>
      <c r="AC180" s="471">
        <v>711100</v>
      </c>
      <c r="AD180" s="472">
        <v>711100</v>
      </c>
      <c r="AE180" s="473">
        <f t="shared" si="9"/>
        <v>711100</v>
      </c>
    </row>
    <row r="181" spans="1:31" ht="25.5" customHeight="1">
      <c r="A181" s="288">
        <v>180</v>
      </c>
      <c r="B181" s="288"/>
      <c r="C181" s="364" t="s">
        <v>2681</v>
      </c>
      <c r="D181" s="360"/>
      <c r="E181" s="360"/>
      <c r="F181" s="304" t="s">
        <v>1844</v>
      </c>
      <c r="G181" s="327">
        <v>1</v>
      </c>
      <c r="H181" s="330">
        <v>2077100</v>
      </c>
      <c r="I181" s="335">
        <v>0</v>
      </c>
      <c r="J181" s="330">
        <v>2077100</v>
      </c>
      <c r="K181" s="330">
        <v>2077100</v>
      </c>
      <c r="L181" s="360"/>
      <c r="M181" s="362"/>
      <c r="N181" s="362"/>
      <c r="O181" s="362"/>
      <c r="P181" s="360"/>
      <c r="Q181" s="360"/>
      <c r="R181" s="360"/>
      <c r="S181" s="360"/>
      <c r="T181" s="360"/>
      <c r="U181" s="360"/>
      <c r="V181" s="360"/>
      <c r="W181" s="360"/>
      <c r="X181" s="346">
        <v>42</v>
      </c>
      <c r="Y181" s="346">
        <v>12</v>
      </c>
      <c r="Z181" s="346">
        <v>18</v>
      </c>
      <c r="AA181" s="333" t="s">
        <v>59</v>
      </c>
      <c r="AC181" s="471">
        <v>2056900</v>
      </c>
      <c r="AD181" s="472">
        <v>2097300</v>
      </c>
      <c r="AE181" s="473">
        <f t="shared" si="9"/>
        <v>2077100</v>
      </c>
    </row>
    <row r="182" spans="1:31" ht="25.5" customHeight="1">
      <c r="A182" s="288">
        <v>181</v>
      </c>
      <c r="B182" s="288"/>
      <c r="C182" s="364" t="s">
        <v>2682</v>
      </c>
      <c r="D182" s="360"/>
      <c r="E182" s="360"/>
      <c r="F182" s="304" t="s">
        <v>144</v>
      </c>
      <c r="G182" s="327">
        <v>1</v>
      </c>
      <c r="H182" s="330">
        <v>1616300</v>
      </c>
      <c r="I182" s="329">
        <v>0</v>
      </c>
      <c r="J182" s="330">
        <v>1616300</v>
      </c>
      <c r="K182" s="330">
        <v>1616300</v>
      </c>
      <c r="L182" s="360"/>
      <c r="M182" s="362"/>
      <c r="N182" s="362"/>
      <c r="O182" s="362"/>
      <c r="P182" s="360"/>
      <c r="Q182" s="360"/>
      <c r="R182" s="360"/>
      <c r="S182" s="360"/>
      <c r="T182" s="360"/>
      <c r="U182" s="360"/>
      <c r="V182" s="360"/>
      <c r="W182" s="360"/>
      <c r="X182" s="346">
        <v>42</v>
      </c>
      <c r="Y182" s="346">
        <v>12</v>
      </c>
      <c r="Z182" s="346">
        <v>18</v>
      </c>
      <c r="AA182" s="333" t="s">
        <v>54</v>
      </c>
      <c r="AC182" s="471">
        <v>1600600</v>
      </c>
      <c r="AD182" s="472">
        <v>1632000</v>
      </c>
      <c r="AE182" s="473">
        <f t="shared" si="9"/>
        <v>1616300</v>
      </c>
    </row>
    <row r="183" spans="1:31" ht="25.5" customHeight="1">
      <c r="A183" s="288">
        <v>182</v>
      </c>
      <c r="B183" s="288"/>
      <c r="C183" s="364" t="s">
        <v>2683</v>
      </c>
      <c r="D183" s="360"/>
      <c r="E183" s="360"/>
      <c r="F183" s="304" t="s">
        <v>1844</v>
      </c>
      <c r="G183" s="327">
        <v>1</v>
      </c>
      <c r="H183" s="330">
        <v>42700</v>
      </c>
      <c r="I183" s="335">
        <v>0.19</v>
      </c>
      <c r="J183" s="330">
        <v>50813</v>
      </c>
      <c r="K183" s="330">
        <v>50813</v>
      </c>
      <c r="L183" s="360"/>
      <c r="M183" s="362"/>
      <c r="N183" s="362"/>
      <c r="O183" s="362"/>
      <c r="P183" s="360"/>
      <c r="Q183" s="360"/>
      <c r="R183" s="360"/>
      <c r="S183" s="360"/>
      <c r="T183" s="360"/>
      <c r="U183" s="360"/>
      <c r="V183" s="360"/>
      <c r="W183" s="360"/>
      <c r="X183" s="346">
        <v>41</v>
      </c>
      <c r="Y183" s="346">
        <v>10</v>
      </c>
      <c r="Z183" s="346">
        <v>53</v>
      </c>
      <c r="AA183" s="333" t="s">
        <v>1584</v>
      </c>
      <c r="AC183" s="471">
        <v>50337</v>
      </c>
      <c r="AD183" s="472">
        <v>51289</v>
      </c>
      <c r="AE183" s="473">
        <f t="shared" si="9"/>
        <v>50813</v>
      </c>
    </row>
    <row r="184" spans="1:31" ht="25.5" customHeight="1">
      <c r="A184" s="288">
        <v>183</v>
      </c>
      <c r="B184" s="288"/>
      <c r="C184" s="364" t="s">
        <v>2684</v>
      </c>
      <c r="D184" s="360"/>
      <c r="E184" s="360"/>
      <c r="F184" s="304" t="s">
        <v>2407</v>
      </c>
      <c r="G184" s="327">
        <v>1</v>
      </c>
      <c r="H184" s="330">
        <v>36250</v>
      </c>
      <c r="I184" s="329">
        <v>0.19</v>
      </c>
      <c r="J184" s="330">
        <v>43138</v>
      </c>
      <c r="K184" s="330">
        <v>43138</v>
      </c>
      <c r="L184" s="360"/>
      <c r="M184" s="362"/>
      <c r="N184" s="362"/>
      <c r="O184" s="362"/>
      <c r="P184" s="360"/>
      <c r="Q184" s="360"/>
      <c r="R184" s="360"/>
      <c r="S184" s="360"/>
      <c r="T184" s="360"/>
      <c r="U184" s="360"/>
      <c r="V184" s="360"/>
      <c r="W184" s="360"/>
      <c r="X184" s="346">
        <v>41</v>
      </c>
      <c r="Y184" s="346">
        <v>11</v>
      </c>
      <c r="Z184" s="346">
        <v>61</v>
      </c>
      <c r="AA184" s="333" t="s">
        <v>383</v>
      </c>
      <c r="AC184" s="471">
        <v>42721</v>
      </c>
      <c r="AD184" s="472">
        <v>43554</v>
      </c>
      <c r="AE184" s="473">
        <f t="shared" si="9"/>
        <v>43137.5</v>
      </c>
    </row>
    <row r="185" spans="1:31" ht="12.75" customHeight="1">
      <c r="A185" s="288">
        <v>184</v>
      </c>
      <c r="B185" s="288"/>
      <c r="C185" s="364" t="s">
        <v>2685</v>
      </c>
      <c r="D185" s="360"/>
      <c r="E185" s="360"/>
      <c r="F185" s="304" t="s">
        <v>144</v>
      </c>
      <c r="G185" s="327">
        <v>1</v>
      </c>
      <c r="H185" s="330">
        <v>222950</v>
      </c>
      <c r="I185" s="335">
        <v>0.19</v>
      </c>
      <c r="J185" s="330">
        <v>265311</v>
      </c>
      <c r="K185" s="330">
        <v>265311</v>
      </c>
      <c r="L185" s="360"/>
      <c r="M185" s="362"/>
      <c r="N185" s="362"/>
      <c r="O185" s="362"/>
      <c r="P185" s="360"/>
      <c r="Q185" s="360"/>
      <c r="R185" s="360"/>
      <c r="S185" s="360"/>
      <c r="T185" s="360"/>
      <c r="U185" s="360"/>
      <c r="V185" s="360"/>
      <c r="W185" s="360"/>
      <c r="X185" s="346">
        <v>41</v>
      </c>
      <c r="Y185" s="346">
        <v>12</v>
      </c>
      <c r="Z185" s="346">
        <v>21</v>
      </c>
      <c r="AA185" s="333" t="s">
        <v>39</v>
      </c>
      <c r="AC185" s="471">
        <v>262752</v>
      </c>
      <c r="AD185" s="472">
        <v>267869</v>
      </c>
      <c r="AE185" s="473">
        <f t="shared" si="9"/>
        <v>265310.5</v>
      </c>
    </row>
    <row r="186" spans="1:31" ht="12.75" customHeight="1">
      <c r="A186" s="288">
        <v>185</v>
      </c>
      <c r="B186" s="288"/>
      <c r="C186" s="364" t="s">
        <v>2686</v>
      </c>
      <c r="D186" s="360"/>
      <c r="E186" s="360"/>
      <c r="F186" s="304" t="s">
        <v>144</v>
      </c>
      <c r="G186" s="327">
        <v>1</v>
      </c>
      <c r="H186" s="330">
        <v>386050</v>
      </c>
      <c r="I186" s="329">
        <v>0</v>
      </c>
      <c r="J186" s="330">
        <v>386050</v>
      </c>
      <c r="K186" s="330">
        <v>386050</v>
      </c>
      <c r="L186" s="360"/>
      <c r="M186" s="362"/>
      <c r="N186" s="362"/>
      <c r="O186" s="362"/>
      <c r="P186" s="360"/>
      <c r="Q186" s="360"/>
      <c r="R186" s="360"/>
      <c r="S186" s="360"/>
      <c r="T186" s="360"/>
      <c r="U186" s="360"/>
      <c r="V186" s="360"/>
      <c r="W186" s="360"/>
      <c r="X186" s="346">
        <v>41</v>
      </c>
      <c r="Y186" s="346">
        <v>12</v>
      </c>
      <c r="Z186" s="346">
        <v>21</v>
      </c>
      <c r="AA186" s="333" t="s">
        <v>39</v>
      </c>
      <c r="AC186" s="471">
        <v>382300</v>
      </c>
      <c r="AD186" s="472">
        <v>389800</v>
      </c>
      <c r="AE186" s="473">
        <f t="shared" si="9"/>
        <v>386050</v>
      </c>
    </row>
    <row r="187" spans="1:31" ht="12.75" customHeight="1">
      <c r="A187" s="288">
        <v>186</v>
      </c>
      <c r="B187" s="288"/>
      <c r="C187" s="364" t="s">
        <v>2687</v>
      </c>
      <c r="D187" s="360"/>
      <c r="E187" s="360"/>
      <c r="F187" s="304" t="s">
        <v>144</v>
      </c>
      <c r="G187" s="327">
        <v>1</v>
      </c>
      <c r="H187" s="330">
        <v>255550</v>
      </c>
      <c r="I187" s="335">
        <v>0</v>
      </c>
      <c r="J187" s="330">
        <v>255550</v>
      </c>
      <c r="K187" s="330">
        <v>255550</v>
      </c>
      <c r="L187" s="360"/>
      <c r="M187" s="362"/>
      <c r="N187" s="362"/>
      <c r="O187" s="362"/>
      <c r="P187" s="360"/>
      <c r="Q187" s="360"/>
      <c r="R187" s="360"/>
      <c r="S187" s="360"/>
      <c r="T187" s="360"/>
      <c r="U187" s="360"/>
      <c r="V187" s="360"/>
      <c r="W187" s="360"/>
      <c r="X187" s="346">
        <v>41</v>
      </c>
      <c r="Y187" s="346">
        <v>12</v>
      </c>
      <c r="Z187" s="346">
        <v>17</v>
      </c>
      <c r="AA187" s="333" t="s">
        <v>59</v>
      </c>
      <c r="AC187" s="471">
        <v>253100</v>
      </c>
      <c r="AD187" s="472">
        <v>258000</v>
      </c>
      <c r="AE187" s="473">
        <f t="shared" si="9"/>
        <v>255550</v>
      </c>
    </row>
    <row r="188" spans="1:31" ht="12.75" customHeight="1">
      <c r="A188" s="288">
        <v>187</v>
      </c>
      <c r="B188" s="288"/>
      <c r="C188" s="364" t="s">
        <v>2688</v>
      </c>
      <c r="D188" s="360"/>
      <c r="E188" s="360"/>
      <c r="F188" s="304" t="s">
        <v>144</v>
      </c>
      <c r="G188" s="327">
        <v>1</v>
      </c>
      <c r="H188" s="330">
        <v>1397400</v>
      </c>
      <c r="I188" s="329">
        <v>0.19</v>
      </c>
      <c r="J188" s="330">
        <v>1467270</v>
      </c>
      <c r="K188" s="330">
        <v>1467270</v>
      </c>
      <c r="L188" s="360"/>
      <c r="M188" s="362"/>
      <c r="N188" s="362"/>
      <c r="O188" s="362"/>
      <c r="P188" s="360"/>
      <c r="Q188" s="360"/>
      <c r="R188" s="360"/>
      <c r="S188" s="360"/>
      <c r="T188" s="360"/>
      <c r="U188" s="360"/>
      <c r="V188" s="360"/>
      <c r="W188" s="360"/>
      <c r="X188" s="346">
        <v>41</v>
      </c>
      <c r="Y188" s="346">
        <v>10</v>
      </c>
      <c r="Z188" s="346">
        <v>53</v>
      </c>
      <c r="AA188" s="333" t="s">
        <v>62</v>
      </c>
      <c r="AC188" s="471">
        <v>1452990</v>
      </c>
      <c r="AD188" s="472">
        <v>1481550</v>
      </c>
      <c r="AE188" s="473">
        <f t="shared" si="9"/>
        <v>1467270</v>
      </c>
    </row>
    <row r="189" spans="1:31" ht="12.75" customHeight="1">
      <c r="A189" s="288">
        <v>188</v>
      </c>
      <c r="B189" s="288"/>
      <c r="C189" s="364" t="s">
        <v>2689</v>
      </c>
      <c r="D189" s="360"/>
      <c r="E189" s="360"/>
      <c r="F189" s="304" t="s">
        <v>144</v>
      </c>
      <c r="G189" s="327">
        <v>1</v>
      </c>
      <c r="H189" s="330">
        <v>364300</v>
      </c>
      <c r="I189" s="335">
        <v>0</v>
      </c>
      <c r="J189" s="330">
        <v>364300</v>
      </c>
      <c r="K189" s="330">
        <v>364300</v>
      </c>
      <c r="L189" s="360"/>
      <c r="M189" s="362"/>
      <c r="N189" s="362"/>
      <c r="O189" s="362"/>
      <c r="P189" s="360"/>
      <c r="Q189" s="360"/>
      <c r="R189" s="360"/>
      <c r="S189" s="360"/>
      <c r="T189" s="360"/>
      <c r="U189" s="360"/>
      <c r="V189" s="360"/>
      <c r="W189" s="360"/>
      <c r="X189" s="346">
        <v>41</v>
      </c>
      <c r="Y189" s="346">
        <v>10</v>
      </c>
      <c r="Z189" s="346">
        <v>53</v>
      </c>
      <c r="AA189" s="333" t="s">
        <v>577</v>
      </c>
      <c r="AC189" s="471">
        <v>360800</v>
      </c>
      <c r="AD189" s="472">
        <v>367800</v>
      </c>
      <c r="AE189" s="473">
        <f t="shared" si="9"/>
        <v>364300</v>
      </c>
    </row>
    <row r="190" spans="1:31" ht="12.75" customHeight="1">
      <c r="A190" s="288">
        <v>189</v>
      </c>
      <c r="B190" s="288"/>
      <c r="C190" s="364" t="s">
        <v>2690</v>
      </c>
      <c r="D190" s="360"/>
      <c r="E190" s="360"/>
      <c r="F190" s="304" t="s">
        <v>1844</v>
      </c>
      <c r="G190" s="327">
        <v>1</v>
      </c>
      <c r="H190" s="330">
        <v>657900</v>
      </c>
      <c r="I190" s="329">
        <v>0</v>
      </c>
      <c r="J190" s="330">
        <v>657900</v>
      </c>
      <c r="K190" s="330">
        <v>657900</v>
      </c>
      <c r="L190" s="360"/>
      <c r="M190" s="362"/>
      <c r="N190" s="362"/>
      <c r="O190" s="362"/>
      <c r="P190" s="360"/>
      <c r="Q190" s="360"/>
      <c r="R190" s="360"/>
      <c r="S190" s="360"/>
      <c r="T190" s="360"/>
      <c r="U190" s="360"/>
      <c r="V190" s="360"/>
      <c r="W190" s="360"/>
      <c r="X190" s="346">
        <v>41</v>
      </c>
      <c r="Y190" s="346">
        <v>10</v>
      </c>
      <c r="Z190" s="346">
        <v>53</v>
      </c>
      <c r="AA190" s="333" t="s">
        <v>2513</v>
      </c>
      <c r="AC190" s="471">
        <v>651500</v>
      </c>
      <c r="AD190" s="472">
        <v>664300</v>
      </c>
      <c r="AE190" s="473">
        <f t="shared" si="9"/>
        <v>657900</v>
      </c>
    </row>
    <row r="191" spans="1:31" ht="12.75" customHeight="1">
      <c r="A191" s="288">
        <v>190</v>
      </c>
      <c r="B191" s="288"/>
      <c r="C191" s="334" t="s">
        <v>2691</v>
      </c>
      <c r="D191" s="360"/>
      <c r="E191" s="360"/>
      <c r="F191" s="304" t="s">
        <v>1844</v>
      </c>
      <c r="G191" s="327">
        <v>1</v>
      </c>
      <c r="H191" s="330">
        <v>442800</v>
      </c>
      <c r="I191" s="335">
        <v>0.19</v>
      </c>
      <c r="J191" s="330">
        <v>526932</v>
      </c>
      <c r="K191" s="330">
        <v>526932</v>
      </c>
      <c r="L191" s="360"/>
      <c r="M191" s="362"/>
      <c r="N191" s="362"/>
      <c r="O191" s="362"/>
      <c r="P191" s="360"/>
      <c r="Q191" s="360"/>
      <c r="R191" s="360"/>
      <c r="S191" s="360"/>
      <c r="T191" s="360"/>
      <c r="U191" s="360"/>
      <c r="V191" s="360"/>
      <c r="W191" s="360"/>
      <c r="X191" s="346">
        <v>60</v>
      </c>
      <c r="Y191" s="346">
        <v>10</v>
      </c>
      <c r="Z191" s="346">
        <v>39</v>
      </c>
      <c r="AA191" s="333" t="s">
        <v>308</v>
      </c>
      <c r="AC191" s="471">
        <v>521815</v>
      </c>
      <c r="AD191" s="472">
        <v>532049</v>
      </c>
      <c r="AE191" s="473">
        <f t="shared" si="9"/>
        <v>526932</v>
      </c>
    </row>
    <row r="192" spans="1:31" ht="12.75" customHeight="1">
      <c r="A192" s="288">
        <v>191</v>
      </c>
      <c r="B192" s="288"/>
      <c r="C192" s="366" t="s">
        <v>2692</v>
      </c>
      <c r="D192" s="360"/>
      <c r="E192" s="360"/>
      <c r="F192" s="304" t="s">
        <v>1844</v>
      </c>
      <c r="G192" s="327">
        <v>1</v>
      </c>
      <c r="H192" s="330">
        <v>7800</v>
      </c>
      <c r="I192" s="329">
        <v>0.19</v>
      </c>
      <c r="J192" s="330">
        <v>9282</v>
      </c>
      <c r="K192" s="330">
        <v>9282</v>
      </c>
      <c r="L192" s="360"/>
      <c r="M192" s="362"/>
      <c r="N192" s="362"/>
      <c r="O192" s="362"/>
      <c r="P192" s="360"/>
      <c r="Q192" s="360"/>
      <c r="R192" s="360"/>
      <c r="S192" s="360"/>
      <c r="T192" s="360"/>
      <c r="U192" s="360"/>
      <c r="V192" s="360"/>
      <c r="W192" s="360"/>
      <c r="X192" s="346">
        <v>41</v>
      </c>
      <c r="Y192" s="346">
        <v>10</v>
      </c>
      <c r="Z192" s="346">
        <v>53</v>
      </c>
      <c r="AA192" s="333" t="s">
        <v>50</v>
      </c>
      <c r="AC192" s="471">
        <v>9282</v>
      </c>
      <c r="AD192" s="472">
        <v>9282</v>
      </c>
      <c r="AE192" s="473">
        <f t="shared" si="9"/>
        <v>9282</v>
      </c>
    </row>
    <row r="193" spans="1:31" ht="12.75" customHeight="1">
      <c r="A193" s="288">
        <v>192</v>
      </c>
      <c r="B193" s="367"/>
      <c r="C193" s="366" t="s">
        <v>2693</v>
      </c>
      <c r="D193" s="283"/>
      <c r="E193" s="283"/>
      <c r="F193" s="306" t="s">
        <v>1844</v>
      </c>
      <c r="G193" s="327">
        <v>1</v>
      </c>
      <c r="H193" s="330">
        <v>7800</v>
      </c>
      <c r="I193" s="335">
        <v>0.19</v>
      </c>
      <c r="J193" s="330">
        <v>9282</v>
      </c>
      <c r="K193" s="330">
        <v>9282</v>
      </c>
      <c r="L193" s="283"/>
      <c r="M193" s="368"/>
      <c r="N193" s="368"/>
      <c r="O193" s="368"/>
      <c r="P193" s="283"/>
      <c r="Q193" s="283"/>
      <c r="R193" s="283"/>
      <c r="S193" s="283"/>
      <c r="T193" s="283"/>
      <c r="U193" s="283"/>
      <c r="V193" s="283"/>
      <c r="W193" s="283"/>
      <c r="X193" s="358">
        <v>41</v>
      </c>
      <c r="Y193" s="358">
        <v>10</v>
      </c>
      <c r="Z193" s="358">
        <v>53</v>
      </c>
      <c r="AA193" s="344" t="s">
        <v>575</v>
      </c>
      <c r="AC193" s="471">
        <v>9282</v>
      </c>
      <c r="AD193" s="472">
        <v>9282</v>
      </c>
      <c r="AE193" s="473">
        <f t="shared" si="9"/>
        <v>9282</v>
      </c>
    </row>
    <row r="194" spans="1:31" ht="12.75" customHeight="1">
      <c r="A194" s="288">
        <v>193</v>
      </c>
      <c r="B194" s="288">
        <v>276747</v>
      </c>
      <c r="C194" s="366" t="s">
        <v>2694</v>
      </c>
      <c r="D194" s="360"/>
      <c r="E194" s="360"/>
      <c r="F194" s="305" t="s">
        <v>2489</v>
      </c>
      <c r="G194" s="327">
        <v>1</v>
      </c>
      <c r="H194" s="330">
        <v>7800</v>
      </c>
      <c r="I194" s="329">
        <v>0.19</v>
      </c>
      <c r="J194" s="330">
        <v>9282</v>
      </c>
      <c r="K194" s="330">
        <v>9282</v>
      </c>
      <c r="L194" s="360"/>
      <c r="M194" s="362"/>
      <c r="N194" s="362"/>
      <c r="O194" s="362"/>
      <c r="P194" s="360"/>
      <c r="Q194" s="360"/>
      <c r="R194" s="360"/>
      <c r="S194" s="360"/>
      <c r="T194" s="360"/>
      <c r="U194" s="360"/>
      <c r="V194" s="360"/>
      <c r="W194" s="360"/>
      <c r="X194" s="336">
        <v>41</v>
      </c>
      <c r="Y194" s="332">
        <v>12</v>
      </c>
      <c r="Z194" s="332">
        <v>15</v>
      </c>
      <c r="AA194" s="333" t="s">
        <v>282</v>
      </c>
      <c r="AC194" s="471">
        <v>9282</v>
      </c>
      <c r="AD194" s="472">
        <v>9282</v>
      </c>
      <c r="AE194" s="473">
        <f t="shared" si="9"/>
        <v>9282</v>
      </c>
    </row>
    <row r="195" spans="1:31" ht="12.75" customHeight="1">
      <c r="A195" s="288">
        <v>194</v>
      </c>
      <c r="B195" s="288">
        <v>276747</v>
      </c>
      <c r="C195" s="366" t="s">
        <v>2695</v>
      </c>
      <c r="D195" s="360"/>
      <c r="E195" s="360"/>
      <c r="F195" s="305" t="s">
        <v>2489</v>
      </c>
      <c r="G195" s="327">
        <v>1</v>
      </c>
      <c r="H195" s="330">
        <v>4900</v>
      </c>
      <c r="I195" s="335">
        <v>0.19</v>
      </c>
      <c r="J195" s="330">
        <v>5831</v>
      </c>
      <c r="K195" s="330">
        <v>5831</v>
      </c>
      <c r="L195" s="360"/>
      <c r="M195" s="362"/>
      <c r="N195" s="362"/>
      <c r="O195" s="362"/>
      <c r="P195" s="360"/>
      <c r="Q195" s="360"/>
      <c r="R195" s="360"/>
      <c r="S195" s="360"/>
      <c r="T195" s="360"/>
      <c r="U195" s="360"/>
      <c r="V195" s="360"/>
      <c r="W195" s="360"/>
      <c r="X195" s="336">
        <v>41</v>
      </c>
      <c r="Y195" s="332">
        <v>12</v>
      </c>
      <c r="Z195" s="332">
        <v>15</v>
      </c>
      <c r="AA195" s="333" t="s">
        <v>282</v>
      </c>
      <c r="AC195" s="471">
        <v>5831</v>
      </c>
      <c r="AD195" s="472">
        <v>5831</v>
      </c>
      <c r="AE195" s="473">
        <f t="shared" ref="AE195:AE257" si="10">AVERAGE(AC195,AD195)</f>
        <v>5831</v>
      </c>
    </row>
    <row r="196" spans="1:31" ht="12.75" customHeight="1">
      <c r="A196" s="288">
        <v>195</v>
      </c>
      <c r="B196" s="304">
        <v>276747</v>
      </c>
      <c r="C196" s="366" t="s">
        <v>2696</v>
      </c>
      <c r="D196" s="360"/>
      <c r="E196" s="360"/>
      <c r="F196" s="305" t="s">
        <v>2489</v>
      </c>
      <c r="G196" s="327">
        <v>1</v>
      </c>
      <c r="H196" s="330">
        <v>210000</v>
      </c>
      <c r="I196" s="329">
        <v>0.19</v>
      </c>
      <c r="J196" s="330">
        <v>249900</v>
      </c>
      <c r="K196" s="330">
        <v>249900</v>
      </c>
      <c r="L196" s="360"/>
      <c r="M196" s="362"/>
      <c r="N196" s="362"/>
      <c r="O196" s="362"/>
      <c r="P196" s="360"/>
      <c r="Q196" s="360"/>
      <c r="R196" s="360"/>
      <c r="S196" s="360"/>
      <c r="T196" s="360"/>
      <c r="U196" s="360"/>
      <c r="V196" s="360"/>
      <c r="W196" s="360"/>
      <c r="X196" s="336">
        <v>41</v>
      </c>
      <c r="Y196" s="332">
        <v>12</v>
      </c>
      <c r="Z196" s="332">
        <v>15</v>
      </c>
      <c r="AA196" s="333" t="s">
        <v>282</v>
      </c>
      <c r="AC196" s="471">
        <v>249900</v>
      </c>
      <c r="AD196" s="472">
        <v>249900</v>
      </c>
      <c r="AE196" s="473">
        <f t="shared" si="10"/>
        <v>249900</v>
      </c>
    </row>
    <row r="197" spans="1:31" ht="24" customHeight="1">
      <c r="A197" s="288">
        <v>196</v>
      </c>
      <c r="B197" s="304">
        <v>249782</v>
      </c>
      <c r="C197" s="366" t="s">
        <v>2697</v>
      </c>
      <c r="D197" s="360"/>
      <c r="E197" s="360"/>
      <c r="F197" s="305" t="s">
        <v>582</v>
      </c>
      <c r="G197" s="327">
        <v>1</v>
      </c>
      <c r="H197" s="330">
        <v>5100</v>
      </c>
      <c r="I197" s="335">
        <v>0.19</v>
      </c>
      <c r="J197" s="330">
        <v>6069</v>
      </c>
      <c r="K197" s="330">
        <v>6069</v>
      </c>
      <c r="L197" s="360"/>
      <c r="M197" s="362"/>
      <c r="N197" s="362"/>
      <c r="O197" s="362"/>
      <c r="P197" s="360"/>
      <c r="Q197" s="360"/>
      <c r="R197" s="360"/>
      <c r="S197" s="360"/>
      <c r="T197" s="360"/>
      <c r="U197" s="360"/>
      <c r="V197" s="360"/>
      <c r="W197" s="360"/>
      <c r="X197" s="336">
        <v>41</v>
      </c>
      <c r="Y197" s="332">
        <v>12</v>
      </c>
      <c r="Z197" s="332">
        <v>18</v>
      </c>
      <c r="AA197" s="333" t="s">
        <v>76</v>
      </c>
      <c r="AC197" s="471">
        <v>6069</v>
      </c>
      <c r="AD197" s="472">
        <v>6069</v>
      </c>
      <c r="AE197" s="473">
        <f t="shared" si="10"/>
        <v>6069</v>
      </c>
    </row>
    <row r="198" spans="1:31" ht="12.75" customHeight="1">
      <c r="A198" s="288">
        <v>197</v>
      </c>
      <c r="B198" s="304">
        <v>230585</v>
      </c>
      <c r="C198" s="366" t="s">
        <v>2698</v>
      </c>
      <c r="D198" s="360"/>
      <c r="E198" s="360"/>
      <c r="F198" s="305" t="s">
        <v>2489</v>
      </c>
      <c r="G198" s="327">
        <v>1</v>
      </c>
      <c r="H198" s="330">
        <v>20300</v>
      </c>
      <c r="I198" s="329">
        <v>0.19</v>
      </c>
      <c r="J198" s="330">
        <v>24157</v>
      </c>
      <c r="K198" s="330">
        <v>24157</v>
      </c>
      <c r="L198" s="360"/>
      <c r="M198" s="362"/>
      <c r="N198" s="362"/>
      <c r="O198" s="362"/>
      <c r="P198" s="360"/>
      <c r="Q198" s="360"/>
      <c r="R198" s="360"/>
      <c r="S198" s="360"/>
      <c r="T198" s="360"/>
      <c r="U198" s="360"/>
      <c r="V198" s="360"/>
      <c r="W198" s="360"/>
      <c r="X198" s="336"/>
      <c r="Y198" s="332"/>
      <c r="Z198" s="332"/>
      <c r="AA198" s="333"/>
      <c r="AC198" s="471">
        <v>24157</v>
      </c>
      <c r="AD198" s="472">
        <v>24157</v>
      </c>
      <c r="AE198" s="473">
        <f t="shared" si="10"/>
        <v>24157</v>
      </c>
    </row>
    <row r="199" spans="1:31" ht="12.75" customHeight="1">
      <c r="A199" s="288">
        <v>198</v>
      </c>
      <c r="B199" s="304">
        <v>288958</v>
      </c>
      <c r="C199" s="366" t="s">
        <v>2699</v>
      </c>
      <c r="D199" s="360"/>
      <c r="E199" s="360"/>
      <c r="F199" s="305" t="s">
        <v>2489</v>
      </c>
      <c r="G199" s="327">
        <v>1</v>
      </c>
      <c r="H199" s="330">
        <v>15800</v>
      </c>
      <c r="I199" s="335">
        <v>0.19</v>
      </c>
      <c r="J199" s="330">
        <v>18802</v>
      </c>
      <c r="K199" s="330">
        <v>18802</v>
      </c>
      <c r="L199" s="360"/>
      <c r="M199" s="362"/>
      <c r="N199" s="362"/>
      <c r="O199" s="362"/>
      <c r="P199" s="360"/>
      <c r="Q199" s="360"/>
      <c r="R199" s="360"/>
      <c r="S199" s="360"/>
      <c r="T199" s="360"/>
      <c r="U199" s="360"/>
      <c r="V199" s="360"/>
      <c r="W199" s="360"/>
      <c r="X199" s="336">
        <v>41</v>
      </c>
      <c r="Y199" s="332">
        <v>12</v>
      </c>
      <c r="Z199" s="332">
        <v>17</v>
      </c>
      <c r="AA199" s="333" t="s">
        <v>39</v>
      </c>
      <c r="AC199" s="471">
        <v>18802</v>
      </c>
      <c r="AD199" s="472">
        <v>18802</v>
      </c>
      <c r="AE199" s="473">
        <f t="shared" si="10"/>
        <v>18802</v>
      </c>
    </row>
    <row r="200" spans="1:31" ht="12.75" customHeight="1">
      <c r="A200" s="288">
        <v>199</v>
      </c>
      <c r="B200" s="304">
        <v>230590</v>
      </c>
      <c r="C200" s="366" t="s">
        <v>2700</v>
      </c>
      <c r="D200" s="360"/>
      <c r="E200" s="360"/>
      <c r="F200" s="305" t="s">
        <v>2489</v>
      </c>
      <c r="G200" s="327">
        <v>1</v>
      </c>
      <c r="H200" s="330">
        <v>17800</v>
      </c>
      <c r="I200" s="329">
        <v>0.19</v>
      </c>
      <c r="J200" s="330">
        <v>21182</v>
      </c>
      <c r="K200" s="330">
        <v>21182</v>
      </c>
      <c r="L200" s="360"/>
      <c r="M200" s="362"/>
      <c r="N200" s="362"/>
      <c r="O200" s="362"/>
      <c r="P200" s="360"/>
      <c r="Q200" s="360"/>
      <c r="R200" s="360"/>
      <c r="S200" s="360"/>
      <c r="T200" s="360"/>
      <c r="U200" s="360"/>
      <c r="V200" s="360"/>
      <c r="W200" s="360"/>
      <c r="X200" s="336">
        <v>41</v>
      </c>
      <c r="Y200" s="332">
        <v>12</v>
      </c>
      <c r="Z200" s="332">
        <v>18</v>
      </c>
      <c r="AA200" s="333" t="s">
        <v>62</v>
      </c>
      <c r="AC200" s="471">
        <v>21182</v>
      </c>
      <c r="AD200" s="472">
        <v>21182</v>
      </c>
      <c r="AE200" s="473">
        <f t="shared" si="10"/>
        <v>21182</v>
      </c>
    </row>
    <row r="201" spans="1:31" ht="12.75" customHeight="1">
      <c r="A201" s="288">
        <v>200</v>
      </c>
      <c r="B201" s="304">
        <v>247578</v>
      </c>
      <c r="C201" s="366" t="s">
        <v>2701</v>
      </c>
      <c r="D201" s="360"/>
      <c r="E201" s="360"/>
      <c r="F201" s="305" t="s">
        <v>2489</v>
      </c>
      <c r="G201" s="327">
        <v>1</v>
      </c>
      <c r="H201" s="330">
        <v>22100</v>
      </c>
      <c r="I201" s="335">
        <v>0.19</v>
      </c>
      <c r="J201" s="330">
        <v>26299</v>
      </c>
      <c r="K201" s="330">
        <v>26299</v>
      </c>
      <c r="L201" s="360"/>
      <c r="M201" s="362"/>
      <c r="N201" s="362"/>
      <c r="O201" s="362"/>
      <c r="P201" s="360"/>
      <c r="Q201" s="360"/>
      <c r="R201" s="360"/>
      <c r="S201" s="360"/>
      <c r="T201" s="360"/>
      <c r="U201" s="360"/>
      <c r="V201" s="360"/>
      <c r="W201" s="360"/>
      <c r="X201" s="336">
        <v>41</v>
      </c>
      <c r="Y201" s="332">
        <v>12</v>
      </c>
      <c r="Z201" s="332">
        <v>18</v>
      </c>
      <c r="AA201" s="333" t="s">
        <v>93</v>
      </c>
      <c r="AC201" s="471">
        <v>26299</v>
      </c>
      <c r="AD201" s="472">
        <v>26299</v>
      </c>
      <c r="AE201" s="473">
        <f t="shared" si="10"/>
        <v>26299</v>
      </c>
    </row>
    <row r="202" spans="1:31" ht="12.75" customHeight="1">
      <c r="A202" s="288">
        <v>201</v>
      </c>
      <c r="B202" s="304">
        <v>247583</v>
      </c>
      <c r="C202" s="366" t="s">
        <v>2702</v>
      </c>
      <c r="D202" s="360"/>
      <c r="E202" s="360"/>
      <c r="F202" s="305" t="s">
        <v>2489</v>
      </c>
      <c r="G202" s="327">
        <v>1</v>
      </c>
      <c r="H202" s="330">
        <v>34900</v>
      </c>
      <c r="I202" s="329">
        <v>0.19</v>
      </c>
      <c r="J202" s="330">
        <v>41531</v>
      </c>
      <c r="K202" s="330">
        <v>41531</v>
      </c>
      <c r="L202" s="360"/>
      <c r="M202" s="362"/>
      <c r="N202" s="362"/>
      <c r="O202" s="362"/>
      <c r="P202" s="360"/>
      <c r="Q202" s="360"/>
      <c r="R202" s="360"/>
      <c r="S202" s="360"/>
      <c r="T202" s="360"/>
      <c r="U202" s="360"/>
      <c r="V202" s="360"/>
      <c r="W202" s="360"/>
      <c r="X202" s="336">
        <v>41</v>
      </c>
      <c r="Y202" s="332">
        <v>12</v>
      </c>
      <c r="Z202" s="332">
        <v>18</v>
      </c>
      <c r="AA202" s="333" t="s">
        <v>93</v>
      </c>
      <c r="AC202" s="471">
        <v>41531</v>
      </c>
      <c r="AD202" s="472">
        <v>41531</v>
      </c>
      <c r="AE202" s="473">
        <f t="shared" si="10"/>
        <v>41531</v>
      </c>
    </row>
    <row r="203" spans="1:31" ht="12.75" customHeight="1">
      <c r="A203" s="288">
        <v>202</v>
      </c>
      <c r="B203" s="304">
        <v>289207</v>
      </c>
      <c r="C203" s="366" t="s">
        <v>2703</v>
      </c>
      <c r="D203" s="360"/>
      <c r="E203" s="360"/>
      <c r="F203" s="305" t="s">
        <v>2489</v>
      </c>
      <c r="G203" s="327">
        <v>1</v>
      </c>
      <c r="H203" s="330">
        <v>306900</v>
      </c>
      <c r="I203" s="335">
        <v>0.19</v>
      </c>
      <c r="J203" s="330">
        <v>365211</v>
      </c>
      <c r="K203" s="330">
        <v>365211</v>
      </c>
      <c r="L203" s="360"/>
      <c r="M203" s="362"/>
      <c r="N203" s="362"/>
      <c r="O203" s="362"/>
      <c r="P203" s="360"/>
      <c r="Q203" s="360"/>
      <c r="R203" s="360"/>
      <c r="S203" s="360"/>
      <c r="T203" s="360"/>
      <c r="U203" s="360"/>
      <c r="V203" s="360"/>
      <c r="W203" s="360"/>
      <c r="X203" s="336">
        <v>41</v>
      </c>
      <c r="Y203" s="332">
        <v>12</v>
      </c>
      <c r="Z203" s="332">
        <v>18</v>
      </c>
      <c r="AA203" s="333" t="s">
        <v>93</v>
      </c>
      <c r="AC203" s="471">
        <v>365211</v>
      </c>
      <c r="AD203" s="472">
        <v>365211</v>
      </c>
      <c r="AE203" s="473">
        <f t="shared" si="10"/>
        <v>365211</v>
      </c>
    </row>
    <row r="204" spans="1:31" ht="12.75" customHeight="1">
      <c r="A204" s="288">
        <v>203</v>
      </c>
      <c r="B204" s="304">
        <v>251756</v>
      </c>
      <c r="C204" s="366" t="s">
        <v>2704</v>
      </c>
      <c r="D204" s="360"/>
      <c r="E204" s="360"/>
      <c r="F204" s="305" t="s">
        <v>2489</v>
      </c>
      <c r="G204" s="327">
        <v>1</v>
      </c>
      <c r="H204" s="330">
        <v>44500</v>
      </c>
      <c r="I204" s="329">
        <v>0.19</v>
      </c>
      <c r="J204" s="330">
        <v>52510</v>
      </c>
      <c r="K204" s="330">
        <v>52510</v>
      </c>
      <c r="L204" s="360"/>
      <c r="M204" s="362"/>
      <c r="N204" s="362"/>
      <c r="O204" s="362"/>
      <c r="P204" s="360"/>
      <c r="Q204" s="360"/>
      <c r="R204" s="360"/>
      <c r="S204" s="360"/>
      <c r="T204" s="360"/>
      <c r="U204" s="360"/>
      <c r="V204" s="360"/>
      <c r="W204" s="360"/>
      <c r="X204" s="336">
        <v>41</v>
      </c>
      <c r="Y204" s="332">
        <v>12</v>
      </c>
      <c r="Z204" s="332">
        <v>18</v>
      </c>
      <c r="AA204" s="333" t="s">
        <v>93</v>
      </c>
      <c r="AC204" s="471">
        <v>52510</v>
      </c>
      <c r="AD204" s="472">
        <v>52510</v>
      </c>
      <c r="AE204" s="473">
        <f t="shared" si="10"/>
        <v>52510</v>
      </c>
    </row>
    <row r="205" spans="1:31" ht="12.75" customHeight="1">
      <c r="A205" s="288">
        <v>204</v>
      </c>
      <c r="B205" s="304">
        <v>289207</v>
      </c>
      <c r="C205" s="366" t="s">
        <v>2705</v>
      </c>
      <c r="D205" s="360"/>
      <c r="E205" s="360"/>
      <c r="F205" s="305" t="s">
        <v>2489</v>
      </c>
      <c r="G205" s="327">
        <v>1</v>
      </c>
      <c r="H205" s="330">
        <v>6500</v>
      </c>
      <c r="I205" s="335">
        <v>0.19</v>
      </c>
      <c r="J205" s="330">
        <v>7735</v>
      </c>
      <c r="K205" s="330">
        <v>7735</v>
      </c>
      <c r="L205" s="360"/>
      <c r="M205" s="362"/>
      <c r="N205" s="362"/>
      <c r="O205" s="362"/>
      <c r="P205" s="360"/>
      <c r="Q205" s="360"/>
      <c r="R205" s="360"/>
      <c r="S205" s="360"/>
      <c r="T205" s="360"/>
      <c r="U205" s="360"/>
      <c r="V205" s="360"/>
      <c r="W205" s="360"/>
      <c r="X205" s="336">
        <v>41</v>
      </c>
      <c r="Y205" s="332">
        <v>12</v>
      </c>
      <c r="Z205" s="332">
        <v>18</v>
      </c>
      <c r="AA205" s="333" t="s">
        <v>93</v>
      </c>
      <c r="AC205" s="471">
        <v>7735</v>
      </c>
      <c r="AD205" s="472">
        <v>7735</v>
      </c>
      <c r="AE205" s="473">
        <f t="shared" si="10"/>
        <v>7735</v>
      </c>
    </row>
    <row r="206" spans="1:31" ht="12.75" customHeight="1">
      <c r="A206" s="288">
        <v>205</v>
      </c>
      <c r="B206" s="304"/>
      <c r="C206" s="366" t="s">
        <v>2706</v>
      </c>
      <c r="D206" s="360"/>
      <c r="E206" s="360"/>
      <c r="F206" s="305" t="s">
        <v>2489</v>
      </c>
      <c r="G206" s="327">
        <v>1</v>
      </c>
      <c r="H206" s="330">
        <v>5000</v>
      </c>
      <c r="I206" s="329">
        <v>0.19</v>
      </c>
      <c r="J206" s="330">
        <f>(H206*I206)+(H206)</f>
        <v>5950</v>
      </c>
      <c r="K206" s="330">
        <f>J206*G206</f>
        <v>5950</v>
      </c>
      <c r="L206" s="581"/>
      <c r="M206" s="362"/>
      <c r="N206" s="362"/>
      <c r="O206" s="362"/>
      <c r="P206" s="360"/>
      <c r="Q206" s="360"/>
      <c r="R206" s="360"/>
      <c r="S206" s="360"/>
      <c r="T206" s="360"/>
      <c r="U206" s="360"/>
      <c r="V206" s="360"/>
      <c r="W206" s="360"/>
      <c r="X206" s="336">
        <v>41</v>
      </c>
      <c r="Y206" s="332">
        <v>12</v>
      </c>
      <c r="Z206" s="332">
        <v>18</v>
      </c>
      <c r="AA206" s="333" t="s">
        <v>76</v>
      </c>
      <c r="AC206" s="471">
        <v>0</v>
      </c>
      <c r="AD206" s="472">
        <v>0</v>
      </c>
      <c r="AE206" s="473">
        <f t="shared" si="10"/>
        <v>0</v>
      </c>
    </row>
    <row r="207" spans="1:31" ht="12.75" customHeight="1">
      <c r="A207" s="288">
        <v>206</v>
      </c>
      <c r="B207" s="304">
        <v>276822</v>
      </c>
      <c r="C207" s="366" t="s">
        <v>2707</v>
      </c>
      <c r="D207" s="360"/>
      <c r="E207" s="360"/>
      <c r="F207" s="305" t="s">
        <v>2489</v>
      </c>
      <c r="G207" s="327">
        <v>1</v>
      </c>
      <c r="H207" s="330">
        <v>35900</v>
      </c>
      <c r="I207" s="335">
        <v>0.19</v>
      </c>
      <c r="J207" s="330">
        <v>42721</v>
      </c>
      <c r="K207" s="330">
        <v>42721</v>
      </c>
      <c r="L207" s="360"/>
      <c r="M207" s="362"/>
      <c r="N207" s="362"/>
      <c r="O207" s="362"/>
      <c r="P207" s="360"/>
      <c r="Q207" s="360"/>
      <c r="R207" s="360"/>
      <c r="S207" s="360"/>
      <c r="T207" s="360"/>
      <c r="U207" s="360"/>
      <c r="V207" s="360"/>
      <c r="W207" s="360"/>
      <c r="X207" s="336"/>
      <c r="Y207" s="332"/>
      <c r="Z207" s="332"/>
      <c r="AA207" s="333"/>
      <c r="AC207" s="471">
        <v>42721</v>
      </c>
      <c r="AD207" s="472">
        <v>42721</v>
      </c>
      <c r="AE207" s="473">
        <f t="shared" si="10"/>
        <v>42721</v>
      </c>
    </row>
    <row r="208" spans="1:31" ht="12.75" customHeight="1">
      <c r="A208" s="288">
        <v>207</v>
      </c>
      <c r="B208" s="304">
        <v>237406</v>
      </c>
      <c r="C208" s="366" t="s">
        <v>2708</v>
      </c>
      <c r="D208" s="360"/>
      <c r="E208" s="360"/>
      <c r="F208" s="305" t="s">
        <v>2489</v>
      </c>
      <c r="G208" s="327">
        <v>1</v>
      </c>
      <c r="H208" s="330">
        <v>37200</v>
      </c>
      <c r="I208" s="329">
        <v>0.19</v>
      </c>
      <c r="J208" s="330">
        <v>44268</v>
      </c>
      <c r="K208" s="330">
        <v>44268</v>
      </c>
      <c r="L208" s="360"/>
      <c r="M208" s="362"/>
      <c r="N208" s="362"/>
      <c r="O208" s="362"/>
      <c r="P208" s="360"/>
      <c r="Q208" s="360"/>
      <c r="R208" s="360"/>
      <c r="S208" s="360"/>
      <c r="T208" s="360"/>
      <c r="U208" s="360"/>
      <c r="V208" s="360"/>
      <c r="W208" s="360"/>
      <c r="X208" s="336">
        <v>41</v>
      </c>
      <c r="Y208" s="332">
        <v>12</v>
      </c>
      <c r="Z208" s="332">
        <v>18</v>
      </c>
      <c r="AA208" s="333" t="s">
        <v>76</v>
      </c>
      <c r="AC208" s="471">
        <v>44268</v>
      </c>
      <c r="AD208" s="472">
        <v>44268</v>
      </c>
      <c r="AE208" s="473">
        <f t="shared" si="10"/>
        <v>44268</v>
      </c>
    </row>
    <row r="209" spans="1:31" ht="12.75" customHeight="1">
      <c r="A209" s="288">
        <v>208</v>
      </c>
      <c r="B209" s="304" t="s">
        <v>2444</v>
      </c>
      <c r="C209" s="366" t="s">
        <v>2709</v>
      </c>
      <c r="D209" s="360"/>
      <c r="E209" s="360"/>
      <c r="F209" s="305" t="s">
        <v>2489</v>
      </c>
      <c r="G209" s="327">
        <v>1</v>
      </c>
      <c r="H209" s="330">
        <v>42300</v>
      </c>
      <c r="I209" s="335">
        <v>0.19</v>
      </c>
      <c r="J209" s="330">
        <v>50337</v>
      </c>
      <c r="K209" s="330">
        <v>50337</v>
      </c>
      <c r="L209" s="360"/>
      <c r="M209" s="362"/>
      <c r="N209" s="362"/>
      <c r="O209" s="362"/>
      <c r="P209" s="360"/>
      <c r="Q209" s="360"/>
      <c r="R209" s="360"/>
      <c r="S209" s="360"/>
      <c r="T209" s="360"/>
      <c r="U209" s="360"/>
      <c r="V209" s="360"/>
      <c r="W209" s="360"/>
      <c r="X209" s="336">
        <v>41</v>
      </c>
      <c r="Y209" s="332">
        <v>12</v>
      </c>
      <c r="Z209" s="332">
        <v>18</v>
      </c>
      <c r="AA209" s="333" t="s">
        <v>76</v>
      </c>
      <c r="AC209" s="471">
        <v>50337</v>
      </c>
      <c r="AD209" s="472">
        <v>50337</v>
      </c>
      <c r="AE209" s="473">
        <f t="shared" si="10"/>
        <v>50337</v>
      </c>
    </row>
    <row r="210" spans="1:31" ht="12.75" customHeight="1">
      <c r="A210" s="288">
        <v>209</v>
      </c>
      <c r="B210" s="304" t="s">
        <v>2444</v>
      </c>
      <c r="C210" s="366" t="s">
        <v>2710</v>
      </c>
      <c r="D210" s="360"/>
      <c r="E210" s="360"/>
      <c r="F210" s="305" t="s">
        <v>2489</v>
      </c>
      <c r="G210" s="327">
        <v>1</v>
      </c>
      <c r="H210" s="330">
        <v>141000</v>
      </c>
      <c r="I210" s="329">
        <v>0.19</v>
      </c>
      <c r="J210" s="330">
        <v>167790</v>
      </c>
      <c r="K210" s="330">
        <v>167790</v>
      </c>
      <c r="L210" s="360"/>
      <c r="M210" s="362"/>
      <c r="N210" s="362"/>
      <c r="O210" s="362"/>
      <c r="P210" s="360"/>
      <c r="Q210" s="360"/>
      <c r="R210" s="360"/>
      <c r="S210" s="360"/>
      <c r="T210" s="360"/>
      <c r="U210" s="360"/>
      <c r="V210" s="360"/>
      <c r="W210" s="360"/>
      <c r="X210" s="336">
        <v>41</v>
      </c>
      <c r="Y210" s="332">
        <v>12</v>
      </c>
      <c r="Z210" s="332">
        <v>18</v>
      </c>
      <c r="AA210" s="333" t="s">
        <v>76</v>
      </c>
      <c r="AC210" s="471">
        <v>167790</v>
      </c>
      <c r="AD210" s="472">
        <v>167790</v>
      </c>
      <c r="AE210" s="473">
        <f t="shared" si="10"/>
        <v>167790</v>
      </c>
    </row>
    <row r="211" spans="1:31" ht="12.75" customHeight="1">
      <c r="A211" s="288">
        <v>210</v>
      </c>
      <c r="B211" s="304" t="s">
        <v>2444</v>
      </c>
      <c r="C211" s="366" t="s">
        <v>2711</v>
      </c>
      <c r="D211" s="360"/>
      <c r="E211" s="360"/>
      <c r="F211" s="305" t="s">
        <v>2489</v>
      </c>
      <c r="G211" s="327">
        <v>1</v>
      </c>
      <c r="H211" s="330">
        <v>96200</v>
      </c>
      <c r="I211" s="335">
        <v>0.19</v>
      </c>
      <c r="J211" s="330">
        <v>114478</v>
      </c>
      <c r="K211" s="330">
        <v>114478</v>
      </c>
      <c r="L211" s="360"/>
      <c r="M211" s="362"/>
      <c r="N211" s="362"/>
      <c r="O211" s="362"/>
      <c r="P211" s="360"/>
      <c r="Q211" s="360"/>
      <c r="R211" s="360"/>
      <c r="S211" s="360"/>
      <c r="T211" s="360"/>
      <c r="U211" s="360"/>
      <c r="V211" s="360"/>
      <c r="W211" s="360"/>
      <c r="X211" s="336">
        <v>41</v>
      </c>
      <c r="Y211" s="332">
        <v>12</v>
      </c>
      <c r="Z211" s="332">
        <v>18</v>
      </c>
      <c r="AA211" s="333" t="s">
        <v>76</v>
      </c>
      <c r="AC211" s="471">
        <v>114478</v>
      </c>
      <c r="AD211" s="472">
        <v>114478</v>
      </c>
      <c r="AE211" s="473">
        <f t="shared" si="10"/>
        <v>114478</v>
      </c>
    </row>
    <row r="212" spans="1:31" ht="12.75" customHeight="1">
      <c r="A212" s="288">
        <v>211</v>
      </c>
      <c r="B212" s="304" t="s">
        <v>2444</v>
      </c>
      <c r="C212" s="366" t="s">
        <v>2712</v>
      </c>
      <c r="D212" s="360"/>
      <c r="E212" s="360"/>
      <c r="F212" s="305" t="s">
        <v>2489</v>
      </c>
      <c r="G212" s="327">
        <v>1</v>
      </c>
      <c r="H212" s="330">
        <v>115400</v>
      </c>
      <c r="I212" s="329">
        <v>0.19</v>
      </c>
      <c r="J212" s="330">
        <v>137326</v>
      </c>
      <c r="K212" s="330">
        <v>137326</v>
      </c>
      <c r="L212" s="360"/>
      <c r="M212" s="362"/>
      <c r="N212" s="362"/>
      <c r="O212" s="362"/>
      <c r="P212" s="360"/>
      <c r="Q212" s="360"/>
      <c r="R212" s="360"/>
      <c r="S212" s="360"/>
      <c r="T212" s="360"/>
      <c r="U212" s="360"/>
      <c r="V212" s="360"/>
      <c r="W212" s="360"/>
      <c r="X212" s="336">
        <v>41</v>
      </c>
      <c r="Y212" s="332">
        <v>12</v>
      </c>
      <c r="Z212" s="332">
        <v>18</v>
      </c>
      <c r="AA212" s="333" t="s">
        <v>76</v>
      </c>
      <c r="AC212" s="471">
        <v>137326</v>
      </c>
      <c r="AD212" s="472">
        <v>137326</v>
      </c>
      <c r="AE212" s="473">
        <f t="shared" si="10"/>
        <v>137326</v>
      </c>
    </row>
    <row r="213" spans="1:31" ht="12.75" customHeight="1">
      <c r="A213" s="288">
        <v>212</v>
      </c>
      <c r="B213" s="304">
        <v>284213</v>
      </c>
      <c r="C213" s="366" t="s">
        <v>2713</v>
      </c>
      <c r="D213" s="360"/>
      <c r="E213" s="360"/>
      <c r="F213" s="305" t="s">
        <v>2489</v>
      </c>
      <c r="G213" s="327">
        <v>1</v>
      </c>
      <c r="H213" s="330">
        <v>141000</v>
      </c>
      <c r="I213" s="335">
        <v>0.19</v>
      </c>
      <c r="J213" s="330">
        <v>167790</v>
      </c>
      <c r="K213" s="330">
        <v>167790</v>
      </c>
      <c r="L213" s="360"/>
      <c r="M213" s="362"/>
      <c r="N213" s="362"/>
      <c r="O213" s="362"/>
      <c r="P213" s="360"/>
      <c r="Q213" s="360"/>
      <c r="R213" s="360"/>
      <c r="S213" s="360"/>
      <c r="T213" s="360"/>
      <c r="U213" s="360"/>
      <c r="V213" s="360"/>
      <c r="W213" s="360"/>
      <c r="X213" s="336">
        <v>41</v>
      </c>
      <c r="Y213" s="332">
        <v>12</v>
      </c>
      <c r="Z213" s="332">
        <v>18</v>
      </c>
      <c r="AA213" s="333" t="s">
        <v>76</v>
      </c>
      <c r="AC213" s="471">
        <v>167790</v>
      </c>
      <c r="AD213" s="472">
        <v>167790</v>
      </c>
      <c r="AE213" s="473">
        <f t="shared" si="10"/>
        <v>167790</v>
      </c>
    </row>
    <row r="214" spans="1:31" ht="12.75" customHeight="1">
      <c r="A214" s="288">
        <v>213</v>
      </c>
      <c r="B214" s="304">
        <v>284213</v>
      </c>
      <c r="C214" s="366" t="s">
        <v>2714</v>
      </c>
      <c r="D214" s="360"/>
      <c r="E214" s="360"/>
      <c r="F214" s="305" t="s">
        <v>2489</v>
      </c>
      <c r="G214" s="327">
        <v>1</v>
      </c>
      <c r="H214" s="330">
        <v>14400</v>
      </c>
      <c r="I214" s="329">
        <v>0.19</v>
      </c>
      <c r="J214" s="330">
        <v>17136</v>
      </c>
      <c r="K214" s="330">
        <v>17136</v>
      </c>
      <c r="L214" s="360"/>
      <c r="M214" s="362"/>
      <c r="N214" s="362"/>
      <c r="O214" s="362"/>
      <c r="P214" s="360"/>
      <c r="Q214" s="360"/>
      <c r="R214" s="360"/>
      <c r="S214" s="360"/>
      <c r="T214" s="360"/>
      <c r="U214" s="360"/>
      <c r="V214" s="360"/>
      <c r="W214" s="360"/>
      <c r="X214" s="336">
        <v>41</v>
      </c>
      <c r="Y214" s="332">
        <v>12</v>
      </c>
      <c r="Z214" s="332">
        <v>18</v>
      </c>
      <c r="AA214" s="333" t="s">
        <v>76</v>
      </c>
      <c r="AC214" s="471">
        <v>17136</v>
      </c>
      <c r="AD214" s="472">
        <v>17136</v>
      </c>
      <c r="AE214" s="473">
        <f t="shared" si="10"/>
        <v>17136</v>
      </c>
    </row>
    <row r="215" spans="1:31" ht="12.75" customHeight="1">
      <c r="A215" s="288">
        <v>214</v>
      </c>
      <c r="B215" s="304">
        <v>284213</v>
      </c>
      <c r="C215" s="366" t="s">
        <v>2715</v>
      </c>
      <c r="D215" s="360"/>
      <c r="E215" s="360"/>
      <c r="F215" s="305" t="s">
        <v>2489</v>
      </c>
      <c r="G215" s="327">
        <v>1</v>
      </c>
      <c r="H215" s="330">
        <v>36800</v>
      </c>
      <c r="I215" s="335">
        <v>0.19</v>
      </c>
      <c r="J215" s="330">
        <v>43792</v>
      </c>
      <c r="K215" s="330">
        <v>43792</v>
      </c>
      <c r="L215" s="360"/>
      <c r="M215" s="362"/>
      <c r="N215" s="362"/>
      <c r="O215" s="362"/>
      <c r="P215" s="360"/>
      <c r="Q215" s="360"/>
      <c r="R215" s="360"/>
      <c r="S215" s="360"/>
      <c r="T215" s="360"/>
      <c r="U215" s="360"/>
      <c r="V215" s="360"/>
      <c r="W215" s="360"/>
      <c r="X215" s="336">
        <v>41</v>
      </c>
      <c r="Y215" s="332">
        <v>12</v>
      </c>
      <c r="Z215" s="332">
        <v>18</v>
      </c>
      <c r="AA215" s="333" t="s">
        <v>76</v>
      </c>
      <c r="AC215" s="471">
        <v>43792</v>
      </c>
      <c r="AD215" s="472">
        <v>43792</v>
      </c>
      <c r="AE215" s="473">
        <f t="shared" si="10"/>
        <v>43792</v>
      </c>
    </row>
    <row r="216" spans="1:31" ht="12.75" customHeight="1">
      <c r="A216" s="288">
        <v>215</v>
      </c>
      <c r="B216" s="304">
        <v>287674</v>
      </c>
      <c r="C216" s="366" t="s">
        <v>2716</v>
      </c>
      <c r="D216" s="360"/>
      <c r="E216" s="360"/>
      <c r="F216" s="305" t="s">
        <v>2489</v>
      </c>
      <c r="G216" s="327">
        <v>1</v>
      </c>
      <c r="H216" s="330">
        <v>19200</v>
      </c>
      <c r="I216" s="329">
        <v>0.19</v>
      </c>
      <c r="J216" s="330">
        <v>22848</v>
      </c>
      <c r="K216" s="330">
        <v>22848</v>
      </c>
      <c r="L216" s="360"/>
      <c r="M216" s="362"/>
      <c r="N216" s="362"/>
      <c r="O216" s="362"/>
      <c r="P216" s="360"/>
      <c r="Q216" s="360"/>
      <c r="R216" s="360"/>
      <c r="S216" s="360"/>
      <c r="T216" s="360"/>
      <c r="U216" s="360"/>
      <c r="V216" s="360"/>
      <c r="W216" s="360"/>
      <c r="X216" s="336">
        <v>41</v>
      </c>
      <c r="Y216" s="332">
        <v>12</v>
      </c>
      <c r="Z216" s="332">
        <v>18</v>
      </c>
      <c r="AA216" s="333" t="s">
        <v>76</v>
      </c>
      <c r="AC216" s="471">
        <v>22848</v>
      </c>
      <c r="AD216" s="472">
        <v>22848</v>
      </c>
      <c r="AE216" s="473">
        <f t="shared" si="10"/>
        <v>22848</v>
      </c>
    </row>
    <row r="217" spans="1:31" ht="12.75" customHeight="1">
      <c r="A217" s="288">
        <v>217</v>
      </c>
      <c r="B217" s="304">
        <v>269044</v>
      </c>
      <c r="C217" s="366" t="s">
        <v>2717</v>
      </c>
      <c r="D217" s="360"/>
      <c r="E217" s="360"/>
      <c r="F217" s="305" t="s">
        <v>2489</v>
      </c>
      <c r="G217" s="327">
        <v>1</v>
      </c>
      <c r="H217" s="330">
        <v>1663800</v>
      </c>
      <c r="I217" s="329">
        <v>0.19</v>
      </c>
      <c r="J217" s="330">
        <v>1979922</v>
      </c>
      <c r="K217" s="330">
        <v>1979922</v>
      </c>
      <c r="L217" s="360"/>
      <c r="M217" s="362"/>
      <c r="N217" s="362"/>
      <c r="O217" s="362"/>
      <c r="P217" s="360"/>
      <c r="Q217" s="360"/>
      <c r="R217" s="360"/>
      <c r="S217" s="360"/>
      <c r="T217" s="360"/>
      <c r="U217" s="360"/>
      <c r="V217" s="360"/>
      <c r="W217" s="360"/>
      <c r="X217" s="336">
        <v>42</v>
      </c>
      <c r="Y217" s="332">
        <v>18</v>
      </c>
      <c r="Z217" s="332">
        <v>22</v>
      </c>
      <c r="AA217" s="333" t="s">
        <v>387</v>
      </c>
      <c r="AC217" s="471">
        <v>1979922</v>
      </c>
      <c r="AD217" s="472">
        <v>1979922</v>
      </c>
      <c r="AE217" s="473">
        <f t="shared" si="10"/>
        <v>1979922</v>
      </c>
    </row>
    <row r="218" spans="1:31" ht="12.75" customHeight="1">
      <c r="A218" s="288">
        <v>218</v>
      </c>
      <c r="B218" s="304" t="s">
        <v>2444</v>
      </c>
      <c r="C218" s="366" t="s">
        <v>2718</v>
      </c>
      <c r="D218" s="360"/>
      <c r="E218" s="360"/>
      <c r="F218" s="369" t="s">
        <v>2489</v>
      </c>
      <c r="G218" s="327">
        <v>1</v>
      </c>
      <c r="H218" s="330">
        <v>1663800</v>
      </c>
      <c r="I218" s="335">
        <v>0.19</v>
      </c>
      <c r="J218" s="330">
        <v>1979922</v>
      </c>
      <c r="K218" s="330">
        <v>1979922</v>
      </c>
      <c r="L218" s="360"/>
      <c r="M218" s="362"/>
      <c r="N218" s="362"/>
      <c r="O218" s="362"/>
      <c r="P218" s="360"/>
      <c r="Q218" s="360"/>
      <c r="R218" s="360"/>
      <c r="S218" s="360"/>
      <c r="T218" s="360"/>
      <c r="U218" s="360"/>
      <c r="V218" s="360"/>
      <c r="W218" s="360"/>
      <c r="X218" s="336">
        <v>42</v>
      </c>
      <c r="Y218" s="332">
        <v>18</v>
      </c>
      <c r="Z218" s="332">
        <v>22</v>
      </c>
      <c r="AA218" s="333" t="s">
        <v>387</v>
      </c>
      <c r="AC218" s="471">
        <v>1979922</v>
      </c>
      <c r="AD218" s="472">
        <v>1979922</v>
      </c>
      <c r="AE218" s="473">
        <f t="shared" si="10"/>
        <v>1979922</v>
      </c>
    </row>
    <row r="219" spans="1:31" ht="12.75" customHeight="1">
      <c r="A219" s="288">
        <v>219</v>
      </c>
      <c r="B219" s="288"/>
      <c r="C219" s="366" t="s">
        <v>2719</v>
      </c>
      <c r="D219" s="360"/>
      <c r="E219" s="360"/>
      <c r="F219" s="305" t="s">
        <v>2489</v>
      </c>
      <c r="G219" s="327">
        <v>1</v>
      </c>
      <c r="H219" s="330">
        <v>1663800</v>
      </c>
      <c r="I219" s="329">
        <v>0.19</v>
      </c>
      <c r="J219" s="330">
        <v>1979922</v>
      </c>
      <c r="K219" s="330">
        <v>1979922</v>
      </c>
      <c r="L219" s="360"/>
      <c r="M219" s="362"/>
      <c r="N219" s="362"/>
      <c r="O219" s="362"/>
      <c r="P219" s="360"/>
      <c r="Q219" s="360"/>
      <c r="R219" s="360"/>
      <c r="S219" s="360"/>
      <c r="T219" s="360"/>
      <c r="U219" s="360"/>
      <c r="V219" s="360"/>
      <c r="W219" s="360"/>
      <c r="X219" s="336">
        <v>41</v>
      </c>
      <c r="Y219" s="332">
        <v>12</v>
      </c>
      <c r="Z219" s="332">
        <v>15</v>
      </c>
      <c r="AA219" s="333" t="s">
        <v>282</v>
      </c>
      <c r="AC219" s="471">
        <v>1979922</v>
      </c>
      <c r="AD219" s="472">
        <v>1979922</v>
      </c>
      <c r="AE219" s="473">
        <f t="shared" si="10"/>
        <v>1979922</v>
      </c>
    </row>
    <row r="220" spans="1:31" ht="12.75" customHeight="1">
      <c r="A220" s="288">
        <v>220</v>
      </c>
      <c r="B220" s="288"/>
      <c r="C220" s="366" t="s">
        <v>2720</v>
      </c>
      <c r="D220" s="360"/>
      <c r="E220" s="360"/>
      <c r="F220" s="305" t="s">
        <v>2489</v>
      </c>
      <c r="G220" s="327">
        <v>1</v>
      </c>
      <c r="H220" s="330">
        <v>1663800</v>
      </c>
      <c r="I220" s="335">
        <v>0.19</v>
      </c>
      <c r="J220" s="330">
        <v>1979922</v>
      </c>
      <c r="K220" s="330">
        <v>1979922</v>
      </c>
      <c r="L220" s="360"/>
      <c r="M220" s="362"/>
      <c r="N220" s="362"/>
      <c r="O220" s="362"/>
      <c r="P220" s="360"/>
      <c r="Q220" s="360"/>
      <c r="R220" s="360"/>
      <c r="S220" s="360"/>
      <c r="T220" s="360"/>
      <c r="U220" s="360"/>
      <c r="V220" s="360"/>
      <c r="W220" s="360"/>
      <c r="X220" s="336">
        <v>41</v>
      </c>
      <c r="Y220" s="332">
        <v>12</v>
      </c>
      <c r="Z220" s="332">
        <v>15</v>
      </c>
      <c r="AA220" s="333" t="s">
        <v>282</v>
      </c>
      <c r="AC220" s="471">
        <v>1979922</v>
      </c>
      <c r="AD220" s="472">
        <v>1979922</v>
      </c>
      <c r="AE220" s="473">
        <f t="shared" si="10"/>
        <v>1979922</v>
      </c>
    </row>
    <row r="221" spans="1:31" ht="12.75" customHeight="1">
      <c r="A221" s="288">
        <v>221</v>
      </c>
      <c r="B221" s="288"/>
      <c r="C221" s="366" t="s">
        <v>2721</v>
      </c>
      <c r="D221" s="360"/>
      <c r="E221" s="360"/>
      <c r="F221" s="305" t="s">
        <v>2489</v>
      </c>
      <c r="G221" s="327">
        <v>1</v>
      </c>
      <c r="H221" s="330">
        <v>4668500</v>
      </c>
      <c r="I221" s="329">
        <v>0.19</v>
      </c>
      <c r="J221" s="330">
        <v>5555515</v>
      </c>
      <c r="K221" s="330">
        <v>5555515</v>
      </c>
      <c r="L221" s="360"/>
      <c r="M221" s="362"/>
      <c r="N221" s="362"/>
      <c r="O221" s="362"/>
      <c r="P221" s="360"/>
      <c r="Q221" s="360"/>
      <c r="R221" s="360"/>
      <c r="S221" s="360"/>
      <c r="T221" s="360"/>
      <c r="U221" s="360"/>
      <c r="V221" s="360"/>
      <c r="W221" s="360"/>
      <c r="X221" s="336">
        <v>41</v>
      </c>
      <c r="Y221" s="332">
        <v>12</v>
      </c>
      <c r="Z221" s="332">
        <v>15</v>
      </c>
      <c r="AA221" s="333" t="s">
        <v>282</v>
      </c>
      <c r="AC221" s="471">
        <v>5555515</v>
      </c>
      <c r="AD221" s="472">
        <v>5555515</v>
      </c>
      <c r="AE221" s="473">
        <f t="shared" si="10"/>
        <v>5555515</v>
      </c>
    </row>
    <row r="222" spans="1:31" ht="12.75" customHeight="1">
      <c r="A222" s="288">
        <v>222</v>
      </c>
      <c r="B222" s="288"/>
      <c r="C222" s="366" t="s">
        <v>2722</v>
      </c>
      <c r="D222" s="360"/>
      <c r="E222" s="360"/>
      <c r="F222" s="305" t="s">
        <v>2489</v>
      </c>
      <c r="G222" s="327">
        <v>1</v>
      </c>
      <c r="H222" s="330">
        <v>242300</v>
      </c>
      <c r="I222" s="335">
        <v>0.19</v>
      </c>
      <c r="J222" s="330">
        <v>288337</v>
      </c>
      <c r="K222" s="330">
        <v>288337</v>
      </c>
      <c r="L222" s="360"/>
      <c r="M222" s="362"/>
      <c r="N222" s="362"/>
      <c r="O222" s="362"/>
      <c r="P222" s="360"/>
      <c r="Q222" s="360"/>
      <c r="R222" s="360"/>
      <c r="S222" s="360"/>
      <c r="T222" s="360"/>
      <c r="U222" s="360"/>
      <c r="V222" s="360"/>
      <c r="W222" s="360"/>
      <c r="X222" s="336">
        <v>41</v>
      </c>
      <c r="Y222" s="332">
        <v>12</v>
      </c>
      <c r="Z222" s="332">
        <v>15</v>
      </c>
      <c r="AA222" s="333" t="s">
        <v>282</v>
      </c>
      <c r="AC222" s="471">
        <v>288337</v>
      </c>
      <c r="AD222" s="472">
        <v>288337</v>
      </c>
      <c r="AE222" s="473">
        <f t="shared" si="10"/>
        <v>288337</v>
      </c>
    </row>
    <row r="223" spans="1:31" ht="12.75" customHeight="1">
      <c r="A223" s="288">
        <v>223</v>
      </c>
      <c r="B223" s="288"/>
      <c r="C223" s="366" t="s">
        <v>2723</v>
      </c>
      <c r="D223" s="360"/>
      <c r="E223" s="360"/>
      <c r="F223" s="305" t="s">
        <v>2489</v>
      </c>
      <c r="G223" s="327">
        <v>1</v>
      </c>
      <c r="H223" s="330">
        <v>3047700</v>
      </c>
      <c r="I223" s="329">
        <v>0.19</v>
      </c>
      <c r="J223" s="330">
        <v>3626763</v>
      </c>
      <c r="K223" s="330">
        <v>3626763</v>
      </c>
      <c r="L223" s="360"/>
      <c r="M223" s="362"/>
      <c r="N223" s="362"/>
      <c r="O223" s="362"/>
      <c r="P223" s="360"/>
      <c r="Q223" s="360"/>
      <c r="R223" s="360"/>
      <c r="S223" s="360"/>
      <c r="T223" s="360"/>
      <c r="U223" s="360"/>
      <c r="V223" s="360"/>
      <c r="W223" s="360"/>
      <c r="X223" s="336">
        <v>41</v>
      </c>
      <c r="Y223" s="332">
        <v>12</v>
      </c>
      <c r="Z223" s="332">
        <v>15</v>
      </c>
      <c r="AA223" s="333" t="s">
        <v>282</v>
      </c>
      <c r="AC223" s="471">
        <v>3626763</v>
      </c>
      <c r="AD223" s="472">
        <v>3626763</v>
      </c>
      <c r="AE223" s="473">
        <f t="shared" si="10"/>
        <v>3626763</v>
      </c>
    </row>
    <row r="224" spans="1:31" ht="12.75" customHeight="1">
      <c r="A224" s="288">
        <v>224</v>
      </c>
      <c r="B224" s="304">
        <v>261716</v>
      </c>
      <c r="C224" s="366" t="s">
        <v>2724</v>
      </c>
      <c r="D224" s="360"/>
      <c r="E224" s="360"/>
      <c r="F224" s="305" t="s">
        <v>2489</v>
      </c>
      <c r="G224" s="327">
        <v>1</v>
      </c>
      <c r="H224" s="330">
        <v>40100</v>
      </c>
      <c r="I224" s="335">
        <v>0.19</v>
      </c>
      <c r="J224" s="330">
        <v>47719</v>
      </c>
      <c r="K224" s="330">
        <v>47719</v>
      </c>
      <c r="L224" s="360"/>
      <c r="M224" s="362"/>
      <c r="N224" s="362"/>
      <c r="O224" s="362"/>
      <c r="P224" s="360"/>
      <c r="Q224" s="360"/>
      <c r="R224" s="360"/>
      <c r="S224" s="360"/>
      <c r="T224" s="360"/>
      <c r="U224" s="360"/>
      <c r="V224" s="360"/>
      <c r="W224" s="360"/>
      <c r="X224" s="336">
        <v>41</v>
      </c>
      <c r="Y224" s="332">
        <v>12</v>
      </c>
      <c r="Z224" s="332">
        <v>28</v>
      </c>
      <c r="AA224" s="333" t="s">
        <v>39</v>
      </c>
      <c r="AC224" s="471">
        <v>47243</v>
      </c>
      <c r="AD224" s="472">
        <v>48195</v>
      </c>
      <c r="AE224" s="473">
        <f t="shared" si="10"/>
        <v>47719</v>
      </c>
    </row>
    <row r="225" spans="1:31" ht="12.75" customHeight="1">
      <c r="A225" s="288">
        <v>225</v>
      </c>
      <c r="B225" s="304"/>
      <c r="C225" s="366" t="s">
        <v>2725</v>
      </c>
      <c r="D225" s="360"/>
      <c r="E225" s="360"/>
      <c r="F225" s="305" t="s">
        <v>2489</v>
      </c>
      <c r="G225" s="327">
        <v>1</v>
      </c>
      <c r="H225" s="330">
        <v>56950</v>
      </c>
      <c r="I225" s="329">
        <v>0.19</v>
      </c>
      <c r="J225" s="330">
        <v>67771</v>
      </c>
      <c r="K225" s="330">
        <v>67771</v>
      </c>
      <c r="L225" s="360"/>
      <c r="M225" s="362"/>
      <c r="N225" s="362"/>
      <c r="O225" s="362"/>
      <c r="P225" s="360"/>
      <c r="Q225" s="360"/>
      <c r="R225" s="360"/>
      <c r="S225" s="360"/>
      <c r="T225" s="360"/>
      <c r="U225" s="360"/>
      <c r="V225" s="360"/>
      <c r="W225" s="360"/>
      <c r="X225" s="336">
        <v>41</v>
      </c>
      <c r="Y225" s="332">
        <v>12</v>
      </c>
      <c r="Z225" s="332">
        <v>16</v>
      </c>
      <c r="AA225" s="333" t="s">
        <v>45</v>
      </c>
      <c r="AC225" s="471">
        <v>67116</v>
      </c>
      <c r="AD225" s="472">
        <v>68425</v>
      </c>
      <c r="AE225" s="473">
        <f t="shared" si="10"/>
        <v>67770.5</v>
      </c>
    </row>
    <row r="226" spans="1:31" ht="12.75" customHeight="1">
      <c r="A226" s="288">
        <v>226</v>
      </c>
      <c r="B226" s="304">
        <v>276264</v>
      </c>
      <c r="C226" s="366" t="s">
        <v>2726</v>
      </c>
      <c r="D226" s="360"/>
      <c r="E226" s="360"/>
      <c r="F226" s="305" t="s">
        <v>582</v>
      </c>
      <c r="G226" s="327">
        <v>1</v>
      </c>
      <c r="H226" s="330">
        <v>967900</v>
      </c>
      <c r="I226" s="335">
        <v>0.19</v>
      </c>
      <c r="J226" s="330">
        <v>1151801</v>
      </c>
      <c r="K226" s="330">
        <v>1151801</v>
      </c>
      <c r="L226" s="360"/>
      <c r="M226" s="362"/>
      <c r="N226" s="362"/>
      <c r="O226" s="362"/>
      <c r="P226" s="360"/>
      <c r="Q226" s="360"/>
      <c r="R226" s="360"/>
      <c r="S226" s="360"/>
      <c r="T226" s="360"/>
      <c r="U226" s="360"/>
      <c r="V226" s="360"/>
      <c r="W226" s="360"/>
      <c r="X226" s="336">
        <v>41</v>
      </c>
      <c r="Y226" s="332">
        <v>12</v>
      </c>
      <c r="Z226" s="332">
        <v>16</v>
      </c>
      <c r="AA226" s="333" t="s">
        <v>45</v>
      </c>
      <c r="AC226" s="471">
        <v>1140615</v>
      </c>
      <c r="AD226" s="472">
        <v>1162987</v>
      </c>
      <c r="AE226" s="473">
        <f t="shared" si="10"/>
        <v>1151801</v>
      </c>
    </row>
    <row r="227" spans="1:31" ht="12.75" customHeight="1">
      <c r="A227" s="288">
        <v>227</v>
      </c>
      <c r="B227" s="304">
        <v>276264</v>
      </c>
      <c r="C227" s="366" t="s">
        <v>2727</v>
      </c>
      <c r="D227" s="360"/>
      <c r="E227" s="360"/>
      <c r="F227" s="305" t="s">
        <v>582</v>
      </c>
      <c r="G227" s="327">
        <v>1</v>
      </c>
      <c r="H227" s="330">
        <v>222900</v>
      </c>
      <c r="I227" s="329">
        <v>0.19</v>
      </c>
      <c r="J227" s="330">
        <v>265251</v>
      </c>
      <c r="K227" s="330">
        <v>265251</v>
      </c>
      <c r="L227" s="360"/>
      <c r="M227" s="362"/>
      <c r="N227" s="362"/>
      <c r="O227" s="362"/>
      <c r="P227" s="360"/>
      <c r="Q227" s="360"/>
      <c r="R227" s="360"/>
      <c r="S227" s="360"/>
      <c r="T227" s="360"/>
      <c r="U227" s="360"/>
      <c r="V227" s="360"/>
      <c r="W227" s="360"/>
      <c r="X227" s="336">
        <v>41</v>
      </c>
      <c r="Y227" s="332">
        <v>12</v>
      </c>
      <c r="Z227" s="332">
        <v>16</v>
      </c>
      <c r="AA227" s="333" t="s">
        <v>45</v>
      </c>
      <c r="AC227" s="471">
        <v>265251</v>
      </c>
      <c r="AD227" s="472">
        <v>265251</v>
      </c>
      <c r="AE227" s="473">
        <f t="shared" si="10"/>
        <v>265251</v>
      </c>
    </row>
    <row r="228" spans="1:31" ht="12.75" customHeight="1">
      <c r="A228" s="288">
        <v>228</v>
      </c>
      <c r="B228" s="304">
        <v>276264</v>
      </c>
      <c r="C228" s="366" t="s">
        <v>2728</v>
      </c>
      <c r="D228" s="360"/>
      <c r="E228" s="360"/>
      <c r="F228" s="305" t="s">
        <v>582</v>
      </c>
      <c r="G228" s="327">
        <v>1</v>
      </c>
      <c r="H228" s="330">
        <v>25600</v>
      </c>
      <c r="I228" s="335">
        <v>0.19</v>
      </c>
      <c r="J228" s="330">
        <v>30464</v>
      </c>
      <c r="K228" s="330">
        <v>30464</v>
      </c>
      <c r="L228" s="360"/>
      <c r="M228" s="362"/>
      <c r="N228" s="362"/>
      <c r="O228" s="362"/>
      <c r="P228" s="360"/>
      <c r="Q228" s="360"/>
      <c r="R228" s="360"/>
      <c r="S228" s="360"/>
      <c r="T228" s="360"/>
      <c r="U228" s="360"/>
      <c r="V228" s="360"/>
      <c r="W228" s="360"/>
      <c r="X228" s="336">
        <v>41</v>
      </c>
      <c r="Y228" s="332">
        <v>12</v>
      </c>
      <c r="Z228" s="332">
        <v>16</v>
      </c>
      <c r="AA228" s="333" t="s">
        <v>45</v>
      </c>
      <c r="AC228" s="471">
        <v>30464</v>
      </c>
      <c r="AD228" s="472">
        <v>30464</v>
      </c>
      <c r="AE228" s="473">
        <f t="shared" si="10"/>
        <v>30464</v>
      </c>
    </row>
    <row r="229" spans="1:31" ht="21.75" customHeight="1">
      <c r="A229" s="288">
        <v>229</v>
      </c>
      <c r="B229" s="304" t="s">
        <v>2444</v>
      </c>
      <c r="C229" s="366" t="s">
        <v>2729</v>
      </c>
      <c r="D229" s="360"/>
      <c r="E229" s="360"/>
      <c r="F229" s="305" t="s">
        <v>2730</v>
      </c>
      <c r="G229" s="327">
        <v>1</v>
      </c>
      <c r="H229" s="330">
        <v>14000</v>
      </c>
      <c r="I229" s="329">
        <v>0.19</v>
      </c>
      <c r="J229" s="330">
        <v>16660</v>
      </c>
      <c r="K229" s="330">
        <v>16660</v>
      </c>
      <c r="L229" s="360"/>
      <c r="M229" s="362"/>
      <c r="N229" s="362"/>
      <c r="O229" s="362"/>
      <c r="P229" s="360"/>
      <c r="Q229" s="360"/>
      <c r="R229" s="360"/>
      <c r="S229" s="360"/>
      <c r="T229" s="360"/>
      <c r="U229" s="360"/>
      <c r="V229" s="360"/>
      <c r="W229" s="360"/>
      <c r="X229" s="336">
        <v>41</v>
      </c>
      <c r="Y229" s="332">
        <v>10</v>
      </c>
      <c r="Z229" s="332">
        <v>49</v>
      </c>
      <c r="AA229" s="333" t="s">
        <v>2731</v>
      </c>
      <c r="AC229" s="471">
        <v>16660</v>
      </c>
      <c r="AD229" s="472">
        <v>16660</v>
      </c>
      <c r="AE229" s="473">
        <f t="shared" si="10"/>
        <v>16660</v>
      </c>
    </row>
    <row r="230" spans="1:31" ht="12.75" customHeight="1">
      <c r="A230" s="288">
        <v>230</v>
      </c>
      <c r="B230" s="304">
        <v>281971</v>
      </c>
      <c r="C230" s="366" t="s">
        <v>2732</v>
      </c>
      <c r="D230" s="360"/>
      <c r="E230" s="360"/>
      <c r="F230" s="305" t="s">
        <v>2489</v>
      </c>
      <c r="G230" s="327">
        <v>1</v>
      </c>
      <c r="H230" s="330">
        <v>14000</v>
      </c>
      <c r="I230" s="335">
        <v>0.19</v>
      </c>
      <c r="J230" s="330">
        <v>16660</v>
      </c>
      <c r="K230" s="330">
        <v>16660</v>
      </c>
      <c r="L230" s="360"/>
      <c r="M230" s="362"/>
      <c r="N230" s="362"/>
      <c r="O230" s="362"/>
      <c r="P230" s="360"/>
      <c r="Q230" s="360"/>
      <c r="R230" s="360"/>
      <c r="S230" s="360"/>
      <c r="T230" s="360"/>
      <c r="U230" s="360"/>
      <c r="V230" s="360"/>
      <c r="W230" s="360"/>
      <c r="X230" s="336">
        <v>41</v>
      </c>
      <c r="Y230" s="332">
        <v>12</v>
      </c>
      <c r="Z230" s="332">
        <v>24</v>
      </c>
      <c r="AA230" s="333" t="s">
        <v>39</v>
      </c>
      <c r="AC230" s="471">
        <v>16660</v>
      </c>
      <c r="AD230" s="472">
        <v>16660</v>
      </c>
      <c r="AE230" s="473">
        <f t="shared" si="10"/>
        <v>16660</v>
      </c>
    </row>
    <row r="231" spans="1:31" ht="12.75" customHeight="1">
      <c r="A231" s="288">
        <v>231</v>
      </c>
      <c r="B231" s="304">
        <v>281971</v>
      </c>
      <c r="C231" s="366" t="s">
        <v>2733</v>
      </c>
      <c r="D231" s="360"/>
      <c r="E231" s="360"/>
      <c r="F231" s="305" t="s">
        <v>2489</v>
      </c>
      <c r="G231" s="327">
        <v>1</v>
      </c>
      <c r="H231" s="330">
        <v>31400</v>
      </c>
      <c r="I231" s="329">
        <v>0.19</v>
      </c>
      <c r="J231" s="330">
        <v>37366</v>
      </c>
      <c r="K231" s="330">
        <v>37366</v>
      </c>
      <c r="L231" s="360"/>
      <c r="M231" s="362"/>
      <c r="N231" s="362"/>
      <c r="O231" s="362"/>
      <c r="P231" s="360"/>
      <c r="Q231" s="360"/>
      <c r="R231" s="360"/>
      <c r="S231" s="360"/>
      <c r="T231" s="360"/>
      <c r="U231" s="360"/>
      <c r="V231" s="360"/>
      <c r="W231" s="360"/>
      <c r="X231" s="336">
        <v>41</v>
      </c>
      <c r="Y231" s="332">
        <v>12</v>
      </c>
      <c r="Z231" s="332">
        <v>24</v>
      </c>
      <c r="AA231" s="333" t="s">
        <v>39</v>
      </c>
      <c r="AC231" s="471">
        <v>37366</v>
      </c>
      <c r="AD231" s="472">
        <v>37366</v>
      </c>
      <c r="AE231" s="473">
        <f t="shared" si="10"/>
        <v>37366</v>
      </c>
    </row>
    <row r="232" spans="1:31" ht="12.75" customHeight="1">
      <c r="A232" s="288">
        <v>232</v>
      </c>
      <c r="B232" s="304">
        <v>281971</v>
      </c>
      <c r="C232" s="366" t="s">
        <v>2734</v>
      </c>
      <c r="D232" s="360"/>
      <c r="E232" s="360"/>
      <c r="F232" s="305" t="s">
        <v>2489</v>
      </c>
      <c r="G232" s="327">
        <v>1</v>
      </c>
      <c r="H232" s="330">
        <v>35300</v>
      </c>
      <c r="I232" s="335">
        <v>0.19</v>
      </c>
      <c r="J232" s="330">
        <v>42007</v>
      </c>
      <c r="K232" s="330">
        <v>42007</v>
      </c>
      <c r="L232" s="360"/>
      <c r="M232" s="362"/>
      <c r="N232" s="362"/>
      <c r="O232" s="362"/>
      <c r="P232" s="360"/>
      <c r="Q232" s="360"/>
      <c r="R232" s="360"/>
      <c r="S232" s="360"/>
      <c r="T232" s="360"/>
      <c r="U232" s="360"/>
      <c r="V232" s="360"/>
      <c r="W232" s="360"/>
      <c r="X232" s="336">
        <v>41</v>
      </c>
      <c r="Y232" s="332">
        <v>12</v>
      </c>
      <c r="Z232" s="332">
        <v>24</v>
      </c>
      <c r="AA232" s="333" t="s">
        <v>93</v>
      </c>
      <c r="AC232" s="471">
        <v>42007</v>
      </c>
      <c r="AD232" s="472">
        <v>42007</v>
      </c>
      <c r="AE232" s="473">
        <f t="shared" si="10"/>
        <v>42007</v>
      </c>
    </row>
    <row r="233" spans="1:31" ht="12.75" customHeight="1">
      <c r="A233" s="288">
        <v>233</v>
      </c>
      <c r="B233" s="304">
        <v>230583</v>
      </c>
      <c r="C233" s="366" t="s">
        <v>2735</v>
      </c>
      <c r="D233" s="360"/>
      <c r="E233" s="360"/>
      <c r="F233" s="305" t="s">
        <v>2489</v>
      </c>
      <c r="G233" s="327">
        <v>1</v>
      </c>
      <c r="H233" s="330">
        <v>6900</v>
      </c>
      <c r="I233" s="329">
        <v>0.19</v>
      </c>
      <c r="J233" s="330">
        <v>8211</v>
      </c>
      <c r="K233" s="330">
        <v>8211</v>
      </c>
      <c r="L233" s="360"/>
      <c r="M233" s="362"/>
      <c r="N233" s="362"/>
      <c r="O233" s="362"/>
      <c r="P233" s="360"/>
      <c r="Q233" s="360"/>
      <c r="R233" s="360"/>
      <c r="S233" s="360"/>
      <c r="T233" s="360"/>
      <c r="U233" s="360"/>
      <c r="V233" s="360"/>
      <c r="W233" s="360"/>
      <c r="X233" s="336">
        <v>41</v>
      </c>
      <c r="Y233" s="332">
        <v>12</v>
      </c>
      <c r="Z233" s="332">
        <v>24</v>
      </c>
      <c r="AA233" s="333" t="s">
        <v>39</v>
      </c>
      <c r="AC233" s="471">
        <v>8211</v>
      </c>
      <c r="AD233" s="472">
        <v>8211</v>
      </c>
      <c r="AE233" s="473">
        <f t="shared" si="10"/>
        <v>8211</v>
      </c>
    </row>
    <row r="234" spans="1:31" ht="12.75" customHeight="1">
      <c r="A234" s="288">
        <v>234</v>
      </c>
      <c r="B234" s="304">
        <v>230583</v>
      </c>
      <c r="C234" s="366" t="s">
        <v>2736</v>
      </c>
      <c r="D234" s="360"/>
      <c r="E234" s="360"/>
      <c r="F234" s="305" t="s">
        <v>2489</v>
      </c>
      <c r="G234" s="327">
        <v>1</v>
      </c>
      <c r="H234" s="330">
        <v>29500</v>
      </c>
      <c r="I234" s="335">
        <v>0.19</v>
      </c>
      <c r="J234" s="330">
        <v>35105</v>
      </c>
      <c r="K234" s="330">
        <v>35105</v>
      </c>
      <c r="L234" s="360"/>
      <c r="M234" s="362"/>
      <c r="N234" s="362"/>
      <c r="O234" s="362"/>
      <c r="P234" s="360"/>
      <c r="Q234" s="360"/>
      <c r="R234" s="360"/>
      <c r="S234" s="360"/>
      <c r="T234" s="360"/>
      <c r="U234" s="360"/>
      <c r="V234" s="360"/>
      <c r="W234" s="360"/>
      <c r="X234" s="336">
        <v>41</v>
      </c>
      <c r="Y234" s="332">
        <v>12</v>
      </c>
      <c r="Z234" s="332">
        <v>24</v>
      </c>
      <c r="AA234" s="333" t="s">
        <v>39</v>
      </c>
      <c r="AC234" s="471">
        <v>35105</v>
      </c>
      <c r="AD234" s="472">
        <v>35105</v>
      </c>
      <c r="AE234" s="473">
        <f t="shared" si="10"/>
        <v>35105</v>
      </c>
    </row>
    <row r="235" spans="1:31" ht="12.75" customHeight="1">
      <c r="A235" s="288">
        <v>235</v>
      </c>
      <c r="B235" s="304">
        <v>284213</v>
      </c>
      <c r="C235" s="366" t="s">
        <v>2737</v>
      </c>
      <c r="D235" s="360"/>
      <c r="E235" s="360"/>
      <c r="F235" s="305" t="s">
        <v>2489</v>
      </c>
      <c r="G235" s="327">
        <v>1</v>
      </c>
      <c r="H235" s="330">
        <v>191000</v>
      </c>
      <c r="I235" s="329">
        <v>0.19</v>
      </c>
      <c r="J235" s="330">
        <v>227290</v>
      </c>
      <c r="K235" s="330">
        <v>227290</v>
      </c>
      <c r="L235" s="360"/>
      <c r="M235" s="362"/>
      <c r="N235" s="362"/>
      <c r="O235" s="362"/>
      <c r="P235" s="360"/>
      <c r="Q235" s="360"/>
      <c r="R235" s="360"/>
      <c r="S235" s="360"/>
      <c r="T235" s="360"/>
      <c r="U235" s="360"/>
      <c r="V235" s="360"/>
      <c r="W235" s="360"/>
      <c r="X235" s="336">
        <v>41</v>
      </c>
      <c r="Y235" s="332">
        <v>10</v>
      </c>
      <c r="Z235" s="332">
        <v>32</v>
      </c>
      <c r="AA235" s="333" t="s">
        <v>62</v>
      </c>
      <c r="AC235" s="471">
        <v>227290</v>
      </c>
      <c r="AD235" s="472">
        <v>227290</v>
      </c>
      <c r="AE235" s="473">
        <f t="shared" si="10"/>
        <v>227290</v>
      </c>
    </row>
    <row r="236" spans="1:31" ht="12.75" customHeight="1">
      <c r="A236" s="288">
        <v>236</v>
      </c>
      <c r="B236" s="304" t="s">
        <v>2444</v>
      </c>
      <c r="C236" s="366" t="s">
        <v>2738</v>
      </c>
      <c r="D236" s="360"/>
      <c r="E236" s="360"/>
      <c r="F236" s="305" t="s">
        <v>2489</v>
      </c>
      <c r="G236" s="327">
        <v>1</v>
      </c>
      <c r="H236" s="330">
        <v>76900</v>
      </c>
      <c r="I236" s="335">
        <v>0.19</v>
      </c>
      <c r="J236" s="330">
        <v>91511</v>
      </c>
      <c r="K236" s="330">
        <v>91511</v>
      </c>
      <c r="L236" s="360"/>
      <c r="M236" s="362"/>
      <c r="N236" s="362"/>
      <c r="O236" s="362"/>
      <c r="P236" s="360"/>
      <c r="Q236" s="360"/>
      <c r="R236" s="360"/>
      <c r="S236" s="360"/>
      <c r="T236" s="360"/>
      <c r="U236" s="360"/>
      <c r="V236" s="360"/>
      <c r="W236" s="360"/>
      <c r="X236" s="360">
        <v>23</v>
      </c>
      <c r="Y236" s="360">
        <v>15</v>
      </c>
      <c r="Z236" s="360">
        <v>16</v>
      </c>
      <c r="AA236" s="360">
        <v>10</v>
      </c>
      <c r="AC236" s="471">
        <v>91511</v>
      </c>
      <c r="AD236" s="472">
        <v>91511</v>
      </c>
      <c r="AE236" s="473">
        <f t="shared" si="10"/>
        <v>91511</v>
      </c>
    </row>
    <row r="237" spans="1:31" ht="12.75" customHeight="1">
      <c r="A237" s="288">
        <v>237</v>
      </c>
      <c r="B237" s="304">
        <v>270607</v>
      </c>
      <c r="C237" s="366" t="s">
        <v>2739</v>
      </c>
      <c r="D237" s="360"/>
      <c r="E237" s="360"/>
      <c r="F237" s="305" t="s">
        <v>411</v>
      </c>
      <c r="G237" s="327">
        <v>1</v>
      </c>
      <c r="H237" s="330">
        <v>10300</v>
      </c>
      <c r="I237" s="329">
        <v>0.19</v>
      </c>
      <c r="J237" s="330">
        <v>12257</v>
      </c>
      <c r="K237" s="330">
        <v>12257</v>
      </c>
      <c r="L237" s="360"/>
      <c r="M237" s="362"/>
      <c r="N237" s="362"/>
      <c r="O237" s="362"/>
      <c r="P237" s="360"/>
      <c r="Q237" s="360"/>
      <c r="R237" s="360"/>
      <c r="S237" s="360"/>
      <c r="T237" s="360"/>
      <c r="U237" s="360"/>
      <c r="V237" s="360"/>
      <c r="W237" s="360"/>
      <c r="X237" s="360">
        <v>41</v>
      </c>
      <c r="Y237" s="360">
        <v>10</v>
      </c>
      <c r="Z237" s="360">
        <v>49</v>
      </c>
      <c r="AA237" s="360">
        <v>29</v>
      </c>
      <c r="AC237" s="471">
        <v>12257</v>
      </c>
      <c r="AD237" s="472">
        <v>12257</v>
      </c>
      <c r="AE237" s="473">
        <f t="shared" si="10"/>
        <v>12257</v>
      </c>
    </row>
    <row r="238" spans="1:31" ht="12.75" customHeight="1">
      <c r="A238" s="288">
        <v>238</v>
      </c>
      <c r="B238" s="304">
        <v>298237</v>
      </c>
      <c r="C238" s="370" t="s">
        <v>2740</v>
      </c>
      <c r="D238" s="360"/>
      <c r="E238" s="360"/>
      <c r="F238" s="305" t="s">
        <v>2489</v>
      </c>
      <c r="G238" s="327">
        <v>1</v>
      </c>
      <c r="H238" s="330">
        <v>200600</v>
      </c>
      <c r="I238" s="335">
        <v>0.19</v>
      </c>
      <c r="J238" s="330">
        <v>238714</v>
      </c>
      <c r="K238" s="330">
        <v>238714</v>
      </c>
      <c r="L238" s="360"/>
      <c r="M238" s="362"/>
      <c r="N238" s="362"/>
      <c r="O238" s="362"/>
      <c r="P238" s="360"/>
      <c r="Q238" s="360"/>
      <c r="R238" s="360"/>
      <c r="S238" s="360"/>
      <c r="T238" s="360"/>
      <c r="U238" s="360"/>
      <c r="V238" s="360"/>
      <c r="W238" s="360"/>
      <c r="X238" s="360">
        <v>27</v>
      </c>
      <c r="Y238" s="360">
        <v>11</v>
      </c>
      <c r="Z238" s="360">
        <v>30</v>
      </c>
      <c r="AA238" s="371" t="s">
        <v>59</v>
      </c>
      <c r="AC238" s="471">
        <v>238714</v>
      </c>
      <c r="AD238" s="472">
        <v>238714</v>
      </c>
      <c r="AE238" s="473">
        <f t="shared" si="10"/>
        <v>238714</v>
      </c>
    </row>
    <row r="239" spans="1:31" ht="12.75" customHeight="1">
      <c r="A239" s="288">
        <v>239</v>
      </c>
      <c r="B239" s="304">
        <v>298237</v>
      </c>
      <c r="C239" s="370" t="s">
        <v>2741</v>
      </c>
      <c r="D239" s="360"/>
      <c r="E239" s="360"/>
      <c r="F239" s="305" t="s">
        <v>2489</v>
      </c>
      <c r="G239" s="327">
        <v>1</v>
      </c>
      <c r="H239" s="330">
        <v>100500</v>
      </c>
      <c r="I239" s="329">
        <v>0.19</v>
      </c>
      <c r="J239" s="330">
        <v>119595</v>
      </c>
      <c r="K239" s="330">
        <v>119595</v>
      </c>
      <c r="L239" s="360"/>
      <c r="M239" s="362"/>
      <c r="N239" s="362"/>
      <c r="O239" s="362"/>
      <c r="P239" s="360"/>
      <c r="Q239" s="360"/>
      <c r="R239" s="360"/>
      <c r="S239" s="360"/>
      <c r="T239" s="360"/>
      <c r="U239" s="360"/>
      <c r="V239" s="360"/>
      <c r="W239" s="360"/>
      <c r="X239" s="360">
        <v>27</v>
      </c>
      <c r="Y239" s="360">
        <v>11</v>
      </c>
      <c r="Z239" s="360">
        <v>30</v>
      </c>
      <c r="AA239" s="371" t="s">
        <v>59</v>
      </c>
      <c r="AC239" s="471">
        <v>119595</v>
      </c>
      <c r="AD239" s="472">
        <v>119595</v>
      </c>
      <c r="AE239" s="473">
        <f t="shared" si="10"/>
        <v>119595</v>
      </c>
    </row>
    <row r="240" spans="1:31" ht="12.75" customHeight="1">
      <c r="A240" s="288">
        <v>240</v>
      </c>
      <c r="B240" s="304">
        <v>282325</v>
      </c>
      <c r="C240" s="370" t="s">
        <v>2742</v>
      </c>
      <c r="D240" s="360"/>
      <c r="E240" s="360"/>
      <c r="F240" s="305" t="s">
        <v>2743</v>
      </c>
      <c r="G240" s="327">
        <v>1</v>
      </c>
      <c r="H240" s="330">
        <v>52800</v>
      </c>
      <c r="I240" s="335">
        <v>0.19</v>
      </c>
      <c r="J240" s="330">
        <v>62832</v>
      </c>
      <c r="K240" s="330">
        <v>62832</v>
      </c>
      <c r="L240" s="360"/>
      <c r="M240" s="362"/>
      <c r="N240" s="362"/>
      <c r="O240" s="362"/>
      <c r="P240" s="360"/>
      <c r="Q240" s="360"/>
      <c r="R240" s="360"/>
      <c r="S240" s="360"/>
      <c r="T240" s="360"/>
      <c r="U240" s="360"/>
      <c r="V240" s="360"/>
      <c r="W240" s="360"/>
      <c r="X240" s="360">
        <v>41</v>
      </c>
      <c r="Y240" s="360">
        <v>10</v>
      </c>
      <c r="Z240" s="360">
        <v>49</v>
      </c>
      <c r="AA240" s="360">
        <v>29</v>
      </c>
      <c r="AC240" s="471">
        <v>62832</v>
      </c>
      <c r="AD240" s="472">
        <v>62832</v>
      </c>
      <c r="AE240" s="473">
        <f t="shared" si="10"/>
        <v>62832</v>
      </c>
    </row>
    <row r="241" spans="1:31" ht="12.75" customHeight="1">
      <c r="A241" s="288">
        <v>241</v>
      </c>
      <c r="B241" s="304">
        <v>286463</v>
      </c>
      <c r="C241" s="370" t="s">
        <v>2744</v>
      </c>
      <c r="D241" s="360"/>
      <c r="E241" s="360"/>
      <c r="F241" s="305" t="s">
        <v>2489</v>
      </c>
      <c r="G241" s="327">
        <v>1</v>
      </c>
      <c r="H241" s="330">
        <v>382300</v>
      </c>
      <c r="I241" s="329">
        <v>0.19</v>
      </c>
      <c r="J241" s="330">
        <v>454937</v>
      </c>
      <c r="K241" s="330">
        <v>454937</v>
      </c>
      <c r="L241" s="360"/>
      <c r="M241" s="362"/>
      <c r="N241" s="362"/>
      <c r="O241" s="362"/>
      <c r="P241" s="360"/>
      <c r="Q241" s="360"/>
      <c r="R241" s="360"/>
      <c r="S241" s="360"/>
      <c r="T241" s="360"/>
      <c r="U241" s="360"/>
      <c r="V241" s="360"/>
      <c r="W241" s="360"/>
      <c r="X241" s="360">
        <v>52</v>
      </c>
      <c r="Y241" s="360">
        <v>15</v>
      </c>
      <c r="Z241" s="360">
        <v>18</v>
      </c>
      <c r="AA241" s="371" t="s">
        <v>387</v>
      </c>
      <c r="AC241" s="471">
        <v>454937</v>
      </c>
      <c r="AD241" s="472">
        <v>454937</v>
      </c>
      <c r="AE241" s="473">
        <f t="shared" si="10"/>
        <v>454937</v>
      </c>
    </row>
    <row r="242" spans="1:31" ht="12.75" customHeight="1">
      <c r="A242" s="288">
        <v>242</v>
      </c>
      <c r="B242" s="304">
        <v>286463</v>
      </c>
      <c r="C242" s="366" t="s">
        <v>2745</v>
      </c>
      <c r="D242" s="360"/>
      <c r="E242" s="360"/>
      <c r="F242" s="305" t="s">
        <v>2489</v>
      </c>
      <c r="G242" s="327">
        <v>1</v>
      </c>
      <c r="H242" s="330">
        <v>76800</v>
      </c>
      <c r="I242" s="335">
        <v>0.19</v>
      </c>
      <c r="J242" s="330">
        <v>91392</v>
      </c>
      <c r="K242" s="330">
        <v>91392</v>
      </c>
      <c r="L242" s="360"/>
      <c r="M242" s="362"/>
      <c r="N242" s="362"/>
      <c r="O242" s="362"/>
      <c r="P242" s="360"/>
      <c r="Q242" s="360"/>
      <c r="R242" s="360"/>
      <c r="S242" s="360"/>
      <c r="T242" s="360"/>
      <c r="U242" s="360"/>
      <c r="V242" s="360"/>
      <c r="W242" s="360"/>
      <c r="X242" s="360">
        <v>52</v>
      </c>
      <c r="Y242" s="360">
        <v>15</v>
      </c>
      <c r="Z242" s="360">
        <v>18</v>
      </c>
      <c r="AA242" s="371" t="s">
        <v>387</v>
      </c>
      <c r="AC242" s="471">
        <v>91392</v>
      </c>
      <c r="AD242" s="472">
        <v>91392</v>
      </c>
      <c r="AE242" s="473">
        <f t="shared" si="10"/>
        <v>91392</v>
      </c>
    </row>
    <row r="243" spans="1:31" ht="12.75" customHeight="1">
      <c r="A243" s="288">
        <v>243</v>
      </c>
      <c r="B243" s="304">
        <v>298576</v>
      </c>
      <c r="C243" s="366" t="s">
        <v>2746</v>
      </c>
      <c r="D243" s="360"/>
      <c r="E243" s="360"/>
      <c r="F243" s="305" t="s">
        <v>2489</v>
      </c>
      <c r="G243" s="327">
        <v>1</v>
      </c>
      <c r="H243" s="330">
        <v>17100</v>
      </c>
      <c r="I243" s="329">
        <v>0.19</v>
      </c>
      <c r="J243" s="330">
        <v>20349</v>
      </c>
      <c r="K243" s="330">
        <v>20349</v>
      </c>
      <c r="L243" s="360"/>
      <c r="M243" s="362"/>
      <c r="N243" s="362"/>
      <c r="O243" s="362"/>
      <c r="P243" s="360"/>
      <c r="Q243" s="360"/>
      <c r="R243" s="360"/>
      <c r="S243" s="360"/>
      <c r="T243" s="360"/>
      <c r="U243" s="360"/>
      <c r="V243" s="360"/>
      <c r="W243" s="360"/>
      <c r="X243" s="360">
        <v>40</v>
      </c>
      <c r="Y243" s="360">
        <v>17</v>
      </c>
      <c r="Z243" s="360">
        <v>17</v>
      </c>
      <c r="AA243" s="371" t="s">
        <v>118</v>
      </c>
      <c r="AC243" s="471">
        <v>20349</v>
      </c>
      <c r="AD243" s="472">
        <v>20349</v>
      </c>
      <c r="AE243" s="473">
        <f t="shared" si="10"/>
        <v>20349</v>
      </c>
    </row>
    <row r="244" spans="1:31" ht="12.75" customHeight="1">
      <c r="A244" s="288">
        <v>244</v>
      </c>
      <c r="B244" s="304" t="s">
        <v>2444</v>
      </c>
      <c r="C244" s="366" t="s">
        <v>2747</v>
      </c>
      <c r="D244" s="360"/>
      <c r="E244" s="360"/>
      <c r="F244" s="369" t="s">
        <v>2489</v>
      </c>
      <c r="G244" s="327">
        <v>1</v>
      </c>
      <c r="H244" s="330">
        <v>2800</v>
      </c>
      <c r="I244" s="335">
        <v>0.19</v>
      </c>
      <c r="J244" s="330">
        <v>3332</v>
      </c>
      <c r="K244" s="330">
        <v>3332</v>
      </c>
      <c r="L244" s="360"/>
      <c r="M244" s="362"/>
      <c r="N244" s="362"/>
      <c r="O244" s="362"/>
      <c r="P244" s="360"/>
      <c r="Q244" s="360"/>
      <c r="R244" s="360"/>
      <c r="S244" s="360"/>
      <c r="T244" s="360"/>
      <c r="U244" s="360"/>
      <c r="V244" s="360"/>
      <c r="W244" s="360"/>
      <c r="X244" s="360">
        <v>41</v>
      </c>
      <c r="Y244" s="360">
        <v>12</v>
      </c>
      <c r="Z244" s="360">
        <v>18</v>
      </c>
      <c r="AA244" s="371" t="s">
        <v>50</v>
      </c>
      <c r="AC244" s="471">
        <v>3332</v>
      </c>
      <c r="AD244" s="472">
        <v>3332</v>
      </c>
      <c r="AE244" s="473">
        <f t="shared" si="10"/>
        <v>3332</v>
      </c>
    </row>
    <row r="245" spans="1:31" ht="12.75" customHeight="1">
      <c r="A245" s="288">
        <v>245</v>
      </c>
      <c r="B245" s="304" t="s">
        <v>2444</v>
      </c>
      <c r="C245" s="366" t="s">
        <v>2748</v>
      </c>
      <c r="D245" s="360"/>
      <c r="E245" s="360"/>
      <c r="F245" s="369" t="s">
        <v>2489</v>
      </c>
      <c r="G245" s="327">
        <v>1</v>
      </c>
      <c r="H245" s="330">
        <v>600</v>
      </c>
      <c r="I245" s="329">
        <v>0.19</v>
      </c>
      <c r="J245" s="330">
        <v>714</v>
      </c>
      <c r="K245" s="330">
        <v>714</v>
      </c>
      <c r="L245" s="360"/>
      <c r="M245" s="362"/>
      <c r="N245" s="362"/>
      <c r="O245" s="362"/>
      <c r="P245" s="360"/>
      <c r="Q245" s="360"/>
      <c r="R245" s="360"/>
      <c r="S245" s="360"/>
      <c r="T245" s="360"/>
      <c r="U245" s="360"/>
      <c r="V245" s="360"/>
      <c r="W245" s="360"/>
      <c r="X245" s="360">
        <v>41</v>
      </c>
      <c r="Y245" s="360">
        <v>12</v>
      </c>
      <c r="Z245" s="360">
        <v>18</v>
      </c>
      <c r="AA245" s="371" t="s">
        <v>50</v>
      </c>
      <c r="AC245" s="471">
        <v>714</v>
      </c>
      <c r="AD245" s="472">
        <v>714</v>
      </c>
      <c r="AE245" s="473">
        <f t="shared" si="10"/>
        <v>714</v>
      </c>
    </row>
    <row r="246" spans="1:31" ht="12.75" customHeight="1">
      <c r="A246" s="288">
        <v>246</v>
      </c>
      <c r="B246" s="304" t="s">
        <v>2444</v>
      </c>
      <c r="C246" s="366" t="s">
        <v>2749</v>
      </c>
      <c r="D246" s="360"/>
      <c r="E246" s="360"/>
      <c r="F246" s="369" t="s">
        <v>2489</v>
      </c>
      <c r="G246" s="327">
        <v>1</v>
      </c>
      <c r="H246" s="330">
        <v>400</v>
      </c>
      <c r="I246" s="335">
        <v>0.19</v>
      </c>
      <c r="J246" s="330">
        <v>476</v>
      </c>
      <c r="K246" s="330">
        <v>476</v>
      </c>
      <c r="L246" s="360"/>
      <c r="M246" s="362"/>
      <c r="N246" s="362"/>
      <c r="O246" s="362"/>
      <c r="P246" s="360"/>
      <c r="Q246" s="360"/>
      <c r="R246" s="360"/>
      <c r="S246" s="360"/>
      <c r="T246" s="360"/>
      <c r="U246" s="360"/>
      <c r="V246" s="360"/>
      <c r="W246" s="360"/>
      <c r="X246" s="360">
        <v>41</v>
      </c>
      <c r="Y246" s="360">
        <v>12</v>
      </c>
      <c r="Z246" s="360">
        <v>18</v>
      </c>
      <c r="AA246" s="371" t="s">
        <v>50</v>
      </c>
      <c r="AC246" s="471">
        <v>476</v>
      </c>
      <c r="AD246" s="472">
        <v>476</v>
      </c>
      <c r="AE246" s="473">
        <f t="shared" si="10"/>
        <v>476</v>
      </c>
    </row>
    <row r="247" spans="1:31" ht="12.75" customHeight="1">
      <c r="A247" s="288">
        <v>247</v>
      </c>
      <c r="B247" s="304" t="s">
        <v>2444</v>
      </c>
      <c r="C247" s="370" t="s">
        <v>2750</v>
      </c>
      <c r="D247" s="360"/>
      <c r="E247" s="360"/>
      <c r="F247" s="369" t="s">
        <v>2489</v>
      </c>
      <c r="G247" s="327">
        <v>1</v>
      </c>
      <c r="H247" s="330">
        <v>48800</v>
      </c>
      <c r="I247" s="329">
        <v>0.19</v>
      </c>
      <c r="J247" s="330">
        <v>58072</v>
      </c>
      <c r="K247" s="330">
        <v>58072</v>
      </c>
      <c r="L247" s="360"/>
      <c r="M247" s="362"/>
      <c r="N247" s="362"/>
      <c r="O247" s="362"/>
      <c r="P247" s="360"/>
      <c r="Q247" s="360"/>
      <c r="R247" s="360"/>
      <c r="S247" s="360"/>
      <c r="T247" s="360"/>
      <c r="U247" s="360"/>
      <c r="V247" s="360"/>
      <c r="W247" s="360"/>
      <c r="X247" s="360">
        <v>42</v>
      </c>
      <c r="Y247" s="360">
        <v>14</v>
      </c>
      <c r="Z247" s="360">
        <v>26</v>
      </c>
      <c r="AA247" s="371" t="s">
        <v>62</v>
      </c>
      <c r="AC247" s="471">
        <v>58072</v>
      </c>
      <c r="AD247" s="472">
        <v>58072</v>
      </c>
      <c r="AE247" s="473">
        <f t="shared" si="10"/>
        <v>58072</v>
      </c>
    </row>
    <row r="248" spans="1:31" ht="12.75" customHeight="1">
      <c r="A248" s="288">
        <v>248</v>
      </c>
      <c r="B248" s="304" t="s">
        <v>2444</v>
      </c>
      <c r="C248" s="372" t="s">
        <v>2751</v>
      </c>
      <c r="D248" s="360"/>
      <c r="E248" s="360"/>
      <c r="F248" s="369" t="s">
        <v>2489</v>
      </c>
      <c r="G248" s="327">
        <v>1</v>
      </c>
      <c r="H248" s="330">
        <v>166700</v>
      </c>
      <c r="I248" s="335">
        <v>0.19</v>
      </c>
      <c r="J248" s="330">
        <v>198373</v>
      </c>
      <c r="K248" s="330">
        <v>198373</v>
      </c>
      <c r="L248" s="360"/>
      <c r="M248" s="362"/>
      <c r="N248" s="362"/>
      <c r="O248" s="362"/>
      <c r="P248" s="360"/>
      <c r="Q248" s="360"/>
      <c r="R248" s="360"/>
      <c r="S248" s="360"/>
      <c r="T248" s="360"/>
      <c r="U248" s="360"/>
      <c r="V248" s="360"/>
      <c r="W248" s="360"/>
      <c r="X248" s="360">
        <v>42</v>
      </c>
      <c r="Y248" s="360">
        <v>14</v>
      </c>
      <c r="Z248" s="360">
        <v>26</v>
      </c>
      <c r="AA248" s="371" t="s">
        <v>62</v>
      </c>
      <c r="AC248" s="471">
        <v>198373</v>
      </c>
      <c r="AD248" s="472">
        <v>198373</v>
      </c>
      <c r="AE248" s="473">
        <f t="shared" si="10"/>
        <v>198373</v>
      </c>
    </row>
    <row r="249" spans="1:31" ht="12.75" customHeight="1">
      <c r="A249" s="288">
        <v>249</v>
      </c>
      <c r="B249" s="304">
        <v>276273</v>
      </c>
      <c r="C249" s="373" t="s">
        <v>2752</v>
      </c>
      <c r="D249" s="360"/>
      <c r="E249" s="360"/>
      <c r="F249" s="369" t="s">
        <v>2753</v>
      </c>
      <c r="G249" s="327">
        <v>1</v>
      </c>
      <c r="H249" s="330">
        <v>6300</v>
      </c>
      <c r="I249" s="329">
        <v>0.19</v>
      </c>
      <c r="J249" s="330">
        <v>7497</v>
      </c>
      <c r="K249" s="330">
        <v>7497</v>
      </c>
      <c r="L249" s="360"/>
      <c r="M249" s="362"/>
      <c r="N249" s="362"/>
      <c r="O249" s="362"/>
      <c r="P249" s="360"/>
      <c r="Q249" s="360"/>
      <c r="R249" s="360"/>
      <c r="S249" s="360"/>
      <c r="T249" s="360"/>
      <c r="U249" s="360"/>
      <c r="V249" s="360"/>
      <c r="W249" s="360"/>
      <c r="X249" s="360">
        <v>41</v>
      </c>
      <c r="Y249" s="371" t="s">
        <v>282</v>
      </c>
      <c r="Z249" s="360">
        <v>51</v>
      </c>
      <c r="AA249" s="371" t="s">
        <v>118</v>
      </c>
      <c r="AC249" s="471">
        <v>7497</v>
      </c>
      <c r="AD249" s="472">
        <v>7497</v>
      </c>
      <c r="AE249" s="473">
        <f t="shared" si="10"/>
        <v>7497</v>
      </c>
    </row>
    <row r="250" spans="1:31" ht="12.75" customHeight="1">
      <c r="A250" s="288">
        <v>250</v>
      </c>
      <c r="B250" s="306" t="s">
        <v>2444</v>
      </c>
      <c r="C250" s="374" t="s">
        <v>2754</v>
      </c>
      <c r="D250" s="283"/>
      <c r="E250" s="283"/>
      <c r="F250" s="375" t="s">
        <v>2755</v>
      </c>
      <c r="G250" s="327">
        <v>1</v>
      </c>
      <c r="H250" s="330">
        <v>215400</v>
      </c>
      <c r="I250" s="335">
        <v>0.19</v>
      </c>
      <c r="J250" s="330">
        <v>256326</v>
      </c>
      <c r="K250" s="330">
        <v>256326</v>
      </c>
      <c r="L250" s="283"/>
      <c r="M250" s="368"/>
      <c r="N250" s="368"/>
      <c r="O250" s="368"/>
      <c r="P250" s="283"/>
      <c r="Q250" s="283"/>
      <c r="R250" s="283"/>
      <c r="S250" s="283"/>
      <c r="T250" s="283"/>
      <c r="U250" s="283"/>
      <c r="V250" s="283"/>
      <c r="W250" s="283"/>
      <c r="X250" s="283">
        <v>12</v>
      </c>
      <c r="Y250" s="283">
        <v>16</v>
      </c>
      <c r="Z250" s="283">
        <v>18</v>
      </c>
      <c r="AA250" s="376" t="s">
        <v>39</v>
      </c>
      <c r="AC250" s="471">
        <v>256326</v>
      </c>
      <c r="AD250" s="472">
        <v>256326</v>
      </c>
      <c r="AE250" s="473">
        <f t="shared" si="10"/>
        <v>256326</v>
      </c>
    </row>
    <row r="251" spans="1:31" ht="12.75" customHeight="1">
      <c r="A251" s="288">
        <v>251</v>
      </c>
      <c r="B251" s="288"/>
      <c r="C251" s="374" t="s">
        <v>2756</v>
      </c>
      <c r="D251" s="377"/>
      <c r="E251" s="360"/>
      <c r="F251" s="377" t="s">
        <v>2757</v>
      </c>
      <c r="G251" s="327">
        <v>1</v>
      </c>
      <c r="H251" s="330">
        <v>1033800</v>
      </c>
      <c r="I251" s="329">
        <v>0.19</v>
      </c>
      <c r="J251" s="330">
        <v>1230222</v>
      </c>
      <c r="K251" s="330">
        <v>1230222</v>
      </c>
      <c r="L251" s="360"/>
      <c r="M251" s="362"/>
      <c r="N251" s="362"/>
      <c r="O251" s="362"/>
      <c r="P251" s="360"/>
      <c r="Q251" s="360"/>
      <c r="R251" s="360"/>
      <c r="S251" s="360"/>
      <c r="T251" s="360"/>
      <c r="U251" s="360"/>
      <c r="V251" s="360"/>
      <c r="W251" s="360"/>
      <c r="X251" s="360"/>
      <c r="Y251" s="360"/>
      <c r="Z251" s="360"/>
      <c r="AA251" s="360"/>
      <c r="AC251" s="471">
        <v>1230222</v>
      </c>
      <c r="AD251" s="472">
        <v>1230222</v>
      </c>
      <c r="AE251" s="473">
        <f t="shared" si="10"/>
        <v>1230222</v>
      </c>
    </row>
    <row r="252" spans="1:31" ht="30" customHeight="1">
      <c r="A252" s="288">
        <v>252</v>
      </c>
      <c r="B252" s="288"/>
      <c r="C252" s="374" t="s">
        <v>2758</v>
      </c>
      <c r="D252" s="377"/>
      <c r="E252" s="360"/>
      <c r="F252" s="377" t="s">
        <v>2759</v>
      </c>
      <c r="G252" s="327">
        <v>1</v>
      </c>
      <c r="H252" s="330">
        <v>225000</v>
      </c>
      <c r="I252" s="335">
        <v>0.19</v>
      </c>
      <c r="J252" s="330">
        <f>(H252*I252)+(H252)</f>
        <v>267750</v>
      </c>
      <c r="K252" s="330">
        <f>J252*G252</f>
        <v>267750</v>
      </c>
      <c r="L252" s="581"/>
      <c r="M252" s="362"/>
      <c r="N252" s="362"/>
      <c r="O252" s="362"/>
      <c r="P252" s="360"/>
      <c r="Q252" s="360"/>
      <c r="R252" s="360"/>
      <c r="S252" s="360"/>
      <c r="T252" s="360"/>
      <c r="U252" s="360"/>
      <c r="V252" s="360"/>
      <c r="W252" s="360"/>
      <c r="X252" s="360"/>
      <c r="Y252" s="360"/>
      <c r="Z252" s="360"/>
      <c r="AA252" s="360"/>
      <c r="AC252" s="471">
        <v>0</v>
      </c>
      <c r="AD252" s="472">
        <v>0</v>
      </c>
      <c r="AE252" s="473">
        <f t="shared" si="10"/>
        <v>0</v>
      </c>
    </row>
    <row r="253" spans="1:31" ht="13.5" customHeight="1">
      <c r="A253" s="288">
        <v>253</v>
      </c>
      <c r="B253" s="288"/>
      <c r="C253" s="374" t="s">
        <v>2760</v>
      </c>
      <c r="D253" s="377"/>
      <c r="E253" s="360"/>
      <c r="F253" s="377" t="s">
        <v>117</v>
      </c>
      <c r="G253" s="327">
        <v>1</v>
      </c>
      <c r="H253" s="330">
        <v>89700</v>
      </c>
      <c r="I253" s="329">
        <v>0</v>
      </c>
      <c r="J253" s="330">
        <v>89700</v>
      </c>
      <c r="K253" s="330">
        <v>89700</v>
      </c>
      <c r="L253" s="360"/>
      <c r="M253" s="362"/>
      <c r="N253" s="362"/>
      <c r="O253" s="362"/>
      <c r="P253" s="360"/>
      <c r="Q253" s="360"/>
      <c r="R253" s="360"/>
      <c r="S253" s="360"/>
      <c r="T253" s="360"/>
      <c r="U253" s="360"/>
      <c r="V253" s="360"/>
      <c r="W253" s="360"/>
      <c r="X253" s="360"/>
      <c r="Y253" s="360"/>
      <c r="Z253" s="360"/>
      <c r="AA253" s="360"/>
      <c r="AC253" s="471">
        <v>89700</v>
      </c>
      <c r="AD253" s="472">
        <v>89700</v>
      </c>
      <c r="AE253" s="473">
        <f t="shared" si="10"/>
        <v>89700</v>
      </c>
    </row>
    <row r="254" spans="1:31" ht="12.75" customHeight="1">
      <c r="A254" s="288">
        <v>254</v>
      </c>
      <c r="B254" s="288"/>
      <c r="C254" s="374" t="s">
        <v>2761</v>
      </c>
      <c r="D254" s="377"/>
      <c r="E254" s="360"/>
      <c r="F254" s="377" t="s">
        <v>2762</v>
      </c>
      <c r="G254" s="327">
        <v>1</v>
      </c>
      <c r="H254" s="330">
        <v>352600</v>
      </c>
      <c r="I254" s="335">
        <v>0.19</v>
      </c>
      <c r="J254" s="330">
        <v>419594</v>
      </c>
      <c r="K254" s="330">
        <v>419594</v>
      </c>
      <c r="L254" s="360"/>
      <c r="M254" s="362"/>
      <c r="N254" s="362"/>
      <c r="O254" s="362"/>
      <c r="P254" s="360"/>
      <c r="Q254" s="360"/>
      <c r="R254" s="360"/>
      <c r="S254" s="360"/>
      <c r="T254" s="360"/>
      <c r="U254" s="360"/>
      <c r="V254" s="360"/>
      <c r="W254" s="360"/>
      <c r="X254" s="360"/>
      <c r="Y254" s="360"/>
      <c r="Z254" s="360"/>
      <c r="AA254" s="360"/>
      <c r="AC254" s="471">
        <v>419594</v>
      </c>
      <c r="AD254" s="472">
        <v>419594</v>
      </c>
      <c r="AE254" s="473">
        <f t="shared" si="10"/>
        <v>419594</v>
      </c>
    </row>
    <row r="255" spans="1:31" ht="16.5" customHeight="1">
      <c r="A255" s="288">
        <v>255</v>
      </c>
      <c r="B255" s="288"/>
      <c r="C255" s="374" t="s">
        <v>2763</v>
      </c>
      <c r="D255" s="377"/>
      <c r="E255" s="360"/>
      <c r="F255" s="377" t="s">
        <v>2764</v>
      </c>
      <c r="G255" s="327">
        <v>1</v>
      </c>
      <c r="H255" s="330">
        <v>33100</v>
      </c>
      <c r="I255" s="329">
        <v>0.19</v>
      </c>
      <c r="J255" s="330">
        <v>39389</v>
      </c>
      <c r="K255" s="330">
        <v>39389</v>
      </c>
      <c r="L255" s="360"/>
      <c r="M255" s="362"/>
      <c r="N255" s="362"/>
      <c r="O255" s="362"/>
      <c r="P255" s="360"/>
      <c r="Q255" s="360"/>
      <c r="R255" s="360"/>
      <c r="S255" s="360"/>
      <c r="T255" s="360"/>
      <c r="U255" s="360"/>
      <c r="V255" s="360"/>
      <c r="W255" s="360"/>
      <c r="X255" s="360"/>
      <c r="Y255" s="360"/>
      <c r="Z255" s="360"/>
      <c r="AA255" s="360"/>
      <c r="AC255" s="471">
        <v>39389</v>
      </c>
      <c r="AD255" s="472">
        <v>39389</v>
      </c>
      <c r="AE255" s="473">
        <f t="shared" si="10"/>
        <v>39389</v>
      </c>
    </row>
    <row r="256" spans="1:31" ht="12.75" customHeight="1">
      <c r="A256" s="288">
        <v>256</v>
      </c>
      <c r="B256" s="288"/>
      <c r="C256" s="374" t="s">
        <v>2765</v>
      </c>
      <c r="D256" s="377"/>
      <c r="E256" s="360"/>
      <c r="F256" s="377" t="s">
        <v>117</v>
      </c>
      <c r="G256" s="327">
        <v>1</v>
      </c>
      <c r="H256" s="330">
        <v>43200</v>
      </c>
      <c r="I256" s="335">
        <v>0.19</v>
      </c>
      <c r="J256" s="330">
        <v>51408</v>
      </c>
      <c r="K256" s="330">
        <v>51408</v>
      </c>
      <c r="L256" s="360"/>
      <c r="M256" s="362"/>
      <c r="N256" s="362"/>
      <c r="O256" s="362"/>
      <c r="P256" s="360"/>
      <c r="Q256" s="360"/>
      <c r="R256" s="360"/>
      <c r="S256" s="360"/>
      <c r="T256" s="360"/>
      <c r="U256" s="360"/>
      <c r="V256" s="360"/>
      <c r="W256" s="360"/>
      <c r="X256" s="360"/>
      <c r="Y256" s="360"/>
      <c r="Z256" s="360"/>
      <c r="AA256" s="360"/>
      <c r="AC256" s="471">
        <v>51408</v>
      </c>
      <c r="AD256" s="472">
        <v>51408</v>
      </c>
      <c r="AE256" s="473">
        <f t="shared" si="10"/>
        <v>51408</v>
      </c>
    </row>
    <row r="257" spans="1:31" ht="12.75" customHeight="1">
      <c r="A257" s="288">
        <v>257</v>
      </c>
      <c r="B257" s="288"/>
      <c r="C257" s="374" t="s">
        <v>2766</v>
      </c>
      <c r="D257" s="377"/>
      <c r="E257" s="360"/>
      <c r="F257" s="377" t="s">
        <v>117</v>
      </c>
      <c r="G257" s="327">
        <v>1</v>
      </c>
      <c r="H257" s="330">
        <v>43200</v>
      </c>
      <c r="I257" s="329">
        <v>0.19</v>
      </c>
      <c r="J257" s="330">
        <v>51408</v>
      </c>
      <c r="K257" s="330">
        <v>51408</v>
      </c>
      <c r="L257" s="360"/>
      <c r="M257" s="362"/>
      <c r="N257" s="362"/>
      <c r="O257" s="362"/>
      <c r="P257" s="360"/>
      <c r="Q257" s="360"/>
      <c r="R257" s="360"/>
      <c r="S257" s="360"/>
      <c r="T257" s="360"/>
      <c r="U257" s="360"/>
      <c r="V257" s="360"/>
      <c r="W257" s="360"/>
      <c r="X257" s="360"/>
      <c r="Y257" s="360"/>
      <c r="Z257" s="360"/>
      <c r="AA257" s="360"/>
      <c r="AC257" s="471">
        <v>51408</v>
      </c>
      <c r="AD257" s="472">
        <v>51408</v>
      </c>
      <c r="AE257" s="473">
        <f t="shared" si="10"/>
        <v>51408</v>
      </c>
    </row>
    <row r="258" spans="1:31" ht="12.75" customHeight="1">
      <c r="A258" s="288">
        <v>258</v>
      </c>
      <c r="B258" s="288"/>
      <c r="C258" s="374" t="s">
        <v>2767</v>
      </c>
      <c r="D258" s="377"/>
      <c r="E258" s="360"/>
      <c r="F258" s="377" t="s">
        <v>117</v>
      </c>
      <c r="G258" s="327">
        <v>1</v>
      </c>
      <c r="H258" s="330">
        <v>28100</v>
      </c>
      <c r="I258" s="335">
        <v>0.19</v>
      </c>
      <c r="J258" s="330">
        <v>33439</v>
      </c>
      <c r="K258" s="330">
        <v>33439</v>
      </c>
      <c r="L258" s="360"/>
      <c r="M258" s="362"/>
      <c r="N258" s="362"/>
      <c r="O258" s="362"/>
      <c r="P258" s="360"/>
      <c r="Q258" s="360"/>
      <c r="R258" s="360"/>
      <c r="S258" s="360"/>
      <c r="T258" s="360"/>
      <c r="U258" s="360"/>
      <c r="V258" s="360"/>
      <c r="W258" s="360"/>
      <c r="X258" s="360"/>
      <c r="Y258" s="360"/>
      <c r="Z258" s="360"/>
      <c r="AA258" s="360"/>
      <c r="AC258" s="471">
        <v>33439</v>
      </c>
      <c r="AD258" s="472">
        <v>33439</v>
      </c>
      <c r="AE258" s="473">
        <f t="shared" ref="AE258:AE264" si="11">AVERAGE(AC258,AD258)</f>
        <v>33439</v>
      </c>
    </row>
    <row r="259" spans="1:31" ht="12.75" customHeight="1">
      <c r="A259" s="288">
        <v>259</v>
      </c>
      <c r="B259" s="288"/>
      <c r="C259" s="374" t="s">
        <v>2768</v>
      </c>
      <c r="D259" s="377"/>
      <c r="E259" s="360"/>
      <c r="F259" s="377" t="s">
        <v>117</v>
      </c>
      <c r="G259" s="327">
        <v>1</v>
      </c>
      <c r="H259" s="330">
        <v>18500</v>
      </c>
      <c r="I259" s="329">
        <v>0.19</v>
      </c>
      <c r="J259" s="330">
        <v>22015</v>
      </c>
      <c r="K259" s="330">
        <v>22015</v>
      </c>
      <c r="L259" s="360"/>
      <c r="M259" s="362"/>
      <c r="N259" s="362"/>
      <c r="O259" s="362"/>
      <c r="P259" s="360"/>
      <c r="Q259" s="360"/>
      <c r="R259" s="360"/>
      <c r="S259" s="360"/>
      <c r="T259" s="360"/>
      <c r="U259" s="360"/>
      <c r="V259" s="360"/>
      <c r="W259" s="360"/>
      <c r="X259" s="360"/>
      <c r="Y259" s="360"/>
      <c r="Z259" s="360"/>
      <c r="AA259" s="360"/>
      <c r="AC259" s="471">
        <v>22015</v>
      </c>
      <c r="AD259" s="472">
        <v>22015</v>
      </c>
      <c r="AE259" s="473">
        <f t="shared" si="11"/>
        <v>22015</v>
      </c>
    </row>
    <row r="260" spans="1:31" ht="12.75" customHeight="1">
      <c r="A260" s="288">
        <v>260</v>
      </c>
      <c r="B260" s="288"/>
      <c r="C260" s="374" t="s">
        <v>2769</v>
      </c>
      <c r="D260" s="377"/>
      <c r="E260" s="360"/>
      <c r="F260" s="377" t="s">
        <v>117</v>
      </c>
      <c r="G260" s="327">
        <v>1</v>
      </c>
      <c r="H260" s="330">
        <v>8800</v>
      </c>
      <c r="I260" s="335">
        <v>0.19</v>
      </c>
      <c r="J260" s="330">
        <v>10472</v>
      </c>
      <c r="K260" s="330">
        <v>10472</v>
      </c>
      <c r="L260" s="360"/>
      <c r="M260" s="362"/>
      <c r="N260" s="362"/>
      <c r="O260" s="362"/>
      <c r="P260" s="360"/>
      <c r="Q260" s="360"/>
      <c r="R260" s="360"/>
      <c r="S260" s="360"/>
      <c r="T260" s="360"/>
      <c r="U260" s="360"/>
      <c r="V260" s="360"/>
      <c r="W260" s="360"/>
      <c r="X260" s="360"/>
      <c r="Y260" s="360"/>
      <c r="Z260" s="360"/>
      <c r="AA260" s="360"/>
      <c r="AC260" s="471">
        <v>10472</v>
      </c>
      <c r="AD260" s="472">
        <v>10472</v>
      </c>
      <c r="AE260" s="473">
        <f t="shared" si="11"/>
        <v>10472</v>
      </c>
    </row>
    <row r="261" spans="1:31" ht="12.75" customHeight="1">
      <c r="A261" s="288">
        <v>261</v>
      </c>
      <c r="B261" s="288"/>
      <c r="C261" s="374" t="s">
        <v>2770</v>
      </c>
      <c r="D261" s="377"/>
      <c r="E261" s="360"/>
      <c r="F261" s="377" t="s">
        <v>117</v>
      </c>
      <c r="G261" s="327">
        <v>1</v>
      </c>
      <c r="H261" s="330">
        <v>12100</v>
      </c>
      <c r="I261" s="329">
        <v>0.19</v>
      </c>
      <c r="J261" s="330">
        <v>14399</v>
      </c>
      <c r="K261" s="330">
        <v>14399</v>
      </c>
      <c r="L261" s="360"/>
      <c r="M261" s="362"/>
      <c r="N261" s="362"/>
      <c r="O261" s="362"/>
      <c r="P261" s="360"/>
      <c r="Q261" s="360"/>
      <c r="R261" s="360"/>
      <c r="S261" s="360"/>
      <c r="T261" s="360"/>
      <c r="U261" s="360"/>
      <c r="V261" s="360"/>
      <c r="W261" s="360"/>
      <c r="X261" s="360"/>
      <c r="Y261" s="360"/>
      <c r="Z261" s="360"/>
      <c r="AA261" s="360"/>
      <c r="AC261" s="471">
        <v>14399</v>
      </c>
      <c r="AD261" s="472">
        <v>14399</v>
      </c>
      <c r="AE261" s="473">
        <f t="shared" si="11"/>
        <v>14399</v>
      </c>
    </row>
    <row r="262" spans="1:31" ht="12.75" customHeight="1">
      <c r="A262" s="288">
        <v>262</v>
      </c>
      <c r="B262" s="288"/>
      <c r="C262" s="374" t="s">
        <v>2771</v>
      </c>
      <c r="D262" s="377"/>
      <c r="E262" s="360"/>
      <c r="F262" s="377" t="s">
        <v>117</v>
      </c>
      <c r="G262" s="327">
        <v>1</v>
      </c>
      <c r="H262" s="330">
        <v>12100</v>
      </c>
      <c r="I262" s="335">
        <v>0.19</v>
      </c>
      <c r="J262" s="330">
        <v>14399</v>
      </c>
      <c r="K262" s="330">
        <v>14399</v>
      </c>
      <c r="L262" s="360"/>
      <c r="M262" s="362"/>
      <c r="N262" s="362"/>
      <c r="O262" s="362"/>
      <c r="P262" s="360"/>
      <c r="Q262" s="360"/>
      <c r="R262" s="360"/>
      <c r="S262" s="360"/>
      <c r="T262" s="360"/>
      <c r="U262" s="360"/>
      <c r="V262" s="360"/>
      <c r="W262" s="360"/>
      <c r="X262" s="360"/>
      <c r="Y262" s="360"/>
      <c r="Z262" s="360"/>
      <c r="AA262" s="360"/>
      <c r="AC262" s="471">
        <v>14399</v>
      </c>
      <c r="AD262" s="472">
        <v>14399</v>
      </c>
      <c r="AE262" s="473">
        <f t="shared" si="11"/>
        <v>14399</v>
      </c>
    </row>
    <row r="263" spans="1:31" ht="12.75" customHeight="1">
      <c r="A263" s="288">
        <v>263</v>
      </c>
      <c r="B263" s="288"/>
      <c r="C263" s="374" t="s">
        <v>2772</v>
      </c>
      <c r="D263" s="377"/>
      <c r="E263" s="360"/>
      <c r="F263" s="377" t="s">
        <v>117</v>
      </c>
      <c r="G263" s="327">
        <v>1</v>
      </c>
      <c r="H263" s="330">
        <v>263800</v>
      </c>
      <c r="I263" s="329">
        <v>0.19</v>
      </c>
      <c r="J263" s="330">
        <v>313922</v>
      </c>
      <c r="K263" s="330">
        <v>313922</v>
      </c>
      <c r="L263" s="360"/>
      <c r="M263" s="362"/>
      <c r="N263" s="362"/>
      <c r="O263" s="362"/>
      <c r="P263" s="360"/>
      <c r="Q263" s="360"/>
      <c r="R263" s="360"/>
      <c r="S263" s="360"/>
      <c r="T263" s="360"/>
      <c r="U263" s="360"/>
      <c r="V263" s="360"/>
      <c r="W263" s="360"/>
      <c r="X263" s="360"/>
      <c r="Y263" s="360"/>
      <c r="Z263" s="360"/>
      <c r="AA263" s="360"/>
      <c r="AC263" s="471">
        <v>313922</v>
      </c>
      <c r="AD263" s="472">
        <v>313922</v>
      </c>
      <c r="AE263" s="473">
        <f t="shared" si="11"/>
        <v>313922</v>
      </c>
    </row>
    <row r="264" spans="1:31" ht="12.75" customHeight="1">
      <c r="A264" s="288">
        <v>264</v>
      </c>
      <c r="B264" s="288"/>
      <c r="C264" s="374" t="s">
        <v>2773</v>
      </c>
      <c r="D264" s="377"/>
      <c r="E264" s="360"/>
      <c r="F264" s="377" t="s">
        <v>117</v>
      </c>
      <c r="G264" s="327">
        <v>1</v>
      </c>
      <c r="H264" s="330">
        <v>942300</v>
      </c>
      <c r="I264" s="335">
        <v>0.19</v>
      </c>
      <c r="J264" s="330">
        <v>989415</v>
      </c>
      <c r="K264" s="330">
        <v>989415</v>
      </c>
      <c r="L264" s="360"/>
      <c r="M264" s="362"/>
      <c r="N264" s="362"/>
      <c r="O264" s="362"/>
      <c r="P264" s="360"/>
      <c r="Q264" s="360"/>
      <c r="R264" s="360"/>
      <c r="S264" s="360"/>
      <c r="T264" s="360"/>
      <c r="U264" s="360"/>
      <c r="V264" s="360"/>
      <c r="W264" s="360"/>
      <c r="X264" s="360"/>
      <c r="Y264" s="360"/>
      <c r="Z264" s="360"/>
      <c r="AA264" s="360"/>
      <c r="AC264" s="471">
        <v>989415</v>
      </c>
      <c r="AD264" s="472">
        <v>989415</v>
      </c>
      <c r="AE264" s="473">
        <f t="shared" si="11"/>
        <v>989415</v>
      </c>
    </row>
    <row r="265" spans="1:31" ht="15" customHeight="1">
      <c r="H265" s="378">
        <f>SUM(H3:H264)</f>
        <v>84992100</v>
      </c>
      <c r="I265" s="378"/>
      <c r="J265" s="378">
        <f t="shared" ref="J265:K265" si="12">SUM(J3:J264)</f>
        <v>98702352</v>
      </c>
      <c r="K265" s="378">
        <f t="shared" si="12"/>
        <v>98702352</v>
      </c>
    </row>
  </sheetData>
  <autoFilter ref="A2:K265"/>
  <mergeCells count="2">
    <mergeCell ref="A1:J1"/>
    <mergeCell ref="X1:AA1"/>
  </mergeCells>
  <pageMargins left="0.7" right="0.7" top="0.75" bottom="0.75" header="0" footer="0"/>
  <pageSetup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C111"/>
  <sheetViews>
    <sheetView workbookViewId="0">
      <selection activeCell="C6" sqref="C6"/>
    </sheetView>
  </sheetViews>
  <sheetFormatPr baseColWidth="10" defaultColWidth="14.42578125" defaultRowHeight="15" customHeight="1"/>
  <cols>
    <col min="1" max="1" width="5.5703125" style="267" customWidth="1"/>
    <col min="2" max="2" width="11" style="267" customWidth="1"/>
    <col min="3" max="3" width="65.7109375" style="267" customWidth="1"/>
    <col min="4" max="4" width="8.7109375" style="267" customWidth="1"/>
    <col min="5" max="5" width="9.28515625" style="267" customWidth="1"/>
    <col min="6" max="6" width="16.5703125" style="417" customWidth="1"/>
    <col min="7" max="8" width="12.28515625" style="267" customWidth="1"/>
    <col min="9" max="9" width="13.5703125" style="267" customWidth="1"/>
    <col min="10" max="10" width="11.7109375" style="267" customWidth="1"/>
    <col min="11" max="11" width="7" style="267" customWidth="1"/>
    <col min="12" max="12" width="6.140625" style="267" hidden="1" customWidth="1"/>
    <col min="13" max="15" width="10.7109375" style="267" hidden="1" customWidth="1"/>
    <col min="16" max="16" width="1.42578125" style="267" hidden="1" customWidth="1"/>
    <col min="17" max="17" width="6.42578125" style="267" hidden="1" customWidth="1"/>
    <col min="18" max="18" width="10.7109375" style="267" hidden="1" customWidth="1"/>
    <col min="19" max="19" width="2.85546875" style="267" hidden="1" customWidth="1"/>
    <col min="20" max="20" width="10.140625" style="267" hidden="1" customWidth="1"/>
    <col min="21" max="21" width="6.42578125" style="267" hidden="1" customWidth="1"/>
    <col min="22" max="22" width="12.140625" style="267" hidden="1" customWidth="1"/>
    <col min="23" max="23" width="7.28515625" style="267" hidden="1" customWidth="1"/>
    <col min="24" max="24" width="5.85546875" style="267" hidden="1" customWidth="1"/>
    <col min="25" max="25" width="10" style="267" hidden="1" customWidth="1"/>
    <col min="26" max="26" width="7.28515625" style="267" customWidth="1"/>
    <col min="27" max="27" width="15.28515625" style="540" bestFit="1" customWidth="1"/>
    <col min="28" max="29" width="14.42578125" style="540"/>
    <col min="30" max="16384" width="14.42578125" style="267"/>
  </cols>
  <sheetData>
    <row r="1" spans="1:29" ht="15.75" customHeight="1" thickBot="1">
      <c r="A1" s="580" t="s">
        <v>3096</v>
      </c>
      <c r="B1" s="578"/>
      <c r="C1" s="578"/>
      <c r="D1" s="578"/>
      <c r="E1" s="578"/>
      <c r="F1" s="578"/>
      <c r="G1" s="578"/>
      <c r="H1" s="578"/>
      <c r="I1" s="578"/>
      <c r="J1" s="268"/>
      <c r="K1" s="269"/>
      <c r="L1" s="270"/>
      <c r="M1" s="270"/>
      <c r="N1" s="270"/>
      <c r="O1" s="269"/>
      <c r="P1" s="269"/>
      <c r="Q1" s="269"/>
      <c r="R1" s="269"/>
      <c r="S1" s="269"/>
      <c r="T1" s="269"/>
      <c r="U1" s="269"/>
      <c r="V1" s="577" t="s">
        <v>21</v>
      </c>
      <c r="W1" s="578"/>
      <c r="X1" s="578"/>
      <c r="Y1" s="579"/>
    </row>
    <row r="2" spans="1:29" ht="39.75" customHeight="1">
      <c r="A2" s="271" t="s">
        <v>22</v>
      </c>
      <c r="B2" s="272" t="s">
        <v>23</v>
      </c>
      <c r="C2" s="272" t="s">
        <v>24</v>
      </c>
      <c r="D2" s="274" t="s">
        <v>25</v>
      </c>
      <c r="E2" s="275" t="s">
        <v>26</v>
      </c>
      <c r="F2" s="388" t="s">
        <v>1488</v>
      </c>
      <c r="G2" s="274" t="s">
        <v>1489</v>
      </c>
      <c r="H2" s="274" t="s">
        <v>2774</v>
      </c>
      <c r="I2" s="274" t="s">
        <v>2496</v>
      </c>
      <c r="J2" s="324" t="s">
        <v>2497</v>
      </c>
      <c r="K2" s="279"/>
      <c r="L2" s="280" t="s">
        <v>2429</v>
      </c>
      <c r="M2" s="281" t="s">
        <v>2430</v>
      </c>
      <c r="N2" s="281" t="s">
        <v>2431</v>
      </c>
      <c r="O2" s="282" t="s">
        <v>1494</v>
      </c>
      <c r="P2" s="283"/>
      <c r="Q2" s="284" t="s">
        <v>1495</v>
      </c>
      <c r="R2" s="282" t="s">
        <v>2432</v>
      </c>
      <c r="S2" s="282" t="s">
        <v>2433</v>
      </c>
      <c r="T2" s="282" t="s">
        <v>2434</v>
      </c>
      <c r="U2" s="285" t="s">
        <v>1499</v>
      </c>
      <c r="V2" s="286" t="s">
        <v>30</v>
      </c>
      <c r="W2" s="285" t="s">
        <v>31</v>
      </c>
      <c r="X2" s="285" t="s">
        <v>32</v>
      </c>
      <c r="Y2" s="287" t="s">
        <v>33</v>
      </c>
      <c r="AA2" s="521" t="s">
        <v>34</v>
      </c>
      <c r="AB2" s="543" t="s">
        <v>35</v>
      </c>
      <c r="AC2" s="470" t="s">
        <v>36</v>
      </c>
    </row>
    <row r="3" spans="1:29" ht="26.25" customHeight="1">
      <c r="A3" s="288">
        <v>1</v>
      </c>
      <c r="B3" s="288"/>
      <c r="C3" s="289" t="s">
        <v>2775</v>
      </c>
      <c r="D3" s="290" t="s">
        <v>2489</v>
      </c>
      <c r="E3" s="290">
        <v>1</v>
      </c>
      <c r="F3" s="389">
        <v>522750</v>
      </c>
      <c r="G3" s="390">
        <v>0.19</v>
      </c>
      <c r="H3" s="389">
        <f t="shared" ref="H3:H66" si="0">F3*G3</f>
        <v>99322.5</v>
      </c>
      <c r="I3" s="303">
        <f t="shared" ref="I3:I66" si="1">F3+H3</f>
        <v>622072.5</v>
      </c>
      <c r="J3" s="294">
        <f t="shared" ref="J3:J66" si="2">E3*I3</f>
        <v>622072.5</v>
      </c>
      <c r="K3" s="279"/>
      <c r="L3" s="295"/>
      <c r="M3" s="295"/>
      <c r="N3" s="295"/>
      <c r="O3" s="296"/>
      <c r="P3" s="279"/>
      <c r="Q3" s="297"/>
      <c r="R3" s="298"/>
      <c r="S3" s="298"/>
      <c r="T3" s="299"/>
      <c r="U3" s="300"/>
      <c r="V3" s="288">
        <v>32</v>
      </c>
      <c r="W3" s="288">
        <v>10</v>
      </c>
      <c r="X3" s="333" t="s">
        <v>532</v>
      </c>
      <c r="Y3" s="333" t="s">
        <v>45</v>
      </c>
      <c r="AA3" s="547">
        <v>622072.5</v>
      </c>
      <c r="AB3" s="544">
        <v>0</v>
      </c>
      <c r="AC3" s="541">
        <f>AA3</f>
        <v>622072.5</v>
      </c>
    </row>
    <row r="4" spans="1:29" ht="43.5" customHeight="1">
      <c r="A4" s="288">
        <v>2</v>
      </c>
      <c r="B4" s="288"/>
      <c r="C4" s="289" t="s">
        <v>2776</v>
      </c>
      <c r="D4" s="290" t="s">
        <v>2489</v>
      </c>
      <c r="E4" s="290">
        <v>1</v>
      </c>
      <c r="F4" s="391">
        <v>245973</v>
      </c>
      <c r="G4" s="390">
        <v>0.19</v>
      </c>
      <c r="H4" s="389">
        <f t="shared" si="0"/>
        <v>46734.87</v>
      </c>
      <c r="I4" s="303">
        <f t="shared" si="1"/>
        <v>292707.87</v>
      </c>
      <c r="J4" s="294">
        <f t="shared" si="2"/>
        <v>292707.87</v>
      </c>
      <c r="K4" s="279"/>
      <c r="L4" s="295"/>
      <c r="M4" s="295"/>
      <c r="N4" s="295"/>
      <c r="O4" s="296"/>
      <c r="P4" s="279"/>
      <c r="Q4" s="297"/>
      <c r="R4" s="298"/>
      <c r="S4" s="298"/>
      <c r="T4" s="299"/>
      <c r="U4" s="300"/>
      <c r="V4" s="288">
        <v>43</v>
      </c>
      <c r="W4" s="288">
        <v>20</v>
      </c>
      <c r="X4" s="333" t="s">
        <v>150</v>
      </c>
      <c r="Y4" s="333" t="s">
        <v>45</v>
      </c>
      <c r="AA4" s="547">
        <v>292707.87</v>
      </c>
      <c r="AB4" s="544">
        <v>137800</v>
      </c>
      <c r="AC4" s="541">
        <f>AA4+AB4/2</f>
        <v>361607.87</v>
      </c>
    </row>
    <row r="5" spans="1:29" ht="12.75" customHeight="1">
      <c r="A5" s="288">
        <v>3</v>
      </c>
      <c r="B5" s="288"/>
      <c r="C5" s="289" t="s">
        <v>2777</v>
      </c>
      <c r="D5" s="290" t="s">
        <v>2489</v>
      </c>
      <c r="E5" s="290">
        <v>1</v>
      </c>
      <c r="F5" s="391">
        <v>2717841</v>
      </c>
      <c r="G5" s="390">
        <v>0.19</v>
      </c>
      <c r="H5" s="389">
        <f t="shared" si="0"/>
        <v>516389.79</v>
      </c>
      <c r="I5" s="303">
        <f t="shared" si="1"/>
        <v>3234230.79</v>
      </c>
      <c r="J5" s="294">
        <f t="shared" si="2"/>
        <v>3234230.79</v>
      </c>
      <c r="K5" s="279"/>
      <c r="L5" s="295"/>
      <c r="M5" s="295"/>
      <c r="N5" s="295"/>
      <c r="O5" s="296"/>
      <c r="P5" s="279"/>
      <c r="Q5" s="297"/>
      <c r="R5" s="298"/>
      <c r="S5" s="298"/>
      <c r="T5" s="299"/>
      <c r="U5" s="300"/>
      <c r="V5" s="288">
        <v>32</v>
      </c>
      <c r="W5" s="288">
        <v>10</v>
      </c>
      <c r="X5" s="333" t="s">
        <v>532</v>
      </c>
      <c r="Y5" s="333" t="s">
        <v>45</v>
      </c>
      <c r="AA5" s="547">
        <v>3234230.79</v>
      </c>
      <c r="AB5" s="544">
        <v>0</v>
      </c>
      <c r="AC5" s="541">
        <f t="shared" ref="AC5:AC68" si="3">AA5+AB5/2</f>
        <v>3234230.79</v>
      </c>
    </row>
    <row r="6" spans="1:29" ht="12.75" customHeight="1">
      <c r="A6" s="288">
        <v>4</v>
      </c>
      <c r="B6" s="288"/>
      <c r="C6" s="289" t="s">
        <v>2778</v>
      </c>
      <c r="D6" s="290" t="s">
        <v>2489</v>
      </c>
      <c r="E6" s="290">
        <v>1</v>
      </c>
      <c r="F6" s="391">
        <v>1449760</v>
      </c>
      <c r="G6" s="390">
        <v>0.19</v>
      </c>
      <c r="H6" s="389">
        <f t="shared" si="0"/>
        <v>275454.40000000002</v>
      </c>
      <c r="I6" s="303">
        <f t="shared" si="1"/>
        <v>1725214.4</v>
      </c>
      <c r="J6" s="294">
        <f t="shared" si="2"/>
        <v>1725214.4</v>
      </c>
      <c r="K6" s="279"/>
      <c r="L6" s="295"/>
      <c r="M6" s="295"/>
      <c r="N6" s="295"/>
      <c r="O6" s="296"/>
      <c r="P6" s="279"/>
      <c r="Q6" s="297"/>
      <c r="R6" s="298"/>
      <c r="S6" s="298"/>
      <c r="T6" s="299"/>
      <c r="U6" s="300"/>
      <c r="V6" s="288">
        <v>32</v>
      </c>
      <c r="W6" s="288">
        <v>10</v>
      </c>
      <c r="X6" s="333" t="s">
        <v>532</v>
      </c>
      <c r="Y6" s="333" t="s">
        <v>45</v>
      </c>
      <c r="AA6" s="547">
        <v>1725214.4</v>
      </c>
      <c r="AB6" s="544">
        <v>1653100</v>
      </c>
      <c r="AC6" s="541">
        <f t="shared" si="3"/>
        <v>2551764.4</v>
      </c>
    </row>
    <row r="7" spans="1:29" ht="12.75" customHeight="1">
      <c r="A7" s="288">
        <v>5</v>
      </c>
      <c r="B7" s="288"/>
      <c r="C7" s="289" t="s">
        <v>2779</v>
      </c>
      <c r="D7" s="290" t="s">
        <v>2489</v>
      </c>
      <c r="E7" s="290">
        <v>1</v>
      </c>
      <c r="F7" s="391">
        <v>246509</v>
      </c>
      <c r="G7" s="390">
        <v>0.19</v>
      </c>
      <c r="H7" s="389">
        <f t="shared" si="0"/>
        <v>46836.71</v>
      </c>
      <c r="I7" s="303">
        <f t="shared" si="1"/>
        <v>293345.71000000002</v>
      </c>
      <c r="J7" s="294">
        <f t="shared" si="2"/>
        <v>293345.71000000002</v>
      </c>
      <c r="K7" s="279"/>
      <c r="L7" s="295"/>
      <c r="M7" s="295"/>
      <c r="N7" s="295"/>
      <c r="O7" s="296"/>
      <c r="P7" s="279"/>
      <c r="Q7" s="297"/>
      <c r="R7" s="298"/>
      <c r="S7" s="298"/>
      <c r="T7" s="299"/>
      <c r="U7" s="300"/>
      <c r="V7" s="288">
        <v>32</v>
      </c>
      <c r="W7" s="288">
        <v>10</v>
      </c>
      <c r="X7" s="333" t="s">
        <v>532</v>
      </c>
      <c r="Y7" s="333" t="s">
        <v>45</v>
      </c>
      <c r="AA7" s="547">
        <v>293345.71000000002</v>
      </c>
      <c r="AB7" s="544">
        <v>138100</v>
      </c>
      <c r="AC7" s="541">
        <f t="shared" si="3"/>
        <v>362395.71</v>
      </c>
    </row>
    <row r="8" spans="1:29" ht="12.75" customHeight="1">
      <c r="A8" s="288">
        <v>6</v>
      </c>
      <c r="B8" s="288"/>
      <c r="C8" s="289" t="s">
        <v>2780</v>
      </c>
      <c r="D8" s="290" t="s">
        <v>2489</v>
      </c>
      <c r="E8" s="290">
        <v>1</v>
      </c>
      <c r="F8" s="391">
        <v>246506</v>
      </c>
      <c r="G8" s="390">
        <v>0.19</v>
      </c>
      <c r="H8" s="389">
        <f t="shared" si="0"/>
        <v>46836.14</v>
      </c>
      <c r="I8" s="303">
        <f t="shared" si="1"/>
        <v>293342.14</v>
      </c>
      <c r="J8" s="294">
        <f t="shared" si="2"/>
        <v>293342.14</v>
      </c>
      <c r="K8" s="279"/>
      <c r="L8" s="295"/>
      <c r="M8" s="295"/>
      <c r="N8" s="295"/>
      <c r="O8" s="296"/>
      <c r="P8" s="279"/>
      <c r="Q8" s="297"/>
      <c r="R8" s="298"/>
      <c r="S8" s="298"/>
      <c r="T8" s="299"/>
      <c r="U8" s="300"/>
      <c r="V8" s="288">
        <v>32</v>
      </c>
      <c r="W8" s="288">
        <v>10</v>
      </c>
      <c r="X8" s="333" t="s">
        <v>532</v>
      </c>
      <c r="Y8" s="333" t="s">
        <v>45</v>
      </c>
      <c r="AA8" s="547">
        <v>293342.14</v>
      </c>
      <c r="AB8" s="544">
        <v>0</v>
      </c>
      <c r="AC8" s="541">
        <f t="shared" si="3"/>
        <v>293342.14</v>
      </c>
    </row>
    <row r="9" spans="1:29" ht="12.75" customHeight="1">
      <c r="A9" s="288">
        <v>7</v>
      </c>
      <c r="B9" s="288"/>
      <c r="C9" s="289" t="s">
        <v>2781</v>
      </c>
      <c r="D9" s="290" t="s">
        <v>2489</v>
      </c>
      <c r="E9" s="290">
        <v>1</v>
      </c>
      <c r="F9" s="391">
        <v>160293</v>
      </c>
      <c r="G9" s="390">
        <v>0.19</v>
      </c>
      <c r="H9" s="389">
        <f t="shared" si="0"/>
        <v>30455.670000000002</v>
      </c>
      <c r="I9" s="303">
        <f t="shared" si="1"/>
        <v>190748.67</v>
      </c>
      <c r="J9" s="294">
        <f t="shared" si="2"/>
        <v>190748.67</v>
      </c>
      <c r="K9" s="279"/>
      <c r="L9" s="295"/>
      <c r="M9" s="295"/>
      <c r="N9" s="295"/>
      <c r="O9" s="296"/>
      <c r="P9" s="279"/>
      <c r="Q9" s="297"/>
      <c r="R9" s="298"/>
      <c r="S9" s="298"/>
      <c r="T9" s="299"/>
      <c r="U9" s="300"/>
      <c r="V9" s="288">
        <v>32</v>
      </c>
      <c r="W9" s="288">
        <v>10</v>
      </c>
      <c r="X9" s="333" t="s">
        <v>532</v>
      </c>
      <c r="Y9" s="333" t="s">
        <v>45</v>
      </c>
      <c r="AA9" s="547">
        <v>190748.67</v>
      </c>
      <c r="AB9" s="544">
        <v>0</v>
      </c>
      <c r="AC9" s="541">
        <f t="shared" si="3"/>
        <v>190748.67</v>
      </c>
    </row>
    <row r="10" spans="1:29" ht="12.75" customHeight="1">
      <c r="A10" s="288">
        <v>8</v>
      </c>
      <c r="B10" s="288"/>
      <c r="C10" s="289" t="s">
        <v>2782</v>
      </c>
      <c r="D10" s="290" t="s">
        <v>2489</v>
      </c>
      <c r="E10" s="290">
        <v>1</v>
      </c>
      <c r="F10" s="391">
        <v>104550</v>
      </c>
      <c r="G10" s="390">
        <v>0.19</v>
      </c>
      <c r="H10" s="389">
        <f t="shared" si="0"/>
        <v>19864.5</v>
      </c>
      <c r="I10" s="303">
        <f t="shared" si="1"/>
        <v>124414.5</v>
      </c>
      <c r="J10" s="294">
        <f t="shared" si="2"/>
        <v>124414.5</v>
      </c>
      <c r="K10" s="279"/>
      <c r="L10" s="295"/>
      <c r="M10" s="295"/>
      <c r="N10" s="295"/>
      <c r="O10" s="296"/>
      <c r="P10" s="279"/>
      <c r="Q10" s="297"/>
      <c r="R10" s="298"/>
      <c r="S10" s="298"/>
      <c r="T10" s="299"/>
      <c r="U10" s="300"/>
      <c r="V10" s="288">
        <v>32</v>
      </c>
      <c r="W10" s="288">
        <v>10</v>
      </c>
      <c r="X10" s="333" t="s">
        <v>532</v>
      </c>
      <c r="Y10" s="333" t="s">
        <v>45</v>
      </c>
      <c r="AA10" s="547">
        <v>124414.5</v>
      </c>
      <c r="AB10" s="544">
        <v>40300</v>
      </c>
      <c r="AC10" s="541">
        <f t="shared" si="3"/>
        <v>144564.5</v>
      </c>
    </row>
    <row r="11" spans="1:29" ht="12.75" customHeight="1">
      <c r="A11" s="288">
        <v>9</v>
      </c>
      <c r="B11" s="288"/>
      <c r="C11" s="289" t="s">
        <v>2783</v>
      </c>
      <c r="D11" s="290" t="s">
        <v>2489</v>
      </c>
      <c r="E11" s="290">
        <v>1</v>
      </c>
      <c r="F11" s="391">
        <v>35700</v>
      </c>
      <c r="G11" s="390">
        <v>0.19</v>
      </c>
      <c r="H11" s="389">
        <f t="shared" si="0"/>
        <v>6783</v>
      </c>
      <c r="I11" s="303">
        <f t="shared" si="1"/>
        <v>42483</v>
      </c>
      <c r="J11" s="294">
        <f t="shared" si="2"/>
        <v>42483</v>
      </c>
      <c r="K11" s="279"/>
      <c r="L11" s="295"/>
      <c r="M11" s="295"/>
      <c r="N11" s="295"/>
      <c r="O11" s="296"/>
      <c r="P11" s="279"/>
      <c r="Q11" s="297"/>
      <c r="R11" s="298"/>
      <c r="S11" s="298"/>
      <c r="T11" s="299"/>
      <c r="U11" s="300"/>
      <c r="V11" s="288">
        <v>32</v>
      </c>
      <c r="W11" s="288">
        <v>10</v>
      </c>
      <c r="X11" s="333" t="s">
        <v>532</v>
      </c>
      <c r="Y11" s="333" t="s">
        <v>45</v>
      </c>
      <c r="AA11" s="547">
        <v>42483</v>
      </c>
      <c r="AB11" s="544">
        <v>20000</v>
      </c>
      <c r="AC11" s="541">
        <f t="shared" si="3"/>
        <v>52483</v>
      </c>
    </row>
    <row r="12" spans="1:29" ht="12.75" customHeight="1">
      <c r="A12" s="288">
        <v>10</v>
      </c>
      <c r="B12" s="288" t="s">
        <v>593</v>
      </c>
      <c r="C12" s="289" t="s">
        <v>2784</v>
      </c>
      <c r="D12" s="290" t="s">
        <v>2489</v>
      </c>
      <c r="E12" s="290">
        <v>1</v>
      </c>
      <c r="F12" s="391">
        <v>204734</v>
      </c>
      <c r="G12" s="390">
        <v>0.19</v>
      </c>
      <c r="H12" s="389">
        <f t="shared" si="0"/>
        <v>38899.46</v>
      </c>
      <c r="I12" s="303">
        <f t="shared" si="1"/>
        <v>243633.46</v>
      </c>
      <c r="J12" s="294">
        <f t="shared" si="2"/>
        <v>243633.46</v>
      </c>
      <c r="K12" s="279"/>
      <c r="L12" s="295"/>
      <c r="M12" s="295"/>
      <c r="N12" s="295"/>
      <c r="O12" s="296"/>
      <c r="P12" s="279"/>
      <c r="Q12" s="297"/>
      <c r="R12" s="298"/>
      <c r="S12" s="298"/>
      <c r="T12" s="299"/>
      <c r="U12" s="300"/>
      <c r="V12" s="288">
        <v>32</v>
      </c>
      <c r="W12" s="288">
        <v>10</v>
      </c>
      <c r="X12" s="333" t="s">
        <v>532</v>
      </c>
      <c r="Y12" s="333" t="s">
        <v>45</v>
      </c>
      <c r="AA12" s="547">
        <v>243633.46</v>
      </c>
      <c r="AB12" s="544">
        <v>0</v>
      </c>
      <c r="AC12" s="541">
        <f t="shared" si="3"/>
        <v>243633.46</v>
      </c>
    </row>
    <row r="13" spans="1:29" ht="12.75" customHeight="1">
      <c r="A13" s="288">
        <v>11</v>
      </c>
      <c r="B13" s="288"/>
      <c r="C13" s="289" t="s">
        <v>2785</v>
      </c>
      <c r="D13" s="290" t="s">
        <v>2489</v>
      </c>
      <c r="E13" s="290">
        <v>1</v>
      </c>
      <c r="F13" s="391">
        <v>271830</v>
      </c>
      <c r="G13" s="390">
        <v>0.19</v>
      </c>
      <c r="H13" s="389">
        <f t="shared" si="0"/>
        <v>51647.7</v>
      </c>
      <c r="I13" s="303">
        <f t="shared" si="1"/>
        <v>323477.7</v>
      </c>
      <c r="J13" s="294">
        <f t="shared" si="2"/>
        <v>323477.7</v>
      </c>
      <c r="K13" s="279"/>
      <c r="L13" s="295"/>
      <c r="M13" s="295"/>
      <c r="N13" s="295"/>
      <c r="O13" s="296"/>
      <c r="P13" s="279"/>
      <c r="Q13" s="297"/>
      <c r="R13" s="298"/>
      <c r="S13" s="298"/>
      <c r="T13" s="299"/>
      <c r="U13" s="300"/>
      <c r="V13" s="288">
        <v>32</v>
      </c>
      <c r="W13" s="288">
        <v>10</v>
      </c>
      <c r="X13" s="333" t="s">
        <v>532</v>
      </c>
      <c r="Y13" s="333" t="s">
        <v>45</v>
      </c>
      <c r="AA13" s="547">
        <v>323477.7</v>
      </c>
      <c r="AB13" s="544">
        <v>168800</v>
      </c>
      <c r="AC13" s="541">
        <f t="shared" si="3"/>
        <v>407877.7</v>
      </c>
    </row>
    <row r="14" spans="1:29" ht="12.75" customHeight="1">
      <c r="A14" s="288">
        <v>12</v>
      </c>
      <c r="B14" s="288" t="s">
        <v>593</v>
      </c>
      <c r="C14" s="289" t="s">
        <v>2786</v>
      </c>
      <c r="D14" s="290" t="s">
        <v>2489</v>
      </c>
      <c r="E14" s="290">
        <v>1</v>
      </c>
      <c r="F14" s="391">
        <v>418200</v>
      </c>
      <c r="G14" s="390">
        <v>0.19</v>
      </c>
      <c r="H14" s="389">
        <f t="shared" si="0"/>
        <v>79458</v>
      </c>
      <c r="I14" s="303">
        <f t="shared" si="1"/>
        <v>497658</v>
      </c>
      <c r="J14" s="294">
        <f t="shared" si="2"/>
        <v>497658</v>
      </c>
      <c r="K14" s="279"/>
      <c r="L14" s="295"/>
      <c r="M14" s="295"/>
      <c r="N14" s="295"/>
      <c r="O14" s="296"/>
      <c r="P14" s="279"/>
      <c r="Q14" s="297"/>
      <c r="R14" s="298"/>
      <c r="S14" s="298"/>
      <c r="T14" s="299"/>
      <c r="U14" s="300"/>
      <c r="V14" s="288">
        <v>32</v>
      </c>
      <c r="W14" s="288">
        <v>10</v>
      </c>
      <c r="X14" s="333" t="s">
        <v>532</v>
      </c>
      <c r="Y14" s="333" t="s">
        <v>45</v>
      </c>
      <c r="AA14" s="547">
        <v>497658</v>
      </c>
      <c r="AB14" s="544">
        <v>0</v>
      </c>
      <c r="AC14" s="541">
        <f t="shared" si="3"/>
        <v>497658</v>
      </c>
    </row>
    <row r="15" spans="1:29" ht="12.75" customHeight="1">
      <c r="A15" s="288">
        <v>13</v>
      </c>
      <c r="B15" s="288"/>
      <c r="C15" s="289" t="s">
        <v>2787</v>
      </c>
      <c r="D15" s="290" t="s">
        <v>2489</v>
      </c>
      <c r="E15" s="290">
        <v>1</v>
      </c>
      <c r="F15" s="391">
        <v>515780</v>
      </c>
      <c r="G15" s="390">
        <v>0.19</v>
      </c>
      <c r="H15" s="389">
        <f t="shared" si="0"/>
        <v>97998.2</v>
      </c>
      <c r="I15" s="303">
        <f t="shared" si="1"/>
        <v>613778.19999999995</v>
      </c>
      <c r="J15" s="294">
        <f t="shared" si="2"/>
        <v>613778.19999999995</v>
      </c>
      <c r="K15" s="279"/>
      <c r="L15" s="295"/>
      <c r="M15" s="295"/>
      <c r="N15" s="295"/>
      <c r="O15" s="296"/>
      <c r="P15" s="279"/>
      <c r="Q15" s="297"/>
      <c r="R15" s="298"/>
      <c r="S15" s="298"/>
      <c r="T15" s="299"/>
      <c r="U15" s="300"/>
      <c r="V15" s="288">
        <v>32</v>
      </c>
      <c r="W15" s="288">
        <v>10</v>
      </c>
      <c r="X15" s="333" t="s">
        <v>532</v>
      </c>
      <c r="Y15" s="333" t="s">
        <v>45</v>
      </c>
      <c r="AA15" s="547">
        <v>613778.19999999995</v>
      </c>
      <c r="AB15" s="544">
        <v>0</v>
      </c>
      <c r="AC15" s="541">
        <f t="shared" si="3"/>
        <v>613778.19999999995</v>
      </c>
    </row>
    <row r="16" spans="1:29" ht="12.75" customHeight="1">
      <c r="A16" s="288">
        <v>14</v>
      </c>
      <c r="B16" s="288"/>
      <c r="C16" s="289" t="s">
        <v>2788</v>
      </c>
      <c r="D16" s="290" t="s">
        <v>2489</v>
      </c>
      <c r="E16" s="290">
        <v>1</v>
      </c>
      <c r="F16" s="391">
        <v>48790</v>
      </c>
      <c r="G16" s="390">
        <v>0.19</v>
      </c>
      <c r="H16" s="389">
        <f t="shared" si="0"/>
        <v>9270.1</v>
      </c>
      <c r="I16" s="303">
        <f t="shared" si="1"/>
        <v>58060.1</v>
      </c>
      <c r="J16" s="294">
        <f t="shared" si="2"/>
        <v>58060.1</v>
      </c>
      <c r="K16" s="279"/>
      <c r="L16" s="295"/>
      <c r="M16" s="295"/>
      <c r="N16" s="295"/>
      <c r="O16" s="296"/>
      <c r="P16" s="279"/>
      <c r="Q16" s="297"/>
      <c r="R16" s="298"/>
      <c r="S16" s="298"/>
      <c r="T16" s="299"/>
      <c r="U16" s="300"/>
      <c r="V16" s="288">
        <v>32</v>
      </c>
      <c r="W16" s="288">
        <v>10</v>
      </c>
      <c r="X16" s="333" t="s">
        <v>532</v>
      </c>
      <c r="Y16" s="333" t="s">
        <v>45</v>
      </c>
      <c r="AA16" s="547">
        <v>58060.1</v>
      </c>
      <c r="AB16" s="544">
        <v>13300</v>
      </c>
      <c r="AC16" s="541">
        <f t="shared" si="3"/>
        <v>64710.1</v>
      </c>
    </row>
    <row r="17" spans="1:29" ht="12.75" customHeight="1">
      <c r="A17" s="288">
        <v>15</v>
      </c>
      <c r="B17" s="288"/>
      <c r="C17" s="289" t="s">
        <v>2789</v>
      </c>
      <c r="D17" s="290" t="s">
        <v>2489</v>
      </c>
      <c r="E17" s="290">
        <v>1</v>
      </c>
      <c r="F17" s="391">
        <v>499800</v>
      </c>
      <c r="G17" s="390">
        <v>0.19</v>
      </c>
      <c r="H17" s="389">
        <f t="shared" si="0"/>
        <v>94962</v>
      </c>
      <c r="I17" s="303">
        <f t="shared" si="1"/>
        <v>594762</v>
      </c>
      <c r="J17" s="294">
        <f t="shared" si="2"/>
        <v>594762</v>
      </c>
      <c r="K17" s="279"/>
      <c r="L17" s="295"/>
      <c r="M17" s="295"/>
      <c r="N17" s="295"/>
      <c r="O17" s="296"/>
      <c r="P17" s="279"/>
      <c r="Q17" s="297"/>
      <c r="R17" s="298"/>
      <c r="S17" s="298"/>
      <c r="T17" s="299"/>
      <c r="U17" s="300"/>
      <c r="V17" s="288">
        <v>32</v>
      </c>
      <c r="W17" s="288">
        <v>10</v>
      </c>
      <c r="X17" s="333" t="s">
        <v>532</v>
      </c>
      <c r="Y17" s="333" t="s">
        <v>45</v>
      </c>
      <c r="AA17" s="547">
        <v>594762</v>
      </c>
      <c r="AB17" s="544">
        <v>0</v>
      </c>
      <c r="AC17" s="541">
        <f t="shared" si="3"/>
        <v>594762</v>
      </c>
    </row>
    <row r="18" spans="1:29" ht="12.75" customHeight="1">
      <c r="A18" s="288">
        <v>16</v>
      </c>
      <c r="B18" s="288"/>
      <c r="C18" s="289" t="s">
        <v>2790</v>
      </c>
      <c r="D18" s="290" t="s">
        <v>2489</v>
      </c>
      <c r="E18" s="290">
        <v>1</v>
      </c>
      <c r="F18" s="391">
        <v>1170960</v>
      </c>
      <c r="G18" s="390">
        <v>0.19</v>
      </c>
      <c r="H18" s="389">
        <f t="shared" si="0"/>
        <v>222482.4</v>
      </c>
      <c r="I18" s="303">
        <f t="shared" si="1"/>
        <v>1393442.4</v>
      </c>
      <c r="J18" s="294">
        <f t="shared" si="2"/>
        <v>1393442.4</v>
      </c>
      <c r="K18" s="279"/>
      <c r="L18" s="295"/>
      <c r="M18" s="295"/>
      <c r="N18" s="295"/>
      <c r="O18" s="296"/>
      <c r="P18" s="279"/>
      <c r="Q18" s="297"/>
      <c r="R18" s="298"/>
      <c r="S18" s="298"/>
      <c r="T18" s="299"/>
      <c r="U18" s="300"/>
      <c r="V18" s="288">
        <v>32</v>
      </c>
      <c r="W18" s="288">
        <v>10</v>
      </c>
      <c r="X18" s="333" t="s">
        <v>532</v>
      </c>
      <c r="Y18" s="333" t="s">
        <v>45</v>
      </c>
      <c r="AA18" s="547">
        <v>1393442.4</v>
      </c>
      <c r="AB18" s="544">
        <v>438900</v>
      </c>
      <c r="AC18" s="541">
        <f t="shared" si="3"/>
        <v>1612892.4</v>
      </c>
    </row>
    <row r="19" spans="1:29" ht="12.75" customHeight="1">
      <c r="A19" s="288">
        <v>17</v>
      </c>
      <c r="B19" s="288"/>
      <c r="C19" s="392" t="s">
        <v>2791</v>
      </c>
      <c r="D19" s="290" t="s">
        <v>2489</v>
      </c>
      <c r="E19" s="290">
        <v>1</v>
      </c>
      <c r="F19" s="391">
        <v>2551020</v>
      </c>
      <c r="G19" s="390">
        <v>0.19</v>
      </c>
      <c r="H19" s="389">
        <f t="shared" si="0"/>
        <v>484693.8</v>
      </c>
      <c r="I19" s="303">
        <f t="shared" si="1"/>
        <v>3035713.8</v>
      </c>
      <c r="J19" s="294">
        <f t="shared" si="2"/>
        <v>3035713.8</v>
      </c>
      <c r="K19" s="279"/>
      <c r="L19" s="295"/>
      <c r="M19" s="295"/>
      <c r="N19" s="295"/>
      <c r="O19" s="296"/>
      <c r="P19" s="279"/>
      <c r="Q19" s="297"/>
      <c r="R19" s="298"/>
      <c r="S19" s="298"/>
      <c r="T19" s="299"/>
      <c r="U19" s="300"/>
      <c r="V19" s="288">
        <v>32</v>
      </c>
      <c r="W19" s="288">
        <v>10</v>
      </c>
      <c r="X19" s="333" t="s">
        <v>532</v>
      </c>
      <c r="Y19" s="333" t="s">
        <v>45</v>
      </c>
      <c r="AA19" s="547">
        <v>3035713.8</v>
      </c>
      <c r="AB19" s="544">
        <v>0</v>
      </c>
      <c r="AC19" s="541">
        <f t="shared" si="3"/>
        <v>3035713.8</v>
      </c>
    </row>
    <row r="20" spans="1:29" ht="12.75" customHeight="1">
      <c r="A20" s="288">
        <v>18</v>
      </c>
      <c r="B20" s="288"/>
      <c r="C20" s="289" t="s">
        <v>2792</v>
      </c>
      <c r="D20" s="290" t="s">
        <v>2489</v>
      </c>
      <c r="E20" s="290">
        <v>1</v>
      </c>
      <c r="F20" s="391">
        <v>1045500</v>
      </c>
      <c r="G20" s="390">
        <v>0.19</v>
      </c>
      <c r="H20" s="389">
        <f t="shared" si="0"/>
        <v>198645</v>
      </c>
      <c r="I20" s="303">
        <f t="shared" si="1"/>
        <v>1244145</v>
      </c>
      <c r="J20" s="294">
        <f t="shared" si="2"/>
        <v>1244145</v>
      </c>
      <c r="K20" s="279"/>
      <c r="L20" s="295"/>
      <c r="M20" s="295"/>
      <c r="N20" s="295"/>
      <c r="O20" s="296"/>
      <c r="P20" s="279"/>
      <c r="Q20" s="297"/>
      <c r="R20" s="298"/>
      <c r="S20" s="298"/>
      <c r="T20" s="299"/>
      <c r="U20" s="300"/>
      <c r="V20" s="288">
        <v>32</v>
      </c>
      <c r="W20" s="288">
        <v>10</v>
      </c>
      <c r="X20" s="333" t="s">
        <v>532</v>
      </c>
      <c r="Y20" s="333" t="s">
        <v>45</v>
      </c>
      <c r="AA20" s="547">
        <v>1244145</v>
      </c>
      <c r="AB20" s="544">
        <v>0</v>
      </c>
      <c r="AC20" s="541">
        <f t="shared" si="3"/>
        <v>1244145</v>
      </c>
    </row>
    <row r="21" spans="1:29" ht="12.75" customHeight="1">
      <c r="A21" s="288">
        <v>19</v>
      </c>
      <c r="B21" s="288"/>
      <c r="C21" s="289" t="s">
        <v>2793</v>
      </c>
      <c r="D21" s="290" t="s">
        <v>2489</v>
      </c>
      <c r="E21" s="290">
        <v>1</v>
      </c>
      <c r="F21" s="391">
        <v>982770</v>
      </c>
      <c r="G21" s="390">
        <v>0.19</v>
      </c>
      <c r="H21" s="389">
        <f t="shared" si="0"/>
        <v>186726.3</v>
      </c>
      <c r="I21" s="303">
        <f t="shared" si="1"/>
        <v>1169496.3</v>
      </c>
      <c r="J21" s="294">
        <f t="shared" si="2"/>
        <v>1169496.3</v>
      </c>
      <c r="K21" s="279"/>
      <c r="L21" s="295"/>
      <c r="M21" s="295"/>
      <c r="N21" s="295"/>
      <c r="O21" s="296"/>
      <c r="P21" s="279"/>
      <c r="Q21" s="297"/>
      <c r="R21" s="298"/>
      <c r="S21" s="298"/>
      <c r="T21" s="299"/>
      <c r="U21" s="300"/>
      <c r="V21" s="288">
        <v>32</v>
      </c>
      <c r="W21" s="288">
        <v>10</v>
      </c>
      <c r="X21" s="333" t="s">
        <v>532</v>
      </c>
      <c r="Y21" s="333" t="s">
        <v>45</v>
      </c>
      <c r="AA21" s="547">
        <v>1169496.3</v>
      </c>
      <c r="AB21" s="544">
        <v>0</v>
      </c>
      <c r="AC21" s="541">
        <f t="shared" si="3"/>
        <v>1169496.3</v>
      </c>
    </row>
    <row r="22" spans="1:29" ht="12.75" customHeight="1">
      <c r="A22" s="288">
        <v>20</v>
      </c>
      <c r="B22" s="288"/>
      <c r="C22" s="289" t="s">
        <v>2794</v>
      </c>
      <c r="D22" s="290" t="s">
        <v>2489</v>
      </c>
      <c r="E22" s="290">
        <v>1</v>
      </c>
      <c r="F22" s="391">
        <v>836400</v>
      </c>
      <c r="G22" s="390">
        <v>0.19</v>
      </c>
      <c r="H22" s="389">
        <f t="shared" si="0"/>
        <v>158916</v>
      </c>
      <c r="I22" s="303">
        <f t="shared" si="1"/>
        <v>995316</v>
      </c>
      <c r="J22" s="294">
        <f t="shared" si="2"/>
        <v>995316</v>
      </c>
      <c r="K22" s="279"/>
      <c r="L22" s="295"/>
      <c r="M22" s="295"/>
      <c r="N22" s="295"/>
      <c r="O22" s="296"/>
      <c r="P22" s="279"/>
      <c r="Q22" s="297"/>
      <c r="R22" s="298"/>
      <c r="S22" s="298"/>
      <c r="T22" s="299"/>
      <c r="U22" s="300"/>
      <c r="V22" s="288">
        <v>32</v>
      </c>
      <c r="W22" s="288">
        <v>10</v>
      </c>
      <c r="X22" s="333" t="s">
        <v>532</v>
      </c>
      <c r="Y22" s="333" t="s">
        <v>45</v>
      </c>
      <c r="AA22" s="547">
        <v>995316</v>
      </c>
      <c r="AB22" s="544">
        <v>0</v>
      </c>
      <c r="AC22" s="541">
        <f t="shared" si="3"/>
        <v>995316</v>
      </c>
    </row>
    <row r="23" spans="1:29" ht="12.75" customHeight="1">
      <c r="A23" s="288">
        <v>21</v>
      </c>
      <c r="B23" s="288"/>
      <c r="C23" s="289" t="s">
        <v>2795</v>
      </c>
      <c r="D23" s="290" t="s">
        <v>2489</v>
      </c>
      <c r="E23" s="290">
        <v>1</v>
      </c>
      <c r="F23" s="391">
        <v>5355</v>
      </c>
      <c r="G23" s="390">
        <v>0.19</v>
      </c>
      <c r="H23" s="389">
        <f t="shared" si="0"/>
        <v>1017.45</v>
      </c>
      <c r="I23" s="303">
        <f t="shared" si="1"/>
        <v>6372.45</v>
      </c>
      <c r="J23" s="294">
        <f t="shared" si="2"/>
        <v>6372.45</v>
      </c>
      <c r="K23" s="279"/>
      <c r="L23" s="295"/>
      <c r="M23" s="295"/>
      <c r="N23" s="295"/>
      <c r="O23" s="296"/>
      <c r="P23" s="279"/>
      <c r="Q23" s="297"/>
      <c r="R23" s="298"/>
      <c r="S23" s="298"/>
      <c r="T23" s="299"/>
      <c r="U23" s="300"/>
      <c r="V23" s="288">
        <v>32</v>
      </c>
      <c r="W23" s="288">
        <v>10</v>
      </c>
      <c r="X23" s="333" t="s">
        <v>532</v>
      </c>
      <c r="Y23" s="333" t="s">
        <v>45</v>
      </c>
      <c r="AA23" s="547">
        <v>6372.45</v>
      </c>
      <c r="AB23" s="544">
        <v>3000</v>
      </c>
      <c r="AC23" s="541">
        <f t="shared" si="3"/>
        <v>7872.45</v>
      </c>
    </row>
    <row r="24" spans="1:29" ht="12.75" customHeight="1">
      <c r="A24" s="288">
        <v>22</v>
      </c>
      <c r="B24" s="288"/>
      <c r="C24" s="289" t="s">
        <v>2796</v>
      </c>
      <c r="D24" s="290" t="s">
        <v>2489</v>
      </c>
      <c r="E24" s="290">
        <v>1</v>
      </c>
      <c r="F24" s="391">
        <v>17136</v>
      </c>
      <c r="G24" s="390">
        <v>0.19</v>
      </c>
      <c r="H24" s="389">
        <f t="shared" si="0"/>
        <v>3255.84</v>
      </c>
      <c r="I24" s="303">
        <f t="shared" si="1"/>
        <v>20391.84</v>
      </c>
      <c r="J24" s="294">
        <f t="shared" si="2"/>
        <v>20391.84</v>
      </c>
      <c r="K24" s="279"/>
      <c r="L24" s="295"/>
      <c r="M24" s="295"/>
      <c r="N24" s="295"/>
      <c r="O24" s="296"/>
      <c r="P24" s="279"/>
      <c r="Q24" s="297"/>
      <c r="R24" s="298"/>
      <c r="S24" s="298"/>
      <c r="T24" s="299"/>
      <c r="U24" s="300"/>
      <c r="V24" s="288">
        <v>32</v>
      </c>
      <c r="W24" s="288">
        <v>10</v>
      </c>
      <c r="X24" s="333" t="s">
        <v>532</v>
      </c>
      <c r="Y24" s="333" t="s">
        <v>45</v>
      </c>
      <c r="AA24" s="547">
        <v>20391.84</v>
      </c>
      <c r="AB24" s="544">
        <v>9600</v>
      </c>
      <c r="AC24" s="541">
        <f t="shared" si="3"/>
        <v>25191.84</v>
      </c>
    </row>
    <row r="25" spans="1:29" ht="12.75" customHeight="1">
      <c r="A25" s="288">
        <v>23</v>
      </c>
      <c r="B25" s="288"/>
      <c r="C25" s="289" t="s">
        <v>2797</v>
      </c>
      <c r="D25" s="290" t="s">
        <v>2489</v>
      </c>
      <c r="E25" s="290">
        <v>1</v>
      </c>
      <c r="F25" s="391">
        <v>18000</v>
      </c>
      <c r="G25" s="390">
        <v>0.19</v>
      </c>
      <c r="H25" s="389">
        <f t="shared" si="0"/>
        <v>3420</v>
      </c>
      <c r="I25" s="303">
        <f t="shared" si="1"/>
        <v>21420</v>
      </c>
      <c r="J25" s="294">
        <f t="shared" si="2"/>
        <v>21420</v>
      </c>
      <c r="K25" s="279"/>
      <c r="L25" s="295"/>
      <c r="M25" s="295"/>
      <c r="N25" s="295"/>
      <c r="O25" s="296"/>
      <c r="P25" s="279"/>
      <c r="Q25" s="297"/>
      <c r="R25" s="298"/>
      <c r="S25" s="298"/>
      <c r="T25" s="299"/>
      <c r="U25" s="300"/>
      <c r="V25" s="288">
        <v>32</v>
      </c>
      <c r="W25" s="288">
        <v>10</v>
      </c>
      <c r="X25" s="333" t="s">
        <v>532</v>
      </c>
      <c r="Y25" s="333" t="s">
        <v>45</v>
      </c>
      <c r="AA25" s="547">
        <v>21420</v>
      </c>
      <c r="AB25" s="544">
        <v>6600</v>
      </c>
      <c r="AC25" s="541">
        <f t="shared" si="3"/>
        <v>24720</v>
      </c>
    </row>
    <row r="26" spans="1:29" ht="12.75" customHeight="1">
      <c r="A26" s="288">
        <v>24</v>
      </c>
      <c r="B26" s="288"/>
      <c r="C26" s="289" t="s">
        <v>2798</v>
      </c>
      <c r="D26" s="290" t="s">
        <v>2489</v>
      </c>
      <c r="E26" s="290">
        <v>1</v>
      </c>
      <c r="F26" s="391">
        <v>137445</v>
      </c>
      <c r="G26" s="390">
        <v>0.19</v>
      </c>
      <c r="H26" s="389">
        <f t="shared" si="0"/>
        <v>26114.55</v>
      </c>
      <c r="I26" s="303">
        <f t="shared" si="1"/>
        <v>163559.54999999999</v>
      </c>
      <c r="J26" s="294">
        <f t="shared" si="2"/>
        <v>163559.54999999999</v>
      </c>
      <c r="K26" s="279"/>
      <c r="L26" s="295"/>
      <c r="M26" s="295"/>
      <c r="N26" s="295"/>
      <c r="O26" s="296"/>
      <c r="P26" s="279"/>
      <c r="Q26" s="297"/>
      <c r="R26" s="298"/>
      <c r="S26" s="298"/>
      <c r="T26" s="299"/>
      <c r="U26" s="300"/>
      <c r="V26" s="288">
        <v>32</v>
      </c>
      <c r="W26" s="288">
        <v>10</v>
      </c>
      <c r="X26" s="333" t="s">
        <v>599</v>
      </c>
      <c r="Y26" s="333" t="s">
        <v>45</v>
      </c>
      <c r="AA26" s="547">
        <v>163559.54999999999</v>
      </c>
      <c r="AB26" s="544">
        <v>110000</v>
      </c>
      <c r="AC26" s="541">
        <f t="shared" si="3"/>
        <v>218559.55</v>
      </c>
    </row>
    <row r="27" spans="1:29" ht="12.75" customHeight="1">
      <c r="A27" s="288">
        <v>25</v>
      </c>
      <c r="B27" s="288"/>
      <c r="C27" s="289" t="s">
        <v>2799</v>
      </c>
      <c r="D27" s="290" t="s">
        <v>2489</v>
      </c>
      <c r="E27" s="290">
        <v>1</v>
      </c>
      <c r="F27" s="391">
        <v>186711</v>
      </c>
      <c r="G27" s="390">
        <v>0.19</v>
      </c>
      <c r="H27" s="389">
        <f t="shared" si="0"/>
        <v>35475.090000000004</v>
      </c>
      <c r="I27" s="303">
        <f t="shared" si="1"/>
        <v>222186.09</v>
      </c>
      <c r="J27" s="294">
        <f t="shared" si="2"/>
        <v>222186.09</v>
      </c>
      <c r="K27" s="279"/>
      <c r="L27" s="295"/>
      <c r="M27" s="295"/>
      <c r="N27" s="295"/>
      <c r="O27" s="296"/>
      <c r="P27" s="279"/>
      <c r="Q27" s="297"/>
      <c r="R27" s="298"/>
      <c r="S27" s="298"/>
      <c r="T27" s="299"/>
      <c r="U27" s="300"/>
      <c r="V27" s="288">
        <v>32</v>
      </c>
      <c r="W27" s="288">
        <v>10</v>
      </c>
      <c r="X27" s="333" t="s">
        <v>532</v>
      </c>
      <c r="Y27" s="333" t="s">
        <v>45</v>
      </c>
      <c r="AA27" s="547">
        <v>222186.09</v>
      </c>
      <c r="AB27" s="544">
        <v>104600</v>
      </c>
      <c r="AC27" s="541">
        <f t="shared" si="3"/>
        <v>274486.08999999997</v>
      </c>
    </row>
    <row r="28" spans="1:29" ht="52.5" customHeight="1">
      <c r="A28" s="288">
        <v>26</v>
      </c>
      <c r="B28" s="288"/>
      <c r="C28" s="289" t="s">
        <v>2800</v>
      </c>
      <c r="D28" s="290" t="s">
        <v>2489</v>
      </c>
      <c r="E28" s="290">
        <v>1</v>
      </c>
      <c r="F28" s="391">
        <v>107636</v>
      </c>
      <c r="G28" s="390">
        <v>0.19</v>
      </c>
      <c r="H28" s="389">
        <f t="shared" si="0"/>
        <v>20450.84</v>
      </c>
      <c r="I28" s="303">
        <f t="shared" si="1"/>
        <v>128086.84</v>
      </c>
      <c r="J28" s="294">
        <f t="shared" si="2"/>
        <v>128086.84</v>
      </c>
      <c r="K28" s="279"/>
      <c r="L28" s="295"/>
      <c r="M28" s="295"/>
      <c r="N28" s="295"/>
      <c r="O28" s="296"/>
      <c r="P28" s="279"/>
      <c r="Q28" s="297"/>
      <c r="R28" s="298"/>
      <c r="S28" s="298"/>
      <c r="T28" s="299"/>
      <c r="U28" s="300"/>
      <c r="V28" s="288">
        <v>43</v>
      </c>
      <c r="W28" s="288">
        <v>10</v>
      </c>
      <c r="X28" s="333" t="s">
        <v>1516</v>
      </c>
      <c r="Y28" s="333" t="s">
        <v>45</v>
      </c>
      <c r="AA28" s="547">
        <v>128086.84</v>
      </c>
      <c r="AB28" s="544">
        <v>54000</v>
      </c>
      <c r="AC28" s="541">
        <f t="shared" si="3"/>
        <v>155086.84</v>
      </c>
    </row>
    <row r="29" spans="1:29" ht="60.75" customHeight="1">
      <c r="A29" s="288">
        <v>27</v>
      </c>
      <c r="B29" s="288"/>
      <c r="C29" s="289" t="s">
        <v>2801</v>
      </c>
      <c r="D29" s="290" t="s">
        <v>2489</v>
      </c>
      <c r="E29" s="290">
        <v>1</v>
      </c>
      <c r="F29" s="391">
        <v>247950</v>
      </c>
      <c r="G29" s="390">
        <v>0.19</v>
      </c>
      <c r="H29" s="389">
        <f t="shared" si="0"/>
        <v>47110.5</v>
      </c>
      <c r="I29" s="303">
        <f t="shared" si="1"/>
        <v>295060.5</v>
      </c>
      <c r="J29" s="294">
        <f t="shared" si="2"/>
        <v>295060.5</v>
      </c>
      <c r="K29" s="279"/>
      <c r="L29" s="295"/>
      <c r="M29" s="295"/>
      <c r="N29" s="295"/>
      <c r="O29" s="296"/>
      <c r="P29" s="279"/>
      <c r="Q29" s="297"/>
      <c r="R29" s="298"/>
      <c r="S29" s="298"/>
      <c r="T29" s="299"/>
      <c r="U29" s="300"/>
      <c r="V29" s="288">
        <v>43</v>
      </c>
      <c r="W29" s="288">
        <v>10</v>
      </c>
      <c r="X29" s="333" t="s">
        <v>1516</v>
      </c>
      <c r="Y29" s="333" t="s">
        <v>45</v>
      </c>
      <c r="AA29" s="547">
        <v>295060.5</v>
      </c>
      <c r="AB29" s="544">
        <v>0</v>
      </c>
      <c r="AC29" s="541">
        <f t="shared" si="3"/>
        <v>295060.5</v>
      </c>
    </row>
    <row r="30" spans="1:29" ht="12.75" customHeight="1">
      <c r="A30" s="288">
        <v>28</v>
      </c>
      <c r="B30" s="288"/>
      <c r="C30" s="289" t="s">
        <v>2802</v>
      </c>
      <c r="D30" s="290" t="s">
        <v>2489</v>
      </c>
      <c r="E30" s="290">
        <v>1</v>
      </c>
      <c r="F30" s="391">
        <v>697500</v>
      </c>
      <c r="G30" s="390">
        <v>0.19</v>
      </c>
      <c r="H30" s="389">
        <f t="shared" si="0"/>
        <v>132525</v>
      </c>
      <c r="I30" s="303">
        <f t="shared" si="1"/>
        <v>830025</v>
      </c>
      <c r="J30" s="294">
        <f t="shared" si="2"/>
        <v>830025</v>
      </c>
      <c r="K30" s="279"/>
      <c r="L30" s="295"/>
      <c r="M30" s="295"/>
      <c r="N30" s="295"/>
      <c r="O30" s="296"/>
      <c r="P30" s="279"/>
      <c r="Q30" s="297"/>
      <c r="R30" s="298"/>
      <c r="S30" s="298"/>
      <c r="T30" s="299"/>
      <c r="U30" s="300"/>
      <c r="V30" s="288">
        <v>43</v>
      </c>
      <c r="W30" s="288">
        <v>10</v>
      </c>
      <c r="X30" s="333" t="s">
        <v>1516</v>
      </c>
      <c r="Y30" s="333" t="s">
        <v>45</v>
      </c>
      <c r="AA30" s="547">
        <v>830025</v>
      </c>
      <c r="AB30" s="544">
        <v>0</v>
      </c>
      <c r="AC30" s="541">
        <f t="shared" si="3"/>
        <v>830025</v>
      </c>
    </row>
    <row r="31" spans="1:29" ht="12.75" customHeight="1">
      <c r="A31" s="288">
        <v>29</v>
      </c>
      <c r="B31" s="288"/>
      <c r="C31" s="289" t="s">
        <v>2803</v>
      </c>
      <c r="D31" s="290" t="s">
        <v>2489</v>
      </c>
      <c r="E31" s="290">
        <v>1</v>
      </c>
      <c r="F31" s="391">
        <v>209100</v>
      </c>
      <c r="G31" s="390">
        <v>0.19</v>
      </c>
      <c r="H31" s="389">
        <f t="shared" si="0"/>
        <v>39729</v>
      </c>
      <c r="I31" s="303">
        <f t="shared" si="1"/>
        <v>248829</v>
      </c>
      <c r="J31" s="294">
        <f t="shared" si="2"/>
        <v>248829</v>
      </c>
      <c r="K31" s="279"/>
      <c r="L31" s="295"/>
      <c r="M31" s="295"/>
      <c r="N31" s="295"/>
      <c r="O31" s="296"/>
      <c r="P31" s="279"/>
      <c r="Q31" s="297"/>
      <c r="R31" s="298"/>
      <c r="S31" s="298"/>
      <c r="T31" s="299"/>
      <c r="U31" s="300"/>
      <c r="V31" s="288">
        <v>43</v>
      </c>
      <c r="W31" s="288">
        <v>10</v>
      </c>
      <c r="X31" s="333" t="s">
        <v>1516</v>
      </c>
      <c r="Y31" s="333" t="s">
        <v>45</v>
      </c>
      <c r="AA31" s="547">
        <v>248829</v>
      </c>
      <c r="AB31" s="544">
        <v>568000</v>
      </c>
      <c r="AC31" s="541">
        <f t="shared" si="3"/>
        <v>532829</v>
      </c>
    </row>
    <row r="32" spans="1:29" ht="12.75" customHeight="1">
      <c r="A32" s="288">
        <v>30</v>
      </c>
      <c r="B32" s="288"/>
      <c r="C32" s="289" t="s">
        <v>2804</v>
      </c>
      <c r="D32" s="290" t="s">
        <v>2489</v>
      </c>
      <c r="E32" s="290">
        <v>1</v>
      </c>
      <c r="F32" s="391">
        <v>585480</v>
      </c>
      <c r="G32" s="390">
        <v>0.19</v>
      </c>
      <c r="H32" s="389">
        <f t="shared" si="0"/>
        <v>111241.2</v>
      </c>
      <c r="I32" s="303">
        <f t="shared" si="1"/>
        <v>696721.2</v>
      </c>
      <c r="J32" s="294">
        <f t="shared" si="2"/>
        <v>696721.2</v>
      </c>
      <c r="K32" s="279"/>
      <c r="L32" s="295"/>
      <c r="M32" s="295"/>
      <c r="N32" s="295"/>
      <c r="O32" s="296"/>
      <c r="P32" s="279"/>
      <c r="Q32" s="297"/>
      <c r="R32" s="298"/>
      <c r="S32" s="298"/>
      <c r="T32" s="299"/>
      <c r="U32" s="300"/>
      <c r="V32" s="288">
        <v>43</v>
      </c>
      <c r="W32" s="288">
        <v>10</v>
      </c>
      <c r="X32" s="333" t="s">
        <v>1516</v>
      </c>
      <c r="Y32" s="333" t="s">
        <v>45</v>
      </c>
      <c r="AA32" s="547">
        <v>696721.2</v>
      </c>
      <c r="AB32" s="544">
        <v>0</v>
      </c>
      <c r="AC32" s="541">
        <f t="shared" si="3"/>
        <v>696721.2</v>
      </c>
    </row>
    <row r="33" spans="1:29" ht="12.75" customHeight="1">
      <c r="A33" s="288">
        <v>31</v>
      </c>
      <c r="B33" s="288"/>
      <c r="C33" s="289" t="s">
        <v>2805</v>
      </c>
      <c r="D33" s="290" t="s">
        <v>2489</v>
      </c>
      <c r="E33" s="290">
        <v>1</v>
      </c>
      <c r="F33" s="391">
        <v>209100</v>
      </c>
      <c r="G33" s="390">
        <v>0.19</v>
      </c>
      <c r="H33" s="389">
        <f t="shared" si="0"/>
        <v>39729</v>
      </c>
      <c r="I33" s="303">
        <f t="shared" si="1"/>
        <v>248829</v>
      </c>
      <c r="J33" s="294">
        <f t="shared" si="2"/>
        <v>248829</v>
      </c>
      <c r="K33" s="279"/>
      <c r="L33" s="295"/>
      <c r="M33" s="295"/>
      <c r="N33" s="295"/>
      <c r="O33" s="296"/>
      <c r="P33" s="279"/>
      <c r="Q33" s="297"/>
      <c r="R33" s="298"/>
      <c r="S33" s="298"/>
      <c r="T33" s="299"/>
      <c r="U33" s="300"/>
      <c r="V33" s="288">
        <v>43</v>
      </c>
      <c r="W33" s="288">
        <v>10</v>
      </c>
      <c r="X33" s="333" t="s">
        <v>1516</v>
      </c>
      <c r="Y33" s="333" t="s">
        <v>45</v>
      </c>
      <c r="AA33" s="547">
        <v>248829</v>
      </c>
      <c r="AB33" s="544">
        <v>0</v>
      </c>
      <c r="AC33" s="541">
        <f t="shared" si="3"/>
        <v>248829</v>
      </c>
    </row>
    <row r="34" spans="1:29" ht="105.75" customHeight="1">
      <c r="A34" s="288">
        <v>32</v>
      </c>
      <c r="B34" s="288"/>
      <c r="C34" s="289" t="s">
        <v>2806</v>
      </c>
      <c r="D34" s="290" t="s">
        <v>2489</v>
      </c>
      <c r="E34" s="290">
        <v>1</v>
      </c>
      <c r="F34" s="391">
        <v>529720</v>
      </c>
      <c r="G34" s="390">
        <v>0.19</v>
      </c>
      <c r="H34" s="389">
        <f t="shared" si="0"/>
        <v>100646.8</v>
      </c>
      <c r="I34" s="303">
        <f t="shared" si="1"/>
        <v>630366.80000000005</v>
      </c>
      <c r="J34" s="294">
        <f t="shared" si="2"/>
        <v>630366.80000000005</v>
      </c>
      <c r="K34" s="279"/>
      <c r="L34" s="295"/>
      <c r="M34" s="295"/>
      <c r="N34" s="295"/>
      <c r="O34" s="296"/>
      <c r="P34" s="279"/>
      <c r="Q34" s="297"/>
      <c r="R34" s="298"/>
      <c r="S34" s="298"/>
      <c r="T34" s="299"/>
      <c r="U34" s="300"/>
      <c r="V34" s="288">
        <v>43</v>
      </c>
      <c r="W34" s="288">
        <v>10</v>
      </c>
      <c r="X34" s="333" t="s">
        <v>1516</v>
      </c>
      <c r="Y34" s="333" t="s">
        <v>45</v>
      </c>
      <c r="AA34" s="547">
        <v>630366.80000000005</v>
      </c>
      <c r="AB34" s="544">
        <v>0</v>
      </c>
      <c r="AC34" s="541">
        <f t="shared" si="3"/>
        <v>630366.80000000005</v>
      </c>
    </row>
    <row r="35" spans="1:29" ht="99.75" customHeight="1">
      <c r="A35" s="288">
        <v>33</v>
      </c>
      <c r="B35" s="288"/>
      <c r="C35" s="289" t="s">
        <v>2807</v>
      </c>
      <c r="D35" s="290" t="s">
        <v>2489</v>
      </c>
      <c r="E35" s="290">
        <v>1</v>
      </c>
      <c r="F35" s="391">
        <v>104550</v>
      </c>
      <c r="G35" s="390">
        <v>0.19</v>
      </c>
      <c r="H35" s="389">
        <f t="shared" si="0"/>
        <v>19864.5</v>
      </c>
      <c r="I35" s="303">
        <f t="shared" si="1"/>
        <v>124414.5</v>
      </c>
      <c r="J35" s="294">
        <f t="shared" si="2"/>
        <v>124414.5</v>
      </c>
      <c r="K35" s="279"/>
      <c r="L35" s="295"/>
      <c r="M35" s="295"/>
      <c r="N35" s="295"/>
      <c r="O35" s="296"/>
      <c r="P35" s="279"/>
      <c r="Q35" s="297"/>
      <c r="R35" s="298"/>
      <c r="S35" s="298"/>
      <c r="T35" s="299"/>
      <c r="U35" s="300"/>
      <c r="V35" s="288">
        <v>43</v>
      </c>
      <c r="W35" s="288">
        <v>10</v>
      </c>
      <c r="X35" s="333" t="s">
        <v>1516</v>
      </c>
      <c r="Y35" s="333" t="s">
        <v>45</v>
      </c>
      <c r="AA35" s="547">
        <v>124414.5</v>
      </c>
      <c r="AB35" s="544">
        <v>0</v>
      </c>
      <c r="AC35" s="541">
        <f t="shared" si="3"/>
        <v>124414.5</v>
      </c>
    </row>
    <row r="36" spans="1:29" ht="12.75" customHeight="1">
      <c r="A36" s="288">
        <v>34</v>
      </c>
      <c r="B36" s="288"/>
      <c r="C36" s="289" t="s">
        <v>2808</v>
      </c>
      <c r="D36" s="290" t="s">
        <v>2489</v>
      </c>
      <c r="E36" s="290">
        <v>1</v>
      </c>
      <c r="F36" s="391">
        <v>1324300</v>
      </c>
      <c r="G36" s="390">
        <v>0.19</v>
      </c>
      <c r="H36" s="389">
        <f t="shared" si="0"/>
        <v>251617</v>
      </c>
      <c r="I36" s="303">
        <f t="shared" si="1"/>
        <v>1575917</v>
      </c>
      <c r="J36" s="294">
        <f t="shared" si="2"/>
        <v>1575917</v>
      </c>
      <c r="K36" s="279"/>
      <c r="L36" s="295"/>
      <c r="M36" s="295"/>
      <c r="N36" s="295"/>
      <c r="O36" s="296"/>
      <c r="P36" s="279"/>
      <c r="Q36" s="297"/>
      <c r="R36" s="298"/>
      <c r="S36" s="298"/>
      <c r="T36" s="299"/>
      <c r="U36" s="300"/>
      <c r="V36" s="288">
        <v>43</v>
      </c>
      <c r="W36" s="288">
        <v>10</v>
      </c>
      <c r="X36" s="333" t="s">
        <v>1516</v>
      </c>
      <c r="Y36" s="333" t="s">
        <v>45</v>
      </c>
      <c r="AA36" s="547">
        <v>1575917</v>
      </c>
      <c r="AB36" s="544">
        <v>0</v>
      </c>
      <c r="AC36" s="541">
        <f t="shared" si="3"/>
        <v>1575917</v>
      </c>
    </row>
    <row r="37" spans="1:29" ht="12.75" customHeight="1">
      <c r="A37" s="288">
        <v>35</v>
      </c>
      <c r="B37" s="288"/>
      <c r="C37" s="289" t="s">
        <v>2809</v>
      </c>
      <c r="D37" s="290" t="s">
        <v>2489</v>
      </c>
      <c r="E37" s="290">
        <v>1</v>
      </c>
      <c r="F37" s="391">
        <v>278800</v>
      </c>
      <c r="G37" s="390">
        <v>0.19</v>
      </c>
      <c r="H37" s="389">
        <f t="shared" si="0"/>
        <v>52972</v>
      </c>
      <c r="I37" s="303">
        <f t="shared" si="1"/>
        <v>331772</v>
      </c>
      <c r="J37" s="294">
        <f t="shared" si="2"/>
        <v>331772</v>
      </c>
      <c r="K37" s="279"/>
      <c r="L37" s="295"/>
      <c r="M37" s="295"/>
      <c r="N37" s="295"/>
      <c r="O37" s="296"/>
      <c r="P37" s="279"/>
      <c r="Q37" s="297"/>
      <c r="R37" s="298"/>
      <c r="S37" s="298"/>
      <c r="T37" s="299"/>
      <c r="U37" s="300"/>
      <c r="V37" s="288">
        <v>43</v>
      </c>
      <c r="W37" s="288">
        <v>10</v>
      </c>
      <c r="X37" s="333" t="s">
        <v>1516</v>
      </c>
      <c r="Y37" s="333" t="s">
        <v>45</v>
      </c>
      <c r="AA37" s="547">
        <v>331772</v>
      </c>
      <c r="AB37" s="544">
        <v>0</v>
      </c>
      <c r="AC37" s="541">
        <f t="shared" si="3"/>
        <v>331772</v>
      </c>
    </row>
    <row r="38" spans="1:29" ht="12.75" customHeight="1">
      <c r="A38" s="288">
        <v>36</v>
      </c>
      <c r="B38" s="288"/>
      <c r="C38" s="289" t="s">
        <v>2810</v>
      </c>
      <c r="D38" s="290" t="s">
        <v>2489</v>
      </c>
      <c r="E38" s="290">
        <v>1</v>
      </c>
      <c r="F38" s="391">
        <v>167280</v>
      </c>
      <c r="G38" s="390">
        <v>0.19</v>
      </c>
      <c r="H38" s="389">
        <f t="shared" si="0"/>
        <v>31783.200000000001</v>
      </c>
      <c r="I38" s="303">
        <f t="shared" si="1"/>
        <v>199063.2</v>
      </c>
      <c r="J38" s="294">
        <f t="shared" si="2"/>
        <v>199063.2</v>
      </c>
      <c r="K38" s="279"/>
      <c r="L38" s="295"/>
      <c r="M38" s="295"/>
      <c r="N38" s="295"/>
      <c r="O38" s="296"/>
      <c r="P38" s="279"/>
      <c r="Q38" s="297"/>
      <c r="R38" s="298"/>
      <c r="S38" s="298"/>
      <c r="T38" s="299"/>
      <c r="U38" s="300"/>
      <c r="V38" s="288">
        <v>43</v>
      </c>
      <c r="W38" s="288">
        <v>10</v>
      </c>
      <c r="X38" s="333" t="s">
        <v>1516</v>
      </c>
      <c r="Y38" s="333" t="s">
        <v>45</v>
      </c>
      <c r="AA38" s="547">
        <v>199063.2</v>
      </c>
      <c r="AB38" s="544">
        <v>0</v>
      </c>
      <c r="AC38" s="541">
        <f t="shared" si="3"/>
        <v>199063.2</v>
      </c>
    </row>
    <row r="39" spans="1:29" ht="12.75" customHeight="1">
      <c r="A39" s="288">
        <v>37</v>
      </c>
      <c r="B39" s="288"/>
      <c r="C39" s="289" t="s">
        <v>2811</v>
      </c>
      <c r="D39" s="290" t="s">
        <v>2489</v>
      </c>
      <c r="E39" s="290">
        <v>1</v>
      </c>
      <c r="F39" s="391">
        <v>278800</v>
      </c>
      <c r="G39" s="390">
        <v>0.19</v>
      </c>
      <c r="H39" s="389">
        <f t="shared" si="0"/>
        <v>52972</v>
      </c>
      <c r="I39" s="303">
        <f t="shared" si="1"/>
        <v>331772</v>
      </c>
      <c r="J39" s="294">
        <f t="shared" si="2"/>
        <v>331772</v>
      </c>
      <c r="K39" s="279"/>
      <c r="L39" s="295"/>
      <c r="M39" s="295"/>
      <c r="N39" s="295"/>
      <c r="O39" s="296"/>
      <c r="P39" s="279"/>
      <c r="Q39" s="297"/>
      <c r="R39" s="298"/>
      <c r="S39" s="298"/>
      <c r="T39" s="299"/>
      <c r="U39" s="300"/>
      <c r="V39" s="288">
        <v>43</v>
      </c>
      <c r="W39" s="288">
        <v>10</v>
      </c>
      <c r="X39" s="333" t="s">
        <v>1516</v>
      </c>
      <c r="Y39" s="333" t="s">
        <v>45</v>
      </c>
      <c r="AA39" s="547">
        <v>331772</v>
      </c>
      <c r="AB39" s="544">
        <v>0</v>
      </c>
      <c r="AC39" s="541">
        <f t="shared" si="3"/>
        <v>331772</v>
      </c>
    </row>
    <row r="40" spans="1:29" ht="12.75" customHeight="1">
      <c r="A40" s="288">
        <v>38</v>
      </c>
      <c r="B40" s="288"/>
      <c r="C40" s="289" t="s">
        <v>2812</v>
      </c>
      <c r="D40" s="290" t="s">
        <v>2489</v>
      </c>
      <c r="E40" s="290">
        <v>1</v>
      </c>
      <c r="F40" s="391">
        <v>104550</v>
      </c>
      <c r="G40" s="390">
        <v>0.19</v>
      </c>
      <c r="H40" s="389">
        <f t="shared" si="0"/>
        <v>19864.5</v>
      </c>
      <c r="I40" s="303">
        <f t="shared" si="1"/>
        <v>124414.5</v>
      </c>
      <c r="J40" s="294">
        <f t="shared" si="2"/>
        <v>124414.5</v>
      </c>
      <c r="K40" s="279"/>
      <c r="L40" s="295"/>
      <c r="M40" s="295"/>
      <c r="N40" s="295"/>
      <c r="O40" s="296"/>
      <c r="P40" s="279"/>
      <c r="Q40" s="297"/>
      <c r="R40" s="298"/>
      <c r="S40" s="298"/>
      <c r="T40" s="299"/>
      <c r="U40" s="300"/>
      <c r="V40" s="288">
        <v>43</v>
      </c>
      <c r="W40" s="288">
        <v>10</v>
      </c>
      <c r="X40" s="333" t="s">
        <v>1516</v>
      </c>
      <c r="Y40" s="333" t="s">
        <v>45</v>
      </c>
      <c r="AA40" s="547">
        <v>124414.5</v>
      </c>
      <c r="AB40" s="544">
        <v>0</v>
      </c>
      <c r="AC40" s="541">
        <f t="shared" si="3"/>
        <v>124414.5</v>
      </c>
    </row>
    <row r="41" spans="1:29" ht="162.75" customHeight="1">
      <c r="A41" s="288">
        <v>39</v>
      </c>
      <c r="B41" s="288"/>
      <c r="C41" s="289" t="s">
        <v>2813</v>
      </c>
      <c r="D41" s="290" t="s">
        <v>2489</v>
      </c>
      <c r="E41" s="290">
        <v>1</v>
      </c>
      <c r="F41" s="391">
        <v>1045500</v>
      </c>
      <c r="G41" s="390">
        <v>0.19</v>
      </c>
      <c r="H41" s="389">
        <f t="shared" si="0"/>
        <v>198645</v>
      </c>
      <c r="I41" s="303">
        <f t="shared" si="1"/>
        <v>1244145</v>
      </c>
      <c r="J41" s="294">
        <f t="shared" si="2"/>
        <v>1244145</v>
      </c>
      <c r="K41" s="279"/>
      <c r="L41" s="295"/>
      <c r="M41" s="295"/>
      <c r="N41" s="295"/>
      <c r="O41" s="296"/>
      <c r="P41" s="279"/>
      <c r="Q41" s="297"/>
      <c r="R41" s="298"/>
      <c r="S41" s="298"/>
      <c r="T41" s="299"/>
      <c r="U41" s="300"/>
      <c r="V41" s="288">
        <v>43</v>
      </c>
      <c r="W41" s="288">
        <v>10</v>
      </c>
      <c r="X41" s="333" t="s">
        <v>1516</v>
      </c>
      <c r="Y41" s="333" t="s">
        <v>45</v>
      </c>
      <c r="AA41" s="547">
        <v>1244145</v>
      </c>
      <c r="AB41" s="544">
        <v>0</v>
      </c>
      <c r="AC41" s="541">
        <f t="shared" si="3"/>
        <v>1244145</v>
      </c>
    </row>
    <row r="42" spans="1:29" ht="12.75" customHeight="1">
      <c r="A42" s="288">
        <v>40</v>
      </c>
      <c r="B42" s="288"/>
      <c r="C42" s="289" t="s">
        <v>2814</v>
      </c>
      <c r="D42" s="290" t="s">
        <v>2489</v>
      </c>
      <c r="E42" s="290">
        <v>1</v>
      </c>
      <c r="F42" s="391">
        <v>1045500</v>
      </c>
      <c r="G42" s="390">
        <v>0.19</v>
      </c>
      <c r="H42" s="389">
        <f t="shared" si="0"/>
        <v>198645</v>
      </c>
      <c r="I42" s="303">
        <f t="shared" si="1"/>
        <v>1244145</v>
      </c>
      <c r="J42" s="294">
        <f t="shared" si="2"/>
        <v>1244145</v>
      </c>
      <c r="K42" s="279"/>
      <c r="L42" s="295"/>
      <c r="M42" s="295"/>
      <c r="N42" s="295"/>
      <c r="O42" s="296"/>
      <c r="P42" s="279"/>
      <c r="Q42" s="297"/>
      <c r="R42" s="298"/>
      <c r="S42" s="298"/>
      <c r="T42" s="299"/>
      <c r="U42" s="300"/>
      <c r="V42" s="288">
        <v>43</v>
      </c>
      <c r="W42" s="288">
        <v>10</v>
      </c>
      <c r="X42" s="333" t="s">
        <v>1516</v>
      </c>
      <c r="Y42" s="333" t="s">
        <v>45</v>
      </c>
      <c r="AA42" s="547">
        <v>1244145</v>
      </c>
      <c r="AB42" s="544">
        <v>0</v>
      </c>
      <c r="AC42" s="541">
        <f t="shared" si="3"/>
        <v>1244145</v>
      </c>
    </row>
    <row r="43" spans="1:29" ht="12.75" customHeight="1">
      <c r="A43" s="288">
        <v>41</v>
      </c>
      <c r="B43" s="288"/>
      <c r="C43" s="289" t="s">
        <v>2815</v>
      </c>
      <c r="D43" s="290" t="s">
        <v>2489</v>
      </c>
      <c r="E43" s="290">
        <v>1</v>
      </c>
      <c r="F43" s="391">
        <v>4872030</v>
      </c>
      <c r="G43" s="390">
        <v>0.19</v>
      </c>
      <c r="H43" s="389">
        <f t="shared" si="0"/>
        <v>925685.7</v>
      </c>
      <c r="I43" s="303">
        <f t="shared" si="1"/>
        <v>5797715.7000000002</v>
      </c>
      <c r="J43" s="294">
        <f t="shared" si="2"/>
        <v>5797715.7000000002</v>
      </c>
      <c r="K43" s="279"/>
      <c r="L43" s="295"/>
      <c r="M43" s="295"/>
      <c r="N43" s="295"/>
      <c r="O43" s="296"/>
      <c r="P43" s="279"/>
      <c r="Q43" s="297"/>
      <c r="R43" s="298"/>
      <c r="S43" s="298"/>
      <c r="T43" s="299"/>
      <c r="U43" s="300"/>
      <c r="V43" s="288">
        <v>43</v>
      </c>
      <c r="W43" s="288">
        <v>10</v>
      </c>
      <c r="X43" s="333" t="s">
        <v>1516</v>
      </c>
      <c r="Y43" s="333" t="s">
        <v>45</v>
      </c>
      <c r="AA43" s="547">
        <v>5797715.7000000002</v>
      </c>
      <c r="AB43" s="544">
        <v>0</v>
      </c>
      <c r="AC43" s="541">
        <f t="shared" si="3"/>
        <v>5797715.7000000002</v>
      </c>
    </row>
    <row r="44" spans="1:29" ht="12.75" customHeight="1">
      <c r="A44" s="288">
        <v>42</v>
      </c>
      <c r="B44" s="288"/>
      <c r="C44" s="289" t="s">
        <v>2816</v>
      </c>
      <c r="D44" s="290" t="s">
        <v>2489</v>
      </c>
      <c r="E44" s="290">
        <v>1</v>
      </c>
      <c r="F44" s="391">
        <v>1387030</v>
      </c>
      <c r="G44" s="390">
        <v>0.19</v>
      </c>
      <c r="H44" s="389">
        <f t="shared" si="0"/>
        <v>263535.7</v>
      </c>
      <c r="I44" s="303">
        <f t="shared" si="1"/>
        <v>1650565.7</v>
      </c>
      <c r="J44" s="294">
        <f t="shared" si="2"/>
        <v>1650565.7</v>
      </c>
      <c r="K44" s="279"/>
      <c r="L44" s="295"/>
      <c r="M44" s="295"/>
      <c r="N44" s="295"/>
      <c r="O44" s="296"/>
      <c r="P44" s="279"/>
      <c r="Q44" s="297"/>
      <c r="R44" s="298"/>
      <c r="S44" s="298"/>
      <c r="T44" s="299"/>
      <c r="U44" s="300"/>
      <c r="V44" s="288">
        <v>43</v>
      </c>
      <c r="W44" s="288">
        <v>10</v>
      </c>
      <c r="X44" s="333" t="s">
        <v>1516</v>
      </c>
      <c r="Y44" s="333" t="s">
        <v>45</v>
      </c>
      <c r="AA44" s="547">
        <v>1650565.7</v>
      </c>
      <c r="AB44" s="544">
        <v>0</v>
      </c>
      <c r="AC44" s="541">
        <f t="shared" si="3"/>
        <v>1650565.7</v>
      </c>
    </row>
    <row r="45" spans="1:29" ht="123" customHeight="1">
      <c r="A45" s="288">
        <v>43</v>
      </c>
      <c r="B45" s="288"/>
      <c r="C45" s="289" t="s">
        <v>2817</v>
      </c>
      <c r="D45" s="290" t="s">
        <v>2489</v>
      </c>
      <c r="E45" s="290">
        <v>1</v>
      </c>
      <c r="F45" s="391">
        <v>1045500</v>
      </c>
      <c r="G45" s="390">
        <v>0.19</v>
      </c>
      <c r="H45" s="389">
        <f t="shared" si="0"/>
        <v>198645</v>
      </c>
      <c r="I45" s="303">
        <f t="shared" si="1"/>
        <v>1244145</v>
      </c>
      <c r="J45" s="294">
        <f t="shared" si="2"/>
        <v>1244145</v>
      </c>
      <c r="K45" s="279"/>
      <c r="L45" s="295"/>
      <c r="M45" s="295"/>
      <c r="N45" s="295"/>
      <c r="O45" s="296"/>
      <c r="P45" s="279"/>
      <c r="Q45" s="297"/>
      <c r="R45" s="298"/>
      <c r="S45" s="298"/>
      <c r="T45" s="299"/>
      <c r="U45" s="300"/>
      <c r="V45" s="288">
        <v>43</v>
      </c>
      <c r="W45" s="288">
        <v>10</v>
      </c>
      <c r="X45" s="333" t="s">
        <v>1516</v>
      </c>
      <c r="Y45" s="333" t="s">
        <v>45</v>
      </c>
      <c r="AA45" s="547">
        <v>1244145</v>
      </c>
      <c r="AB45" s="544">
        <v>0</v>
      </c>
      <c r="AC45" s="541">
        <f t="shared" si="3"/>
        <v>1244145</v>
      </c>
    </row>
    <row r="46" spans="1:29" ht="12.75" customHeight="1">
      <c r="A46" s="288">
        <v>44</v>
      </c>
      <c r="B46" s="288"/>
      <c r="C46" s="289" t="s">
        <v>2818</v>
      </c>
      <c r="D46" s="290" t="s">
        <v>2489</v>
      </c>
      <c r="E46" s="290">
        <v>1</v>
      </c>
      <c r="F46" s="391">
        <v>690030</v>
      </c>
      <c r="G46" s="390">
        <v>0.19</v>
      </c>
      <c r="H46" s="389">
        <f t="shared" si="0"/>
        <v>131105.70000000001</v>
      </c>
      <c r="I46" s="303">
        <f t="shared" si="1"/>
        <v>821135.7</v>
      </c>
      <c r="J46" s="294">
        <f t="shared" si="2"/>
        <v>821135.7</v>
      </c>
      <c r="K46" s="279"/>
      <c r="L46" s="295"/>
      <c r="M46" s="295"/>
      <c r="N46" s="295"/>
      <c r="O46" s="296"/>
      <c r="P46" s="279"/>
      <c r="Q46" s="297"/>
      <c r="R46" s="298"/>
      <c r="S46" s="298"/>
      <c r="T46" s="299"/>
      <c r="U46" s="300"/>
      <c r="V46" s="288">
        <v>43</v>
      </c>
      <c r="W46" s="288">
        <v>10</v>
      </c>
      <c r="X46" s="333" t="s">
        <v>1516</v>
      </c>
      <c r="Y46" s="333" t="s">
        <v>45</v>
      </c>
      <c r="AA46" s="547">
        <v>821135.7</v>
      </c>
      <c r="AB46" s="544">
        <v>0</v>
      </c>
      <c r="AC46" s="541">
        <f t="shared" si="3"/>
        <v>821135.7</v>
      </c>
    </row>
    <row r="47" spans="1:29" ht="12.75" customHeight="1">
      <c r="A47" s="288">
        <v>45</v>
      </c>
      <c r="B47" s="288"/>
      <c r="C47" s="289" t="s">
        <v>2819</v>
      </c>
      <c r="D47" s="393" t="s">
        <v>2489</v>
      </c>
      <c r="E47" s="393">
        <v>1</v>
      </c>
      <c r="F47" s="394">
        <v>1603100</v>
      </c>
      <c r="G47" s="390">
        <v>0.19</v>
      </c>
      <c r="H47" s="389">
        <f t="shared" si="0"/>
        <v>304589</v>
      </c>
      <c r="I47" s="303">
        <f t="shared" si="1"/>
        <v>1907689</v>
      </c>
      <c r="J47" s="294">
        <f t="shared" si="2"/>
        <v>1907689</v>
      </c>
      <c r="K47" s="395"/>
      <c r="L47" s="396"/>
      <c r="M47" s="396"/>
      <c r="N47" s="396"/>
      <c r="O47" s="397"/>
      <c r="P47" s="395"/>
      <c r="Q47" s="398"/>
      <c r="R47" s="399"/>
      <c r="S47" s="399"/>
      <c r="T47" s="400"/>
      <c r="U47" s="401"/>
      <c r="V47" s="402">
        <v>43</v>
      </c>
      <c r="W47" s="402">
        <v>10</v>
      </c>
      <c r="X47" s="403" t="s">
        <v>1516</v>
      </c>
      <c r="Y47" s="403" t="s">
        <v>45</v>
      </c>
      <c r="AA47" s="547">
        <v>1907689</v>
      </c>
      <c r="AB47" s="544">
        <v>0</v>
      </c>
      <c r="AC47" s="541">
        <f t="shared" si="3"/>
        <v>1907689</v>
      </c>
    </row>
    <row r="48" spans="1:29" ht="12.75" customHeight="1">
      <c r="A48" s="288">
        <v>46</v>
      </c>
      <c r="B48" s="288"/>
      <c r="C48" s="289" t="s">
        <v>2820</v>
      </c>
      <c r="D48" s="290" t="s">
        <v>2489</v>
      </c>
      <c r="E48" s="290">
        <v>1</v>
      </c>
      <c r="F48" s="391">
        <v>111520</v>
      </c>
      <c r="G48" s="390">
        <v>0.19</v>
      </c>
      <c r="H48" s="389">
        <f t="shared" si="0"/>
        <v>21188.799999999999</v>
      </c>
      <c r="I48" s="303">
        <f t="shared" si="1"/>
        <v>132708.79999999999</v>
      </c>
      <c r="J48" s="294">
        <f t="shared" si="2"/>
        <v>132708.79999999999</v>
      </c>
      <c r="K48" s="279"/>
      <c r="L48" s="295"/>
      <c r="M48" s="295"/>
      <c r="N48" s="295"/>
      <c r="O48" s="296"/>
      <c r="P48" s="279"/>
      <c r="Q48" s="297"/>
      <c r="R48" s="298"/>
      <c r="S48" s="298"/>
      <c r="T48" s="299"/>
      <c r="U48" s="300"/>
      <c r="V48" s="288">
        <v>32</v>
      </c>
      <c r="W48" s="288">
        <v>10</v>
      </c>
      <c r="X48" s="333" t="s">
        <v>532</v>
      </c>
      <c r="Y48" s="333" t="s">
        <v>45</v>
      </c>
      <c r="AA48" s="547">
        <v>132708.79999999999</v>
      </c>
      <c r="AB48" s="544">
        <v>0</v>
      </c>
      <c r="AC48" s="541">
        <f t="shared" si="3"/>
        <v>132708.79999999999</v>
      </c>
    </row>
    <row r="49" spans="1:29" ht="12.75" customHeight="1">
      <c r="A49" s="288">
        <v>47</v>
      </c>
      <c r="B49" s="288"/>
      <c r="C49" s="289" t="s">
        <v>2821</v>
      </c>
      <c r="D49" s="290" t="s">
        <v>2489</v>
      </c>
      <c r="E49" s="290">
        <v>1</v>
      </c>
      <c r="F49" s="391">
        <v>73185</v>
      </c>
      <c r="G49" s="390">
        <v>0.19</v>
      </c>
      <c r="H49" s="389">
        <f t="shared" si="0"/>
        <v>13905.15</v>
      </c>
      <c r="I49" s="303">
        <f t="shared" si="1"/>
        <v>87090.15</v>
      </c>
      <c r="J49" s="294">
        <f t="shared" si="2"/>
        <v>87090.15</v>
      </c>
      <c r="K49" s="279"/>
      <c r="L49" s="295"/>
      <c r="M49" s="295"/>
      <c r="N49" s="295"/>
      <c r="O49" s="296"/>
      <c r="P49" s="279"/>
      <c r="Q49" s="297"/>
      <c r="R49" s="298"/>
      <c r="S49" s="298"/>
      <c r="T49" s="299"/>
      <c r="U49" s="300"/>
      <c r="V49" s="288">
        <v>41</v>
      </c>
      <c r="W49" s="288">
        <v>11</v>
      </c>
      <c r="X49" s="333" t="s">
        <v>45</v>
      </c>
      <c r="Y49" s="333" t="s">
        <v>45</v>
      </c>
      <c r="AA49" s="547">
        <v>87090.15</v>
      </c>
      <c r="AB49" s="544">
        <v>0</v>
      </c>
      <c r="AC49" s="541">
        <f t="shared" si="3"/>
        <v>87090.15</v>
      </c>
    </row>
    <row r="50" spans="1:29" ht="12.75" customHeight="1">
      <c r="A50" s="288">
        <v>48</v>
      </c>
      <c r="B50" s="288"/>
      <c r="C50" s="289" t="s">
        <v>2822</v>
      </c>
      <c r="D50" s="290" t="s">
        <v>2489</v>
      </c>
      <c r="E50" s="290">
        <v>1</v>
      </c>
      <c r="F50" s="391">
        <v>3392</v>
      </c>
      <c r="G50" s="390">
        <v>0.19</v>
      </c>
      <c r="H50" s="389">
        <f t="shared" si="0"/>
        <v>644.48</v>
      </c>
      <c r="I50" s="303">
        <f t="shared" si="1"/>
        <v>4036.48</v>
      </c>
      <c r="J50" s="294">
        <f t="shared" si="2"/>
        <v>4036.48</v>
      </c>
      <c r="K50" s="279"/>
      <c r="L50" s="295"/>
      <c r="M50" s="295"/>
      <c r="N50" s="295"/>
      <c r="O50" s="296"/>
      <c r="P50" s="279"/>
      <c r="Q50" s="297"/>
      <c r="R50" s="298"/>
      <c r="S50" s="298"/>
      <c r="T50" s="299"/>
      <c r="U50" s="300"/>
      <c r="V50" s="288">
        <v>52</v>
      </c>
      <c r="W50" s="288">
        <v>16</v>
      </c>
      <c r="X50" s="333" t="s">
        <v>532</v>
      </c>
      <c r="Y50" s="333" t="s">
        <v>45</v>
      </c>
      <c r="AA50" s="547">
        <v>4036.48</v>
      </c>
      <c r="AB50" s="544">
        <v>1900</v>
      </c>
      <c r="AC50" s="541">
        <f t="shared" si="3"/>
        <v>4986.4799999999996</v>
      </c>
    </row>
    <row r="51" spans="1:29" ht="12.75" customHeight="1">
      <c r="A51" s="288">
        <v>49</v>
      </c>
      <c r="B51" s="288"/>
      <c r="C51" s="289" t="s">
        <v>2823</v>
      </c>
      <c r="D51" s="290" t="s">
        <v>2489</v>
      </c>
      <c r="E51" s="290">
        <v>1</v>
      </c>
      <c r="F51" s="391">
        <v>3392</v>
      </c>
      <c r="G51" s="390">
        <v>0.19</v>
      </c>
      <c r="H51" s="389">
        <f t="shared" si="0"/>
        <v>644.48</v>
      </c>
      <c r="I51" s="303">
        <f t="shared" si="1"/>
        <v>4036.48</v>
      </c>
      <c r="J51" s="294">
        <f t="shared" si="2"/>
        <v>4036.48</v>
      </c>
      <c r="K51" s="279"/>
      <c r="L51" s="295"/>
      <c r="M51" s="295"/>
      <c r="N51" s="295"/>
      <c r="O51" s="296"/>
      <c r="P51" s="279"/>
      <c r="Q51" s="297"/>
      <c r="R51" s="298"/>
      <c r="S51" s="298"/>
      <c r="T51" s="299"/>
      <c r="U51" s="300"/>
      <c r="V51" s="288">
        <v>52</v>
      </c>
      <c r="W51" s="288">
        <v>16</v>
      </c>
      <c r="X51" s="333" t="s">
        <v>532</v>
      </c>
      <c r="Y51" s="333" t="s">
        <v>45</v>
      </c>
      <c r="AA51" s="547">
        <v>4036.48</v>
      </c>
      <c r="AB51" s="544">
        <v>1900</v>
      </c>
      <c r="AC51" s="541">
        <f t="shared" si="3"/>
        <v>4986.4799999999996</v>
      </c>
    </row>
    <row r="52" spans="1:29" ht="12.75" customHeight="1">
      <c r="A52" s="288">
        <v>50</v>
      </c>
      <c r="B52" s="288"/>
      <c r="C52" s="289" t="s">
        <v>2824</v>
      </c>
      <c r="D52" s="290" t="s">
        <v>2489</v>
      </c>
      <c r="E52" s="290">
        <v>1</v>
      </c>
      <c r="F52" s="391">
        <v>7319</v>
      </c>
      <c r="G52" s="390">
        <v>0.19</v>
      </c>
      <c r="H52" s="389">
        <f t="shared" si="0"/>
        <v>1390.6100000000001</v>
      </c>
      <c r="I52" s="303">
        <f t="shared" si="1"/>
        <v>8709.61</v>
      </c>
      <c r="J52" s="294">
        <f t="shared" si="2"/>
        <v>8709.61</v>
      </c>
      <c r="K52" s="279"/>
      <c r="L52" s="295"/>
      <c r="M52" s="295"/>
      <c r="N52" s="295"/>
      <c r="O52" s="296"/>
      <c r="P52" s="279"/>
      <c r="Q52" s="297"/>
      <c r="R52" s="298"/>
      <c r="S52" s="298"/>
      <c r="T52" s="299"/>
      <c r="U52" s="300"/>
      <c r="V52" s="288">
        <v>32</v>
      </c>
      <c r="W52" s="288">
        <v>24</v>
      </c>
      <c r="X52" s="333" t="s">
        <v>599</v>
      </c>
      <c r="Y52" s="333" t="s">
        <v>45</v>
      </c>
      <c r="AA52" s="547">
        <v>8709.61</v>
      </c>
      <c r="AB52" s="544">
        <v>0</v>
      </c>
      <c r="AC52" s="541">
        <f t="shared" si="3"/>
        <v>8709.61</v>
      </c>
    </row>
    <row r="53" spans="1:29" ht="12.75" customHeight="1">
      <c r="A53" s="288">
        <v>51</v>
      </c>
      <c r="B53" s="288"/>
      <c r="C53" s="289" t="s">
        <v>2825</v>
      </c>
      <c r="D53" s="290" t="s">
        <v>2489</v>
      </c>
      <c r="E53" s="290">
        <v>1</v>
      </c>
      <c r="F53" s="391">
        <v>22500</v>
      </c>
      <c r="G53" s="390">
        <v>0.19</v>
      </c>
      <c r="H53" s="389">
        <f t="shared" si="0"/>
        <v>4275</v>
      </c>
      <c r="I53" s="303">
        <f t="shared" si="1"/>
        <v>26775</v>
      </c>
      <c r="J53" s="294">
        <f t="shared" si="2"/>
        <v>26775</v>
      </c>
      <c r="K53" s="279"/>
      <c r="L53" s="295"/>
      <c r="M53" s="295"/>
      <c r="N53" s="295"/>
      <c r="O53" s="296"/>
      <c r="P53" s="279"/>
      <c r="Q53" s="297"/>
      <c r="R53" s="298"/>
      <c r="S53" s="298"/>
      <c r="T53" s="299"/>
      <c r="U53" s="300"/>
      <c r="V53" s="288">
        <v>39</v>
      </c>
      <c r="W53" s="288">
        <v>12</v>
      </c>
      <c r="X53" s="333" t="s">
        <v>532</v>
      </c>
      <c r="Y53" s="333" t="s">
        <v>45</v>
      </c>
      <c r="AA53" s="547">
        <v>26775</v>
      </c>
      <c r="AB53" s="544">
        <v>0</v>
      </c>
      <c r="AC53" s="541">
        <f t="shared" si="3"/>
        <v>26775</v>
      </c>
    </row>
    <row r="54" spans="1:29" ht="12.75" customHeight="1">
      <c r="A54" s="288">
        <v>52</v>
      </c>
      <c r="B54" s="288"/>
      <c r="C54" s="289" t="s">
        <v>2826</v>
      </c>
      <c r="D54" s="290" t="s">
        <v>2489</v>
      </c>
      <c r="E54" s="290">
        <v>1</v>
      </c>
      <c r="F54" s="391">
        <v>502478</v>
      </c>
      <c r="G54" s="390">
        <v>0.19</v>
      </c>
      <c r="H54" s="389">
        <f t="shared" si="0"/>
        <v>95470.82</v>
      </c>
      <c r="I54" s="303">
        <f t="shared" si="1"/>
        <v>597948.82000000007</v>
      </c>
      <c r="J54" s="294">
        <f t="shared" si="2"/>
        <v>597948.82000000007</v>
      </c>
      <c r="K54" s="279"/>
      <c r="L54" s="295"/>
      <c r="M54" s="295"/>
      <c r="N54" s="295"/>
      <c r="O54" s="296"/>
      <c r="P54" s="279"/>
      <c r="Q54" s="297"/>
      <c r="R54" s="298"/>
      <c r="S54" s="298"/>
      <c r="T54" s="299"/>
      <c r="U54" s="300"/>
      <c r="V54" s="288">
        <v>42</v>
      </c>
      <c r="W54" s="288">
        <v>20</v>
      </c>
      <c r="X54" s="333" t="s">
        <v>599</v>
      </c>
      <c r="Y54" s="333" t="s">
        <v>45</v>
      </c>
      <c r="AA54" s="547">
        <v>597948.82000000007</v>
      </c>
      <c r="AB54" s="544">
        <v>281500</v>
      </c>
      <c r="AC54" s="541">
        <f t="shared" si="3"/>
        <v>738698.82000000007</v>
      </c>
    </row>
    <row r="55" spans="1:29" ht="45" customHeight="1">
      <c r="A55" s="288">
        <v>53</v>
      </c>
      <c r="B55" s="288"/>
      <c r="C55" s="289" t="s">
        <v>2827</v>
      </c>
      <c r="D55" s="290" t="s">
        <v>2489</v>
      </c>
      <c r="E55" s="290">
        <v>1</v>
      </c>
      <c r="F55" s="391">
        <v>8747</v>
      </c>
      <c r="G55" s="390">
        <v>0.19</v>
      </c>
      <c r="H55" s="389">
        <f t="shared" si="0"/>
        <v>1661.93</v>
      </c>
      <c r="I55" s="303">
        <f t="shared" si="1"/>
        <v>10408.93</v>
      </c>
      <c r="J55" s="294">
        <f t="shared" si="2"/>
        <v>10408.93</v>
      </c>
      <c r="K55" s="279"/>
      <c r="L55" s="295"/>
      <c r="M55" s="295"/>
      <c r="N55" s="295"/>
      <c r="O55" s="296"/>
      <c r="P55" s="279"/>
      <c r="Q55" s="297"/>
      <c r="R55" s="298"/>
      <c r="S55" s="298"/>
      <c r="T55" s="299"/>
      <c r="U55" s="300"/>
      <c r="V55" s="288">
        <v>32</v>
      </c>
      <c r="W55" s="288">
        <v>10</v>
      </c>
      <c r="X55" s="333" t="s">
        <v>532</v>
      </c>
      <c r="Y55" s="333" t="s">
        <v>45</v>
      </c>
      <c r="AA55" s="547">
        <v>10408.93</v>
      </c>
      <c r="AB55" s="544">
        <v>0</v>
      </c>
      <c r="AC55" s="541">
        <f t="shared" si="3"/>
        <v>10408.93</v>
      </c>
    </row>
    <row r="56" spans="1:29" ht="30.75" customHeight="1">
      <c r="A56" s="288">
        <v>54</v>
      </c>
      <c r="B56" s="288"/>
      <c r="C56" s="289" t="s">
        <v>2828</v>
      </c>
      <c r="D56" s="290" t="s">
        <v>2489</v>
      </c>
      <c r="E56" s="290">
        <v>1</v>
      </c>
      <c r="F56" s="391">
        <v>24608</v>
      </c>
      <c r="G56" s="390">
        <v>0.19</v>
      </c>
      <c r="H56" s="389">
        <f t="shared" si="0"/>
        <v>4675.5200000000004</v>
      </c>
      <c r="I56" s="303">
        <f t="shared" si="1"/>
        <v>29283.52</v>
      </c>
      <c r="J56" s="294">
        <f t="shared" si="2"/>
        <v>29283.52</v>
      </c>
      <c r="K56" s="279"/>
      <c r="L56" s="295"/>
      <c r="M56" s="295"/>
      <c r="N56" s="295"/>
      <c r="O56" s="296"/>
      <c r="P56" s="279"/>
      <c r="Q56" s="297"/>
      <c r="R56" s="298"/>
      <c r="S56" s="298"/>
      <c r="T56" s="299"/>
      <c r="U56" s="300"/>
      <c r="V56" s="288">
        <v>43</v>
      </c>
      <c r="W56" s="288">
        <v>22</v>
      </c>
      <c r="X56" s="333" t="s">
        <v>1584</v>
      </c>
      <c r="Y56" s="333" t="s">
        <v>45</v>
      </c>
      <c r="AA56" s="547">
        <v>29283.52</v>
      </c>
      <c r="AB56" s="544">
        <v>7400</v>
      </c>
      <c r="AC56" s="541">
        <f t="shared" si="3"/>
        <v>32983.520000000004</v>
      </c>
    </row>
    <row r="57" spans="1:29" ht="36.75" customHeight="1">
      <c r="A57" s="288">
        <v>55</v>
      </c>
      <c r="B57" s="288"/>
      <c r="C57" s="289" t="s">
        <v>2829</v>
      </c>
      <c r="D57" s="290" t="s">
        <v>2489</v>
      </c>
      <c r="E57" s="290">
        <v>1</v>
      </c>
      <c r="F57" s="391">
        <v>116817</v>
      </c>
      <c r="G57" s="390">
        <v>0.19</v>
      </c>
      <c r="H57" s="389">
        <f t="shared" si="0"/>
        <v>22195.23</v>
      </c>
      <c r="I57" s="303">
        <f t="shared" si="1"/>
        <v>139012.23000000001</v>
      </c>
      <c r="J57" s="294">
        <f t="shared" si="2"/>
        <v>139012.23000000001</v>
      </c>
      <c r="K57" s="279"/>
      <c r="L57" s="295"/>
      <c r="M57" s="295"/>
      <c r="N57" s="295"/>
      <c r="O57" s="296"/>
      <c r="P57" s="279"/>
      <c r="Q57" s="297"/>
      <c r="R57" s="298"/>
      <c r="S57" s="298"/>
      <c r="T57" s="299"/>
      <c r="U57" s="300"/>
      <c r="V57" s="288">
        <v>32</v>
      </c>
      <c r="W57" s="288">
        <v>10</v>
      </c>
      <c r="X57" s="333" t="s">
        <v>532</v>
      </c>
      <c r="Y57" s="333" t="s">
        <v>45</v>
      </c>
      <c r="AA57" s="547">
        <v>139012.23000000001</v>
      </c>
      <c r="AB57" s="544">
        <v>0</v>
      </c>
      <c r="AC57" s="541">
        <f t="shared" si="3"/>
        <v>139012.23000000001</v>
      </c>
    </row>
    <row r="58" spans="1:29" ht="12.75" customHeight="1">
      <c r="A58" s="288">
        <v>56</v>
      </c>
      <c r="B58" s="288"/>
      <c r="C58" s="289" t="s">
        <v>2830</v>
      </c>
      <c r="D58" s="290" t="s">
        <v>2489</v>
      </c>
      <c r="E58" s="290">
        <v>1</v>
      </c>
      <c r="F58" s="391">
        <v>233495</v>
      </c>
      <c r="G58" s="390">
        <v>0.19</v>
      </c>
      <c r="H58" s="389">
        <f t="shared" si="0"/>
        <v>44364.05</v>
      </c>
      <c r="I58" s="303">
        <f t="shared" si="1"/>
        <v>277859.05</v>
      </c>
      <c r="J58" s="294">
        <f t="shared" si="2"/>
        <v>277859.05</v>
      </c>
      <c r="K58" s="279"/>
      <c r="L58" s="295"/>
      <c r="M58" s="295"/>
      <c r="N58" s="295"/>
      <c r="O58" s="296"/>
      <c r="P58" s="279"/>
      <c r="Q58" s="297"/>
      <c r="R58" s="298"/>
      <c r="S58" s="298"/>
      <c r="T58" s="299"/>
      <c r="U58" s="300"/>
      <c r="V58" s="288">
        <v>32</v>
      </c>
      <c r="W58" s="288">
        <v>24</v>
      </c>
      <c r="X58" s="333" t="s">
        <v>599</v>
      </c>
      <c r="Y58" s="333" t="s">
        <v>45</v>
      </c>
      <c r="AA58" s="547">
        <v>277859.05</v>
      </c>
      <c r="AB58" s="544">
        <v>0</v>
      </c>
      <c r="AC58" s="541">
        <f t="shared" si="3"/>
        <v>277859.05</v>
      </c>
    </row>
    <row r="59" spans="1:29" ht="12.75" customHeight="1">
      <c r="A59" s="288">
        <v>57</v>
      </c>
      <c r="B59" s="288"/>
      <c r="C59" s="289" t="s">
        <v>2831</v>
      </c>
      <c r="D59" s="290" t="s">
        <v>2489</v>
      </c>
      <c r="E59" s="290">
        <v>1</v>
      </c>
      <c r="F59" s="391">
        <v>23027</v>
      </c>
      <c r="G59" s="390">
        <v>0.19</v>
      </c>
      <c r="H59" s="389">
        <f t="shared" si="0"/>
        <v>4375.13</v>
      </c>
      <c r="I59" s="303">
        <f t="shared" si="1"/>
        <v>27402.13</v>
      </c>
      <c r="J59" s="294">
        <f t="shared" si="2"/>
        <v>27402.13</v>
      </c>
      <c r="K59" s="279"/>
      <c r="L59" s="295"/>
      <c r="M59" s="295"/>
      <c r="N59" s="295"/>
      <c r="O59" s="296"/>
      <c r="P59" s="279"/>
      <c r="Q59" s="297"/>
      <c r="R59" s="298"/>
      <c r="S59" s="298"/>
      <c r="T59" s="299"/>
      <c r="U59" s="300"/>
      <c r="V59" s="288">
        <v>43</v>
      </c>
      <c r="W59" s="288">
        <v>20</v>
      </c>
      <c r="X59" s="333" t="s">
        <v>599</v>
      </c>
      <c r="Y59" s="333" t="s">
        <v>45</v>
      </c>
      <c r="AA59" s="547">
        <v>27402.13</v>
      </c>
      <c r="AB59" s="544">
        <v>12900</v>
      </c>
      <c r="AC59" s="541">
        <f t="shared" si="3"/>
        <v>33852.130000000005</v>
      </c>
    </row>
    <row r="60" spans="1:29" ht="12.75" customHeight="1">
      <c r="A60" s="288">
        <v>58</v>
      </c>
      <c r="B60" s="288"/>
      <c r="C60" s="289" t="s">
        <v>2832</v>
      </c>
      <c r="D60" s="290" t="s">
        <v>2489</v>
      </c>
      <c r="E60" s="290">
        <v>1</v>
      </c>
      <c r="F60" s="391">
        <v>5100</v>
      </c>
      <c r="G60" s="390">
        <v>0.19</v>
      </c>
      <c r="H60" s="389">
        <f t="shared" si="0"/>
        <v>969</v>
      </c>
      <c r="I60" s="303">
        <f t="shared" si="1"/>
        <v>6069</v>
      </c>
      <c r="J60" s="294">
        <f t="shared" si="2"/>
        <v>6069</v>
      </c>
      <c r="K60" s="279"/>
      <c r="L60" s="295"/>
      <c r="M60" s="295"/>
      <c r="N60" s="295"/>
      <c r="O60" s="296"/>
      <c r="P60" s="279"/>
      <c r="Q60" s="297"/>
      <c r="R60" s="298"/>
      <c r="S60" s="298"/>
      <c r="T60" s="299"/>
      <c r="U60" s="300"/>
      <c r="V60" s="288">
        <v>26</v>
      </c>
      <c r="W60" s="288">
        <v>11</v>
      </c>
      <c r="X60" s="333" t="s">
        <v>1584</v>
      </c>
      <c r="Y60" s="333" t="s">
        <v>45</v>
      </c>
      <c r="AA60" s="547">
        <v>6069</v>
      </c>
      <c r="AB60" s="544">
        <v>2900</v>
      </c>
      <c r="AC60" s="541">
        <f t="shared" si="3"/>
        <v>7519</v>
      </c>
    </row>
    <row r="61" spans="1:29" ht="12.75" customHeight="1">
      <c r="A61" s="288">
        <v>59</v>
      </c>
      <c r="B61" s="288"/>
      <c r="C61" s="289" t="s">
        <v>2833</v>
      </c>
      <c r="D61" s="290" t="s">
        <v>2489</v>
      </c>
      <c r="E61" s="290">
        <v>1</v>
      </c>
      <c r="F61" s="391">
        <v>75149</v>
      </c>
      <c r="G61" s="390">
        <v>0.19</v>
      </c>
      <c r="H61" s="389">
        <f t="shared" si="0"/>
        <v>14278.31</v>
      </c>
      <c r="I61" s="303">
        <f t="shared" si="1"/>
        <v>89427.31</v>
      </c>
      <c r="J61" s="294">
        <f t="shared" si="2"/>
        <v>89427.31</v>
      </c>
      <c r="K61" s="279"/>
      <c r="L61" s="295"/>
      <c r="M61" s="295"/>
      <c r="N61" s="295"/>
      <c r="O61" s="296"/>
      <c r="P61" s="279"/>
      <c r="Q61" s="297"/>
      <c r="R61" s="298"/>
      <c r="S61" s="298"/>
      <c r="T61" s="299"/>
      <c r="U61" s="300"/>
      <c r="V61" s="288">
        <v>43</v>
      </c>
      <c r="W61" s="288">
        <v>21</v>
      </c>
      <c r="X61" s="333" t="s">
        <v>45</v>
      </c>
      <c r="Y61" s="333" t="s">
        <v>45</v>
      </c>
      <c r="AA61" s="547">
        <v>89427.31</v>
      </c>
      <c r="AB61" s="544">
        <v>0</v>
      </c>
      <c r="AC61" s="541">
        <f t="shared" si="3"/>
        <v>89427.31</v>
      </c>
    </row>
    <row r="62" spans="1:29" ht="12.75" customHeight="1">
      <c r="A62" s="288">
        <v>60</v>
      </c>
      <c r="B62" s="288"/>
      <c r="C62" s="289" t="s">
        <v>2834</v>
      </c>
      <c r="D62" s="290" t="s">
        <v>2489</v>
      </c>
      <c r="E62" s="290">
        <v>1</v>
      </c>
      <c r="F62" s="391">
        <v>187842</v>
      </c>
      <c r="G62" s="390">
        <v>0.19</v>
      </c>
      <c r="H62" s="389">
        <f t="shared" si="0"/>
        <v>35689.980000000003</v>
      </c>
      <c r="I62" s="303">
        <f t="shared" si="1"/>
        <v>223531.98</v>
      </c>
      <c r="J62" s="294">
        <f t="shared" si="2"/>
        <v>223531.98</v>
      </c>
      <c r="K62" s="279"/>
      <c r="L62" s="295"/>
      <c r="M62" s="295"/>
      <c r="N62" s="295"/>
      <c r="O62" s="296"/>
      <c r="P62" s="279"/>
      <c r="Q62" s="297"/>
      <c r="R62" s="298"/>
      <c r="S62" s="298"/>
      <c r="T62" s="299"/>
      <c r="U62" s="300"/>
      <c r="V62" s="288">
        <v>43</v>
      </c>
      <c r="W62" s="288">
        <v>21</v>
      </c>
      <c r="X62" s="333" t="s">
        <v>45</v>
      </c>
      <c r="Y62" s="333" t="s">
        <v>45</v>
      </c>
      <c r="AA62" s="547">
        <v>223531.98</v>
      </c>
      <c r="AB62" s="544">
        <v>0</v>
      </c>
      <c r="AC62" s="541">
        <f t="shared" si="3"/>
        <v>223531.98</v>
      </c>
    </row>
    <row r="63" spans="1:29" ht="12.75" customHeight="1">
      <c r="A63" s="288">
        <v>61</v>
      </c>
      <c r="B63" s="288"/>
      <c r="C63" s="289" t="s">
        <v>2835</v>
      </c>
      <c r="D63" s="290" t="s">
        <v>2489</v>
      </c>
      <c r="E63" s="290">
        <v>1</v>
      </c>
      <c r="F63" s="391">
        <v>89146</v>
      </c>
      <c r="G63" s="390">
        <v>0.19</v>
      </c>
      <c r="H63" s="389">
        <f t="shared" si="0"/>
        <v>16937.740000000002</v>
      </c>
      <c r="I63" s="303">
        <f t="shared" si="1"/>
        <v>106083.74</v>
      </c>
      <c r="J63" s="294">
        <f t="shared" si="2"/>
        <v>106083.74</v>
      </c>
      <c r="K63" s="279"/>
      <c r="L63" s="295"/>
      <c r="M63" s="295"/>
      <c r="N63" s="295"/>
      <c r="O63" s="296"/>
      <c r="P63" s="279"/>
      <c r="Q63" s="297"/>
      <c r="R63" s="298"/>
      <c r="S63" s="298"/>
      <c r="T63" s="299"/>
      <c r="U63" s="300"/>
      <c r="V63" s="288">
        <v>43</v>
      </c>
      <c r="W63" s="288">
        <v>21</v>
      </c>
      <c r="X63" s="333" t="s">
        <v>45</v>
      </c>
      <c r="Y63" s="333" t="s">
        <v>45</v>
      </c>
      <c r="AA63" s="547">
        <v>106083.74</v>
      </c>
      <c r="AB63" s="544">
        <v>0</v>
      </c>
      <c r="AC63" s="541">
        <f t="shared" si="3"/>
        <v>106083.74</v>
      </c>
    </row>
    <row r="64" spans="1:29" ht="12.75" customHeight="1">
      <c r="A64" s="288">
        <v>62</v>
      </c>
      <c r="B64" s="288"/>
      <c r="C64" s="289" t="s">
        <v>2836</v>
      </c>
      <c r="D64" s="290" t="s">
        <v>2489</v>
      </c>
      <c r="E64" s="290">
        <v>1</v>
      </c>
      <c r="F64" s="391">
        <v>236632</v>
      </c>
      <c r="G64" s="390">
        <v>0.19</v>
      </c>
      <c r="H64" s="389">
        <f t="shared" si="0"/>
        <v>44960.08</v>
      </c>
      <c r="I64" s="303">
        <f t="shared" si="1"/>
        <v>281592.08</v>
      </c>
      <c r="J64" s="294">
        <f t="shared" si="2"/>
        <v>281592.08</v>
      </c>
      <c r="K64" s="279"/>
      <c r="L64" s="295"/>
      <c r="M64" s="295"/>
      <c r="N64" s="295"/>
      <c r="O64" s="296"/>
      <c r="P64" s="279"/>
      <c r="Q64" s="297"/>
      <c r="R64" s="298"/>
      <c r="S64" s="298"/>
      <c r="T64" s="299"/>
      <c r="U64" s="300"/>
      <c r="V64" s="288">
        <v>43</v>
      </c>
      <c r="W64" s="288">
        <v>21</v>
      </c>
      <c r="X64" s="333" t="s">
        <v>45</v>
      </c>
      <c r="Y64" s="333" t="s">
        <v>45</v>
      </c>
      <c r="AA64" s="547">
        <v>281592.08</v>
      </c>
      <c r="AB64" s="544">
        <v>0</v>
      </c>
      <c r="AC64" s="541">
        <f t="shared" si="3"/>
        <v>281592.08</v>
      </c>
    </row>
    <row r="65" spans="1:29" ht="33.75" customHeight="1">
      <c r="A65" s="288">
        <v>63</v>
      </c>
      <c r="B65" s="288"/>
      <c r="C65" s="289" t="s">
        <v>2837</v>
      </c>
      <c r="D65" s="290" t="s">
        <v>2489</v>
      </c>
      <c r="E65" s="290">
        <v>1</v>
      </c>
      <c r="F65" s="391">
        <v>652000</v>
      </c>
      <c r="G65" s="390">
        <v>0.19</v>
      </c>
      <c r="H65" s="389">
        <f t="shared" si="0"/>
        <v>123880</v>
      </c>
      <c r="I65" s="303">
        <f t="shared" si="1"/>
        <v>775880</v>
      </c>
      <c r="J65" s="294">
        <f t="shared" si="2"/>
        <v>775880</v>
      </c>
      <c r="K65" s="404"/>
      <c r="L65" s="295"/>
      <c r="M65" s="295"/>
      <c r="N65" s="295"/>
      <c r="O65" s="296"/>
      <c r="P65" s="279"/>
      <c r="Q65" s="297"/>
      <c r="R65" s="298"/>
      <c r="S65" s="298"/>
      <c r="T65" s="299"/>
      <c r="U65" s="300"/>
      <c r="V65" s="288">
        <v>43</v>
      </c>
      <c r="W65" s="288">
        <v>21</v>
      </c>
      <c r="X65" s="333" t="s">
        <v>45</v>
      </c>
      <c r="Y65" s="333" t="s">
        <v>45</v>
      </c>
      <c r="AA65" s="547">
        <v>0</v>
      </c>
      <c r="AB65" s="544">
        <v>0</v>
      </c>
      <c r="AC65" s="541">
        <f t="shared" si="3"/>
        <v>0</v>
      </c>
    </row>
    <row r="66" spans="1:29" ht="12.75" customHeight="1">
      <c r="A66" s="288">
        <v>64</v>
      </c>
      <c r="B66" s="288"/>
      <c r="C66" s="289" t="s">
        <v>2838</v>
      </c>
      <c r="D66" s="290" t="s">
        <v>2489</v>
      </c>
      <c r="E66" s="290">
        <v>1</v>
      </c>
      <c r="F66" s="391">
        <v>181220</v>
      </c>
      <c r="G66" s="390">
        <v>0.19</v>
      </c>
      <c r="H66" s="389">
        <f t="shared" si="0"/>
        <v>34431.800000000003</v>
      </c>
      <c r="I66" s="303">
        <f t="shared" si="1"/>
        <v>215651.8</v>
      </c>
      <c r="J66" s="294">
        <f t="shared" si="2"/>
        <v>215651.8</v>
      </c>
      <c r="K66" s="279"/>
      <c r="L66" s="295"/>
      <c r="M66" s="295"/>
      <c r="N66" s="295"/>
      <c r="O66" s="296"/>
      <c r="P66" s="279"/>
      <c r="Q66" s="297"/>
      <c r="R66" s="298"/>
      <c r="S66" s="298"/>
      <c r="T66" s="299"/>
      <c r="U66" s="300"/>
      <c r="V66" s="288">
        <v>32</v>
      </c>
      <c r="W66" s="288">
        <v>10</v>
      </c>
      <c r="X66" s="333" t="s">
        <v>532</v>
      </c>
      <c r="Y66" s="333" t="s">
        <v>45</v>
      </c>
      <c r="AA66" s="547">
        <v>215651.8</v>
      </c>
      <c r="AB66" s="544">
        <v>89100</v>
      </c>
      <c r="AC66" s="541">
        <f t="shared" si="3"/>
        <v>260201.8</v>
      </c>
    </row>
    <row r="67" spans="1:29" ht="12.75" customHeight="1">
      <c r="A67" s="288">
        <v>65</v>
      </c>
      <c r="B67" s="288"/>
      <c r="C67" s="289" t="s">
        <v>2839</v>
      </c>
      <c r="D67" s="290" t="s">
        <v>2489</v>
      </c>
      <c r="E67" s="290">
        <v>1</v>
      </c>
      <c r="F67" s="391">
        <v>69700</v>
      </c>
      <c r="G67" s="390">
        <v>0.19</v>
      </c>
      <c r="H67" s="389">
        <f t="shared" ref="H67:H108" si="4">F67*G67</f>
        <v>13243</v>
      </c>
      <c r="I67" s="303">
        <f t="shared" ref="I67:I108" si="5">F67+H67</f>
        <v>82943</v>
      </c>
      <c r="J67" s="294">
        <f t="shared" ref="J67:J108" si="6">E67*I67</f>
        <v>82943</v>
      </c>
      <c r="K67" s="279"/>
      <c r="L67" s="295"/>
      <c r="M67" s="295"/>
      <c r="N67" s="295"/>
      <c r="O67" s="296"/>
      <c r="P67" s="279"/>
      <c r="Q67" s="297"/>
      <c r="R67" s="298"/>
      <c r="S67" s="298"/>
      <c r="T67" s="299"/>
      <c r="U67" s="300"/>
      <c r="V67" s="288">
        <v>32</v>
      </c>
      <c r="W67" s="288">
        <v>10</v>
      </c>
      <c r="X67" s="333" t="s">
        <v>532</v>
      </c>
      <c r="Y67" s="333" t="s">
        <v>45</v>
      </c>
      <c r="AA67" s="547">
        <v>82943</v>
      </c>
      <c r="AB67" s="544">
        <v>0</v>
      </c>
      <c r="AC67" s="541">
        <f t="shared" si="3"/>
        <v>82943</v>
      </c>
    </row>
    <row r="68" spans="1:29" ht="12.75" customHeight="1">
      <c r="A68" s="288">
        <v>66</v>
      </c>
      <c r="B68" s="288"/>
      <c r="C68" s="289" t="s">
        <v>2840</v>
      </c>
      <c r="D68" s="290" t="s">
        <v>2489</v>
      </c>
      <c r="E68" s="290">
        <v>1</v>
      </c>
      <c r="F68" s="391">
        <v>557600</v>
      </c>
      <c r="G68" s="390">
        <v>0.19</v>
      </c>
      <c r="H68" s="389">
        <f t="shared" si="4"/>
        <v>105944</v>
      </c>
      <c r="I68" s="303">
        <f t="shared" si="5"/>
        <v>663544</v>
      </c>
      <c r="J68" s="294">
        <f t="shared" si="6"/>
        <v>663544</v>
      </c>
      <c r="K68" s="279"/>
      <c r="L68" s="295"/>
      <c r="M68" s="295"/>
      <c r="N68" s="295"/>
      <c r="O68" s="296"/>
      <c r="P68" s="279"/>
      <c r="Q68" s="297"/>
      <c r="R68" s="298"/>
      <c r="S68" s="298"/>
      <c r="T68" s="299"/>
      <c r="U68" s="300"/>
      <c r="V68" s="288">
        <v>41</v>
      </c>
      <c r="W68" s="288">
        <v>11</v>
      </c>
      <c r="X68" s="333" t="s">
        <v>2841</v>
      </c>
      <c r="Y68" s="333" t="s">
        <v>45</v>
      </c>
      <c r="AA68" s="547">
        <v>663544</v>
      </c>
      <c r="AB68" s="544">
        <v>261000</v>
      </c>
      <c r="AC68" s="541">
        <f t="shared" si="3"/>
        <v>794044</v>
      </c>
    </row>
    <row r="69" spans="1:29" ht="12.75" customHeight="1">
      <c r="A69" s="288">
        <v>67</v>
      </c>
      <c r="B69" s="288"/>
      <c r="C69" s="289" t="s">
        <v>2842</v>
      </c>
      <c r="D69" s="290" t="s">
        <v>2489</v>
      </c>
      <c r="E69" s="290">
        <v>1</v>
      </c>
      <c r="F69" s="391">
        <v>278800</v>
      </c>
      <c r="G69" s="390">
        <v>0.19</v>
      </c>
      <c r="H69" s="389">
        <f t="shared" si="4"/>
        <v>52972</v>
      </c>
      <c r="I69" s="303">
        <f t="shared" si="5"/>
        <v>331772</v>
      </c>
      <c r="J69" s="294">
        <f t="shared" si="6"/>
        <v>331772</v>
      </c>
      <c r="K69" s="279"/>
      <c r="L69" s="295"/>
      <c r="M69" s="295"/>
      <c r="N69" s="295"/>
      <c r="O69" s="296"/>
      <c r="P69" s="279"/>
      <c r="Q69" s="297"/>
      <c r="R69" s="298"/>
      <c r="S69" s="298"/>
      <c r="T69" s="299"/>
      <c r="U69" s="300"/>
      <c r="V69" s="288">
        <v>41</v>
      </c>
      <c r="W69" s="288">
        <v>11</v>
      </c>
      <c r="X69" s="333" t="s">
        <v>2841</v>
      </c>
      <c r="Y69" s="333" t="s">
        <v>45</v>
      </c>
      <c r="AA69" s="547">
        <v>331772</v>
      </c>
      <c r="AB69" s="544">
        <v>129000</v>
      </c>
      <c r="AC69" s="541">
        <f t="shared" ref="AC69:AC107" si="7">AA69+AB69/2</f>
        <v>396272</v>
      </c>
    </row>
    <row r="70" spans="1:29" ht="12.75" customHeight="1">
      <c r="A70" s="288">
        <v>68</v>
      </c>
      <c r="B70" s="288"/>
      <c r="C70" s="289" t="s">
        <v>2833</v>
      </c>
      <c r="D70" s="290" t="s">
        <v>2489</v>
      </c>
      <c r="E70" s="290">
        <v>1</v>
      </c>
      <c r="F70" s="391">
        <v>75149</v>
      </c>
      <c r="G70" s="390">
        <v>0.19</v>
      </c>
      <c r="H70" s="389">
        <f t="shared" si="4"/>
        <v>14278.31</v>
      </c>
      <c r="I70" s="303">
        <f t="shared" si="5"/>
        <v>89427.31</v>
      </c>
      <c r="J70" s="294">
        <f t="shared" si="6"/>
        <v>89427.31</v>
      </c>
      <c r="K70" s="279"/>
      <c r="L70" s="295"/>
      <c r="M70" s="295"/>
      <c r="N70" s="295"/>
      <c r="O70" s="296"/>
      <c r="P70" s="279"/>
      <c r="Q70" s="297"/>
      <c r="R70" s="298"/>
      <c r="S70" s="298"/>
      <c r="T70" s="299"/>
      <c r="U70" s="300"/>
      <c r="V70" s="288">
        <v>43</v>
      </c>
      <c r="W70" s="288">
        <v>21</v>
      </c>
      <c r="X70" s="333" t="s">
        <v>45</v>
      </c>
      <c r="Y70" s="333" t="s">
        <v>45</v>
      </c>
      <c r="AA70" s="547">
        <v>89427.31</v>
      </c>
      <c r="AB70" s="544">
        <v>0</v>
      </c>
      <c r="AC70" s="541">
        <f t="shared" si="7"/>
        <v>89427.31</v>
      </c>
    </row>
    <row r="71" spans="1:29" ht="45" customHeight="1">
      <c r="A71" s="288">
        <v>69</v>
      </c>
      <c r="B71" s="288"/>
      <c r="C71" s="289" t="s">
        <v>2843</v>
      </c>
      <c r="D71" s="290" t="s">
        <v>201</v>
      </c>
      <c r="E71" s="290">
        <v>1</v>
      </c>
      <c r="F71" s="391">
        <v>1394000</v>
      </c>
      <c r="G71" s="390">
        <v>0.19</v>
      </c>
      <c r="H71" s="389">
        <f t="shared" si="4"/>
        <v>264860</v>
      </c>
      <c r="I71" s="303">
        <f t="shared" si="5"/>
        <v>1658860</v>
      </c>
      <c r="J71" s="294">
        <f t="shared" si="6"/>
        <v>1658860</v>
      </c>
      <c r="K71" s="279"/>
      <c r="L71" s="295"/>
      <c r="M71" s="295"/>
      <c r="N71" s="295"/>
      <c r="O71" s="296"/>
      <c r="P71" s="279"/>
      <c r="Q71" s="297"/>
      <c r="R71" s="298"/>
      <c r="S71" s="298"/>
      <c r="T71" s="299"/>
      <c r="U71" s="300"/>
      <c r="V71" s="288">
        <v>13</v>
      </c>
      <c r="W71" s="288">
        <v>10</v>
      </c>
      <c r="X71" s="333" t="s">
        <v>308</v>
      </c>
      <c r="Y71" s="333" t="s">
        <v>45</v>
      </c>
      <c r="AA71" s="547">
        <v>1658860</v>
      </c>
      <c r="AB71" s="544">
        <v>0</v>
      </c>
      <c r="AC71" s="541">
        <f t="shared" si="7"/>
        <v>1658860</v>
      </c>
    </row>
    <row r="72" spans="1:29" ht="12.75" customHeight="1">
      <c r="A72" s="288">
        <v>70</v>
      </c>
      <c r="B72" s="288"/>
      <c r="C72" s="289" t="s">
        <v>2844</v>
      </c>
      <c r="D72" s="290" t="s">
        <v>201</v>
      </c>
      <c r="E72" s="290">
        <v>1</v>
      </c>
      <c r="F72" s="391">
        <v>1157020</v>
      </c>
      <c r="G72" s="390">
        <v>0.19</v>
      </c>
      <c r="H72" s="389">
        <f t="shared" si="4"/>
        <v>219833.8</v>
      </c>
      <c r="I72" s="303">
        <f t="shared" si="5"/>
        <v>1376853.8</v>
      </c>
      <c r="J72" s="294">
        <f t="shared" si="6"/>
        <v>1376853.8</v>
      </c>
      <c r="K72" s="279"/>
      <c r="L72" s="295"/>
      <c r="M72" s="295"/>
      <c r="N72" s="295"/>
      <c r="O72" s="296"/>
      <c r="P72" s="279"/>
      <c r="Q72" s="297"/>
      <c r="R72" s="298"/>
      <c r="S72" s="298"/>
      <c r="T72" s="299"/>
      <c r="U72" s="300"/>
      <c r="V72" s="288">
        <v>13</v>
      </c>
      <c r="W72" s="288">
        <v>10</v>
      </c>
      <c r="X72" s="333" t="s">
        <v>308</v>
      </c>
      <c r="Y72" s="333" t="s">
        <v>45</v>
      </c>
      <c r="AA72" s="547">
        <v>1376853.8</v>
      </c>
      <c r="AB72" s="544">
        <v>0</v>
      </c>
      <c r="AC72" s="541">
        <f t="shared" si="7"/>
        <v>1376853.8</v>
      </c>
    </row>
    <row r="73" spans="1:29" ht="12.75" customHeight="1">
      <c r="A73" s="288">
        <v>71</v>
      </c>
      <c r="B73" s="288"/>
      <c r="C73" s="289" t="s">
        <v>2845</v>
      </c>
      <c r="D73" s="290" t="s">
        <v>201</v>
      </c>
      <c r="E73" s="290">
        <v>1</v>
      </c>
      <c r="F73" s="391">
        <v>1289450</v>
      </c>
      <c r="G73" s="390">
        <v>0.19</v>
      </c>
      <c r="H73" s="389">
        <f t="shared" si="4"/>
        <v>244995.5</v>
      </c>
      <c r="I73" s="303">
        <f t="shared" si="5"/>
        <v>1534445.5</v>
      </c>
      <c r="J73" s="294">
        <f t="shared" si="6"/>
        <v>1534445.5</v>
      </c>
      <c r="K73" s="279"/>
      <c r="L73" s="295"/>
      <c r="M73" s="295"/>
      <c r="N73" s="295"/>
      <c r="O73" s="296"/>
      <c r="P73" s="279"/>
      <c r="Q73" s="297"/>
      <c r="R73" s="298"/>
      <c r="S73" s="298"/>
      <c r="T73" s="299"/>
      <c r="U73" s="300"/>
      <c r="V73" s="288">
        <v>13</v>
      </c>
      <c r="W73" s="288">
        <v>10</v>
      </c>
      <c r="X73" s="333" t="s">
        <v>308</v>
      </c>
      <c r="Y73" s="333" t="s">
        <v>45</v>
      </c>
      <c r="AA73" s="547">
        <v>1534445.5</v>
      </c>
      <c r="AB73" s="544">
        <v>0</v>
      </c>
      <c r="AC73" s="541">
        <f t="shared" si="7"/>
        <v>1534445.5</v>
      </c>
    </row>
    <row r="74" spans="1:29" ht="12.75" customHeight="1">
      <c r="A74" s="288">
        <v>72</v>
      </c>
      <c r="B74" s="288"/>
      <c r="C74" s="289" t="s">
        <v>2846</v>
      </c>
      <c r="D74" s="290" t="s">
        <v>201</v>
      </c>
      <c r="E74" s="290">
        <v>1</v>
      </c>
      <c r="F74" s="391">
        <v>766700</v>
      </c>
      <c r="G74" s="390">
        <v>0.19</v>
      </c>
      <c r="H74" s="389">
        <f t="shared" si="4"/>
        <v>145673</v>
      </c>
      <c r="I74" s="303">
        <f t="shared" si="5"/>
        <v>912373</v>
      </c>
      <c r="J74" s="294">
        <f t="shared" si="6"/>
        <v>912373</v>
      </c>
      <c r="K74" s="279"/>
      <c r="L74" s="295"/>
      <c r="M74" s="295"/>
      <c r="N74" s="295"/>
      <c r="O74" s="296"/>
      <c r="P74" s="279"/>
      <c r="Q74" s="297"/>
      <c r="R74" s="298"/>
      <c r="S74" s="298"/>
      <c r="T74" s="299"/>
      <c r="U74" s="300"/>
      <c r="V74" s="288">
        <v>13</v>
      </c>
      <c r="W74" s="288">
        <v>10</v>
      </c>
      <c r="X74" s="333" t="s">
        <v>308</v>
      </c>
      <c r="Y74" s="333" t="s">
        <v>45</v>
      </c>
      <c r="AA74" s="547">
        <v>912373</v>
      </c>
      <c r="AB74" s="544">
        <v>0</v>
      </c>
      <c r="AC74" s="541">
        <f t="shared" si="7"/>
        <v>912373</v>
      </c>
    </row>
    <row r="75" spans="1:29" ht="12.75" customHeight="1">
      <c r="A75" s="288">
        <v>73</v>
      </c>
      <c r="B75" s="288"/>
      <c r="C75" s="289" t="s">
        <v>2847</v>
      </c>
      <c r="D75" s="290" t="s">
        <v>2489</v>
      </c>
      <c r="E75" s="290">
        <v>1</v>
      </c>
      <c r="F75" s="391">
        <v>12674</v>
      </c>
      <c r="G75" s="390">
        <v>0.19</v>
      </c>
      <c r="H75" s="389">
        <f t="shared" si="4"/>
        <v>2408.06</v>
      </c>
      <c r="I75" s="303">
        <f t="shared" si="5"/>
        <v>15082.06</v>
      </c>
      <c r="J75" s="294">
        <f t="shared" si="6"/>
        <v>15082.06</v>
      </c>
      <c r="K75" s="279"/>
      <c r="L75" s="295"/>
      <c r="M75" s="295"/>
      <c r="N75" s="295"/>
      <c r="O75" s="296"/>
      <c r="P75" s="279"/>
      <c r="Q75" s="297"/>
      <c r="R75" s="298"/>
      <c r="S75" s="298"/>
      <c r="T75" s="299"/>
      <c r="U75" s="300"/>
      <c r="V75" s="288">
        <v>26</v>
      </c>
      <c r="W75" s="288">
        <v>12</v>
      </c>
      <c r="X75" s="333" t="s">
        <v>45</v>
      </c>
      <c r="Y75" s="333" t="s">
        <v>45</v>
      </c>
      <c r="AA75" s="547">
        <v>15082.06</v>
      </c>
      <c r="AB75" s="544">
        <v>7100</v>
      </c>
      <c r="AC75" s="541">
        <f t="shared" si="7"/>
        <v>18632.059999999998</v>
      </c>
    </row>
    <row r="76" spans="1:29" ht="12.75" customHeight="1">
      <c r="A76" s="288">
        <v>74</v>
      </c>
      <c r="B76" s="288"/>
      <c r="C76" s="289" t="s">
        <v>2848</v>
      </c>
      <c r="D76" s="290" t="s">
        <v>2489</v>
      </c>
      <c r="E76" s="290">
        <v>1</v>
      </c>
      <c r="F76" s="391">
        <v>7854</v>
      </c>
      <c r="G76" s="390">
        <v>0.19</v>
      </c>
      <c r="H76" s="389">
        <f t="shared" si="4"/>
        <v>1492.26</v>
      </c>
      <c r="I76" s="303">
        <f t="shared" si="5"/>
        <v>9346.26</v>
      </c>
      <c r="J76" s="294">
        <f t="shared" si="6"/>
        <v>9346.26</v>
      </c>
      <c r="K76" s="279"/>
      <c r="L76" s="295"/>
      <c r="M76" s="295"/>
      <c r="N76" s="295"/>
      <c r="O76" s="296"/>
      <c r="P76" s="279"/>
      <c r="Q76" s="297"/>
      <c r="R76" s="298"/>
      <c r="S76" s="298"/>
      <c r="T76" s="299"/>
      <c r="U76" s="300"/>
      <c r="V76" s="288">
        <v>26</v>
      </c>
      <c r="W76" s="288">
        <v>12</v>
      </c>
      <c r="X76" s="333" t="s">
        <v>45</v>
      </c>
      <c r="Y76" s="333" t="s">
        <v>45</v>
      </c>
      <c r="AA76" s="547">
        <v>9346.26</v>
      </c>
      <c r="AB76" s="544">
        <v>4400</v>
      </c>
      <c r="AC76" s="541">
        <f t="shared" si="7"/>
        <v>11546.26</v>
      </c>
    </row>
    <row r="77" spans="1:29" ht="12.75" customHeight="1">
      <c r="A77" s="288">
        <v>75</v>
      </c>
      <c r="B77" s="288"/>
      <c r="C77" s="289" t="s">
        <v>2849</v>
      </c>
      <c r="D77" s="290" t="s">
        <v>2489</v>
      </c>
      <c r="E77" s="290">
        <v>1</v>
      </c>
      <c r="F77" s="391">
        <v>945</v>
      </c>
      <c r="G77" s="390">
        <v>0.19</v>
      </c>
      <c r="H77" s="389">
        <f t="shared" si="4"/>
        <v>179.55</v>
      </c>
      <c r="I77" s="303">
        <f t="shared" si="5"/>
        <v>1124.55</v>
      </c>
      <c r="J77" s="294">
        <f t="shared" si="6"/>
        <v>1124.55</v>
      </c>
      <c r="K77" s="279"/>
      <c r="L77" s="295"/>
      <c r="M77" s="295"/>
      <c r="N77" s="295"/>
      <c r="O77" s="296"/>
      <c r="P77" s="279"/>
      <c r="Q77" s="297"/>
      <c r="R77" s="298"/>
      <c r="S77" s="298"/>
      <c r="T77" s="299"/>
      <c r="U77" s="300"/>
      <c r="V77" s="288">
        <v>39</v>
      </c>
      <c r="W77" s="288">
        <v>12</v>
      </c>
      <c r="X77" s="333" t="s">
        <v>150</v>
      </c>
      <c r="Y77" s="333" t="s">
        <v>45</v>
      </c>
      <c r="AA77" s="547">
        <v>1124.55</v>
      </c>
      <c r="AB77" s="544">
        <v>0</v>
      </c>
      <c r="AC77" s="541">
        <f t="shared" si="7"/>
        <v>1124.55</v>
      </c>
    </row>
    <row r="78" spans="1:29" ht="12.75" customHeight="1">
      <c r="A78" s="288">
        <v>76</v>
      </c>
      <c r="B78" s="288"/>
      <c r="C78" s="289" t="s">
        <v>2850</v>
      </c>
      <c r="D78" s="290" t="s">
        <v>2489</v>
      </c>
      <c r="E78" s="290">
        <v>1</v>
      </c>
      <c r="F78" s="391">
        <v>893</v>
      </c>
      <c r="G78" s="390">
        <v>0.19</v>
      </c>
      <c r="H78" s="389">
        <f t="shared" si="4"/>
        <v>169.67000000000002</v>
      </c>
      <c r="I78" s="303">
        <f t="shared" si="5"/>
        <v>1062.67</v>
      </c>
      <c r="J78" s="294">
        <f t="shared" si="6"/>
        <v>1062.67</v>
      </c>
      <c r="K78" s="279"/>
      <c r="L78" s="295"/>
      <c r="M78" s="295"/>
      <c r="N78" s="295"/>
      <c r="O78" s="296"/>
      <c r="P78" s="279"/>
      <c r="Q78" s="297"/>
      <c r="R78" s="298"/>
      <c r="S78" s="298"/>
      <c r="T78" s="299"/>
      <c r="U78" s="300"/>
      <c r="V78" s="288">
        <v>39</v>
      </c>
      <c r="W78" s="288">
        <v>12</v>
      </c>
      <c r="X78" s="333" t="s">
        <v>150</v>
      </c>
      <c r="Y78" s="333" t="s">
        <v>45</v>
      </c>
      <c r="AA78" s="547">
        <v>1062.67</v>
      </c>
      <c r="AB78" s="544">
        <v>500</v>
      </c>
      <c r="AC78" s="541">
        <f t="shared" si="7"/>
        <v>1312.67</v>
      </c>
    </row>
    <row r="79" spans="1:29" ht="12.75" customHeight="1">
      <c r="A79" s="288">
        <v>77</v>
      </c>
      <c r="B79" s="288"/>
      <c r="C79" s="289" t="s">
        <v>2851</v>
      </c>
      <c r="D79" s="290" t="s">
        <v>2489</v>
      </c>
      <c r="E79" s="290">
        <v>1</v>
      </c>
      <c r="F79" s="391">
        <v>1232</v>
      </c>
      <c r="G79" s="390">
        <v>0.19</v>
      </c>
      <c r="H79" s="389">
        <f t="shared" si="4"/>
        <v>234.08</v>
      </c>
      <c r="I79" s="303">
        <f t="shared" si="5"/>
        <v>1466.08</v>
      </c>
      <c r="J79" s="294">
        <f t="shared" si="6"/>
        <v>1466.08</v>
      </c>
      <c r="K79" s="279"/>
      <c r="L79" s="295"/>
      <c r="M79" s="295"/>
      <c r="N79" s="295"/>
      <c r="O79" s="296"/>
      <c r="P79" s="279"/>
      <c r="Q79" s="297"/>
      <c r="R79" s="298"/>
      <c r="S79" s="298"/>
      <c r="T79" s="299"/>
      <c r="U79" s="300"/>
      <c r="V79" s="288">
        <v>39</v>
      </c>
      <c r="W79" s="288">
        <v>12</v>
      </c>
      <c r="X79" s="333" t="s">
        <v>150</v>
      </c>
      <c r="Y79" s="333" t="s">
        <v>45</v>
      </c>
      <c r="AA79" s="547">
        <v>1466.08</v>
      </c>
      <c r="AB79" s="544">
        <v>160</v>
      </c>
      <c r="AC79" s="541">
        <f t="shared" si="7"/>
        <v>1546.08</v>
      </c>
    </row>
    <row r="80" spans="1:29" ht="12.75" customHeight="1">
      <c r="A80" s="288">
        <v>78</v>
      </c>
      <c r="B80" s="288"/>
      <c r="C80" s="289" t="s">
        <v>2852</v>
      </c>
      <c r="D80" s="290" t="s">
        <v>2489</v>
      </c>
      <c r="E80" s="290">
        <v>1</v>
      </c>
      <c r="F80" s="391">
        <v>893</v>
      </c>
      <c r="G80" s="390">
        <v>0.19</v>
      </c>
      <c r="H80" s="389">
        <f t="shared" si="4"/>
        <v>169.67000000000002</v>
      </c>
      <c r="I80" s="303">
        <f t="shared" si="5"/>
        <v>1062.67</v>
      </c>
      <c r="J80" s="294">
        <f t="shared" si="6"/>
        <v>1062.67</v>
      </c>
      <c r="K80" s="279"/>
      <c r="L80" s="295"/>
      <c r="M80" s="295"/>
      <c r="N80" s="295"/>
      <c r="O80" s="296"/>
      <c r="P80" s="279"/>
      <c r="Q80" s="297"/>
      <c r="R80" s="298"/>
      <c r="S80" s="298"/>
      <c r="T80" s="299"/>
      <c r="U80" s="300"/>
      <c r="V80" s="288">
        <v>39</v>
      </c>
      <c r="W80" s="288">
        <v>12</v>
      </c>
      <c r="X80" s="333" t="s">
        <v>150</v>
      </c>
      <c r="Y80" s="333" t="s">
        <v>45</v>
      </c>
      <c r="AA80" s="547">
        <v>1062.67</v>
      </c>
      <c r="AB80" s="544">
        <v>500</v>
      </c>
      <c r="AC80" s="541">
        <f t="shared" si="7"/>
        <v>1312.67</v>
      </c>
    </row>
    <row r="81" spans="1:29" ht="12.75" customHeight="1">
      <c r="A81" s="288">
        <v>79</v>
      </c>
      <c r="B81" s="288"/>
      <c r="C81" s="289" t="s">
        <v>2853</v>
      </c>
      <c r="D81" s="290" t="s">
        <v>2489</v>
      </c>
      <c r="E81" s="290">
        <v>1</v>
      </c>
      <c r="F81" s="391">
        <v>357</v>
      </c>
      <c r="G81" s="390">
        <v>0.19</v>
      </c>
      <c r="H81" s="389">
        <f t="shared" si="4"/>
        <v>67.83</v>
      </c>
      <c r="I81" s="303">
        <f t="shared" si="5"/>
        <v>424.83</v>
      </c>
      <c r="J81" s="294">
        <f t="shared" si="6"/>
        <v>424.83</v>
      </c>
      <c r="K81" s="279"/>
      <c r="L81" s="295"/>
      <c r="M81" s="295"/>
      <c r="N81" s="295"/>
      <c r="O81" s="296"/>
      <c r="P81" s="279"/>
      <c r="Q81" s="297"/>
      <c r="R81" s="298"/>
      <c r="S81" s="298"/>
      <c r="T81" s="299"/>
      <c r="U81" s="300"/>
      <c r="V81" s="288">
        <v>39</v>
      </c>
      <c r="W81" s="288">
        <v>12</v>
      </c>
      <c r="X81" s="333" t="s">
        <v>150</v>
      </c>
      <c r="Y81" s="333" t="s">
        <v>45</v>
      </c>
      <c r="AA81" s="547">
        <v>424.83</v>
      </c>
      <c r="AB81" s="544">
        <v>200</v>
      </c>
      <c r="AC81" s="541">
        <f t="shared" si="7"/>
        <v>524.82999999999993</v>
      </c>
    </row>
    <row r="82" spans="1:29" ht="12.75" customHeight="1">
      <c r="A82" s="288">
        <v>80</v>
      </c>
      <c r="B82" s="288"/>
      <c r="C82" s="289" t="s">
        <v>2854</v>
      </c>
      <c r="D82" s="290" t="s">
        <v>2489</v>
      </c>
      <c r="E82" s="290">
        <v>1</v>
      </c>
      <c r="F82" s="391">
        <v>893</v>
      </c>
      <c r="G82" s="390">
        <v>0.19</v>
      </c>
      <c r="H82" s="389">
        <f t="shared" si="4"/>
        <v>169.67000000000002</v>
      </c>
      <c r="I82" s="303">
        <f t="shared" si="5"/>
        <v>1062.67</v>
      </c>
      <c r="J82" s="294">
        <f t="shared" si="6"/>
        <v>1062.67</v>
      </c>
      <c r="K82" s="279"/>
      <c r="L82" s="295"/>
      <c r="M82" s="295"/>
      <c r="N82" s="295"/>
      <c r="O82" s="296"/>
      <c r="P82" s="279"/>
      <c r="Q82" s="297"/>
      <c r="R82" s="298"/>
      <c r="S82" s="298"/>
      <c r="T82" s="299"/>
      <c r="U82" s="300"/>
      <c r="V82" s="288">
        <v>39</v>
      </c>
      <c r="W82" s="288">
        <v>12</v>
      </c>
      <c r="X82" s="333" t="s">
        <v>150</v>
      </c>
      <c r="Y82" s="333" t="s">
        <v>45</v>
      </c>
      <c r="AA82" s="547">
        <v>1062.67</v>
      </c>
      <c r="AB82" s="544">
        <v>500</v>
      </c>
      <c r="AC82" s="541">
        <f t="shared" si="7"/>
        <v>1312.67</v>
      </c>
    </row>
    <row r="83" spans="1:29" ht="12.75" customHeight="1">
      <c r="A83" s="288">
        <v>81</v>
      </c>
      <c r="B83" s="288"/>
      <c r="C83" s="289" t="s">
        <v>2855</v>
      </c>
      <c r="D83" s="290" t="s">
        <v>2489</v>
      </c>
      <c r="E83" s="290">
        <v>1</v>
      </c>
      <c r="F83" s="391">
        <v>1050</v>
      </c>
      <c r="G83" s="390">
        <v>0.19</v>
      </c>
      <c r="H83" s="389">
        <f t="shared" si="4"/>
        <v>199.5</v>
      </c>
      <c r="I83" s="303">
        <f t="shared" si="5"/>
        <v>1249.5</v>
      </c>
      <c r="J83" s="294">
        <f t="shared" si="6"/>
        <v>1249.5</v>
      </c>
      <c r="K83" s="279"/>
      <c r="L83" s="295"/>
      <c r="M83" s="295"/>
      <c r="N83" s="295"/>
      <c r="O83" s="296"/>
      <c r="P83" s="279"/>
      <c r="Q83" s="297"/>
      <c r="R83" s="298"/>
      <c r="S83" s="298"/>
      <c r="T83" s="299"/>
      <c r="U83" s="300"/>
      <c r="V83" s="288">
        <v>39</v>
      </c>
      <c r="W83" s="288">
        <v>12</v>
      </c>
      <c r="X83" s="333" t="s">
        <v>150</v>
      </c>
      <c r="Y83" s="333" t="s">
        <v>45</v>
      </c>
      <c r="AA83" s="547">
        <v>1249.5</v>
      </c>
      <c r="AB83" s="544">
        <v>180</v>
      </c>
      <c r="AC83" s="541">
        <f t="shared" si="7"/>
        <v>1339.5</v>
      </c>
    </row>
    <row r="84" spans="1:29" ht="12.75" customHeight="1">
      <c r="A84" s="288">
        <v>82</v>
      </c>
      <c r="B84" s="288"/>
      <c r="C84" s="289" t="s">
        <v>2856</v>
      </c>
      <c r="D84" s="290" t="s">
        <v>2489</v>
      </c>
      <c r="E84" s="290">
        <v>1</v>
      </c>
      <c r="F84" s="391">
        <v>750</v>
      </c>
      <c r="G84" s="390">
        <v>0.19</v>
      </c>
      <c r="H84" s="389">
        <f t="shared" si="4"/>
        <v>142.5</v>
      </c>
      <c r="I84" s="303">
        <f t="shared" si="5"/>
        <v>892.5</v>
      </c>
      <c r="J84" s="294">
        <f t="shared" si="6"/>
        <v>892.5</v>
      </c>
      <c r="K84" s="279"/>
      <c r="L84" s="295"/>
      <c r="M84" s="295"/>
      <c r="N84" s="295"/>
      <c r="O84" s="296"/>
      <c r="P84" s="279"/>
      <c r="Q84" s="297"/>
      <c r="R84" s="298"/>
      <c r="S84" s="298"/>
      <c r="T84" s="299"/>
      <c r="U84" s="300"/>
      <c r="V84" s="288">
        <v>39</v>
      </c>
      <c r="W84" s="288">
        <v>12</v>
      </c>
      <c r="X84" s="333" t="s">
        <v>150</v>
      </c>
      <c r="Y84" s="333" t="s">
        <v>45</v>
      </c>
      <c r="AA84" s="547">
        <v>892.5</v>
      </c>
      <c r="AB84" s="544">
        <v>0</v>
      </c>
      <c r="AC84" s="541">
        <f t="shared" si="7"/>
        <v>892.5</v>
      </c>
    </row>
    <row r="85" spans="1:29" ht="12.75" customHeight="1">
      <c r="A85" s="288">
        <v>83</v>
      </c>
      <c r="B85" s="288"/>
      <c r="C85" s="289" t="s">
        <v>2857</v>
      </c>
      <c r="D85" s="290" t="s">
        <v>2489</v>
      </c>
      <c r="E85" s="290">
        <v>1</v>
      </c>
      <c r="F85" s="391">
        <v>27846</v>
      </c>
      <c r="G85" s="390">
        <v>0.19</v>
      </c>
      <c r="H85" s="389">
        <f t="shared" si="4"/>
        <v>5290.74</v>
      </c>
      <c r="I85" s="303">
        <f t="shared" si="5"/>
        <v>33136.74</v>
      </c>
      <c r="J85" s="294">
        <f t="shared" si="6"/>
        <v>33136.74</v>
      </c>
      <c r="K85" s="279"/>
      <c r="L85" s="295"/>
      <c r="M85" s="295"/>
      <c r="N85" s="295"/>
      <c r="O85" s="296"/>
      <c r="P85" s="279"/>
      <c r="Q85" s="297"/>
      <c r="R85" s="298"/>
      <c r="S85" s="298"/>
      <c r="T85" s="299"/>
      <c r="U85" s="300"/>
      <c r="V85" s="288">
        <v>39</v>
      </c>
      <c r="W85" s="288">
        <v>12</v>
      </c>
      <c r="X85" s="333" t="s">
        <v>150</v>
      </c>
      <c r="Y85" s="333" t="s">
        <v>45</v>
      </c>
      <c r="AA85" s="547">
        <v>33136.74</v>
      </c>
      <c r="AB85" s="544">
        <v>0</v>
      </c>
      <c r="AC85" s="541">
        <f t="shared" si="7"/>
        <v>33136.74</v>
      </c>
    </row>
    <row r="86" spans="1:29" ht="12.75" customHeight="1">
      <c r="A86" s="288">
        <v>84</v>
      </c>
      <c r="B86" s="288"/>
      <c r="C86" s="289" t="s">
        <v>2858</v>
      </c>
      <c r="D86" s="290" t="s">
        <v>2489</v>
      </c>
      <c r="E86" s="290">
        <v>1</v>
      </c>
      <c r="F86" s="391">
        <v>27846</v>
      </c>
      <c r="G86" s="390">
        <v>0.19</v>
      </c>
      <c r="H86" s="389">
        <f t="shared" si="4"/>
        <v>5290.74</v>
      </c>
      <c r="I86" s="303">
        <f t="shared" si="5"/>
        <v>33136.74</v>
      </c>
      <c r="J86" s="294">
        <f t="shared" si="6"/>
        <v>33136.74</v>
      </c>
      <c r="K86" s="279"/>
      <c r="L86" s="295"/>
      <c r="M86" s="295"/>
      <c r="N86" s="295"/>
      <c r="O86" s="296"/>
      <c r="P86" s="279"/>
      <c r="Q86" s="297"/>
      <c r="R86" s="298"/>
      <c r="S86" s="298"/>
      <c r="T86" s="299"/>
      <c r="U86" s="300"/>
      <c r="V86" s="288">
        <v>39</v>
      </c>
      <c r="W86" s="288">
        <v>12</v>
      </c>
      <c r="X86" s="333" t="s">
        <v>150</v>
      </c>
      <c r="Y86" s="333" t="s">
        <v>45</v>
      </c>
      <c r="AA86" s="547">
        <v>33136.74</v>
      </c>
      <c r="AB86" s="544">
        <v>0</v>
      </c>
      <c r="AC86" s="541">
        <f t="shared" si="7"/>
        <v>33136.74</v>
      </c>
    </row>
    <row r="87" spans="1:29" ht="150.75" customHeight="1">
      <c r="A87" s="288">
        <v>85</v>
      </c>
      <c r="B87" s="288"/>
      <c r="C87" s="289" t="s">
        <v>2859</v>
      </c>
      <c r="D87" s="290" t="s">
        <v>2489</v>
      </c>
      <c r="E87" s="290">
        <v>1</v>
      </c>
      <c r="F87" s="391">
        <v>69700</v>
      </c>
      <c r="G87" s="390">
        <v>0.19</v>
      </c>
      <c r="H87" s="389">
        <f t="shared" si="4"/>
        <v>13243</v>
      </c>
      <c r="I87" s="303">
        <f t="shared" si="5"/>
        <v>82943</v>
      </c>
      <c r="J87" s="294">
        <f t="shared" si="6"/>
        <v>82943</v>
      </c>
      <c r="K87" s="279"/>
      <c r="L87" s="295"/>
      <c r="M87" s="295"/>
      <c r="N87" s="295"/>
      <c r="O87" s="296"/>
      <c r="P87" s="279"/>
      <c r="Q87" s="297"/>
      <c r="R87" s="298"/>
      <c r="S87" s="298"/>
      <c r="T87" s="299"/>
      <c r="U87" s="300"/>
      <c r="V87" s="288">
        <v>32</v>
      </c>
      <c r="W87" s="288">
        <v>10</v>
      </c>
      <c r="X87" s="333" t="s">
        <v>532</v>
      </c>
      <c r="Y87" s="333" t="s">
        <v>45</v>
      </c>
      <c r="AA87" s="547">
        <v>82943</v>
      </c>
      <c r="AB87" s="544">
        <v>0</v>
      </c>
      <c r="AC87" s="541">
        <f t="shared" si="7"/>
        <v>82943</v>
      </c>
    </row>
    <row r="88" spans="1:29" ht="75" customHeight="1">
      <c r="A88" s="288">
        <v>86</v>
      </c>
      <c r="B88" s="288"/>
      <c r="C88" s="289" t="s">
        <v>2860</v>
      </c>
      <c r="D88" s="290" t="s">
        <v>2489</v>
      </c>
      <c r="E88" s="290">
        <v>1</v>
      </c>
      <c r="F88" s="391">
        <v>45000</v>
      </c>
      <c r="G88" s="390">
        <v>0.19</v>
      </c>
      <c r="H88" s="389">
        <f t="shared" si="4"/>
        <v>8550</v>
      </c>
      <c r="I88" s="303">
        <f t="shared" si="5"/>
        <v>53550</v>
      </c>
      <c r="J88" s="294">
        <f t="shared" si="6"/>
        <v>53550</v>
      </c>
      <c r="K88" s="279"/>
      <c r="L88" s="295"/>
      <c r="M88" s="295"/>
      <c r="N88" s="295"/>
      <c r="O88" s="296"/>
      <c r="P88" s="279"/>
      <c r="Q88" s="297"/>
      <c r="R88" s="298"/>
      <c r="S88" s="298"/>
      <c r="T88" s="299"/>
      <c r="U88" s="300"/>
      <c r="V88" s="288">
        <v>32</v>
      </c>
      <c r="W88" s="288">
        <v>10</v>
      </c>
      <c r="X88" s="333" t="s">
        <v>532</v>
      </c>
      <c r="Y88" s="333" t="s">
        <v>45</v>
      </c>
      <c r="AA88" s="547">
        <v>53550</v>
      </c>
      <c r="AB88" s="544">
        <v>27000</v>
      </c>
      <c r="AC88" s="541">
        <f t="shared" si="7"/>
        <v>67050</v>
      </c>
    </row>
    <row r="89" spans="1:29" ht="12.75" customHeight="1">
      <c r="A89" s="288">
        <v>87</v>
      </c>
      <c r="B89" s="288"/>
      <c r="C89" s="289" t="s">
        <v>2861</v>
      </c>
      <c r="D89" s="290" t="s">
        <v>2489</v>
      </c>
      <c r="E89" s="290">
        <v>1</v>
      </c>
      <c r="F89" s="391">
        <v>246509</v>
      </c>
      <c r="G89" s="390">
        <v>0.19</v>
      </c>
      <c r="H89" s="389">
        <f t="shared" si="4"/>
        <v>46836.71</v>
      </c>
      <c r="I89" s="303">
        <f t="shared" si="5"/>
        <v>293345.71000000002</v>
      </c>
      <c r="J89" s="294">
        <f t="shared" si="6"/>
        <v>293345.71000000002</v>
      </c>
      <c r="K89" s="279"/>
      <c r="L89" s="295"/>
      <c r="M89" s="295"/>
      <c r="N89" s="295"/>
      <c r="O89" s="296"/>
      <c r="P89" s="279"/>
      <c r="Q89" s="297"/>
      <c r="R89" s="298"/>
      <c r="S89" s="298"/>
      <c r="T89" s="299"/>
      <c r="U89" s="300"/>
      <c r="V89" s="288">
        <v>32</v>
      </c>
      <c r="W89" s="288">
        <v>10</v>
      </c>
      <c r="X89" s="333" t="s">
        <v>532</v>
      </c>
      <c r="Y89" s="333" t="s">
        <v>45</v>
      </c>
      <c r="AA89" s="547">
        <v>293345.71000000002</v>
      </c>
      <c r="AB89" s="544">
        <v>0</v>
      </c>
      <c r="AC89" s="541">
        <f t="shared" si="7"/>
        <v>293345.71000000002</v>
      </c>
    </row>
    <row r="90" spans="1:29" ht="12.75" customHeight="1">
      <c r="A90" s="288">
        <v>88</v>
      </c>
      <c r="B90" s="288"/>
      <c r="C90" s="289" t="s">
        <v>2862</v>
      </c>
      <c r="D90" s="290" t="s">
        <v>2489</v>
      </c>
      <c r="E90" s="290">
        <v>1</v>
      </c>
      <c r="F90" s="391">
        <v>45000</v>
      </c>
      <c r="G90" s="390">
        <v>0.19</v>
      </c>
      <c r="H90" s="389">
        <f t="shared" si="4"/>
        <v>8550</v>
      </c>
      <c r="I90" s="303">
        <f t="shared" si="5"/>
        <v>53550</v>
      </c>
      <c r="J90" s="294">
        <f t="shared" si="6"/>
        <v>53550</v>
      </c>
      <c r="K90" s="279"/>
      <c r="L90" s="295"/>
      <c r="M90" s="295"/>
      <c r="N90" s="295"/>
      <c r="O90" s="296"/>
      <c r="P90" s="279"/>
      <c r="Q90" s="297"/>
      <c r="R90" s="298"/>
      <c r="S90" s="298"/>
      <c r="T90" s="299"/>
      <c r="U90" s="300"/>
      <c r="V90" s="288">
        <v>43</v>
      </c>
      <c r="W90" s="288">
        <v>21</v>
      </c>
      <c r="X90" s="333" t="s">
        <v>532</v>
      </c>
      <c r="Y90" s="333" t="s">
        <v>45</v>
      </c>
      <c r="AA90" s="547">
        <v>53550</v>
      </c>
      <c r="AB90" s="544">
        <v>0</v>
      </c>
      <c r="AC90" s="541">
        <f t="shared" si="7"/>
        <v>53550</v>
      </c>
    </row>
    <row r="91" spans="1:29" ht="79.5" customHeight="1">
      <c r="A91" s="288">
        <v>89</v>
      </c>
      <c r="B91" s="288"/>
      <c r="C91" s="405" t="s">
        <v>2863</v>
      </c>
      <c r="D91" s="290" t="s">
        <v>2489</v>
      </c>
      <c r="E91" s="290">
        <v>1</v>
      </c>
      <c r="F91" s="391">
        <v>105000</v>
      </c>
      <c r="G91" s="390">
        <v>0.19</v>
      </c>
      <c r="H91" s="389">
        <f t="shared" si="4"/>
        <v>19950</v>
      </c>
      <c r="I91" s="303">
        <f t="shared" si="5"/>
        <v>124950</v>
      </c>
      <c r="J91" s="294">
        <f t="shared" si="6"/>
        <v>124950</v>
      </c>
      <c r="K91" s="279"/>
      <c r="L91" s="295"/>
      <c r="M91" s="295"/>
      <c r="N91" s="295"/>
      <c r="O91" s="296"/>
      <c r="P91" s="279"/>
      <c r="Q91" s="297"/>
      <c r="R91" s="298"/>
      <c r="S91" s="298"/>
      <c r="T91" s="299"/>
      <c r="U91" s="300"/>
      <c r="V91" s="288">
        <v>43</v>
      </c>
      <c r="W91" s="288">
        <v>20</v>
      </c>
      <c r="X91" s="333">
        <v>14</v>
      </c>
      <c r="Y91" s="333" t="s">
        <v>45</v>
      </c>
      <c r="AA91" s="547">
        <v>124950</v>
      </c>
      <c r="AB91" s="544">
        <v>50800</v>
      </c>
      <c r="AC91" s="541">
        <f t="shared" si="7"/>
        <v>150350</v>
      </c>
    </row>
    <row r="92" spans="1:29" ht="70.5" customHeight="1">
      <c r="A92" s="288">
        <v>90</v>
      </c>
      <c r="B92" s="288"/>
      <c r="C92" s="289" t="s">
        <v>2864</v>
      </c>
      <c r="D92" s="290" t="s">
        <v>2489</v>
      </c>
      <c r="E92" s="290">
        <v>1</v>
      </c>
      <c r="F92" s="391">
        <v>627300</v>
      </c>
      <c r="G92" s="390">
        <v>0.19</v>
      </c>
      <c r="H92" s="389">
        <f t="shared" si="4"/>
        <v>119187</v>
      </c>
      <c r="I92" s="303">
        <f t="shared" si="5"/>
        <v>746487</v>
      </c>
      <c r="J92" s="294">
        <f t="shared" si="6"/>
        <v>746487</v>
      </c>
      <c r="K92" s="279"/>
      <c r="L92" s="295"/>
      <c r="M92" s="295"/>
      <c r="N92" s="295"/>
      <c r="O92" s="296"/>
      <c r="P92" s="279"/>
      <c r="Q92" s="297"/>
      <c r="R92" s="298"/>
      <c r="S92" s="298"/>
      <c r="T92" s="299"/>
      <c r="U92" s="300"/>
      <c r="V92" s="288">
        <v>32</v>
      </c>
      <c r="W92" s="288">
        <v>10</v>
      </c>
      <c r="X92" s="333" t="s">
        <v>532</v>
      </c>
      <c r="Y92" s="333" t="s">
        <v>45</v>
      </c>
      <c r="AA92" s="547">
        <v>746487</v>
      </c>
      <c r="AB92" s="544">
        <v>207500</v>
      </c>
      <c r="AC92" s="541">
        <f t="shared" si="7"/>
        <v>850237</v>
      </c>
    </row>
    <row r="93" spans="1:29" ht="64.5" customHeight="1">
      <c r="A93" s="288">
        <v>91</v>
      </c>
      <c r="B93" s="288"/>
      <c r="C93" s="289" t="s">
        <v>2865</v>
      </c>
      <c r="D93" s="290" t="s">
        <v>2489</v>
      </c>
      <c r="E93" s="290">
        <v>1</v>
      </c>
      <c r="F93" s="391">
        <v>271830</v>
      </c>
      <c r="G93" s="390">
        <v>0.19</v>
      </c>
      <c r="H93" s="389">
        <f t="shared" si="4"/>
        <v>51647.7</v>
      </c>
      <c r="I93" s="303">
        <f t="shared" si="5"/>
        <v>323477.7</v>
      </c>
      <c r="J93" s="294">
        <f t="shared" si="6"/>
        <v>323477.7</v>
      </c>
      <c r="K93" s="279"/>
      <c r="L93" s="295"/>
      <c r="M93" s="295"/>
      <c r="N93" s="295"/>
      <c r="O93" s="296"/>
      <c r="P93" s="279"/>
      <c r="Q93" s="297"/>
      <c r="R93" s="298"/>
      <c r="S93" s="298"/>
      <c r="T93" s="299"/>
      <c r="U93" s="300"/>
      <c r="V93" s="288">
        <v>43</v>
      </c>
      <c r="W93" s="288">
        <v>20</v>
      </c>
      <c r="X93" s="333">
        <v>14</v>
      </c>
      <c r="Y93" s="333" t="s">
        <v>45</v>
      </c>
      <c r="AA93" s="547">
        <v>323477.7</v>
      </c>
      <c r="AB93" s="544">
        <v>114300</v>
      </c>
      <c r="AC93" s="541">
        <f t="shared" si="7"/>
        <v>380627.7</v>
      </c>
    </row>
    <row r="94" spans="1:29" ht="96" customHeight="1">
      <c r="A94" s="288">
        <v>92</v>
      </c>
      <c r="B94" s="288"/>
      <c r="C94" s="289" t="s">
        <v>2866</v>
      </c>
      <c r="D94" s="290" t="s">
        <v>2489</v>
      </c>
      <c r="E94" s="290">
        <v>1</v>
      </c>
      <c r="F94" s="391">
        <v>34850</v>
      </c>
      <c r="G94" s="390">
        <v>0.19</v>
      </c>
      <c r="H94" s="389">
        <f t="shared" si="4"/>
        <v>6621.5</v>
      </c>
      <c r="I94" s="303">
        <f t="shared" si="5"/>
        <v>41471.5</v>
      </c>
      <c r="J94" s="294">
        <f t="shared" si="6"/>
        <v>41471.5</v>
      </c>
      <c r="K94" s="279"/>
      <c r="L94" s="295"/>
      <c r="M94" s="295"/>
      <c r="N94" s="295"/>
      <c r="O94" s="296"/>
      <c r="P94" s="279"/>
      <c r="Q94" s="297"/>
      <c r="R94" s="298"/>
      <c r="S94" s="298"/>
      <c r="T94" s="299"/>
      <c r="U94" s="300"/>
      <c r="V94" s="288">
        <v>41</v>
      </c>
      <c r="W94" s="288">
        <v>11</v>
      </c>
      <c r="X94" s="333" t="s">
        <v>45</v>
      </c>
      <c r="Y94" s="333" t="s">
        <v>45</v>
      </c>
      <c r="AA94" s="547">
        <v>41471.5</v>
      </c>
      <c r="AB94" s="544">
        <v>0</v>
      </c>
      <c r="AC94" s="541">
        <f t="shared" si="7"/>
        <v>41471.5</v>
      </c>
    </row>
    <row r="95" spans="1:29" ht="12.75" customHeight="1">
      <c r="A95" s="288">
        <v>93</v>
      </c>
      <c r="B95" s="288"/>
      <c r="C95" s="289" t="s">
        <v>2867</v>
      </c>
      <c r="D95" s="290" t="s">
        <v>2489</v>
      </c>
      <c r="E95" s="290">
        <v>1</v>
      </c>
      <c r="F95" s="391">
        <v>174250</v>
      </c>
      <c r="G95" s="390">
        <v>0.19</v>
      </c>
      <c r="H95" s="389">
        <f t="shared" si="4"/>
        <v>33107.5</v>
      </c>
      <c r="I95" s="303">
        <f t="shared" si="5"/>
        <v>207357.5</v>
      </c>
      <c r="J95" s="294">
        <f t="shared" si="6"/>
        <v>207357.5</v>
      </c>
      <c r="K95" s="279"/>
      <c r="L95" s="295"/>
      <c r="M95" s="295"/>
      <c r="N95" s="295"/>
      <c r="O95" s="296"/>
      <c r="P95" s="279"/>
      <c r="Q95" s="297"/>
      <c r="R95" s="298"/>
      <c r="S95" s="298"/>
      <c r="T95" s="299"/>
      <c r="U95" s="300"/>
      <c r="V95" s="288">
        <v>43</v>
      </c>
      <c r="W95" s="288">
        <v>21</v>
      </c>
      <c r="X95" s="333" t="s">
        <v>45</v>
      </c>
      <c r="Y95" s="333" t="s">
        <v>45</v>
      </c>
      <c r="AA95" s="547">
        <v>207357.5</v>
      </c>
      <c r="AB95" s="544">
        <v>0</v>
      </c>
      <c r="AC95" s="541">
        <f t="shared" si="7"/>
        <v>207357.5</v>
      </c>
    </row>
    <row r="96" spans="1:29" ht="12.75" customHeight="1">
      <c r="A96" s="288">
        <v>94</v>
      </c>
      <c r="B96" s="288"/>
      <c r="C96" s="289" t="s">
        <v>2868</v>
      </c>
      <c r="D96" s="290" t="s">
        <v>2489</v>
      </c>
      <c r="E96" s="290">
        <v>1</v>
      </c>
      <c r="F96" s="391">
        <v>1477500</v>
      </c>
      <c r="G96" s="390">
        <v>0.19</v>
      </c>
      <c r="H96" s="389">
        <f t="shared" si="4"/>
        <v>280725</v>
      </c>
      <c r="I96" s="303">
        <f t="shared" si="5"/>
        <v>1758225</v>
      </c>
      <c r="J96" s="294">
        <f t="shared" si="6"/>
        <v>1758225</v>
      </c>
      <c r="K96" s="279"/>
      <c r="L96" s="295"/>
      <c r="M96" s="295"/>
      <c r="N96" s="295"/>
      <c r="O96" s="296"/>
      <c r="P96" s="279"/>
      <c r="Q96" s="297"/>
      <c r="R96" s="298"/>
      <c r="S96" s="298"/>
      <c r="T96" s="299"/>
      <c r="U96" s="300"/>
      <c r="V96" s="288">
        <v>32</v>
      </c>
      <c r="W96" s="288">
        <v>10</v>
      </c>
      <c r="X96" s="333" t="s">
        <v>599</v>
      </c>
      <c r="Y96" s="333" t="s">
        <v>45</v>
      </c>
      <c r="AA96" s="547">
        <v>1758225</v>
      </c>
      <c r="AB96" s="544">
        <v>0</v>
      </c>
      <c r="AC96" s="541">
        <f t="shared" si="7"/>
        <v>1758225</v>
      </c>
    </row>
    <row r="97" spans="1:29" ht="12.75" customHeight="1">
      <c r="A97" s="288">
        <v>95</v>
      </c>
      <c r="B97" s="288"/>
      <c r="C97" s="289" t="s">
        <v>2869</v>
      </c>
      <c r="D97" s="290" t="s">
        <v>2489</v>
      </c>
      <c r="E97" s="290">
        <v>1</v>
      </c>
      <c r="F97" s="391">
        <v>202500</v>
      </c>
      <c r="G97" s="390">
        <v>0.19</v>
      </c>
      <c r="H97" s="389">
        <f t="shared" si="4"/>
        <v>38475</v>
      </c>
      <c r="I97" s="303">
        <f t="shared" si="5"/>
        <v>240975</v>
      </c>
      <c r="J97" s="294">
        <f t="shared" si="6"/>
        <v>240975</v>
      </c>
      <c r="K97" s="279"/>
      <c r="L97" s="295"/>
      <c r="M97" s="295"/>
      <c r="N97" s="295"/>
      <c r="O97" s="296"/>
      <c r="P97" s="279"/>
      <c r="Q97" s="297"/>
      <c r="R97" s="298"/>
      <c r="S97" s="298"/>
      <c r="T97" s="299"/>
      <c r="U97" s="300"/>
      <c r="V97" s="288">
        <v>41</v>
      </c>
      <c r="W97" s="288">
        <v>10</v>
      </c>
      <c r="X97" s="333" t="s">
        <v>45</v>
      </c>
      <c r="Y97" s="333" t="s">
        <v>45</v>
      </c>
      <c r="AA97" s="547">
        <v>240975</v>
      </c>
      <c r="AB97" s="544">
        <v>67600</v>
      </c>
      <c r="AC97" s="541">
        <f t="shared" si="7"/>
        <v>274775</v>
      </c>
    </row>
    <row r="98" spans="1:29" ht="12.75" customHeight="1">
      <c r="A98" s="288">
        <v>96</v>
      </c>
      <c r="B98" s="288"/>
      <c r="C98" s="289" t="s">
        <v>2870</v>
      </c>
      <c r="D98" s="290" t="s">
        <v>2489</v>
      </c>
      <c r="E98" s="290">
        <v>1</v>
      </c>
      <c r="F98" s="391">
        <v>1252500</v>
      </c>
      <c r="G98" s="390">
        <v>0.19</v>
      </c>
      <c r="H98" s="389">
        <f t="shared" si="4"/>
        <v>237975</v>
      </c>
      <c r="I98" s="303">
        <f t="shared" si="5"/>
        <v>1490475</v>
      </c>
      <c r="J98" s="294">
        <f t="shared" si="6"/>
        <v>1490475</v>
      </c>
      <c r="K98" s="279"/>
      <c r="L98" s="295"/>
      <c r="M98" s="295"/>
      <c r="N98" s="295"/>
      <c r="O98" s="296"/>
      <c r="P98" s="279"/>
      <c r="Q98" s="297"/>
      <c r="R98" s="298"/>
      <c r="S98" s="298"/>
      <c r="T98" s="299"/>
      <c r="U98" s="300"/>
      <c r="V98" s="288">
        <v>32</v>
      </c>
      <c r="W98" s="288">
        <v>10</v>
      </c>
      <c r="X98" s="333" t="s">
        <v>45</v>
      </c>
      <c r="Y98" s="333" t="s">
        <v>45</v>
      </c>
      <c r="AA98" s="547">
        <v>1490475</v>
      </c>
      <c r="AB98" s="544">
        <v>0</v>
      </c>
      <c r="AC98" s="541">
        <f t="shared" si="7"/>
        <v>1490475</v>
      </c>
    </row>
    <row r="99" spans="1:29" ht="12.75" customHeight="1">
      <c r="A99" s="288">
        <v>97</v>
      </c>
      <c r="B99" s="288"/>
      <c r="C99" s="406" t="s">
        <v>2871</v>
      </c>
      <c r="D99" s="348" t="s">
        <v>549</v>
      </c>
      <c r="E99" s="348">
        <v>5</v>
      </c>
      <c r="F99" s="407">
        <v>30000</v>
      </c>
      <c r="G99" s="390">
        <v>0.19</v>
      </c>
      <c r="H99" s="389">
        <f t="shared" si="4"/>
        <v>5700</v>
      </c>
      <c r="I99" s="303">
        <f t="shared" si="5"/>
        <v>35700</v>
      </c>
      <c r="J99" s="294">
        <f t="shared" si="6"/>
        <v>178500</v>
      </c>
      <c r="K99" s="279"/>
      <c r="L99" s="295"/>
      <c r="M99" s="295"/>
      <c r="N99" s="295"/>
      <c r="O99" s="296"/>
      <c r="P99" s="279"/>
      <c r="Q99" s="297"/>
      <c r="R99" s="298"/>
      <c r="S99" s="298"/>
      <c r="T99" s="299"/>
      <c r="U99" s="300"/>
      <c r="V99" s="367">
        <v>26</v>
      </c>
      <c r="W99" s="367">
        <v>11</v>
      </c>
      <c r="X99" s="367">
        <v>17</v>
      </c>
      <c r="Y99" s="344" t="s">
        <v>45</v>
      </c>
      <c r="AA99" s="547">
        <v>35700</v>
      </c>
      <c r="AB99" s="544">
        <v>0</v>
      </c>
      <c r="AC99" s="541">
        <f t="shared" si="7"/>
        <v>35700</v>
      </c>
    </row>
    <row r="100" spans="1:29" ht="12.75" customHeight="1">
      <c r="A100" s="288">
        <v>98</v>
      </c>
      <c r="B100" s="288"/>
      <c r="C100" s="289" t="s">
        <v>2872</v>
      </c>
      <c r="D100" s="290" t="s">
        <v>2489</v>
      </c>
      <c r="E100" s="290">
        <v>1</v>
      </c>
      <c r="F100" s="408">
        <v>13500</v>
      </c>
      <c r="G100" s="390">
        <v>0.19</v>
      </c>
      <c r="H100" s="389">
        <f t="shared" si="4"/>
        <v>2565</v>
      </c>
      <c r="I100" s="303">
        <f t="shared" si="5"/>
        <v>16065</v>
      </c>
      <c r="J100" s="294">
        <f t="shared" si="6"/>
        <v>16065</v>
      </c>
      <c r="K100" s="279"/>
      <c r="L100" s="295"/>
      <c r="M100" s="295"/>
      <c r="N100" s="295"/>
      <c r="O100" s="296"/>
      <c r="P100" s="279"/>
      <c r="Q100" s="297"/>
      <c r="R100" s="298"/>
      <c r="S100" s="298"/>
      <c r="T100" s="299"/>
      <c r="U100" s="300"/>
      <c r="V100" s="288">
        <v>39</v>
      </c>
      <c r="W100" s="288">
        <v>12</v>
      </c>
      <c r="X100" s="333" t="s">
        <v>282</v>
      </c>
      <c r="Y100" s="333" t="s">
        <v>45</v>
      </c>
      <c r="AA100" s="547">
        <v>16065</v>
      </c>
      <c r="AB100" s="544">
        <v>0</v>
      </c>
      <c r="AC100" s="541">
        <f t="shared" si="7"/>
        <v>16065</v>
      </c>
    </row>
    <row r="101" spans="1:29" ht="12.75" customHeight="1">
      <c r="A101" s="288">
        <v>99</v>
      </c>
      <c r="B101" s="402"/>
      <c r="C101" s="289" t="s">
        <v>2873</v>
      </c>
      <c r="D101" s="393" t="s">
        <v>2489</v>
      </c>
      <c r="E101" s="393">
        <v>1</v>
      </c>
      <c r="F101" s="394">
        <v>30000</v>
      </c>
      <c r="G101" s="390">
        <v>0.19</v>
      </c>
      <c r="H101" s="389">
        <f t="shared" si="4"/>
        <v>5700</v>
      </c>
      <c r="I101" s="303">
        <f t="shared" si="5"/>
        <v>35700</v>
      </c>
      <c r="J101" s="294">
        <f t="shared" si="6"/>
        <v>35700</v>
      </c>
      <c r="K101" s="395"/>
      <c r="L101" s="396"/>
      <c r="M101" s="396"/>
      <c r="N101" s="396"/>
      <c r="O101" s="397"/>
      <c r="P101" s="395"/>
      <c r="Q101" s="398"/>
      <c r="R101" s="399"/>
      <c r="S101" s="399"/>
      <c r="T101" s="400"/>
      <c r="U101" s="401"/>
      <c r="V101" s="402">
        <v>32</v>
      </c>
      <c r="W101" s="402">
        <v>10</v>
      </c>
      <c r="X101" s="402">
        <v>16</v>
      </c>
      <c r="Y101" s="403" t="s">
        <v>2673</v>
      </c>
      <c r="AA101" s="547">
        <v>35700</v>
      </c>
      <c r="AB101" s="544">
        <v>26000</v>
      </c>
      <c r="AC101" s="541">
        <f t="shared" si="7"/>
        <v>48700</v>
      </c>
    </row>
    <row r="102" spans="1:29" ht="30" customHeight="1">
      <c r="A102" s="288">
        <v>100</v>
      </c>
      <c r="B102" s="402"/>
      <c r="C102" s="289" t="s">
        <v>2874</v>
      </c>
      <c r="D102" s="393" t="s">
        <v>2875</v>
      </c>
      <c r="E102" s="393">
        <v>1</v>
      </c>
      <c r="F102" s="394">
        <v>140000</v>
      </c>
      <c r="G102" s="390">
        <v>0.19</v>
      </c>
      <c r="H102" s="389">
        <f t="shared" si="4"/>
        <v>26600</v>
      </c>
      <c r="I102" s="303">
        <f t="shared" si="5"/>
        <v>166600</v>
      </c>
      <c r="J102" s="294">
        <f t="shared" si="6"/>
        <v>166600</v>
      </c>
      <c r="K102" s="404"/>
      <c r="L102" s="396"/>
      <c r="M102" s="396"/>
      <c r="N102" s="396"/>
      <c r="O102" s="397"/>
      <c r="P102" s="395"/>
      <c r="Q102" s="398"/>
      <c r="R102" s="399"/>
      <c r="S102" s="399"/>
      <c r="T102" s="400"/>
      <c r="U102" s="401"/>
      <c r="V102" s="402">
        <v>32</v>
      </c>
      <c r="W102" s="402">
        <v>10</v>
      </c>
      <c r="X102" s="402">
        <v>16</v>
      </c>
      <c r="Y102" s="403" t="s">
        <v>2673</v>
      </c>
      <c r="AA102" s="547">
        <v>0</v>
      </c>
      <c r="AB102" s="544">
        <v>226900</v>
      </c>
      <c r="AC102" s="541">
        <f>AB102</f>
        <v>226900</v>
      </c>
    </row>
    <row r="103" spans="1:29" ht="12.75" customHeight="1">
      <c r="A103" s="288">
        <v>101</v>
      </c>
      <c r="B103" s="402"/>
      <c r="C103" s="409" t="s">
        <v>2876</v>
      </c>
      <c r="D103" s="393" t="s">
        <v>2875</v>
      </c>
      <c r="E103" s="410">
        <v>1</v>
      </c>
      <c r="F103" s="394">
        <v>13500</v>
      </c>
      <c r="G103" s="390">
        <v>0.19</v>
      </c>
      <c r="H103" s="389">
        <f t="shared" si="4"/>
        <v>2565</v>
      </c>
      <c r="I103" s="303">
        <f t="shared" si="5"/>
        <v>16065</v>
      </c>
      <c r="J103" s="294">
        <f t="shared" si="6"/>
        <v>16065</v>
      </c>
      <c r="K103" s="395"/>
      <c r="L103" s="396"/>
      <c r="M103" s="396"/>
      <c r="N103" s="396"/>
      <c r="O103" s="397"/>
      <c r="P103" s="395"/>
      <c r="Q103" s="398"/>
      <c r="R103" s="399"/>
      <c r="S103" s="399"/>
      <c r="T103" s="400"/>
      <c r="U103" s="401"/>
      <c r="V103" s="411">
        <v>39</v>
      </c>
      <c r="W103" s="411">
        <v>13</v>
      </c>
      <c r="X103" s="411">
        <v>17</v>
      </c>
      <c r="Y103" s="411">
        <v>11</v>
      </c>
      <c r="AA103" s="547">
        <v>16065</v>
      </c>
      <c r="AB103" s="544">
        <v>0</v>
      </c>
      <c r="AC103" s="541">
        <f t="shared" si="7"/>
        <v>16065</v>
      </c>
    </row>
    <row r="104" spans="1:29" ht="12.75" customHeight="1">
      <c r="A104" s="288">
        <v>102</v>
      </c>
      <c r="B104" s="402"/>
      <c r="C104" s="409" t="s">
        <v>2877</v>
      </c>
      <c r="D104" s="393" t="s">
        <v>2875</v>
      </c>
      <c r="E104" s="410">
        <v>1</v>
      </c>
      <c r="F104" s="394">
        <v>24000</v>
      </c>
      <c r="G104" s="390">
        <v>0.19</v>
      </c>
      <c r="H104" s="389">
        <f t="shared" si="4"/>
        <v>4560</v>
      </c>
      <c r="I104" s="303">
        <f t="shared" si="5"/>
        <v>28560</v>
      </c>
      <c r="J104" s="294">
        <f t="shared" si="6"/>
        <v>28560</v>
      </c>
      <c r="K104" s="395"/>
      <c r="L104" s="396"/>
      <c r="M104" s="396"/>
      <c r="N104" s="396"/>
      <c r="O104" s="397"/>
      <c r="P104" s="395"/>
      <c r="Q104" s="398"/>
      <c r="R104" s="399"/>
      <c r="S104" s="399"/>
      <c r="T104" s="400"/>
      <c r="U104" s="401"/>
      <c r="V104" s="411">
        <v>39</v>
      </c>
      <c r="W104" s="411">
        <v>13</v>
      </c>
      <c r="X104" s="411">
        <v>17</v>
      </c>
      <c r="Y104" s="411">
        <v>11</v>
      </c>
      <c r="AA104" s="547">
        <v>28560</v>
      </c>
      <c r="AB104" s="544">
        <v>0</v>
      </c>
      <c r="AC104" s="541">
        <f t="shared" si="7"/>
        <v>28560</v>
      </c>
    </row>
    <row r="105" spans="1:29" ht="12.75" customHeight="1">
      <c r="A105" s="288">
        <v>103</v>
      </c>
      <c r="B105" s="402"/>
      <c r="C105" s="409" t="s">
        <v>2857</v>
      </c>
      <c r="D105" s="393" t="s">
        <v>2875</v>
      </c>
      <c r="E105" s="410">
        <v>1</v>
      </c>
      <c r="F105" s="394">
        <v>27846</v>
      </c>
      <c r="G105" s="390">
        <v>0.19</v>
      </c>
      <c r="H105" s="389">
        <f t="shared" si="4"/>
        <v>5290.74</v>
      </c>
      <c r="I105" s="303">
        <f t="shared" si="5"/>
        <v>33136.74</v>
      </c>
      <c r="J105" s="294">
        <f t="shared" si="6"/>
        <v>33136.74</v>
      </c>
      <c r="K105" s="395"/>
      <c r="L105" s="396"/>
      <c r="M105" s="396"/>
      <c r="N105" s="396"/>
      <c r="O105" s="397"/>
      <c r="P105" s="395"/>
      <c r="Q105" s="398"/>
      <c r="R105" s="399"/>
      <c r="S105" s="399"/>
      <c r="T105" s="400"/>
      <c r="U105" s="401"/>
      <c r="V105" s="411">
        <v>39</v>
      </c>
      <c r="W105" s="411">
        <v>12</v>
      </c>
      <c r="X105" s="411">
        <v>14</v>
      </c>
      <c r="Y105" s="411">
        <v>9</v>
      </c>
      <c r="AA105" s="547">
        <v>33136.74</v>
      </c>
      <c r="AB105" s="544">
        <v>0</v>
      </c>
      <c r="AC105" s="541">
        <f t="shared" si="7"/>
        <v>33136.74</v>
      </c>
    </row>
    <row r="106" spans="1:29" ht="12.75" customHeight="1">
      <c r="A106" s="288">
        <v>104</v>
      </c>
      <c r="B106" s="402"/>
      <c r="C106" s="409" t="s">
        <v>2858</v>
      </c>
      <c r="D106" s="393" t="s">
        <v>2875</v>
      </c>
      <c r="E106" s="410">
        <v>1</v>
      </c>
      <c r="F106" s="394">
        <v>27846</v>
      </c>
      <c r="G106" s="390">
        <v>0.19</v>
      </c>
      <c r="H106" s="389">
        <f t="shared" si="4"/>
        <v>5290.74</v>
      </c>
      <c r="I106" s="303">
        <f t="shared" si="5"/>
        <v>33136.74</v>
      </c>
      <c r="J106" s="294">
        <f t="shared" si="6"/>
        <v>33136.74</v>
      </c>
      <c r="K106" s="395"/>
      <c r="L106" s="396"/>
      <c r="M106" s="396"/>
      <c r="N106" s="396"/>
      <c r="O106" s="397"/>
      <c r="P106" s="395"/>
      <c r="Q106" s="398"/>
      <c r="R106" s="399"/>
      <c r="S106" s="399"/>
      <c r="T106" s="400"/>
      <c r="U106" s="401"/>
      <c r="V106" s="411">
        <v>39</v>
      </c>
      <c r="W106" s="411">
        <v>12</v>
      </c>
      <c r="X106" s="411">
        <v>14</v>
      </c>
      <c r="Y106" s="411">
        <v>9</v>
      </c>
      <c r="AA106" s="547">
        <v>33136.74</v>
      </c>
      <c r="AB106" s="544">
        <v>0</v>
      </c>
      <c r="AC106" s="541">
        <f t="shared" si="7"/>
        <v>33136.74</v>
      </c>
    </row>
    <row r="107" spans="1:29" ht="12.75" customHeight="1">
      <c r="A107" s="288">
        <v>105</v>
      </c>
      <c r="B107" s="402"/>
      <c r="C107" s="409" t="s">
        <v>2842</v>
      </c>
      <c r="D107" s="393" t="s">
        <v>2875</v>
      </c>
      <c r="E107" s="410">
        <v>1</v>
      </c>
      <c r="F107" s="394">
        <v>278800</v>
      </c>
      <c r="G107" s="390">
        <v>0.19</v>
      </c>
      <c r="H107" s="389">
        <f t="shared" si="4"/>
        <v>52972</v>
      </c>
      <c r="I107" s="303">
        <f t="shared" si="5"/>
        <v>331772</v>
      </c>
      <c r="J107" s="294">
        <f t="shared" si="6"/>
        <v>331772</v>
      </c>
      <c r="K107" s="395"/>
      <c r="L107" s="396"/>
      <c r="M107" s="396"/>
      <c r="N107" s="396"/>
      <c r="O107" s="397"/>
      <c r="P107" s="395"/>
      <c r="Q107" s="398"/>
      <c r="R107" s="399"/>
      <c r="S107" s="399"/>
      <c r="T107" s="400"/>
      <c r="U107" s="401"/>
      <c r="V107" s="411">
        <v>39</v>
      </c>
      <c r="W107" s="411">
        <v>13</v>
      </c>
      <c r="X107" s="411">
        <v>17</v>
      </c>
      <c r="Y107" s="411">
        <v>11</v>
      </c>
      <c r="AA107" s="547">
        <v>331772</v>
      </c>
      <c r="AB107" s="544">
        <v>0</v>
      </c>
      <c r="AC107" s="541">
        <f t="shared" si="7"/>
        <v>331772</v>
      </c>
    </row>
    <row r="108" spans="1:29" ht="12.75" customHeight="1">
      <c r="A108" s="288">
        <v>106</v>
      </c>
      <c r="B108" s="402"/>
      <c r="C108" s="289" t="s">
        <v>2878</v>
      </c>
      <c r="D108" s="393" t="s">
        <v>2875</v>
      </c>
      <c r="E108" s="410">
        <v>1</v>
      </c>
      <c r="F108" s="394">
        <v>45000</v>
      </c>
      <c r="G108" s="390">
        <v>0.19</v>
      </c>
      <c r="H108" s="389">
        <f t="shared" si="4"/>
        <v>8550</v>
      </c>
      <c r="I108" s="303">
        <f t="shared" si="5"/>
        <v>53550</v>
      </c>
      <c r="J108" s="294">
        <f t="shared" si="6"/>
        <v>53550</v>
      </c>
      <c r="K108" s="395"/>
      <c r="L108" s="396"/>
      <c r="M108" s="396"/>
      <c r="N108" s="396"/>
      <c r="O108" s="397"/>
      <c r="P108" s="395"/>
      <c r="Q108" s="398"/>
      <c r="R108" s="399"/>
      <c r="S108" s="399"/>
      <c r="T108" s="400"/>
      <c r="U108" s="401"/>
      <c r="V108" s="402">
        <v>32</v>
      </c>
      <c r="W108" s="402">
        <v>10</v>
      </c>
      <c r="X108" s="402">
        <v>16</v>
      </c>
      <c r="Y108" s="403" t="s">
        <v>2673</v>
      </c>
      <c r="AA108" s="548">
        <v>53550</v>
      </c>
      <c r="AB108" s="545">
        <v>0</v>
      </c>
      <c r="AC108" s="541">
        <f>AA108</f>
        <v>53550</v>
      </c>
    </row>
    <row r="109" spans="1:29" ht="15.75" customHeight="1">
      <c r="A109" s="309" t="s">
        <v>2121</v>
      </c>
      <c r="B109" s="309"/>
      <c r="C109" s="412" t="s">
        <v>2495</v>
      </c>
      <c r="D109" s="310"/>
      <c r="E109" s="311">
        <f>SUM(E3:E108)</f>
        <v>110</v>
      </c>
      <c r="F109" s="413">
        <f>SUM(F3:F108)</f>
        <v>44585421</v>
      </c>
      <c r="G109" s="310"/>
      <c r="H109" s="414">
        <f>SUM(H3:H108)</f>
        <v>8471229.9900000002</v>
      </c>
      <c r="I109" s="415">
        <f>SUM(I3:I108)</f>
        <v>53056650.989999995</v>
      </c>
      <c r="J109" s="415">
        <f>SUM(J3:J108)</f>
        <v>53199450.989999995</v>
      </c>
      <c r="K109" s="314"/>
      <c r="L109" s="315">
        <f t="shared" ref="L109:O109" si="8">SUM(L3:L108)</f>
        <v>0</v>
      </c>
      <c r="M109" s="315">
        <f t="shared" si="8"/>
        <v>0</v>
      </c>
      <c r="N109" s="316">
        <f t="shared" si="8"/>
        <v>0</v>
      </c>
      <c r="O109" s="317">
        <f t="shared" si="8"/>
        <v>0</v>
      </c>
      <c r="P109" s="314"/>
      <c r="Q109" s="318"/>
      <c r="R109" s="315">
        <f t="shared" ref="R109:U109" si="9">SUM(R3:R108)</f>
        <v>0</v>
      </c>
      <c r="S109" s="315">
        <f t="shared" si="9"/>
        <v>0</v>
      </c>
      <c r="T109" s="316">
        <f t="shared" si="9"/>
        <v>0</v>
      </c>
      <c r="U109" s="316">
        <f t="shared" si="9"/>
        <v>0</v>
      </c>
      <c r="V109" s="386"/>
      <c r="W109" s="386"/>
      <c r="X109" s="386"/>
      <c r="Y109" s="386"/>
      <c r="AA109" s="547">
        <v>53056650.989999995</v>
      </c>
      <c r="AB109" s="546">
        <v>0</v>
      </c>
      <c r="AC109" s="541">
        <f>AA109</f>
        <v>53056650.989999995</v>
      </c>
    </row>
    <row r="110" spans="1:29" ht="12.75" customHeight="1">
      <c r="A110" s="266"/>
      <c r="B110" s="266"/>
      <c r="C110" s="266"/>
      <c r="D110" s="266"/>
      <c r="E110" s="266"/>
      <c r="F110" s="416"/>
      <c r="G110" s="266"/>
      <c r="H110" s="266"/>
      <c r="I110" s="266"/>
      <c r="J110" s="266"/>
      <c r="K110" s="266"/>
      <c r="L110" s="320"/>
      <c r="M110" s="320"/>
      <c r="N110" s="320"/>
      <c r="O110" s="266"/>
      <c r="P110" s="266"/>
      <c r="Q110" s="266"/>
      <c r="R110" s="266"/>
      <c r="S110" s="266"/>
      <c r="T110" s="266"/>
      <c r="U110" s="266"/>
      <c r="V110" s="266"/>
      <c r="W110" s="266"/>
      <c r="X110" s="266"/>
      <c r="Y110" s="266"/>
      <c r="AA110" s="100"/>
      <c r="AB110" s="542"/>
    </row>
    <row r="111" spans="1:29" ht="12.75" customHeight="1">
      <c r="A111" s="266"/>
      <c r="B111" s="266"/>
      <c r="C111" s="266"/>
      <c r="D111" s="266"/>
      <c r="E111" s="266"/>
      <c r="F111" s="416"/>
      <c r="G111" s="266"/>
      <c r="H111" s="266"/>
      <c r="I111" s="266"/>
      <c r="J111" s="266"/>
      <c r="K111" s="266"/>
      <c r="L111" s="320"/>
      <c r="M111" s="320"/>
      <c r="N111" s="320"/>
      <c r="O111" s="266"/>
      <c r="P111" s="266"/>
      <c r="Q111" s="266"/>
      <c r="R111" s="266"/>
      <c r="S111" s="266"/>
      <c r="T111" s="266"/>
      <c r="U111" s="266"/>
      <c r="V111" s="266"/>
      <c r="W111" s="266"/>
      <c r="X111" s="266"/>
      <c r="Y111" s="266"/>
    </row>
  </sheetData>
  <autoFilter ref="A2:J109"/>
  <mergeCells count="2">
    <mergeCell ref="A1:I1"/>
    <mergeCell ref="V1:Y1"/>
  </mergeCells>
  <pageMargins left="0.7" right="0.7" top="0.75" bottom="0.75" header="0" footer="0"/>
  <pageSetup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B92"/>
  <sheetViews>
    <sheetView workbookViewId="0">
      <selection activeCell="E12" sqref="E12"/>
    </sheetView>
  </sheetViews>
  <sheetFormatPr baseColWidth="10" defaultColWidth="14.42578125" defaultRowHeight="15" customHeight="1"/>
  <cols>
    <col min="1" max="1" width="5.5703125" style="267" customWidth="1"/>
    <col min="2" max="2" width="11" style="267" customWidth="1"/>
    <col min="3" max="3" width="14.42578125" style="267" customWidth="1"/>
    <col min="4" max="4" width="8.7109375" style="267" customWidth="1"/>
    <col min="5" max="5" width="8.42578125" style="267" customWidth="1"/>
    <col min="6" max="6" width="13.85546875" style="267" customWidth="1"/>
    <col min="7" max="7" width="7" style="267" customWidth="1"/>
    <col min="8" max="8" width="11.7109375" style="267" customWidth="1"/>
    <col min="9" max="9" width="17" style="267" customWidth="1"/>
    <col min="10" max="10" width="11.42578125" style="267" customWidth="1"/>
    <col min="11" max="11" width="6.140625" style="267" customWidth="1"/>
    <col min="12" max="14" width="10.7109375" style="267" customWidth="1"/>
    <col min="15" max="15" width="1.42578125" style="267" customWidth="1"/>
    <col min="16" max="16" width="6.42578125" style="267" customWidth="1"/>
    <col min="17" max="19" width="10.7109375" style="267" customWidth="1"/>
    <col min="20" max="20" width="2.7109375" style="267" customWidth="1"/>
    <col min="21" max="21" width="12.140625" style="267" customWidth="1"/>
    <col min="22" max="22" width="7.28515625" style="267" customWidth="1"/>
    <col min="23" max="23" width="5.85546875" style="267" customWidth="1"/>
    <col min="24" max="24" width="10" style="267" customWidth="1"/>
    <col min="25" max="26" width="14.42578125" style="267" customWidth="1"/>
    <col min="27" max="16384" width="14.42578125" style="267"/>
  </cols>
  <sheetData>
    <row r="1" spans="1:28" ht="15.75" customHeight="1" thickBot="1">
      <c r="A1" s="580" t="s">
        <v>3097</v>
      </c>
      <c r="B1" s="578"/>
      <c r="C1" s="578"/>
      <c r="D1" s="578"/>
      <c r="E1" s="578"/>
      <c r="F1" s="578"/>
      <c r="G1" s="578"/>
      <c r="H1" s="578"/>
      <c r="I1" s="268"/>
      <c r="J1" s="269" t="s">
        <v>2121</v>
      </c>
      <c r="K1" s="270"/>
      <c r="L1" s="270"/>
      <c r="M1" s="270"/>
      <c r="N1" s="269"/>
      <c r="O1" s="269"/>
      <c r="P1" s="269"/>
      <c r="Q1" s="269"/>
      <c r="R1" s="269"/>
      <c r="S1" s="269"/>
      <c r="T1" s="269"/>
      <c r="U1" s="577" t="s">
        <v>21</v>
      </c>
      <c r="V1" s="578"/>
      <c r="W1" s="578"/>
      <c r="X1" s="579"/>
    </row>
    <row r="2" spans="1:28" ht="39.75" customHeight="1">
      <c r="A2" s="271" t="s">
        <v>22</v>
      </c>
      <c r="B2" s="272" t="s">
        <v>23</v>
      </c>
      <c r="C2" s="273" t="s">
        <v>24</v>
      </c>
      <c r="D2" s="274" t="s">
        <v>25</v>
      </c>
      <c r="E2" s="275" t="s">
        <v>26</v>
      </c>
      <c r="F2" s="276" t="s">
        <v>1488</v>
      </c>
      <c r="G2" s="277" t="s">
        <v>1489</v>
      </c>
      <c r="H2" s="277" t="s">
        <v>2427</v>
      </c>
      <c r="I2" s="278" t="s">
        <v>2428</v>
      </c>
      <c r="J2" s="279"/>
      <c r="K2" s="280" t="s">
        <v>2429</v>
      </c>
      <c r="L2" s="281" t="s">
        <v>2430</v>
      </c>
      <c r="M2" s="281" t="s">
        <v>2431</v>
      </c>
      <c r="N2" s="282" t="s">
        <v>1494</v>
      </c>
      <c r="O2" s="283"/>
      <c r="P2" s="284" t="s">
        <v>1495</v>
      </c>
      <c r="Q2" s="282" t="s">
        <v>2432</v>
      </c>
      <c r="R2" s="282" t="s">
        <v>2433</v>
      </c>
      <c r="S2" s="282" t="s">
        <v>2434</v>
      </c>
      <c r="T2" s="285" t="s">
        <v>1499</v>
      </c>
      <c r="U2" s="286" t="s">
        <v>30</v>
      </c>
      <c r="V2" s="285" t="s">
        <v>31</v>
      </c>
      <c r="W2" s="285" t="s">
        <v>32</v>
      </c>
      <c r="X2" s="287" t="s">
        <v>33</v>
      </c>
      <c r="Z2" s="480" t="s">
        <v>34</v>
      </c>
      <c r="AA2" s="481" t="s">
        <v>35</v>
      </c>
      <c r="AB2" s="470" t="s">
        <v>36</v>
      </c>
    </row>
    <row r="3" spans="1:28" ht="12.75" customHeight="1">
      <c r="A3" s="288">
        <v>1</v>
      </c>
      <c r="B3" s="304">
        <v>230881</v>
      </c>
      <c r="C3" s="379" t="s">
        <v>2879</v>
      </c>
      <c r="D3" s="290" t="s">
        <v>2880</v>
      </c>
      <c r="E3" s="290">
        <v>1</v>
      </c>
      <c r="F3" s="303">
        <v>792</v>
      </c>
      <c r="G3" s="292">
        <v>0.19</v>
      </c>
      <c r="H3" s="293">
        <f t="shared" ref="H3:H24" si="0">F3*G3</f>
        <v>150.47999999999999</v>
      </c>
      <c r="I3" s="294">
        <f>F3+H3*E3</f>
        <v>942.48</v>
      </c>
      <c r="J3" s="279"/>
      <c r="K3" s="295"/>
      <c r="L3" s="295"/>
      <c r="M3" s="295"/>
      <c r="N3" s="296"/>
      <c r="O3" s="279"/>
      <c r="P3" s="297"/>
      <c r="Q3" s="298"/>
      <c r="R3" s="298"/>
      <c r="S3" s="299"/>
      <c r="T3" s="300"/>
      <c r="U3" s="288">
        <v>60</v>
      </c>
      <c r="V3" s="288">
        <v>12</v>
      </c>
      <c r="W3" s="288">
        <v>11</v>
      </c>
      <c r="X3" s="333" t="s">
        <v>54</v>
      </c>
      <c r="Z3" s="499">
        <v>23205</v>
      </c>
      <c r="AA3" s="497">
        <v>12605</v>
      </c>
      <c r="AB3" s="478">
        <f>IF(AA3&gt;0,AVERAGE(Z3,AA3),Z3)</f>
        <v>17905</v>
      </c>
    </row>
    <row r="4" spans="1:28" ht="12.75" customHeight="1">
      <c r="A4" s="288">
        <v>2</v>
      </c>
      <c r="B4" s="304"/>
      <c r="C4" s="380" t="s">
        <v>2881</v>
      </c>
      <c r="D4" s="290" t="s">
        <v>2489</v>
      </c>
      <c r="E4" s="290">
        <v>2</v>
      </c>
      <c r="F4" s="303">
        <v>350000</v>
      </c>
      <c r="G4" s="292">
        <v>0.19</v>
      </c>
      <c r="H4" s="293">
        <f t="shared" si="0"/>
        <v>66500</v>
      </c>
      <c r="I4" s="294">
        <f t="shared" ref="I4:I24" si="1">(F4+H4)*E4</f>
        <v>833000</v>
      </c>
      <c r="J4" s="279"/>
      <c r="K4" s="295"/>
      <c r="L4" s="295"/>
      <c r="M4" s="295"/>
      <c r="N4" s="296"/>
      <c r="O4" s="279"/>
      <c r="P4" s="297"/>
      <c r="Q4" s="298"/>
      <c r="R4" s="298"/>
      <c r="S4" s="299"/>
      <c r="T4" s="300"/>
      <c r="U4" s="288">
        <v>24</v>
      </c>
      <c r="V4" s="288">
        <v>11</v>
      </c>
      <c r="W4" s="288">
        <v>24</v>
      </c>
      <c r="X4" s="333" t="s">
        <v>45</v>
      </c>
      <c r="Z4" s="499">
        <v>224910</v>
      </c>
      <c r="AA4" s="498">
        <f>874650/2</f>
        <v>437325</v>
      </c>
      <c r="AB4" s="478">
        <f>IF(AA4&gt;0,AVERAGE(Z4,AA4),Z4)</f>
        <v>331117.5</v>
      </c>
    </row>
    <row r="5" spans="1:28" ht="12.75" customHeight="1">
      <c r="A5" s="288">
        <v>3</v>
      </c>
      <c r="B5" s="304"/>
      <c r="C5" s="380" t="s">
        <v>2882</v>
      </c>
      <c r="D5" s="290" t="s">
        <v>2489</v>
      </c>
      <c r="E5" s="290">
        <v>150</v>
      </c>
      <c r="F5" s="303">
        <v>4000</v>
      </c>
      <c r="G5" s="292">
        <v>0.19</v>
      </c>
      <c r="H5" s="293">
        <f t="shared" si="0"/>
        <v>760</v>
      </c>
      <c r="I5" s="294">
        <f t="shared" si="1"/>
        <v>714000</v>
      </c>
      <c r="J5" s="279"/>
      <c r="K5" s="295"/>
      <c r="L5" s="295"/>
      <c r="M5" s="295"/>
      <c r="N5" s="296"/>
      <c r="O5" s="279"/>
      <c r="P5" s="297"/>
      <c r="Q5" s="298"/>
      <c r="R5" s="298"/>
      <c r="S5" s="299"/>
      <c r="T5" s="300"/>
      <c r="U5" s="288">
        <v>41</v>
      </c>
      <c r="V5" s="288">
        <v>10</v>
      </c>
      <c r="W5" s="288">
        <v>40</v>
      </c>
      <c r="X5" s="333" t="s">
        <v>45</v>
      </c>
      <c r="Z5" s="499">
        <v>11305</v>
      </c>
      <c r="AA5" s="498">
        <f>3748500/750</f>
        <v>4998</v>
      </c>
      <c r="AB5" s="478">
        <f t="shared" ref="AB5:AB25" si="2">IF(AA5&gt;0,AVERAGE(Z5,AA5),Z5)</f>
        <v>8151.5</v>
      </c>
    </row>
    <row r="6" spans="1:28" ht="15.75" customHeight="1">
      <c r="A6" s="288">
        <v>4</v>
      </c>
      <c r="B6" s="304" t="s">
        <v>2444</v>
      </c>
      <c r="C6" s="289" t="s">
        <v>2883</v>
      </c>
      <c r="D6" s="290" t="s">
        <v>2489</v>
      </c>
      <c r="E6" s="290">
        <v>1</v>
      </c>
      <c r="F6" s="381">
        <v>700</v>
      </c>
      <c r="G6" s="292">
        <v>0.19</v>
      </c>
      <c r="H6" s="293">
        <f t="shared" si="0"/>
        <v>133</v>
      </c>
      <c r="I6" s="294">
        <f t="shared" si="1"/>
        <v>833</v>
      </c>
      <c r="J6" s="279"/>
      <c r="K6" s="295"/>
      <c r="L6" s="295"/>
      <c r="M6" s="295"/>
      <c r="N6" s="296"/>
      <c r="O6" s="279"/>
      <c r="P6" s="297"/>
      <c r="Q6" s="298"/>
      <c r="R6" s="298"/>
      <c r="S6" s="299"/>
      <c r="T6" s="300"/>
      <c r="U6" s="288">
        <v>24</v>
      </c>
      <c r="V6" s="288">
        <v>14</v>
      </c>
      <c r="W6" s="288">
        <v>15</v>
      </c>
      <c r="X6" s="333" t="s">
        <v>54</v>
      </c>
      <c r="Z6" s="499">
        <v>35700</v>
      </c>
      <c r="AA6" s="498">
        <v>17710</v>
      </c>
      <c r="AB6" s="478">
        <f t="shared" si="2"/>
        <v>26705</v>
      </c>
    </row>
    <row r="7" spans="1:28" ht="12.75" customHeight="1">
      <c r="A7" s="288">
        <v>5</v>
      </c>
      <c r="B7" s="304" t="s">
        <v>2444</v>
      </c>
      <c r="C7" s="289" t="s">
        <v>2884</v>
      </c>
      <c r="D7" s="290" t="s">
        <v>2489</v>
      </c>
      <c r="E7" s="290">
        <v>1</v>
      </c>
      <c r="F7" s="381">
        <v>700</v>
      </c>
      <c r="G7" s="292">
        <v>0.19</v>
      </c>
      <c r="H7" s="293">
        <f t="shared" si="0"/>
        <v>133</v>
      </c>
      <c r="I7" s="294">
        <f t="shared" si="1"/>
        <v>833</v>
      </c>
      <c r="J7" s="279"/>
      <c r="K7" s="295"/>
      <c r="L7" s="295"/>
      <c r="M7" s="295"/>
      <c r="N7" s="296"/>
      <c r="O7" s="279"/>
      <c r="P7" s="297"/>
      <c r="Q7" s="298"/>
      <c r="R7" s="298"/>
      <c r="S7" s="299"/>
      <c r="T7" s="300"/>
      <c r="U7" s="288">
        <v>24</v>
      </c>
      <c r="V7" s="288">
        <v>14</v>
      </c>
      <c r="W7" s="288">
        <v>15</v>
      </c>
      <c r="X7" s="333" t="s">
        <v>54</v>
      </c>
      <c r="Z7" s="499">
        <v>35700</v>
      </c>
      <c r="AA7" s="498">
        <v>17710</v>
      </c>
      <c r="AB7" s="478">
        <f t="shared" si="2"/>
        <v>26705</v>
      </c>
    </row>
    <row r="8" spans="1:28" ht="12.75" customHeight="1">
      <c r="A8" s="288">
        <v>6</v>
      </c>
      <c r="B8" s="304" t="s">
        <v>2444</v>
      </c>
      <c r="C8" s="289" t="s">
        <v>2885</v>
      </c>
      <c r="D8" s="290" t="s">
        <v>2489</v>
      </c>
      <c r="E8" s="290">
        <v>1</v>
      </c>
      <c r="F8" s="381">
        <v>700</v>
      </c>
      <c r="G8" s="292">
        <v>0.19</v>
      </c>
      <c r="H8" s="293">
        <f t="shared" si="0"/>
        <v>133</v>
      </c>
      <c r="I8" s="294">
        <f t="shared" si="1"/>
        <v>833</v>
      </c>
      <c r="J8" s="279"/>
      <c r="K8" s="295"/>
      <c r="L8" s="295"/>
      <c r="M8" s="295"/>
      <c r="N8" s="296"/>
      <c r="O8" s="279"/>
      <c r="P8" s="297"/>
      <c r="Q8" s="298"/>
      <c r="R8" s="298"/>
      <c r="S8" s="299"/>
      <c r="T8" s="300"/>
      <c r="U8" s="288">
        <v>24</v>
      </c>
      <c r="V8" s="288">
        <v>14</v>
      </c>
      <c r="W8" s="288">
        <v>15</v>
      </c>
      <c r="X8" s="333" t="s">
        <v>54</v>
      </c>
      <c r="Z8" s="499">
        <v>35700</v>
      </c>
      <c r="AA8" s="498">
        <v>17710</v>
      </c>
      <c r="AB8" s="478">
        <f t="shared" si="2"/>
        <v>26705</v>
      </c>
    </row>
    <row r="9" spans="1:28" ht="12.75" customHeight="1">
      <c r="A9" s="288">
        <v>7</v>
      </c>
      <c r="B9" s="304">
        <v>230710</v>
      </c>
      <c r="C9" s="289" t="s">
        <v>2886</v>
      </c>
      <c r="D9" s="290" t="s">
        <v>2489</v>
      </c>
      <c r="E9" s="290">
        <v>500</v>
      </c>
      <c r="F9" s="381">
        <v>800</v>
      </c>
      <c r="G9" s="292">
        <v>0.19</v>
      </c>
      <c r="H9" s="293">
        <f t="shared" si="0"/>
        <v>152</v>
      </c>
      <c r="I9" s="294">
        <f t="shared" si="1"/>
        <v>476000</v>
      </c>
      <c r="J9" s="279"/>
      <c r="K9" s="295"/>
      <c r="L9" s="295"/>
      <c r="M9" s="295"/>
      <c r="N9" s="296"/>
      <c r="O9" s="279"/>
      <c r="P9" s="297"/>
      <c r="Q9" s="298"/>
      <c r="R9" s="298"/>
      <c r="S9" s="299"/>
      <c r="T9" s="300"/>
      <c r="U9" s="288">
        <v>24</v>
      </c>
      <c r="V9" s="288">
        <v>11</v>
      </c>
      <c r="W9" s="288">
        <v>15</v>
      </c>
      <c r="X9" s="333" t="s">
        <v>59</v>
      </c>
      <c r="Z9" s="499">
        <v>16500</v>
      </c>
      <c r="AA9" s="498">
        <f>499800/500</f>
        <v>999.6</v>
      </c>
      <c r="AB9" s="478">
        <f t="shared" si="2"/>
        <v>8749.7999999999993</v>
      </c>
    </row>
    <row r="10" spans="1:28" ht="12.75" customHeight="1">
      <c r="A10" s="288">
        <v>8</v>
      </c>
      <c r="B10" s="304" t="s">
        <v>2444</v>
      </c>
      <c r="C10" s="289" t="s">
        <v>2887</v>
      </c>
      <c r="D10" s="290" t="s">
        <v>2489</v>
      </c>
      <c r="E10" s="290">
        <v>500</v>
      </c>
      <c r="F10" s="381">
        <v>400</v>
      </c>
      <c r="G10" s="292">
        <v>0.19</v>
      </c>
      <c r="H10" s="293">
        <f t="shared" si="0"/>
        <v>76</v>
      </c>
      <c r="I10" s="294">
        <f t="shared" si="1"/>
        <v>238000</v>
      </c>
      <c r="J10" s="279"/>
      <c r="K10" s="295"/>
      <c r="L10" s="295"/>
      <c r="M10" s="295"/>
      <c r="N10" s="296"/>
      <c r="O10" s="279"/>
      <c r="P10" s="297"/>
      <c r="Q10" s="298"/>
      <c r="R10" s="298"/>
      <c r="S10" s="299"/>
      <c r="T10" s="300"/>
      <c r="U10" s="288">
        <v>12</v>
      </c>
      <c r="V10" s="288">
        <v>35</v>
      </c>
      <c r="W10" s="288">
        <v>23</v>
      </c>
      <c r="X10" s="333" t="s">
        <v>62</v>
      </c>
      <c r="Z10" s="499">
        <v>21420</v>
      </c>
      <c r="AA10" s="498">
        <f>249900/500</f>
        <v>499.8</v>
      </c>
      <c r="AB10" s="478">
        <f t="shared" si="2"/>
        <v>10959.9</v>
      </c>
    </row>
    <row r="11" spans="1:28" ht="12.75" customHeight="1">
      <c r="A11" s="288">
        <v>9</v>
      </c>
      <c r="B11" s="304">
        <v>295564</v>
      </c>
      <c r="C11" s="289" t="s">
        <v>2888</v>
      </c>
      <c r="D11" s="290" t="s">
        <v>2489</v>
      </c>
      <c r="E11" s="290">
        <v>6</v>
      </c>
      <c r="F11" s="381">
        <v>10000</v>
      </c>
      <c r="G11" s="292">
        <v>0.19</v>
      </c>
      <c r="H11" s="293">
        <f t="shared" si="0"/>
        <v>1900</v>
      </c>
      <c r="I11" s="294">
        <f t="shared" si="1"/>
        <v>71400</v>
      </c>
      <c r="J11" s="279"/>
      <c r="K11" s="295"/>
      <c r="L11" s="295"/>
      <c r="M11" s="295"/>
      <c r="N11" s="296"/>
      <c r="O11" s="279"/>
      <c r="P11" s="297"/>
      <c r="Q11" s="298"/>
      <c r="R11" s="298"/>
      <c r="S11" s="299"/>
      <c r="T11" s="300"/>
      <c r="U11" s="288">
        <v>31</v>
      </c>
      <c r="V11" s="288">
        <v>20</v>
      </c>
      <c r="W11" s="288">
        <v>15</v>
      </c>
      <c r="X11" s="333" t="s">
        <v>93</v>
      </c>
      <c r="Z11" s="499">
        <v>9000</v>
      </c>
      <c r="AA11" s="498">
        <v>12605</v>
      </c>
      <c r="AB11" s="478">
        <f t="shared" si="2"/>
        <v>10802.5</v>
      </c>
    </row>
    <row r="12" spans="1:28" ht="25.5" customHeight="1">
      <c r="A12" s="288">
        <v>10</v>
      </c>
      <c r="B12" s="304">
        <v>254178</v>
      </c>
      <c r="C12" s="289" t="s">
        <v>2889</v>
      </c>
      <c r="D12" s="290" t="s">
        <v>2489</v>
      </c>
      <c r="E12" s="290">
        <v>2</v>
      </c>
      <c r="F12" s="381">
        <v>19000</v>
      </c>
      <c r="G12" s="292">
        <v>0.19</v>
      </c>
      <c r="H12" s="293">
        <f t="shared" si="0"/>
        <v>3610</v>
      </c>
      <c r="I12" s="294">
        <f t="shared" si="1"/>
        <v>45220</v>
      </c>
      <c r="J12" s="279"/>
      <c r="K12" s="295"/>
      <c r="L12" s="295"/>
      <c r="M12" s="295"/>
      <c r="N12" s="296"/>
      <c r="O12" s="279"/>
      <c r="P12" s="297"/>
      <c r="Q12" s="298"/>
      <c r="R12" s="298"/>
      <c r="S12" s="299"/>
      <c r="T12" s="300"/>
      <c r="U12" s="288">
        <v>31</v>
      </c>
      <c r="V12" s="288">
        <v>20</v>
      </c>
      <c r="W12" s="288">
        <v>15</v>
      </c>
      <c r="X12" s="333" t="s">
        <v>387</v>
      </c>
      <c r="Z12" s="499">
        <v>5300</v>
      </c>
      <c r="AA12" s="498">
        <v>47481</v>
      </c>
      <c r="AB12" s="478">
        <f t="shared" si="2"/>
        <v>26390.5</v>
      </c>
    </row>
    <row r="13" spans="1:28" ht="12.75" customHeight="1">
      <c r="A13" s="288">
        <v>11</v>
      </c>
      <c r="B13" s="304">
        <v>278296</v>
      </c>
      <c r="C13" s="289" t="s">
        <v>2890</v>
      </c>
      <c r="D13" s="290" t="s">
        <v>2891</v>
      </c>
      <c r="E13" s="290">
        <v>1</v>
      </c>
      <c r="F13" s="381">
        <v>3000</v>
      </c>
      <c r="G13" s="292">
        <v>0.19</v>
      </c>
      <c r="H13" s="293">
        <f t="shared" si="0"/>
        <v>570</v>
      </c>
      <c r="I13" s="294">
        <f t="shared" si="1"/>
        <v>3570</v>
      </c>
      <c r="J13" s="279"/>
      <c r="K13" s="295"/>
      <c r="L13" s="295"/>
      <c r="M13" s="295"/>
      <c r="N13" s="296"/>
      <c r="O13" s="279"/>
      <c r="P13" s="297"/>
      <c r="Q13" s="298"/>
      <c r="R13" s="298"/>
      <c r="S13" s="299"/>
      <c r="T13" s="300"/>
      <c r="U13" s="288">
        <v>60</v>
      </c>
      <c r="V13" s="288">
        <v>12</v>
      </c>
      <c r="W13" s="288">
        <v>15</v>
      </c>
      <c r="X13" s="333" t="s">
        <v>45</v>
      </c>
      <c r="Z13" s="499">
        <v>43078</v>
      </c>
      <c r="AA13" s="498">
        <v>23529</v>
      </c>
      <c r="AB13" s="478">
        <f t="shared" si="2"/>
        <v>33303.5</v>
      </c>
    </row>
    <row r="14" spans="1:28" ht="12.75" customHeight="1">
      <c r="A14" s="288">
        <v>12</v>
      </c>
      <c r="B14" s="304">
        <v>279664</v>
      </c>
      <c r="C14" s="289" t="s">
        <v>2892</v>
      </c>
      <c r="D14" s="290" t="s">
        <v>117</v>
      </c>
      <c r="E14" s="290">
        <v>4</v>
      </c>
      <c r="F14" s="381">
        <v>6500</v>
      </c>
      <c r="G14" s="292">
        <v>0.19</v>
      </c>
      <c r="H14" s="293">
        <f t="shared" si="0"/>
        <v>1235</v>
      </c>
      <c r="I14" s="294">
        <f t="shared" si="1"/>
        <v>30940</v>
      </c>
      <c r="J14" s="279"/>
      <c r="K14" s="295"/>
      <c r="L14" s="295"/>
      <c r="M14" s="295"/>
      <c r="N14" s="296"/>
      <c r="O14" s="279"/>
      <c r="P14" s="297"/>
      <c r="Q14" s="298"/>
      <c r="R14" s="298"/>
      <c r="S14" s="299"/>
      <c r="T14" s="300"/>
      <c r="U14" s="288">
        <v>44</v>
      </c>
      <c r="V14" s="288">
        <v>12</v>
      </c>
      <c r="W14" s="288">
        <v>20</v>
      </c>
      <c r="X14" s="333" t="s">
        <v>387</v>
      </c>
      <c r="Z14" s="499">
        <v>19278</v>
      </c>
      <c r="AA14" s="498">
        <v>8403</v>
      </c>
      <c r="AB14" s="478">
        <f t="shared" si="2"/>
        <v>13840.5</v>
      </c>
    </row>
    <row r="15" spans="1:28" ht="12.75" customHeight="1">
      <c r="A15" s="288">
        <v>13</v>
      </c>
      <c r="B15" s="304">
        <v>279526</v>
      </c>
      <c r="C15" s="289" t="s">
        <v>2893</v>
      </c>
      <c r="D15" s="290" t="s">
        <v>117</v>
      </c>
      <c r="E15" s="290">
        <v>2</v>
      </c>
      <c r="F15" s="381">
        <v>3000</v>
      </c>
      <c r="G15" s="292">
        <v>0.19</v>
      </c>
      <c r="H15" s="293">
        <f t="shared" si="0"/>
        <v>570</v>
      </c>
      <c r="I15" s="294">
        <f t="shared" si="1"/>
        <v>7140</v>
      </c>
      <c r="J15" s="279"/>
      <c r="K15" s="295"/>
      <c r="L15" s="295"/>
      <c r="M15" s="295"/>
      <c r="N15" s="296"/>
      <c r="O15" s="279"/>
      <c r="P15" s="297"/>
      <c r="Q15" s="298"/>
      <c r="R15" s="298"/>
      <c r="S15" s="299"/>
      <c r="T15" s="300"/>
      <c r="U15" s="288">
        <v>44</v>
      </c>
      <c r="V15" s="288">
        <v>12</v>
      </c>
      <c r="W15" s="288">
        <v>16</v>
      </c>
      <c r="X15" s="333" t="s">
        <v>575</v>
      </c>
      <c r="Z15" s="499">
        <v>14280</v>
      </c>
      <c r="AA15" s="498">
        <v>1681</v>
      </c>
      <c r="AB15" s="478">
        <f t="shared" si="2"/>
        <v>7980.5</v>
      </c>
    </row>
    <row r="16" spans="1:28" ht="12.75" customHeight="1">
      <c r="A16" s="288">
        <v>14</v>
      </c>
      <c r="B16" s="304">
        <v>254602</v>
      </c>
      <c r="C16" s="289" t="s">
        <v>2894</v>
      </c>
      <c r="D16" s="369" t="s">
        <v>2489</v>
      </c>
      <c r="E16" s="290">
        <v>15</v>
      </c>
      <c r="F16" s="303">
        <v>4800</v>
      </c>
      <c r="G16" s="292">
        <v>0.19</v>
      </c>
      <c r="H16" s="293">
        <f t="shared" si="0"/>
        <v>912</v>
      </c>
      <c r="I16" s="294">
        <f t="shared" si="1"/>
        <v>85680</v>
      </c>
      <c r="J16" s="279"/>
      <c r="K16" s="295"/>
      <c r="L16" s="295"/>
      <c r="M16" s="295"/>
      <c r="N16" s="296"/>
      <c r="O16" s="279"/>
      <c r="P16" s="297"/>
      <c r="Q16" s="298"/>
      <c r="R16" s="298"/>
      <c r="S16" s="299"/>
      <c r="T16" s="300"/>
      <c r="U16" s="288">
        <v>60</v>
      </c>
      <c r="V16" s="288">
        <v>12</v>
      </c>
      <c r="W16" s="288">
        <v>12</v>
      </c>
      <c r="X16" s="333" t="s">
        <v>383</v>
      </c>
      <c r="Z16" s="499">
        <v>3570</v>
      </c>
      <c r="AA16" s="498">
        <v>1681</v>
      </c>
      <c r="AB16" s="478">
        <f t="shared" si="2"/>
        <v>2625.5</v>
      </c>
    </row>
    <row r="17" spans="1:28" ht="12.75" customHeight="1">
      <c r="A17" s="288">
        <v>15</v>
      </c>
      <c r="B17" s="304">
        <v>234791</v>
      </c>
      <c r="C17" s="289" t="s">
        <v>2895</v>
      </c>
      <c r="D17" s="289" t="s">
        <v>2896</v>
      </c>
      <c r="E17" s="305">
        <v>1</v>
      </c>
      <c r="F17" s="303">
        <v>32000</v>
      </c>
      <c r="G17" s="292">
        <v>0.19</v>
      </c>
      <c r="H17" s="293">
        <f t="shared" si="0"/>
        <v>6080</v>
      </c>
      <c r="I17" s="294">
        <f t="shared" si="1"/>
        <v>38080</v>
      </c>
      <c r="J17" s="279"/>
      <c r="K17" s="295"/>
      <c r="L17" s="295"/>
      <c r="M17" s="295"/>
      <c r="N17" s="296"/>
      <c r="O17" s="279"/>
      <c r="P17" s="297"/>
      <c r="Q17" s="298"/>
      <c r="R17" s="298"/>
      <c r="S17" s="299"/>
      <c r="T17" s="300"/>
      <c r="U17" s="288">
        <v>48</v>
      </c>
      <c r="V17" s="288">
        <v>10</v>
      </c>
      <c r="W17" s="288">
        <v>21</v>
      </c>
      <c r="X17" s="333" t="s">
        <v>45</v>
      </c>
      <c r="Z17" s="499">
        <v>115000</v>
      </c>
      <c r="AA17" s="498">
        <v>39984</v>
      </c>
      <c r="AB17" s="478">
        <f t="shared" si="2"/>
        <v>77492</v>
      </c>
    </row>
    <row r="18" spans="1:28" ht="12.75" customHeight="1">
      <c r="A18" s="288">
        <v>16</v>
      </c>
      <c r="B18" s="304" t="s">
        <v>2444</v>
      </c>
      <c r="C18" s="379" t="s">
        <v>2897</v>
      </c>
      <c r="D18" s="305" t="s">
        <v>117</v>
      </c>
      <c r="E18" s="305">
        <v>3</v>
      </c>
      <c r="F18" s="382">
        <v>350000</v>
      </c>
      <c r="G18" s="292">
        <v>0.19</v>
      </c>
      <c r="H18" s="293">
        <f t="shared" si="0"/>
        <v>66500</v>
      </c>
      <c r="I18" s="294">
        <f t="shared" si="1"/>
        <v>1249500</v>
      </c>
      <c r="J18" s="279"/>
      <c r="K18" s="295"/>
      <c r="L18" s="295"/>
      <c r="M18" s="295"/>
      <c r="N18" s="296"/>
      <c r="O18" s="279"/>
      <c r="P18" s="297"/>
      <c r="Q18" s="298"/>
      <c r="R18" s="298"/>
      <c r="S18" s="299"/>
      <c r="T18" s="300"/>
      <c r="U18" s="288">
        <v>24</v>
      </c>
      <c r="V18" s="288">
        <v>11</v>
      </c>
      <c r="W18" s="288">
        <v>24</v>
      </c>
      <c r="X18" s="333" t="s">
        <v>45</v>
      </c>
      <c r="Z18" s="499">
        <v>416500</v>
      </c>
      <c r="AA18" s="498">
        <f>1311975/3</f>
        <v>437325</v>
      </c>
      <c r="AB18" s="478">
        <f t="shared" si="2"/>
        <v>426912.5</v>
      </c>
    </row>
    <row r="19" spans="1:28" ht="12.75" customHeight="1">
      <c r="A19" s="288">
        <v>17</v>
      </c>
      <c r="B19" s="304" t="s">
        <v>2444</v>
      </c>
      <c r="C19" s="289" t="s">
        <v>2898</v>
      </c>
      <c r="D19" s="305" t="s">
        <v>117</v>
      </c>
      <c r="E19" s="305">
        <v>4</v>
      </c>
      <c r="F19" s="303">
        <v>25000</v>
      </c>
      <c r="G19" s="292">
        <v>0.19</v>
      </c>
      <c r="H19" s="293">
        <f t="shared" si="0"/>
        <v>4750</v>
      </c>
      <c r="I19" s="294">
        <f t="shared" si="1"/>
        <v>119000</v>
      </c>
      <c r="J19" s="279"/>
      <c r="K19" s="295"/>
      <c r="L19" s="295"/>
      <c r="M19" s="295"/>
      <c r="N19" s="296"/>
      <c r="O19" s="279"/>
      <c r="P19" s="297"/>
      <c r="Q19" s="298"/>
      <c r="R19" s="298"/>
      <c r="S19" s="299"/>
      <c r="T19" s="300"/>
      <c r="U19" s="288">
        <v>24</v>
      </c>
      <c r="V19" s="288">
        <v>11</v>
      </c>
      <c r="W19" s="288">
        <v>24</v>
      </c>
      <c r="X19" s="333" t="s">
        <v>45</v>
      </c>
      <c r="Z19" s="500">
        <v>29750</v>
      </c>
      <c r="AA19" s="498">
        <v>24370</v>
      </c>
      <c r="AB19" s="478">
        <f t="shared" si="2"/>
        <v>27060</v>
      </c>
    </row>
    <row r="20" spans="1:28" ht="12.75" customHeight="1">
      <c r="A20" s="288">
        <v>18</v>
      </c>
      <c r="B20" s="304">
        <v>231815</v>
      </c>
      <c r="C20" s="289" t="s">
        <v>2899</v>
      </c>
      <c r="D20" s="305" t="s">
        <v>2489</v>
      </c>
      <c r="E20" s="305">
        <v>50</v>
      </c>
      <c r="F20" s="303">
        <v>12000</v>
      </c>
      <c r="G20" s="292">
        <v>0.19</v>
      </c>
      <c r="H20" s="293">
        <f t="shared" si="0"/>
        <v>2280</v>
      </c>
      <c r="I20" s="294">
        <f t="shared" si="1"/>
        <v>714000</v>
      </c>
      <c r="J20" s="279"/>
      <c r="K20" s="295"/>
      <c r="L20" s="295"/>
      <c r="M20" s="295"/>
      <c r="N20" s="296"/>
      <c r="O20" s="279"/>
      <c r="P20" s="297"/>
      <c r="Q20" s="298"/>
      <c r="R20" s="298"/>
      <c r="S20" s="299"/>
      <c r="T20" s="300"/>
      <c r="U20" s="288">
        <v>14</v>
      </c>
      <c r="V20" s="288">
        <v>11</v>
      </c>
      <c r="W20" s="333" t="s">
        <v>45</v>
      </c>
      <c r="X20" s="333" t="s">
        <v>45</v>
      </c>
      <c r="Z20" s="500">
        <v>119000</v>
      </c>
      <c r="AA20" s="498">
        <v>23529</v>
      </c>
      <c r="AB20" s="478">
        <f t="shared" si="2"/>
        <v>71264.5</v>
      </c>
    </row>
    <row r="21" spans="1:28" ht="27.75" customHeight="1">
      <c r="A21" s="288">
        <v>19</v>
      </c>
      <c r="B21" s="304"/>
      <c r="C21" s="383" t="s">
        <v>2900</v>
      </c>
      <c r="D21" s="305"/>
      <c r="E21" s="305">
        <v>1</v>
      </c>
      <c r="F21" s="303">
        <v>18000</v>
      </c>
      <c r="G21" s="292">
        <v>0.19</v>
      </c>
      <c r="H21" s="293">
        <f t="shared" si="0"/>
        <v>3420</v>
      </c>
      <c r="I21" s="294">
        <f t="shared" si="1"/>
        <v>21420</v>
      </c>
      <c r="J21" s="279"/>
      <c r="K21" s="295"/>
      <c r="L21" s="295"/>
      <c r="M21" s="295"/>
      <c r="N21" s="296"/>
      <c r="O21" s="279"/>
      <c r="P21" s="297"/>
      <c r="Q21" s="298"/>
      <c r="R21" s="298"/>
      <c r="S21" s="299"/>
      <c r="T21" s="300"/>
      <c r="U21" s="367">
        <v>44</v>
      </c>
      <c r="V21" s="367">
        <v>12</v>
      </c>
      <c r="W21" s="367">
        <v>16</v>
      </c>
      <c r="X21" s="344" t="s">
        <v>575</v>
      </c>
      <c r="Z21" s="501">
        <v>22491</v>
      </c>
      <c r="AA21" s="498">
        <v>0</v>
      </c>
      <c r="AB21" s="478">
        <f>IF(AA21&gt;0,AVERAGE(Z21,AA21),Z21)</f>
        <v>22491</v>
      </c>
    </row>
    <row r="22" spans="1:28" ht="27.75" customHeight="1">
      <c r="A22" s="288">
        <v>20</v>
      </c>
      <c r="B22" s="304"/>
      <c r="C22" s="384" t="s">
        <v>2901</v>
      </c>
      <c r="D22" s="305" t="s">
        <v>2489</v>
      </c>
      <c r="E22" s="305">
        <v>1</v>
      </c>
      <c r="F22" s="303">
        <v>10000</v>
      </c>
      <c r="G22" s="292">
        <v>0.19</v>
      </c>
      <c r="H22" s="293">
        <f t="shared" si="0"/>
        <v>1900</v>
      </c>
      <c r="I22" s="294">
        <f t="shared" si="1"/>
        <v>11900</v>
      </c>
      <c r="J22" s="279"/>
      <c r="K22" s="295"/>
      <c r="L22" s="295"/>
      <c r="M22" s="295"/>
      <c r="N22" s="296"/>
      <c r="O22" s="279"/>
      <c r="P22" s="297"/>
      <c r="Q22" s="298"/>
      <c r="R22" s="298"/>
      <c r="S22" s="299"/>
      <c r="T22" s="296"/>
      <c r="U22" s="288">
        <v>24</v>
      </c>
      <c r="V22" s="288">
        <v>12</v>
      </c>
      <c r="W22" s="333" t="s">
        <v>575</v>
      </c>
      <c r="X22" s="333" t="s">
        <v>123</v>
      </c>
      <c r="Z22" s="501">
        <v>12495</v>
      </c>
      <c r="AA22" s="498">
        <v>0</v>
      </c>
      <c r="AB22" s="478">
        <f t="shared" si="2"/>
        <v>12495</v>
      </c>
    </row>
    <row r="23" spans="1:28" ht="27.75" customHeight="1">
      <c r="A23" s="288">
        <v>21</v>
      </c>
      <c r="B23" s="304"/>
      <c r="C23" s="384" t="s">
        <v>2902</v>
      </c>
      <c r="D23" s="305" t="s">
        <v>2489</v>
      </c>
      <c r="E23" s="305">
        <v>1</v>
      </c>
      <c r="F23" s="303">
        <v>5000</v>
      </c>
      <c r="G23" s="292">
        <v>0.19</v>
      </c>
      <c r="H23" s="293">
        <f t="shared" si="0"/>
        <v>950</v>
      </c>
      <c r="I23" s="294">
        <f t="shared" si="1"/>
        <v>5950</v>
      </c>
      <c r="J23" s="279"/>
      <c r="K23" s="295"/>
      <c r="L23" s="295"/>
      <c r="M23" s="295"/>
      <c r="N23" s="296"/>
      <c r="O23" s="279"/>
      <c r="P23" s="297"/>
      <c r="Q23" s="298"/>
      <c r="R23" s="298"/>
      <c r="S23" s="299"/>
      <c r="T23" s="296"/>
      <c r="U23" s="288">
        <v>31</v>
      </c>
      <c r="V23" s="288">
        <v>15</v>
      </c>
      <c r="W23" s="333" t="s">
        <v>550</v>
      </c>
      <c r="X23" s="333" t="s">
        <v>59</v>
      </c>
      <c r="Z23" s="501">
        <v>6248</v>
      </c>
      <c r="AA23" s="498">
        <v>0</v>
      </c>
      <c r="AB23" s="478">
        <f t="shared" si="2"/>
        <v>6248</v>
      </c>
    </row>
    <row r="24" spans="1:28" ht="12.75" customHeight="1">
      <c r="A24" s="288">
        <v>22</v>
      </c>
      <c r="B24" s="304"/>
      <c r="C24" s="384" t="s">
        <v>2903</v>
      </c>
      <c r="D24" s="290" t="s">
        <v>2489</v>
      </c>
      <c r="E24" s="290">
        <v>1</v>
      </c>
      <c r="F24" s="303">
        <v>8000</v>
      </c>
      <c r="G24" s="292">
        <v>0.19</v>
      </c>
      <c r="H24" s="293">
        <f t="shared" si="0"/>
        <v>1520</v>
      </c>
      <c r="I24" s="294">
        <f t="shared" si="1"/>
        <v>9520</v>
      </c>
      <c r="J24" s="279"/>
      <c r="K24" s="295"/>
      <c r="L24" s="295"/>
      <c r="M24" s="295"/>
      <c r="N24" s="296"/>
      <c r="O24" s="279"/>
      <c r="P24" s="297"/>
      <c r="Q24" s="298"/>
      <c r="R24" s="298"/>
      <c r="S24" s="299"/>
      <c r="T24" s="300"/>
      <c r="U24" s="534">
        <v>11</v>
      </c>
      <c r="V24" s="534">
        <v>16</v>
      </c>
      <c r="W24" s="534">
        <v>21</v>
      </c>
      <c r="X24" s="534">
        <v>30</v>
      </c>
      <c r="Z24" s="501">
        <v>9996</v>
      </c>
      <c r="AA24" s="498">
        <v>0</v>
      </c>
      <c r="AB24" s="478">
        <f t="shared" si="2"/>
        <v>9996</v>
      </c>
    </row>
    <row r="25" spans="1:28" ht="15.75" customHeight="1">
      <c r="A25" s="309"/>
      <c r="B25" s="385"/>
      <c r="C25" s="310"/>
      <c r="D25" s="310"/>
      <c r="E25" s="311"/>
      <c r="F25" s="276"/>
      <c r="G25" s="310"/>
      <c r="H25" s="312"/>
      <c r="I25" s="313"/>
      <c r="J25" s="314"/>
      <c r="K25" s="315"/>
      <c r="L25" s="315"/>
      <c r="M25" s="316"/>
      <c r="N25" s="317"/>
      <c r="O25" s="314"/>
      <c r="P25" s="318"/>
      <c r="Q25" s="315"/>
      <c r="R25" s="315"/>
      <c r="S25" s="316"/>
      <c r="T25" s="316"/>
      <c r="U25" s="386"/>
      <c r="V25" s="386"/>
      <c r="W25" s="386"/>
      <c r="X25" s="386"/>
      <c r="Z25" s="502">
        <v>0</v>
      </c>
      <c r="AA25" s="498">
        <v>0</v>
      </c>
      <c r="AB25" s="478">
        <f t="shared" si="2"/>
        <v>0</v>
      </c>
    </row>
    <row r="26" spans="1:28" ht="12.75" customHeight="1">
      <c r="A26" s="266"/>
      <c r="B26" s="387"/>
      <c r="C26" s="266"/>
      <c r="D26" s="266"/>
      <c r="E26" s="266"/>
      <c r="F26" s="266"/>
      <c r="G26" s="266"/>
      <c r="H26" s="266"/>
      <c r="I26" s="266"/>
      <c r="J26" s="266"/>
      <c r="K26" s="320"/>
      <c r="L26" s="320"/>
      <c r="M26" s="320"/>
      <c r="N26" s="266"/>
      <c r="O26" s="266"/>
      <c r="P26" s="266"/>
      <c r="Q26" s="266"/>
      <c r="R26" s="266"/>
      <c r="S26" s="266"/>
      <c r="T26" s="266"/>
      <c r="U26" s="266"/>
      <c r="V26" s="266"/>
      <c r="W26" s="266"/>
      <c r="X26" s="266"/>
    </row>
    <row r="27" spans="1:28" ht="12.75" customHeight="1">
      <c r="A27" s="266"/>
      <c r="B27" s="387"/>
      <c r="C27" s="266"/>
      <c r="D27" s="266"/>
      <c r="E27" s="266"/>
      <c r="F27" s="321"/>
      <c r="G27" s="266"/>
      <c r="H27" s="266"/>
      <c r="I27" s="266"/>
      <c r="J27" s="266"/>
      <c r="K27" s="320"/>
      <c r="L27" s="320"/>
      <c r="M27" s="320"/>
      <c r="N27" s="266"/>
      <c r="O27" s="266"/>
      <c r="P27" s="266"/>
      <c r="Q27" s="266"/>
      <c r="R27" s="266"/>
      <c r="S27" s="266"/>
      <c r="T27" s="266"/>
      <c r="U27" s="266"/>
      <c r="V27" s="266"/>
      <c r="W27" s="266"/>
      <c r="X27" s="266"/>
    </row>
    <row r="28" spans="1:28" ht="12.75" customHeight="1">
      <c r="A28" s="266"/>
      <c r="B28" s="387"/>
      <c r="C28" s="266"/>
      <c r="D28" s="266"/>
      <c r="E28" s="266"/>
      <c r="F28" s="266"/>
      <c r="G28" s="266"/>
      <c r="H28" s="266"/>
      <c r="I28" s="266"/>
      <c r="J28" s="266"/>
      <c r="K28" s="320"/>
      <c r="L28" s="320"/>
      <c r="M28" s="320"/>
      <c r="N28" s="266"/>
      <c r="O28" s="266"/>
      <c r="P28" s="266"/>
      <c r="Q28" s="266"/>
      <c r="R28" s="266"/>
      <c r="S28" s="266"/>
      <c r="T28" s="266"/>
      <c r="U28" s="266"/>
      <c r="V28" s="266"/>
      <c r="W28" s="266"/>
      <c r="X28" s="266"/>
    </row>
    <row r="29" spans="1:28" ht="12.75" customHeight="1">
      <c r="A29" s="266"/>
      <c r="B29" s="387"/>
      <c r="C29" s="266"/>
      <c r="D29" s="266"/>
      <c r="E29" s="266"/>
      <c r="F29" s="266"/>
      <c r="G29" s="266"/>
      <c r="H29" s="266"/>
      <c r="I29" s="266"/>
      <c r="J29" s="266"/>
      <c r="K29" s="320"/>
      <c r="L29" s="320"/>
      <c r="M29" s="320"/>
      <c r="N29" s="266"/>
      <c r="O29" s="266"/>
      <c r="P29" s="266"/>
      <c r="Q29" s="266"/>
      <c r="R29" s="266"/>
      <c r="S29" s="266"/>
      <c r="T29" s="266"/>
      <c r="U29" s="266"/>
      <c r="V29" s="266"/>
      <c r="W29" s="266"/>
      <c r="X29" s="266"/>
    </row>
    <row r="30" spans="1:28" ht="12.75" customHeight="1">
      <c r="A30" s="266"/>
      <c r="B30" s="387"/>
      <c r="C30" s="266"/>
      <c r="D30" s="266"/>
      <c r="E30" s="266"/>
      <c r="F30" s="266"/>
      <c r="G30" s="266"/>
      <c r="H30" s="266"/>
      <c r="I30" s="266"/>
      <c r="J30" s="266"/>
      <c r="K30" s="320"/>
      <c r="L30" s="320"/>
      <c r="M30" s="320"/>
      <c r="N30" s="266"/>
      <c r="O30" s="266"/>
      <c r="P30" s="266"/>
      <c r="Q30" s="266"/>
      <c r="R30" s="266"/>
      <c r="S30" s="266"/>
      <c r="T30" s="266"/>
      <c r="U30" s="266"/>
      <c r="V30" s="266"/>
      <c r="W30" s="266"/>
      <c r="X30" s="266"/>
    </row>
    <row r="31" spans="1:28" ht="12.75" customHeight="1">
      <c r="A31" s="266"/>
      <c r="B31" s="387"/>
      <c r="C31" s="266"/>
      <c r="D31" s="266"/>
      <c r="E31" s="266"/>
      <c r="F31" s="266"/>
      <c r="G31" s="266"/>
      <c r="H31" s="266"/>
      <c r="I31" s="266"/>
      <c r="J31" s="266"/>
      <c r="K31" s="320"/>
      <c r="L31" s="320"/>
      <c r="M31" s="320"/>
      <c r="N31" s="266"/>
      <c r="O31" s="266"/>
      <c r="P31" s="266"/>
      <c r="Q31" s="266"/>
      <c r="R31" s="266"/>
      <c r="S31" s="266"/>
      <c r="T31" s="266"/>
      <c r="U31" s="266"/>
      <c r="V31" s="266"/>
      <c r="W31" s="266"/>
      <c r="X31" s="266"/>
    </row>
    <row r="32" spans="1:28" ht="12.75" customHeight="1">
      <c r="A32" s="266"/>
      <c r="B32" s="387"/>
      <c r="C32" s="266"/>
      <c r="D32" s="266"/>
      <c r="E32" s="266"/>
      <c r="F32" s="266"/>
      <c r="G32" s="266"/>
      <c r="H32" s="266"/>
      <c r="I32" s="266"/>
      <c r="J32" s="266"/>
      <c r="K32" s="320"/>
      <c r="L32" s="320"/>
      <c r="M32" s="320"/>
      <c r="N32" s="266"/>
      <c r="O32" s="266"/>
      <c r="P32" s="266"/>
      <c r="Q32" s="266"/>
      <c r="R32" s="266"/>
      <c r="S32" s="266"/>
      <c r="T32" s="266"/>
      <c r="U32" s="266"/>
      <c r="V32" s="266"/>
      <c r="W32" s="266"/>
      <c r="X32" s="266"/>
    </row>
    <row r="33" spans="1:24" ht="12.75" customHeight="1">
      <c r="A33" s="266"/>
      <c r="B33" s="387"/>
      <c r="C33" s="266"/>
      <c r="D33" s="266"/>
      <c r="E33" s="266"/>
      <c r="F33" s="266"/>
      <c r="G33" s="266"/>
      <c r="H33" s="266"/>
      <c r="I33" s="266"/>
      <c r="J33" s="266"/>
      <c r="K33" s="320"/>
      <c r="L33" s="320"/>
      <c r="M33" s="320"/>
      <c r="N33" s="266"/>
      <c r="O33" s="266"/>
      <c r="P33" s="266"/>
      <c r="Q33" s="266"/>
      <c r="R33" s="266"/>
      <c r="S33" s="266"/>
      <c r="T33" s="266"/>
      <c r="U33" s="266"/>
      <c r="V33" s="266"/>
      <c r="W33" s="266"/>
      <c r="X33" s="266"/>
    </row>
    <row r="34" spans="1:24" ht="12.75" customHeight="1">
      <c r="A34" s="266"/>
      <c r="B34" s="387"/>
      <c r="C34" s="266"/>
      <c r="D34" s="266"/>
      <c r="E34" s="266"/>
      <c r="F34" s="266"/>
      <c r="G34" s="266"/>
      <c r="H34" s="266"/>
      <c r="I34" s="266"/>
      <c r="J34" s="266"/>
      <c r="K34" s="320"/>
      <c r="L34" s="320"/>
      <c r="M34" s="320"/>
      <c r="N34" s="266"/>
      <c r="O34" s="266"/>
      <c r="P34" s="266"/>
      <c r="Q34" s="266"/>
      <c r="R34" s="266"/>
      <c r="S34" s="266"/>
      <c r="T34" s="266"/>
      <c r="U34" s="266"/>
      <c r="V34" s="266"/>
      <c r="W34" s="266"/>
      <c r="X34" s="266"/>
    </row>
    <row r="35" spans="1:24" ht="12.75" customHeight="1">
      <c r="A35" s="266"/>
      <c r="B35" s="387"/>
      <c r="C35" s="266"/>
      <c r="D35" s="266"/>
      <c r="E35" s="266"/>
      <c r="F35" s="266"/>
      <c r="G35" s="266"/>
      <c r="H35" s="266"/>
      <c r="I35" s="266"/>
      <c r="J35" s="266"/>
      <c r="K35" s="320"/>
      <c r="L35" s="320"/>
      <c r="M35" s="320"/>
      <c r="N35" s="266"/>
      <c r="O35" s="266"/>
      <c r="P35" s="266"/>
      <c r="Q35" s="266"/>
      <c r="R35" s="266"/>
      <c r="S35" s="266"/>
      <c r="T35" s="266"/>
      <c r="U35" s="266"/>
      <c r="V35" s="266"/>
      <c r="W35" s="266"/>
      <c r="X35" s="266"/>
    </row>
    <row r="36" spans="1:24" ht="12.75" customHeight="1">
      <c r="A36" s="266"/>
      <c r="B36" s="387"/>
      <c r="C36" s="266"/>
      <c r="D36" s="266"/>
      <c r="E36" s="266"/>
      <c r="F36" s="266"/>
      <c r="G36" s="266"/>
      <c r="H36" s="266"/>
      <c r="I36" s="266"/>
      <c r="J36" s="266"/>
      <c r="K36" s="320"/>
      <c r="L36" s="320"/>
      <c r="M36" s="320"/>
      <c r="N36" s="266"/>
      <c r="O36" s="266"/>
      <c r="P36" s="266"/>
      <c r="Q36" s="266"/>
      <c r="R36" s="266"/>
      <c r="S36" s="266"/>
      <c r="T36" s="266"/>
      <c r="U36" s="266"/>
      <c r="V36" s="266"/>
      <c r="W36" s="266"/>
      <c r="X36" s="266"/>
    </row>
    <row r="37" spans="1:24" ht="12.75" customHeight="1">
      <c r="A37" s="266"/>
      <c r="B37" s="387"/>
      <c r="C37" s="266"/>
      <c r="D37" s="266"/>
      <c r="E37" s="266"/>
      <c r="F37" s="266"/>
      <c r="G37" s="266"/>
      <c r="H37" s="266"/>
      <c r="I37" s="266"/>
      <c r="J37" s="266"/>
      <c r="K37" s="320"/>
      <c r="L37" s="320"/>
      <c r="M37" s="320"/>
      <c r="N37" s="266"/>
      <c r="O37" s="266"/>
      <c r="P37" s="266"/>
      <c r="Q37" s="266"/>
      <c r="R37" s="266"/>
      <c r="S37" s="266"/>
      <c r="T37" s="266"/>
      <c r="U37" s="266"/>
      <c r="V37" s="266"/>
      <c r="W37" s="266"/>
      <c r="X37" s="266"/>
    </row>
    <row r="38" spans="1:24" ht="12.75" customHeight="1">
      <c r="A38" s="266"/>
      <c r="B38" s="387"/>
      <c r="C38" s="266"/>
      <c r="D38" s="266"/>
      <c r="E38" s="266"/>
      <c r="F38" s="266"/>
      <c r="G38" s="266"/>
      <c r="H38" s="266"/>
      <c r="I38" s="266"/>
      <c r="J38" s="266"/>
      <c r="K38" s="320"/>
      <c r="L38" s="320"/>
      <c r="M38" s="320"/>
      <c r="N38" s="266"/>
      <c r="O38" s="266"/>
      <c r="P38" s="266"/>
      <c r="Q38" s="266"/>
      <c r="R38" s="266"/>
      <c r="S38" s="266"/>
      <c r="T38" s="266"/>
      <c r="U38" s="266"/>
      <c r="V38" s="266"/>
      <c r="W38" s="266"/>
      <c r="X38" s="266"/>
    </row>
    <row r="39" spans="1:24" ht="12.75" customHeight="1">
      <c r="A39" s="266"/>
      <c r="B39" s="387"/>
      <c r="C39" s="266"/>
      <c r="D39" s="266"/>
      <c r="E39" s="266"/>
      <c r="F39" s="266"/>
      <c r="G39" s="266"/>
      <c r="H39" s="266"/>
      <c r="I39" s="266"/>
      <c r="J39" s="266"/>
      <c r="K39" s="320"/>
      <c r="L39" s="320"/>
      <c r="M39" s="320"/>
      <c r="N39" s="266"/>
      <c r="O39" s="266"/>
      <c r="P39" s="266"/>
      <c r="Q39" s="266"/>
      <c r="R39" s="266"/>
      <c r="S39" s="266"/>
      <c r="T39" s="266"/>
      <c r="U39" s="266"/>
      <c r="V39" s="266"/>
      <c r="W39" s="266"/>
      <c r="X39" s="266"/>
    </row>
    <row r="40" spans="1:24" ht="12.75" customHeight="1">
      <c r="A40" s="266"/>
      <c r="B40" s="387"/>
      <c r="C40" s="266"/>
      <c r="D40" s="266"/>
      <c r="E40" s="266"/>
      <c r="F40" s="266"/>
      <c r="G40" s="266"/>
      <c r="H40" s="266"/>
      <c r="I40" s="266"/>
      <c r="J40" s="266"/>
      <c r="K40" s="320"/>
      <c r="L40" s="320"/>
      <c r="M40" s="320"/>
      <c r="N40" s="266"/>
      <c r="O40" s="266"/>
      <c r="P40" s="266"/>
      <c r="Q40" s="266"/>
      <c r="R40" s="266"/>
      <c r="S40" s="266"/>
      <c r="T40" s="266"/>
      <c r="U40" s="266"/>
      <c r="V40" s="266"/>
      <c r="W40" s="266"/>
      <c r="X40" s="266"/>
    </row>
    <row r="41" spans="1:24" ht="12.75" customHeight="1">
      <c r="A41" s="266"/>
      <c r="B41" s="387"/>
      <c r="C41" s="266"/>
      <c r="D41" s="266"/>
      <c r="E41" s="266"/>
      <c r="F41" s="266"/>
      <c r="G41" s="266"/>
      <c r="H41" s="266"/>
      <c r="I41" s="266"/>
      <c r="J41" s="266"/>
      <c r="K41" s="320"/>
      <c r="L41" s="320"/>
      <c r="M41" s="320"/>
      <c r="N41" s="266"/>
      <c r="O41" s="266"/>
      <c r="P41" s="266"/>
      <c r="Q41" s="266"/>
      <c r="R41" s="266"/>
      <c r="S41" s="266"/>
      <c r="T41" s="266"/>
      <c r="U41" s="266"/>
      <c r="V41" s="266"/>
      <c r="W41" s="266"/>
      <c r="X41" s="266"/>
    </row>
    <row r="42" spans="1:24" ht="12.75" customHeight="1">
      <c r="A42" s="266"/>
      <c r="B42" s="387"/>
      <c r="C42" s="266"/>
      <c r="D42" s="266"/>
      <c r="E42" s="266"/>
      <c r="F42" s="266"/>
      <c r="G42" s="266"/>
      <c r="H42" s="266"/>
      <c r="I42" s="266"/>
      <c r="J42" s="266"/>
      <c r="K42" s="320"/>
      <c r="L42" s="320"/>
      <c r="M42" s="320"/>
      <c r="N42" s="266"/>
      <c r="O42" s="266"/>
      <c r="P42" s="266"/>
      <c r="Q42" s="266"/>
      <c r="R42" s="266"/>
      <c r="S42" s="266"/>
      <c r="T42" s="266"/>
      <c r="U42" s="266"/>
      <c r="V42" s="266"/>
      <c r="W42" s="266"/>
      <c r="X42" s="266"/>
    </row>
    <row r="43" spans="1:24" ht="12.75" customHeight="1">
      <c r="A43" s="266"/>
      <c r="B43" s="387"/>
      <c r="C43" s="266"/>
      <c r="D43" s="266"/>
      <c r="E43" s="266"/>
      <c r="F43" s="266"/>
      <c r="G43" s="266"/>
      <c r="H43" s="266"/>
      <c r="I43" s="266"/>
      <c r="J43" s="266"/>
      <c r="K43" s="320"/>
      <c r="L43" s="320"/>
      <c r="M43" s="320"/>
      <c r="N43" s="266"/>
      <c r="O43" s="266"/>
      <c r="P43" s="266"/>
      <c r="Q43" s="266"/>
      <c r="R43" s="266"/>
      <c r="S43" s="266"/>
      <c r="T43" s="266"/>
      <c r="U43" s="266"/>
      <c r="V43" s="266"/>
      <c r="W43" s="266"/>
      <c r="X43" s="266"/>
    </row>
    <row r="44" spans="1:24" ht="12.75" customHeight="1">
      <c r="A44" s="266"/>
      <c r="B44" s="387"/>
      <c r="C44" s="266"/>
      <c r="D44" s="266"/>
      <c r="E44" s="266"/>
      <c r="F44" s="266"/>
      <c r="G44" s="266"/>
      <c r="H44" s="266"/>
      <c r="I44" s="266"/>
      <c r="J44" s="266"/>
      <c r="K44" s="320"/>
      <c r="L44" s="320"/>
      <c r="M44" s="320"/>
      <c r="N44" s="266"/>
      <c r="O44" s="266"/>
      <c r="P44" s="266"/>
      <c r="Q44" s="266"/>
      <c r="R44" s="266"/>
      <c r="S44" s="266"/>
      <c r="T44" s="266"/>
      <c r="U44" s="266"/>
      <c r="V44" s="266"/>
      <c r="W44" s="266"/>
      <c r="X44" s="266"/>
    </row>
    <row r="45" spans="1:24" ht="12.75" customHeight="1">
      <c r="A45" s="266"/>
      <c r="B45" s="387"/>
      <c r="C45" s="266"/>
      <c r="D45" s="266"/>
      <c r="E45" s="266"/>
      <c r="F45" s="266"/>
      <c r="G45" s="266"/>
      <c r="H45" s="266"/>
      <c r="I45" s="266"/>
      <c r="J45" s="266"/>
      <c r="K45" s="320"/>
      <c r="L45" s="320"/>
      <c r="M45" s="320"/>
      <c r="N45" s="266"/>
      <c r="O45" s="266"/>
      <c r="P45" s="266"/>
      <c r="Q45" s="266"/>
      <c r="R45" s="266"/>
      <c r="S45" s="266"/>
      <c r="T45" s="266"/>
      <c r="U45" s="266"/>
      <c r="V45" s="266"/>
      <c r="W45" s="266"/>
      <c r="X45" s="266"/>
    </row>
    <row r="46" spans="1:24" ht="12.75" customHeight="1">
      <c r="A46" s="266"/>
      <c r="B46" s="387"/>
      <c r="C46" s="266"/>
      <c r="D46" s="266"/>
      <c r="E46" s="266"/>
      <c r="F46" s="266"/>
      <c r="G46" s="266"/>
      <c r="H46" s="266"/>
      <c r="I46" s="266"/>
      <c r="J46" s="266"/>
      <c r="K46" s="320"/>
      <c r="L46" s="320"/>
      <c r="M46" s="320"/>
      <c r="N46" s="266"/>
      <c r="O46" s="266"/>
      <c r="P46" s="266"/>
      <c r="Q46" s="266"/>
      <c r="R46" s="266"/>
      <c r="S46" s="266"/>
      <c r="T46" s="266"/>
      <c r="U46" s="266"/>
      <c r="V46" s="266"/>
      <c r="W46" s="266"/>
      <c r="X46" s="266"/>
    </row>
    <row r="47" spans="1:24" ht="12.75" customHeight="1">
      <c r="A47" s="266"/>
      <c r="B47" s="387"/>
      <c r="C47" s="266"/>
      <c r="D47" s="266"/>
      <c r="E47" s="266"/>
      <c r="F47" s="266"/>
      <c r="G47" s="266"/>
      <c r="H47" s="266"/>
      <c r="I47" s="266"/>
      <c r="J47" s="266"/>
      <c r="K47" s="320"/>
      <c r="L47" s="320"/>
      <c r="M47" s="320"/>
      <c r="N47" s="266"/>
      <c r="O47" s="266"/>
      <c r="P47" s="266"/>
      <c r="Q47" s="266"/>
      <c r="R47" s="266"/>
      <c r="S47" s="266"/>
      <c r="T47" s="266"/>
      <c r="U47" s="266"/>
      <c r="V47" s="266"/>
      <c r="W47" s="266"/>
      <c r="X47" s="266"/>
    </row>
    <row r="48" spans="1:24" ht="12.75" customHeight="1">
      <c r="A48" s="266"/>
      <c r="B48" s="387"/>
      <c r="C48" s="266"/>
      <c r="D48" s="266"/>
      <c r="E48" s="266"/>
      <c r="F48" s="266"/>
      <c r="G48" s="266"/>
      <c r="H48" s="266"/>
      <c r="I48" s="266"/>
      <c r="J48" s="266"/>
      <c r="K48" s="320"/>
      <c r="L48" s="320"/>
      <c r="M48" s="320"/>
      <c r="N48" s="266"/>
      <c r="O48" s="266"/>
      <c r="P48" s="266"/>
      <c r="Q48" s="266"/>
      <c r="R48" s="266"/>
      <c r="S48" s="266"/>
      <c r="T48" s="266"/>
      <c r="U48" s="266"/>
      <c r="V48" s="266"/>
      <c r="W48" s="266"/>
      <c r="X48" s="266"/>
    </row>
    <row r="49" spans="1:24" ht="12.75" customHeight="1">
      <c r="A49" s="266"/>
      <c r="B49" s="387"/>
      <c r="C49" s="266"/>
      <c r="D49" s="266"/>
      <c r="E49" s="266"/>
      <c r="F49" s="266"/>
      <c r="G49" s="266"/>
      <c r="H49" s="266"/>
      <c r="I49" s="266"/>
      <c r="J49" s="266"/>
      <c r="K49" s="320"/>
      <c r="L49" s="320"/>
      <c r="M49" s="320"/>
      <c r="N49" s="266"/>
      <c r="O49" s="266"/>
      <c r="P49" s="266"/>
      <c r="Q49" s="266"/>
      <c r="R49" s="266"/>
      <c r="S49" s="266"/>
      <c r="T49" s="266"/>
      <c r="U49" s="266"/>
      <c r="V49" s="266"/>
      <c r="W49" s="266"/>
      <c r="X49" s="266"/>
    </row>
    <row r="50" spans="1:24" ht="12.75" customHeight="1">
      <c r="A50" s="266"/>
      <c r="B50" s="387"/>
      <c r="C50" s="266"/>
      <c r="D50" s="266"/>
      <c r="E50" s="266"/>
      <c r="F50" s="266"/>
      <c r="G50" s="266"/>
      <c r="H50" s="266"/>
      <c r="I50" s="266"/>
      <c r="J50" s="266"/>
      <c r="K50" s="320"/>
      <c r="L50" s="320"/>
      <c r="M50" s="320"/>
      <c r="N50" s="266"/>
      <c r="O50" s="266"/>
      <c r="P50" s="266"/>
      <c r="Q50" s="266"/>
      <c r="R50" s="266"/>
      <c r="S50" s="266"/>
      <c r="T50" s="266"/>
      <c r="U50" s="266"/>
      <c r="V50" s="266"/>
      <c r="W50" s="266"/>
      <c r="X50" s="266"/>
    </row>
    <row r="51" spans="1:24" ht="12.75" customHeight="1">
      <c r="A51" s="266"/>
      <c r="B51" s="387"/>
      <c r="C51" s="266"/>
      <c r="D51" s="266"/>
      <c r="E51" s="266"/>
      <c r="F51" s="266"/>
      <c r="G51" s="266"/>
      <c r="H51" s="266"/>
      <c r="I51" s="266"/>
      <c r="J51" s="266"/>
      <c r="K51" s="320"/>
      <c r="L51" s="320"/>
      <c r="M51" s="320"/>
      <c r="N51" s="266"/>
      <c r="O51" s="266"/>
      <c r="P51" s="266"/>
      <c r="Q51" s="266"/>
      <c r="R51" s="266"/>
      <c r="S51" s="266"/>
      <c r="T51" s="266"/>
      <c r="U51" s="266"/>
      <c r="V51" s="266"/>
      <c r="W51" s="266"/>
      <c r="X51" s="266"/>
    </row>
    <row r="52" spans="1:24" ht="12.75" customHeight="1">
      <c r="A52" s="266"/>
      <c r="B52" s="387"/>
      <c r="C52" s="266"/>
      <c r="D52" s="266"/>
      <c r="E52" s="266"/>
      <c r="F52" s="266"/>
      <c r="G52" s="266"/>
      <c r="H52" s="266"/>
      <c r="I52" s="266"/>
      <c r="J52" s="266"/>
      <c r="K52" s="320"/>
      <c r="L52" s="320"/>
      <c r="M52" s="320"/>
      <c r="N52" s="266"/>
      <c r="O52" s="266"/>
      <c r="P52" s="266"/>
      <c r="Q52" s="266"/>
      <c r="R52" s="266"/>
      <c r="S52" s="266"/>
      <c r="T52" s="266"/>
      <c r="U52" s="266"/>
      <c r="V52" s="266"/>
      <c r="W52" s="266"/>
      <c r="X52" s="266"/>
    </row>
    <row r="53" spans="1:24" ht="12.75" customHeight="1">
      <c r="A53" s="266"/>
      <c r="B53" s="387"/>
      <c r="C53" s="266"/>
      <c r="D53" s="266"/>
      <c r="E53" s="266"/>
      <c r="F53" s="266"/>
      <c r="G53" s="266"/>
      <c r="H53" s="266"/>
      <c r="I53" s="266"/>
      <c r="J53" s="266"/>
      <c r="K53" s="320"/>
      <c r="L53" s="320"/>
      <c r="M53" s="320"/>
      <c r="N53" s="266"/>
      <c r="O53" s="266"/>
      <c r="P53" s="266"/>
      <c r="Q53" s="266"/>
      <c r="R53" s="266"/>
      <c r="S53" s="266"/>
      <c r="T53" s="266"/>
      <c r="U53" s="266"/>
      <c r="V53" s="266"/>
      <c r="W53" s="266"/>
      <c r="X53" s="266"/>
    </row>
    <row r="54" spans="1:24" ht="12.75" customHeight="1">
      <c r="A54" s="266"/>
      <c r="B54" s="387"/>
      <c r="C54" s="266"/>
      <c r="D54" s="266"/>
      <c r="E54" s="266"/>
      <c r="F54" s="266"/>
      <c r="G54" s="266"/>
      <c r="H54" s="266"/>
      <c r="I54" s="266"/>
      <c r="J54" s="266"/>
      <c r="K54" s="320"/>
      <c r="L54" s="320"/>
      <c r="M54" s="320"/>
      <c r="N54" s="266"/>
      <c r="O54" s="266"/>
      <c r="P54" s="266"/>
      <c r="Q54" s="266"/>
      <c r="R54" s="266"/>
      <c r="S54" s="266"/>
      <c r="T54" s="266"/>
      <c r="U54" s="266"/>
      <c r="V54" s="266"/>
      <c r="W54" s="266"/>
      <c r="X54" s="266"/>
    </row>
    <row r="55" spans="1:24" ht="12.75" customHeight="1">
      <c r="A55" s="266"/>
      <c r="B55" s="387"/>
      <c r="C55" s="266"/>
      <c r="D55" s="266"/>
      <c r="E55" s="266"/>
      <c r="F55" s="266"/>
      <c r="G55" s="266"/>
      <c r="H55" s="266"/>
      <c r="I55" s="266"/>
      <c r="J55" s="266"/>
      <c r="K55" s="320"/>
      <c r="L55" s="320"/>
      <c r="M55" s="320"/>
      <c r="N55" s="266"/>
      <c r="O55" s="266"/>
      <c r="P55" s="266"/>
      <c r="Q55" s="266"/>
      <c r="R55" s="266"/>
      <c r="S55" s="266"/>
      <c r="T55" s="266"/>
      <c r="U55" s="266"/>
      <c r="V55" s="266"/>
      <c r="W55" s="266"/>
      <c r="X55" s="266"/>
    </row>
    <row r="56" spans="1:24" ht="12.75" customHeight="1">
      <c r="A56" s="266"/>
      <c r="B56" s="387"/>
      <c r="C56" s="266"/>
      <c r="D56" s="266"/>
      <c r="E56" s="266"/>
      <c r="F56" s="266"/>
      <c r="G56" s="266"/>
      <c r="H56" s="266"/>
      <c r="I56" s="266"/>
      <c r="J56" s="266"/>
      <c r="K56" s="320"/>
      <c r="L56" s="320"/>
      <c r="M56" s="320"/>
      <c r="N56" s="266"/>
      <c r="O56" s="266"/>
      <c r="P56" s="266"/>
      <c r="Q56" s="266"/>
      <c r="R56" s="266"/>
      <c r="S56" s="266"/>
      <c r="T56" s="266"/>
      <c r="U56" s="266"/>
      <c r="V56" s="266"/>
      <c r="W56" s="266"/>
      <c r="X56" s="266"/>
    </row>
    <row r="57" spans="1:24" ht="12.75" customHeight="1">
      <c r="A57" s="266"/>
      <c r="B57" s="387"/>
      <c r="C57" s="266"/>
      <c r="D57" s="266"/>
      <c r="E57" s="266"/>
      <c r="F57" s="266"/>
      <c r="G57" s="266"/>
      <c r="H57" s="266"/>
      <c r="I57" s="266"/>
      <c r="J57" s="266"/>
      <c r="K57" s="320"/>
      <c r="L57" s="320"/>
      <c r="M57" s="320"/>
      <c r="N57" s="266"/>
      <c r="O57" s="266"/>
      <c r="P57" s="266"/>
      <c r="Q57" s="266"/>
      <c r="R57" s="266"/>
      <c r="S57" s="266"/>
      <c r="T57" s="266"/>
      <c r="U57" s="266"/>
      <c r="V57" s="266"/>
      <c r="W57" s="266"/>
      <c r="X57" s="266"/>
    </row>
    <row r="58" spans="1:24" ht="12.75" customHeight="1">
      <c r="A58" s="266"/>
      <c r="B58" s="387"/>
      <c r="C58" s="266"/>
      <c r="D58" s="266"/>
      <c r="E58" s="266"/>
      <c r="F58" s="266"/>
      <c r="G58" s="266"/>
      <c r="H58" s="266"/>
      <c r="I58" s="266"/>
      <c r="J58" s="266"/>
      <c r="K58" s="320"/>
      <c r="L58" s="320"/>
      <c r="M58" s="320"/>
      <c r="N58" s="266"/>
      <c r="O58" s="266"/>
      <c r="P58" s="266"/>
      <c r="Q58" s="266"/>
      <c r="R58" s="266"/>
      <c r="S58" s="266"/>
      <c r="T58" s="266"/>
      <c r="U58" s="266"/>
      <c r="V58" s="266"/>
      <c r="W58" s="266"/>
      <c r="X58" s="266"/>
    </row>
    <row r="59" spans="1:24" ht="12.75" customHeight="1">
      <c r="A59" s="266"/>
      <c r="B59" s="387"/>
      <c r="C59" s="266"/>
      <c r="D59" s="266"/>
      <c r="E59" s="266"/>
      <c r="F59" s="266"/>
      <c r="G59" s="266"/>
      <c r="H59" s="266"/>
      <c r="I59" s="266"/>
      <c r="J59" s="266"/>
      <c r="K59" s="320"/>
      <c r="L59" s="320"/>
      <c r="M59" s="320"/>
      <c r="N59" s="266"/>
      <c r="O59" s="266"/>
      <c r="P59" s="266"/>
      <c r="Q59" s="266"/>
      <c r="R59" s="266"/>
      <c r="S59" s="266"/>
      <c r="T59" s="266"/>
      <c r="U59" s="266"/>
      <c r="V59" s="266"/>
      <c r="W59" s="266"/>
      <c r="X59" s="266"/>
    </row>
    <row r="60" spans="1:24" ht="12.75" customHeight="1">
      <c r="A60" s="266"/>
      <c r="B60" s="387"/>
      <c r="C60" s="266"/>
      <c r="D60" s="266"/>
      <c r="E60" s="266"/>
      <c r="F60" s="266"/>
      <c r="G60" s="266"/>
      <c r="H60" s="266"/>
      <c r="I60" s="266"/>
      <c r="J60" s="266"/>
      <c r="K60" s="320"/>
      <c r="L60" s="320"/>
      <c r="M60" s="320"/>
      <c r="N60" s="266"/>
      <c r="O60" s="266"/>
      <c r="P60" s="266"/>
      <c r="Q60" s="266"/>
      <c r="R60" s="266"/>
      <c r="S60" s="266"/>
      <c r="T60" s="266"/>
      <c r="U60" s="266"/>
      <c r="V60" s="266"/>
      <c r="W60" s="266"/>
      <c r="X60" s="266"/>
    </row>
    <row r="61" spans="1:24" ht="12.75" customHeight="1">
      <c r="A61" s="266"/>
      <c r="B61" s="387"/>
      <c r="C61" s="266"/>
      <c r="D61" s="266"/>
      <c r="E61" s="266"/>
      <c r="F61" s="266"/>
      <c r="G61" s="266"/>
      <c r="H61" s="266"/>
      <c r="I61" s="266"/>
      <c r="J61" s="266"/>
      <c r="K61" s="320"/>
      <c r="L61" s="320"/>
      <c r="M61" s="320"/>
      <c r="N61" s="266"/>
      <c r="O61" s="266"/>
      <c r="P61" s="266"/>
      <c r="Q61" s="266"/>
      <c r="R61" s="266"/>
      <c r="S61" s="266"/>
      <c r="T61" s="266"/>
      <c r="U61" s="266"/>
      <c r="V61" s="266"/>
      <c r="W61" s="266"/>
      <c r="X61" s="266"/>
    </row>
    <row r="62" spans="1:24" ht="12.75" customHeight="1">
      <c r="A62" s="266"/>
      <c r="B62" s="387"/>
      <c r="C62" s="266"/>
      <c r="D62" s="266"/>
      <c r="E62" s="266"/>
      <c r="F62" s="266"/>
      <c r="G62" s="266"/>
      <c r="H62" s="266"/>
      <c r="I62" s="266"/>
      <c r="J62" s="266"/>
      <c r="K62" s="320"/>
      <c r="L62" s="320"/>
      <c r="M62" s="320"/>
      <c r="N62" s="266"/>
      <c r="O62" s="266"/>
      <c r="P62" s="266"/>
      <c r="Q62" s="266"/>
      <c r="R62" s="266"/>
      <c r="S62" s="266"/>
      <c r="T62" s="266"/>
      <c r="U62" s="266"/>
      <c r="V62" s="266"/>
      <c r="W62" s="266"/>
      <c r="X62" s="266"/>
    </row>
    <row r="63" spans="1:24" ht="12.75" customHeight="1">
      <c r="A63" s="266"/>
      <c r="B63" s="387"/>
      <c r="C63" s="266"/>
      <c r="D63" s="266"/>
      <c r="E63" s="266"/>
      <c r="F63" s="266"/>
      <c r="G63" s="266"/>
      <c r="H63" s="266"/>
      <c r="I63" s="266"/>
      <c r="J63" s="266"/>
      <c r="K63" s="320"/>
      <c r="L63" s="320"/>
      <c r="M63" s="320"/>
      <c r="N63" s="266"/>
      <c r="O63" s="266"/>
      <c r="P63" s="266"/>
      <c r="Q63" s="266"/>
      <c r="R63" s="266"/>
      <c r="S63" s="266"/>
      <c r="T63" s="266"/>
      <c r="U63" s="266"/>
      <c r="V63" s="266"/>
      <c r="W63" s="266"/>
      <c r="X63" s="266"/>
    </row>
    <row r="64" spans="1:24" ht="12.75" customHeight="1">
      <c r="A64" s="266"/>
      <c r="B64" s="387"/>
      <c r="C64" s="266"/>
      <c r="D64" s="266"/>
      <c r="E64" s="266"/>
      <c r="F64" s="266"/>
      <c r="G64" s="266"/>
      <c r="H64" s="266"/>
      <c r="I64" s="266"/>
      <c r="J64" s="266"/>
      <c r="K64" s="320"/>
      <c r="L64" s="320"/>
      <c r="M64" s="320"/>
      <c r="N64" s="266"/>
      <c r="O64" s="266"/>
      <c r="P64" s="266"/>
      <c r="Q64" s="266"/>
      <c r="R64" s="266"/>
      <c r="S64" s="266"/>
      <c r="T64" s="266"/>
      <c r="U64" s="266"/>
      <c r="V64" s="266"/>
      <c r="W64" s="266"/>
      <c r="X64" s="266"/>
    </row>
    <row r="65" spans="1:24" ht="12.75" customHeight="1">
      <c r="A65" s="266"/>
      <c r="B65" s="387"/>
      <c r="C65" s="266"/>
      <c r="D65" s="266"/>
      <c r="E65" s="266"/>
      <c r="F65" s="266"/>
      <c r="G65" s="266"/>
      <c r="H65" s="266"/>
      <c r="I65" s="266"/>
      <c r="J65" s="266"/>
      <c r="K65" s="320"/>
      <c r="L65" s="320"/>
      <c r="M65" s="320"/>
      <c r="N65" s="266"/>
      <c r="O65" s="266"/>
      <c r="P65" s="266"/>
      <c r="Q65" s="266"/>
      <c r="R65" s="266"/>
      <c r="S65" s="266"/>
      <c r="T65" s="266"/>
      <c r="U65" s="266"/>
      <c r="V65" s="266"/>
      <c r="W65" s="266"/>
      <c r="X65" s="266"/>
    </row>
    <row r="66" spans="1:24" ht="12.75" customHeight="1">
      <c r="A66" s="266"/>
      <c r="B66" s="387"/>
      <c r="C66" s="266"/>
      <c r="D66" s="266"/>
      <c r="E66" s="266"/>
      <c r="F66" s="266"/>
      <c r="G66" s="266"/>
      <c r="H66" s="266"/>
      <c r="I66" s="266"/>
      <c r="J66" s="266"/>
      <c r="K66" s="320"/>
      <c r="L66" s="320"/>
      <c r="M66" s="320"/>
      <c r="N66" s="266"/>
      <c r="O66" s="266"/>
      <c r="P66" s="266"/>
      <c r="Q66" s="266"/>
      <c r="R66" s="266"/>
      <c r="S66" s="266"/>
      <c r="T66" s="266"/>
      <c r="U66" s="266"/>
      <c r="V66" s="266"/>
      <c r="W66" s="266"/>
      <c r="X66" s="266"/>
    </row>
    <row r="67" spans="1:24" ht="12.75" customHeight="1">
      <c r="A67" s="266"/>
      <c r="B67" s="387"/>
      <c r="C67" s="266"/>
      <c r="D67" s="266"/>
      <c r="E67" s="266"/>
      <c r="F67" s="266"/>
      <c r="G67" s="266"/>
      <c r="H67" s="266"/>
      <c r="I67" s="266"/>
      <c r="J67" s="266"/>
      <c r="K67" s="320"/>
      <c r="L67" s="320"/>
      <c r="M67" s="320"/>
      <c r="N67" s="266"/>
      <c r="O67" s="266"/>
      <c r="P67" s="266"/>
      <c r="Q67" s="266"/>
      <c r="R67" s="266"/>
      <c r="S67" s="266"/>
      <c r="T67" s="266"/>
      <c r="U67" s="266"/>
      <c r="V67" s="266"/>
      <c r="W67" s="266"/>
      <c r="X67" s="266"/>
    </row>
    <row r="68" spans="1:24" ht="12.75" customHeight="1">
      <c r="A68" s="266"/>
      <c r="B68" s="387"/>
      <c r="C68" s="266"/>
      <c r="D68" s="266"/>
      <c r="E68" s="266"/>
      <c r="F68" s="266"/>
      <c r="G68" s="266"/>
      <c r="H68" s="266"/>
      <c r="I68" s="266"/>
      <c r="J68" s="266"/>
      <c r="K68" s="320"/>
      <c r="L68" s="320"/>
      <c r="M68" s="320"/>
      <c r="N68" s="266"/>
      <c r="O68" s="266"/>
      <c r="P68" s="266"/>
      <c r="Q68" s="266"/>
      <c r="R68" s="266"/>
      <c r="S68" s="266"/>
      <c r="T68" s="266"/>
      <c r="U68" s="266"/>
      <c r="V68" s="266"/>
      <c r="W68" s="266"/>
      <c r="X68" s="266"/>
    </row>
    <row r="69" spans="1:24" ht="12.75" customHeight="1">
      <c r="A69" s="266"/>
      <c r="B69" s="387"/>
      <c r="C69" s="266"/>
      <c r="D69" s="266"/>
      <c r="E69" s="266"/>
      <c r="F69" s="266"/>
      <c r="G69" s="266"/>
      <c r="H69" s="266"/>
      <c r="I69" s="266"/>
      <c r="J69" s="266"/>
      <c r="K69" s="320"/>
      <c r="L69" s="320"/>
      <c r="M69" s="320"/>
      <c r="N69" s="266"/>
      <c r="O69" s="266"/>
      <c r="P69" s="266"/>
      <c r="Q69" s="266"/>
      <c r="R69" s="266"/>
      <c r="S69" s="266"/>
      <c r="T69" s="266"/>
      <c r="U69" s="266"/>
      <c r="V69" s="266"/>
      <c r="W69" s="266"/>
      <c r="X69" s="266"/>
    </row>
    <row r="70" spans="1:24" ht="12.75" customHeight="1">
      <c r="A70" s="266"/>
      <c r="B70" s="387"/>
      <c r="C70" s="266"/>
      <c r="D70" s="266"/>
      <c r="E70" s="266"/>
      <c r="F70" s="266"/>
      <c r="G70" s="266"/>
      <c r="H70" s="266"/>
      <c r="I70" s="266"/>
      <c r="J70" s="266"/>
      <c r="K70" s="320"/>
      <c r="L70" s="320"/>
      <c r="M70" s="320"/>
      <c r="N70" s="266"/>
      <c r="O70" s="266"/>
      <c r="P70" s="266"/>
      <c r="Q70" s="266"/>
      <c r="R70" s="266"/>
      <c r="S70" s="266"/>
      <c r="T70" s="266"/>
      <c r="U70" s="266"/>
      <c r="V70" s="266"/>
      <c r="W70" s="266"/>
      <c r="X70" s="266"/>
    </row>
    <row r="71" spans="1:24" ht="12.75" customHeight="1">
      <c r="A71" s="266"/>
      <c r="B71" s="387"/>
      <c r="C71" s="266"/>
      <c r="D71" s="266"/>
      <c r="E71" s="266"/>
      <c r="F71" s="266"/>
      <c r="G71" s="266"/>
      <c r="H71" s="266"/>
      <c r="I71" s="266"/>
      <c r="J71" s="266"/>
      <c r="K71" s="320"/>
      <c r="L71" s="320"/>
      <c r="M71" s="320"/>
      <c r="N71" s="266"/>
      <c r="O71" s="266"/>
      <c r="P71" s="266"/>
      <c r="Q71" s="266"/>
      <c r="R71" s="266"/>
      <c r="S71" s="266"/>
      <c r="T71" s="266"/>
      <c r="U71" s="266"/>
      <c r="V71" s="266"/>
      <c r="W71" s="266"/>
      <c r="X71" s="266"/>
    </row>
    <row r="72" spans="1:24" ht="12.75" customHeight="1">
      <c r="A72" s="266"/>
      <c r="B72" s="387"/>
      <c r="C72" s="266"/>
      <c r="D72" s="266"/>
      <c r="E72" s="266"/>
      <c r="F72" s="266"/>
      <c r="G72" s="266"/>
      <c r="H72" s="266"/>
      <c r="I72" s="266"/>
      <c r="J72" s="266"/>
      <c r="K72" s="320"/>
      <c r="L72" s="320"/>
      <c r="M72" s="320"/>
      <c r="N72" s="266"/>
      <c r="O72" s="266"/>
      <c r="P72" s="266"/>
      <c r="Q72" s="266"/>
      <c r="R72" s="266"/>
      <c r="S72" s="266"/>
      <c r="T72" s="266"/>
      <c r="U72" s="266"/>
      <c r="V72" s="266"/>
      <c r="W72" s="266"/>
      <c r="X72" s="266"/>
    </row>
    <row r="73" spans="1:24" ht="12.75" customHeight="1">
      <c r="A73" s="266"/>
      <c r="B73" s="387"/>
      <c r="C73" s="266"/>
      <c r="D73" s="266"/>
      <c r="E73" s="266"/>
      <c r="F73" s="266"/>
      <c r="G73" s="266"/>
      <c r="H73" s="266"/>
      <c r="I73" s="266"/>
      <c r="J73" s="266"/>
      <c r="K73" s="320"/>
      <c r="L73" s="320"/>
      <c r="M73" s="320"/>
      <c r="N73" s="266"/>
      <c r="O73" s="266"/>
      <c r="P73" s="266"/>
      <c r="Q73" s="266"/>
      <c r="R73" s="266"/>
      <c r="S73" s="266"/>
      <c r="T73" s="266"/>
      <c r="U73" s="266"/>
      <c r="V73" s="266"/>
      <c r="W73" s="266"/>
      <c r="X73" s="266"/>
    </row>
    <row r="74" spans="1:24" ht="12.75" customHeight="1">
      <c r="A74" s="266"/>
      <c r="B74" s="387"/>
      <c r="C74" s="266"/>
      <c r="D74" s="266"/>
      <c r="E74" s="266"/>
      <c r="F74" s="266"/>
      <c r="G74" s="266"/>
      <c r="H74" s="266"/>
      <c r="I74" s="266"/>
      <c r="J74" s="266"/>
      <c r="K74" s="320"/>
      <c r="L74" s="320"/>
      <c r="M74" s="320"/>
      <c r="N74" s="266"/>
      <c r="O74" s="266"/>
      <c r="P74" s="266"/>
      <c r="Q74" s="266"/>
      <c r="R74" s="266"/>
      <c r="S74" s="266"/>
      <c r="T74" s="266"/>
      <c r="U74" s="266"/>
      <c r="V74" s="266"/>
      <c r="W74" s="266"/>
      <c r="X74" s="266"/>
    </row>
    <row r="75" spans="1:24" ht="12.75" customHeight="1">
      <c r="A75" s="266"/>
      <c r="B75" s="387"/>
      <c r="C75" s="266"/>
      <c r="D75" s="266"/>
      <c r="E75" s="266"/>
      <c r="F75" s="266"/>
      <c r="G75" s="266"/>
      <c r="H75" s="266"/>
      <c r="I75" s="266"/>
      <c r="J75" s="266"/>
      <c r="K75" s="320"/>
      <c r="L75" s="320"/>
      <c r="M75" s="320"/>
      <c r="N75" s="266"/>
      <c r="O75" s="266"/>
      <c r="P75" s="266"/>
      <c r="Q75" s="266"/>
      <c r="R75" s="266"/>
      <c r="S75" s="266"/>
      <c r="T75" s="266"/>
      <c r="U75" s="266"/>
      <c r="V75" s="266"/>
      <c r="W75" s="266"/>
      <c r="X75" s="266"/>
    </row>
    <row r="76" spans="1:24" ht="12.75" customHeight="1">
      <c r="A76" s="266"/>
      <c r="B76" s="387"/>
      <c r="C76" s="266"/>
      <c r="D76" s="266"/>
      <c r="E76" s="266"/>
      <c r="F76" s="266"/>
      <c r="G76" s="266"/>
      <c r="H76" s="266"/>
      <c r="I76" s="266"/>
      <c r="J76" s="266"/>
      <c r="K76" s="320"/>
      <c r="L76" s="320"/>
      <c r="M76" s="320"/>
      <c r="N76" s="266"/>
      <c r="O76" s="266"/>
      <c r="P76" s="266"/>
      <c r="Q76" s="266"/>
      <c r="R76" s="266"/>
      <c r="S76" s="266"/>
      <c r="T76" s="266"/>
      <c r="U76" s="266"/>
      <c r="V76" s="266"/>
      <c r="W76" s="266"/>
      <c r="X76" s="266"/>
    </row>
    <row r="77" spans="1:24" ht="12.75" customHeight="1">
      <c r="A77" s="266"/>
      <c r="B77" s="387"/>
      <c r="C77" s="266"/>
      <c r="D77" s="266"/>
      <c r="E77" s="266"/>
      <c r="F77" s="266"/>
      <c r="G77" s="266"/>
      <c r="H77" s="266"/>
      <c r="I77" s="266"/>
      <c r="J77" s="266"/>
      <c r="K77" s="320"/>
      <c r="L77" s="320"/>
      <c r="M77" s="320"/>
      <c r="N77" s="266"/>
      <c r="O77" s="266"/>
      <c r="P77" s="266"/>
      <c r="Q77" s="266"/>
      <c r="R77" s="266"/>
      <c r="S77" s="266"/>
      <c r="T77" s="266"/>
      <c r="U77" s="266"/>
      <c r="V77" s="266"/>
      <c r="W77" s="266"/>
      <c r="X77" s="266"/>
    </row>
    <row r="78" spans="1:24" ht="12.75" customHeight="1">
      <c r="A78" s="266"/>
      <c r="B78" s="387"/>
      <c r="C78" s="266"/>
      <c r="D78" s="266"/>
      <c r="E78" s="266"/>
      <c r="F78" s="266"/>
      <c r="G78" s="266"/>
      <c r="H78" s="266"/>
      <c r="I78" s="266"/>
      <c r="J78" s="266"/>
      <c r="K78" s="320"/>
      <c r="L78" s="320"/>
      <c r="M78" s="320"/>
      <c r="N78" s="266"/>
      <c r="O78" s="266"/>
      <c r="P78" s="266"/>
      <c r="Q78" s="266"/>
      <c r="R78" s="266"/>
      <c r="S78" s="266"/>
      <c r="T78" s="266"/>
      <c r="U78" s="266"/>
      <c r="V78" s="266"/>
      <c r="W78" s="266"/>
      <c r="X78" s="266"/>
    </row>
    <row r="79" spans="1:24" ht="12.75" customHeight="1">
      <c r="A79" s="266"/>
      <c r="B79" s="387"/>
      <c r="C79" s="266"/>
      <c r="D79" s="266"/>
      <c r="E79" s="266"/>
      <c r="F79" s="266"/>
      <c r="G79" s="266"/>
      <c r="H79" s="266"/>
      <c r="I79" s="266"/>
      <c r="J79" s="266"/>
      <c r="K79" s="320"/>
      <c r="L79" s="320"/>
      <c r="M79" s="320"/>
      <c r="N79" s="266"/>
      <c r="O79" s="266"/>
      <c r="P79" s="266"/>
      <c r="Q79" s="266"/>
      <c r="R79" s="266"/>
      <c r="S79" s="266"/>
      <c r="T79" s="266"/>
      <c r="U79" s="266"/>
      <c r="V79" s="266"/>
      <c r="W79" s="266"/>
      <c r="X79" s="266"/>
    </row>
    <row r="80" spans="1:24" ht="12.75" customHeight="1">
      <c r="A80" s="266"/>
      <c r="B80" s="387"/>
      <c r="C80" s="266"/>
      <c r="D80" s="266"/>
      <c r="E80" s="266"/>
      <c r="F80" s="266"/>
      <c r="G80" s="266"/>
      <c r="H80" s="266"/>
      <c r="I80" s="266"/>
      <c r="J80" s="266"/>
      <c r="K80" s="320"/>
      <c r="L80" s="320"/>
      <c r="M80" s="320"/>
      <c r="N80" s="266"/>
      <c r="O80" s="266"/>
      <c r="P80" s="266"/>
      <c r="Q80" s="266"/>
      <c r="R80" s="266"/>
      <c r="S80" s="266"/>
      <c r="T80" s="266"/>
      <c r="U80" s="266"/>
      <c r="V80" s="266"/>
      <c r="W80" s="266"/>
      <c r="X80" s="266"/>
    </row>
    <row r="81" spans="1:24" ht="12.75" customHeight="1">
      <c r="A81" s="266"/>
      <c r="B81" s="387"/>
      <c r="C81" s="266"/>
      <c r="D81" s="266"/>
      <c r="E81" s="266"/>
      <c r="F81" s="266"/>
      <c r="G81" s="266"/>
      <c r="H81" s="266"/>
      <c r="I81" s="266"/>
      <c r="J81" s="266"/>
      <c r="K81" s="320"/>
      <c r="L81" s="320"/>
      <c r="M81" s="320"/>
      <c r="N81" s="266"/>
      <c r="O81" s="266"/>
      <c r="P81" s="266"/>
      <c r="Q81" s="266"/>
      <c r="R81" s="266"/>
      <c r="S81" s="266"/>
      <c r="T81" s="266"/>
      <c r="U81" s="266"/>
      <c r="V81" s="266"/>
      <c r="W81" s="266"/>
      <c r="X81" s="266"/>
    </row>
    <row r="82" spans="1:24" ht="12.75" customHeight="1">
      <c r="A82" s="266"/>
      <c r="B82" s="387"/>
      <c r="C82" s="266"/>
      <c r="D82" s="266"/>
      <c r="E82" s="266"/>
      <c r="F82" s="266"/>
      <c r="G82" s="266"/>
      <c r="H82" s="266"/>
      <c r="I82" s="266"/>
      <c r="J82" s="266"/>
      <c r="K82" s="320"/>
      <c r="L82" s="320"/>
      <c r="M82" s="320"/>
      <c r="N82" s="266"/>
      <c r="O82" s="266"/>
      <c r="P82" s="266"/>
      <c r="Q82" s="266"/>
      <c r="R82" s="266"/>
      <c r="S82" s="266"/>
      <c r="T82" s="266"/>
      <c r="U82" s="266"/>
      <c r="V82" s="266"/>
      <c r="W82" s="266"/>
      <c r="X82" s="266"/>
    </row>
    <row r="83" spans="1:24" ht="12.75" customHeight="1">
      <c r="A83" s="266"/>
      <c r="B83" s="387"/>
      <c r="C83" s="266"/>
      <c r="D83" s="266"/>
      <c r="E83" s="266"/>
      <c r="F83" s="266"/>
      <c r="G83" s="266"/>
      <c r="H83" s="266"/>
      <c r="I83" s="266"/>
      <c r="J83" s="266"/>
      <c r="K83" s="320"/>
      <c r="L83" s="320"/>
      <c r="M83" s="320"/>
      <c r="N83" s="266"/>
      <c r="O83" s="266"/>
      <c r="P83" s="266"/>
      <c r="Q83" s="266"/>
      <c r="R83" s="266"/>
      <c r="S83" s="266"/>
      <c r="T83" s="266"/>
      <c r="U83" s="266"/>
      <c r="V83" s="266"/>
      <c r="W83" s="266"/>
      <c r="X83" s="266"/>
    </row>
    <row r="84" spans="1:24" ht="12.75" customHeight="1">
      <c r="A84" s="266"/>
      <c r="B84" s="387"/>
      <c r="C84" s="266"/>
      <c r="D84" s="266"/>
      <c r="E84" s="266"/>
      <c r="F84" s="266"/>
      <c r="G84" s="266"/>
      <c r="H84" s="266"/>
      <c r="I84" s="266"/>
      <c r="J84" s="266"/>
      <c r="K84" s="320"/>
      <c r="L84" s="320"/>
      <c r="M84" s="320"/>
      <c r="N84" s="266"/>
      <c r="O84" s="266"/>
      <c r="P84" s="266"/>
      <c r="Q84" s="266"/>
      <c r="R84" s="266"/>
      <c r="S84" s="266"/>
      <c r="T84" s="266"/>
      <c r="U84" s="266"/>
      <c r="V84" s="266"/>
      <c r="W84" s="266"/>
      <c r="X84" s="266"/>
    </row>
    <row r="85" spans="1:24" ht="12.75" customHeight="1">
      <c r="A85" s="266"/>
      <c r="B85" s="387"/>
      <c r="C85" s="266"/>
      <c r="D85" s="266"/>
      <c r="E85" s="266"/>
      <c r="F85" s="266"/>
      <c r="G85" s="266"/>
      <c r="H85" s="266"/>
      <c r="I85" s="266"/>
      <c r="J85" s="266"/>
      <c r="K85" s="320"/>
      <c r="L85" s="320"/>
      <c r="M85" s="320"/>
      <c r="N85" s="266"/>
      <c r="O85" s="266"/>
      <c r="P85" s="266"/>
      <c r="Q85" s="266"/>
      <c r="R85" s="266"/>
      <c r="S85" s="266"/>
      <c r="T85" s="266"/>
      <c r="U85" s="266"/>
      <c r="V85" s="266"/>
      <c r="W85" s="266"/>
      <c r="X85" s="266"/>
    </row>
    <row r="86" spans="1:24" ht="12.75" customHeight="1">
      <c r="A86" s="266"/>
      <c r="B86" s="387"/>
      <c r="C86" s="266"/>
      <c r="D86" s="266"/>
      <c r="E86" s="266"/>
      <c r="F86" s="266"/>
      <c r="G86" s="266"/>
      <c r="H86" s="266"/>
      <c r="I86" s="266"/>
      <c r="J86" s="266"/>
      <c r="K86" s="320"/>
      <c r="L86" s="320"/>
      <c r="M86" s="320"/>
      <c r="N86" s="266"/>
      <c r="O86" s="266"/>
      <c r="P86" s="266"/>
      <c r="Q86" s="266"/>
      <c r="R86" s="266"/>
      <c r="S86" s="266"/>
      <c r="T86" s="266"/>
      <c r="U86" s="266"/>
      <c r="V86" s="266"/>
      <c r="W86" s="266"/>
      <c r="X86" s="266"/>
    </row>
    <row r="87" spans="1:24" ht="12.75" customHeight="1">
      <c r="A87" s="266"/>
      <c r="B87" s="387"/>
      <c r="C87" s="266"/>
      <c r="D87" s="266"/>
      <c r="E87" s="266"/>
      <c r="F87" s="266"/>
      <c r="G87" s="266"/>
      <c r="H87" s="266"/>
      <c r="I87" s="266"/>
      <c r="J87" s="266"/>
      <c r="K87" s="320"/>
      <c r="L87" s="320"/>
      <c r="M87" s="320"/>
      <c r="N87" s="266"/>
      <c r="O87" s="266"/>
      <c r="P87" s="266"/>
      <c r="Q87" s="266"/>
      <c r="R87" s="266"/>
      <c r="S87" s="266"/>
      <c r="T87" s="266"/>
      <c r="U87" s="266"/>
      <c r="V87" s="266"/>
      <c r="W87" s="266"/>
      <c r="X87" s="266"/>
    </row>
    <row r="88" spans="1:24" ht="12.75" customHeight="1">
      <c r="A88" s="266"/>
      <c r="B88" s="387"/>
      <c r="C88" s="266"/>
      <c r="D88" s="266"/>
      <c r="E88" s="266"/>
      <c r="F88" s="266"/>
      <c r="G88" s="266"/>
      <c r="H88" s="266"/>
      <c r="I88" s="266"/>
      <c r="J88" s="266"/>
      <c r="K88" s="320"/>
      <c r="L88" s="320"/>
      <c r="M88" s="320"/>
      <c r="N88" s="266"/>
      <c r="O88" s="266"/>
      <c r="P88" s="266"/>
      <c r="Q88" s="266"/>
      <c r="R88" s="266"/>
      <c r="S88" s="266"/>
      <c r="T88" s="266"/>
      <c r="U88" s="266"/>
      <c r="V88" s="266"/>
      <c r="W88" s="266"/>
      <c r="X88" s="266"/>
    </row>
    <row r="89" spans="1:24" ht="12.75" customHeight="1">
      <c r="A89" s="266"/>
      <c r="B89" s="387"/>
      <c r="C89" s="266"/>
      <c r="D89" s="266"/>
      <c r="E89" s="266"/>
      <c r="F89" s="266"/>
      <c r="G89" s="266"/>
      <c r="H89" s="266"/>
      <c r="I89" s="266"/>
      <c r="J89" s="266"/>
      <c r="K89" s="320"/>
      <c r="L89" s="320"/>
      <c r="M89" s="320"/>
      <c r="N89" s="266"/>
      <c r="O89" s="266"/>
      <c r="P89" s="266"/>
      <c r="Q89" s="266"/>
      <c r="R89" s="266"/>
      <c r="S89" s="266"/>
      <c r="T89" s="266"/>
      <c r="U89" s="266"/>
      <c r="V89" s="266"/>
      <c r="W89" s="266"/>
      <c r="X89" s="266"/>
    </row>
    <row r="90" spans="1:24" ht="12.75" customHeight="1">
      <c r="A90" s="266"/>
      <c r="B90" s="387"/>
      <c r="C90" s="266"/>
      <c r="D90" s="266"/>
      <c r="E90" s="266"/>
      <c r="F90" s="266"/>
      <c r="G90" s="266"/>
      <c r="H90" s="266"/>
      <c r="I90" s="266"/>
      <c r="J90" s="266"/>
      <c r="K90" s="320"/>
      <c r="L90" s="320"/>
      <c r="M90" s="320"/>
      <c r="N90" s="266"/>
      <c r="O90" s="266"/>
      <c r="P90" s="266"/>
      <c r="Q90" s="266"/>
      <c r="R90" s="266"/>
      <c r="S90" s="266"/>
      <c r="T90" s="266"/>
      <c r="U90" s="266"/>
      <c r="V90" s="266"/>
      <c r="W90" s="266"/>
      <c r="X90" s="266"/>
    </row>
    <row r="91" spans="1:24" ht="12.75" customHeight="1">
      <c r="A91" s="266"/>
      <c r="B91" s="387"/>
      <c r="C91" s="266"/>
      <c r="D91" s="266"/>
      <c r="E91" s="266"/>
      <c r="F91" s="266"/>
      <c r="G91" s="266"/>
      <c r="H91" s="266"/>
      <c r="I91" s="266"/>
      <c r="J91" s="266"/>
      <c r="K91" s="320"/>
      <c r="L91" s="320"/>
      <c r="M91" s="320"/>
      <c r="N91" s="266"/>
      <c r="O91" s="266"/>
      <c r="P91" s="266"/>
      <c r="Q91" s="266"/>
      <c r="R91" s="266"/>
      <c r="S91" s="266"/>
      <c r="T91" s="266"/>
      <c r="U91" s="266"/>
      <c r="V91" s="266"/>
      <c r="W91" s="266"/>
      <c r="X91" s="266"/>
    </row>
    <row r="92" spans="1:24" ht="12.75" customHeight="1">
      <c r="A92" s="266"/>
      <c r="B92" s="387"/>
      <c r="C92" s="266"/>
      <c r="D92" s="266"/>
      <c r="E92" s="266"/>
      <c r="F92" s="266"/>
      <c r="G92" s="266"/>
      <c r="H92" s="266"/>
      <c r="I92" s="266"/>
      <c r="J92" s="266"/>
      <c r="K92" s="320"/>
      <c r="L92" s="320"/>
      <c r="M92" s="320"/>
      <c r="N92" s="266"/>
      <c r="O92" s="266"/>
      <c r="P92" s="266"/>
      <c r="Q92" s="266"/>
      <c r="R92" s="266"/>
      <c r="S92" s="266"/>
      <c r="T92" s="266"/>
      <c r="U92" s="266"/>
      <c r="V92" s="266"/>
      <c r="W92" s="266"/>
      <c r="X92" s="266"/>
    </row>
  </sheetData>
  <mergeCells count="2">
    <mergeCell ref="A1:H1"/>
    <mergeCell ref="U1:X1"/>
  </mergeCells>
  <pageMargins left="0.7" right="0.7" top="0.75" bottom="0.75" header="0" footer="0"/>
  <pageSetup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G230"/>
  <sheetViews>
    <sheetView workbookViewId="0">
      <selection activeCell="AE2" sqref="AE2"/>
    </sheetView>
  </sheetViews>
  <sheetFormatPr baseColWidth="10" defaultColWidth="14.42578125" defaultRowHeight="15" customHeight="1"/>
  <cols>
    <col min="1" max="1" width="11.42578125" style="267" customWidth="1"/>
    <col min="2" max="2" width="11" style="267" customWidth="1"/>
    <col min="3" max="3" width="4.28515625" style="267" customWidth="1"/>
    <col min="4" max="4" width="65.7109375" style="267" customWidth="1"/>
    <col min="5" max="6" width="6.7109375" style="267" customWidth="1"/>
    <col min="7" max="7" width="8.7109375" style="267" customWidth="1"/>
    <col min="8" max="8" width="8.42578125" style="267" customWidth="1"/>
    <col min="9" max="9" width="12.5703125" style="267" customWidth="1"/>
    <col min="10" max="10" width="7" style="267" customWidth="1"/>
    <col min="11" max="12" width="11.7109375" style="267" customWidth="1"/>
    <col min="13" max="13" width="9.5703125" style="267" customWidth="1"/>
    <col min="14" max="17" width="10.7109375" style="267" hidden="1" customWidth="1"/>
    <col min="18" max="18" width="1.42578125" style="267" hidden="1" customWidth="1"/>
    <col min="19" max="19" width="6.42578125" style="267" hidden="1" customWidth="1"/>
    <col min="20" max="21" width="10.7109375" style="267" hidden="1" customWidth="1"/>
    <col min="22" max="22" width="4" style="267" hidden="1" customWidth="1"/>
    <col min="23" max="23" width="1" style="267" hidden="1" customWidth="1"/>
    <col min="24" max="24" width="1" style="267" customWidth="1"/>
    <col min="25" max="25" width="8" style="267" customWidth="1"/>
    <col min="26" max="26" width="7.28515625" style="267" customWidth="1"/>
    <col min="27" max="27" width="5.85546875" style="267" customWidth="1"/>
    <col min="28" max="28" width="11.140625" style="267" customWidth="1"/>
    <col min="29" max="29" width="7.85546875" style="267" customWidth="1"/>
    <col min="30" max="16384" width="14.42578125" style="267"/>
  </cols>
  <sheetData>
    <row r="1" spans="1:33" ht="15.75" customHeight="1" thickBot="1">
      <c r="A1" s="580" t="s">
        <v>2904</v>
      </c>
      <c r="B1" s="578"/>
      <c r="C1" s="578"/>
      <c r="D1" s="578"/>
      <c r="E1" s="578"/>
      <c r="F1" s="578"/>
      <c r="G1" s="578"/>
      <c r="H1" s="578"/>
      <c r="I1" s="578"/>
      <c r="J1" s="578"/>
      <c r="K1" s="578"/>
      <c r="L1" s="268"/>
      <c r="M1" s="266" t="s">
        <v>2121</v>
      </c>
      <c r="N1" s="270"/>
      <c r="O1" s="270"/>
      <c r="P1" s="270"/>
      <c r="Q1" s="269"/>
      <c r="R1" s="269"/>
      <c r="S1" s="269"/>
      <c r="T1" s="269"/>
      <c r="U1" s="269"/>
      <c r="V1" s="269"/>
      <c r="W1" s="269"/>
      <c r="X1" s="269"/>
      <c r="Y1" s="577" t="s">
        <v>21</v>
      </c>
      <c r="Z1" s="578"/>
      <c r="AA1" s="578"/>
      <c r="AB1" s="579"/>
      <c r="AC1" s="266"/>
    </row>
    <row r="2" spans="1:33" ht="39.75" customHeight="1">
      <c r="A2" s="271" t="s">
        <v>22</v>
      </c>
      <c r="B2" s="272" t="s">
        <v>23</v>
      </c>
      <c r="C2" s="418"/>
      <c r="D2" s="418" t="s">
        <v>24</v>
      </c>
      <c r="E2" s="310"/>
      <c r="F2" s="310"/>
      <c r="G2" s="276" t="s">
        <v>25</v>
      </c>
      <c r="H2" s="419" t="s">
        <v>26</v>
      </c>
      <c r="I2" s="274" t="s">
        <v>1488</v>
      </c>
      <c r="J2" s="322" t="s">
        <v>1489</v>
      </c>
      <c r="K2" s="323" t="s">
        <v>2496</v>
      </c>
      <c r="L2" s="324" t="s">
        <v>2497</v>
      </c>
      <c r="M2" s="279"/>
      <c r="N2" s="280" t="s">
        <v>2429</v>
      </c>
      <c r="O2" s="281" t="s">
        <v>2430</v>
      </c>
      <c r="P2" s="281" t="s">
        <v>2431</v>
      </c>
      <c r="Q2" s="282" t="s">
        <v>1494</v>
      </c>
      <c r="R2" s="283"/>
      <c r="S2" s="284" t="s">
        <v>1495</v>
      </c>
      <c r="T2" s="282" t="s">
        <v>2432</v>
      </c>
      <c r="U2" s="282" t="s">
        <v>2433</v>
      </c>
      <c r="V2" s="282" t="s">
        <v>2434</v>
      </c>
      <c r="W2" s="285" t="s">
        <v>1499</v>
      </c>
      <c r="X2" s="266"/>
      <c r="Y2" s="286" t="s">
        <v>30</v>
      </c>
      <c r="Z2" s="285" t="s">
        <v>31</v>
      </c>
      <c r="AA2" s="285" t="s">
        <v>32</v>
      </c>
      <c r="AB2" s="420" t="s">
        <v>33</v>
      </c>
      <c r="AC2" s="266"/>
      <c r="AD2" s="480" t="s">
        <v>34</v>
      </c>
      <c r="AE2" s="481" t="s">
        <v>35</v>
      </c>
      <c r="AF2" s="470" t="s">
        <v>36</v>
      </c>
    </row>
    <row r="3" spans="1:33" ht="12.75" customHeight="1">
      <c r="A3" s="288">
        <v>1</v>
      </c>
      <c r="B3" s="288"/>
      <c r="C3" s="421"/>
      <c r="D3" s="422" t="s">
        <v>2905</v>
      </c>
      <c r="E3" s="326"/>
      <c r="F3" s="326"/>
      <c r="G3" s="290" t="s">
        <v>2906</v>
      </c>
      <c r="H3" s="423">
        <v>1</v>
      </c>
      <c r="I3" s="391">
        <v>70000</v>
      </c>
      <c r="J3" s="424">
        <v>0.19</v>
      </c>
      <c r="K3" s="425">
        <f>(I3*J3)+(I3)</f>
        <v>83300</v>
      </c>
      <c r="L3" s="426">
        <f>K3*H3</f>
        <v>83300</v>
      </c>
      <c r="M3" s="523"/>
      <c r="N3" s="295">
        <v>26910</v>
      </c>
      <c r="O3" s="295">
        <v>29601</v>
      </c>
      <c r="P3" s="295">
        <v>33153</v>
      </c>
      <c r="Q3" s="296">
        <f t="shared" ref="Q3:Q19" si="0">+AVERAGE(N3:P3)</f>
        <v>29888</v>
      </c>
      <c r="R3" s="279"/>
      <c r="S3" s="297">
        <v>0.19</v>
      </c>
      <c r="T3" s="298">
        <f t="shared" ref="T3:T19" si="1">+(N3*S3)+N3</f>
        <v>32022.9</v>
      </c>
      <c r="U3" s="298">
        <f t="shared" ref="U3:U19" si="2">+(O3*S3)+O3</f>
        <v>35225.19</v>
      </c>
      <c r="V3" s="299">
        <f t="shared" ref="V3:V19" si="3">+(P3*S3)+P3</f>
        <v>39452.07</v>
      </c>
      <c r="W3" s="300">
        <f t="shared" ref="W3:W19" si="4">+AVERAGE(T3:V3)</f>
        <v>35566.720000000001</v>
      </c>
      <c r="X3" s="266"/>
      <c r="Y3" s="333">
        <v>27</v>
      </c>
      <c r="Z3" s="333">
        <v>11</v>
      </c>
      <c r="AA3" s="333">
        <v>28</v>
      </c>
      <c r="AB3" s="333" t="s">
        <v>45</v>
      </c>
      <c r="AC3" s="266"/>
      <c r="AD3" s="530">
        <f>(AB3*AC3)+(AB3)</f>
        <v>0</v>
      </c>
      <c r="AE3" s="346"/>
      <c r="AF3" s="478">
        <f t="shared" ref="AF3:AF34" si="5">IF(AE3&gt;0,AVERAGE(AD3,AE3),AD3)</f>
        <v>0</v>
      </c>
      <c r="AG3" s="533"/>
    </row>
    <row r="4" spans="1:33" ht="12.75" customHeight="1">
      <c r="A4" s="288">
        <v>2</v>
      </c>
      <c r="B4" s="427">
        <v>279795</v>
      </c>
      <c r="C4" s="421"/>
      <c r="D4" s="428" t="s">
        <v>2907</v>
      </c>
      <c r="E4" s="326"/>
      <c r="F4" s="326"/>
      <c r="G4" s="290" t="s">
        <v>2489</v>
      </c>
      <c r="H4" s="429">
        <v>2</v>
      </c>
      <c r="I4" s="391">
        <f>K4/1.19</f>
        <v>111220.1680672269</v>
      </c>
      <c r="J4" s="424">
        <v>0.19</v>
      </c>
      <c r="K4" s="425">
        <v>132352</v>
      </c>
      <c r="L4" s="426">
        <f>K4*H4</f>
        <v>264704</v>
      </c>
      <c r="M4" s="279"/>
      <c r="N4" s="295">
        <v>4968</v>
      </c>
      <c r="O4" s="295">
        <v>5465</v>
      </c>
      <c r="P4" s="295">
        <v>6121</v>
      </c>
      <c r="Q4" s="296">
        <f t="shared" si="0"/>
        <v>5518</v>
      </c>
      <c r="R4" s="279"/>
      <c r="S4" s="297">
        <v>0.19</v>
      </c>
      <c r="T4" s="298">
        <f t="shared" si="1"/>
        <v>5911.92</v>
      </c>
      <c r="U4" s="298">
        <f t="shared" si="2"/>
        <v>6503.35</v>
      </c>
      <c r="V4" s="299">
        <f t="shared" si="3"/>
        <v>7283.99</v>
      </c>
      <c r="W4" s="300">
        <f t="shared" si="4"/>
        <v>6566.420000000001</v>
      </c>
      <c r="X4" s="266"/>
      <c r="Y4" s="333">
        <v>20</v>
      </c>
      <c r="Z4" s="333">
        <v>10</v>
      </c>
      <c r="AA4" s="333">
        <v>17</v>
      </c>
      <c r="AB4" s="333" t="s">
        <v>45</v>
      </c>
      <c r="AC4" s="266"/>
      <c r="AD4" s="530">
        <v>132352</v>
      </c>
      <c r="AE4" s="346"/>
      <c r="AF4" s="478">
        <f t="shared" si="5"/>
        <v>132352</v>
      </c>
    </row>
    <row r="5" spans="1:33" ht="12.75" customHeight="1">
      <c r="A5" s="288">
        <v>3</v>
      </c>
      <c r="B5" s="430" t="s">
        <v>584</v>
      </c>
      <c r="C5" s="421"/>
      <c r="D5" s="422" t="s">
        <v>2908</v>
      </c>
      <c r="E5" s="326"/>
      <c r="F5" s="326"/>
      <c r="G5" s="290" t="s">
        <v>2489</v>
      </c>
      <c r="H5" s="431">
        <v>1</v>
      </c>
      <c r="I5" s="391">
        <f>K5/1.19</f>
        <v>102941.17647058824</v>
      </c>
      <c r="J5" s="424">
        <v>0.19</v>
      </c>
      <c r="K5" s="425">
        <v>122500</v>
      </c>
      <c r="L5" s="426">
        <f>K5*H5</f>
        <v>122500</v>
      </c>
      <c r="M5" s="279"/>
      <c r="N5" s="295">
        <v>2277</v>
      </c>
      <c r="O5" s="295">
        <v>2505</v>
      </c>
      <c r="P5" s="295">
        <v>2805</v>
      </c>
      <c r="Q5" s="296">
        <f t="shared" si="0"/>
        <v>2529</v>
      </c>
      <c r="R5" s="279"/>
      <c r="S5" s="297">
        <v>0.19</v>
      </c>
      <c r="T5" s="298">
        <f t="shared" si="1"/>
        <v>2709.63</v>
      </c>
      <c r="U5" s="298">
        <f t="shared" si="2"/>
        <v>2980.95</v>
      </c>
      <c r="V5" s="299">
        <f t="shared" si="3"/>
        <v>3337.95</v>
      </c>
      <c r="W5" s="300">
        <f t="shared" si="4"/>
        <v>3009.5099999999998</v>
      </c>
      <c r="X5" s="266"/>
      <c r="Y5" s="333">
        <v>23</v>
      </c>
      <c r="Z5" s="333">
        <v>15</v>
      </c>
      <c r="AA5" s="333">
        <v>35</v>
      </c>
      <c r="AB5" s="333" t="s">
        <v>45</v>
      </c>
      <c r="AC5" s="266"/>
      <c r="AD5" s="530">
        <v>122500</v>
      </c>
      <c r="AE5" s="346"/>
      <c r="AF5" s="478">
        <f t="shared" si="5"/>
        <v>122500</v>
      </c>
    </row>
    <row r="6" spans="1:33" ht="12.75" customHeight="1">
      <c r="A6" s="288">
        <v>4</v>
      </c>
      <c r="B6" s="427" t="s">
        <v>584</v>
      </c>
      <c r="C6" s="421"/>
      <c r="D6" s="428" t="s">
        <v>2909</v>
      </c>
      <c r="E6" s="326"/>
      <c r="F6" s="326"/>
      <c r="G6" s="290" t="s">
        <v>2489</v>
      </c>
      <c r="H6" s="423">
        <v>1</v>
      </c>
      <c r="I6" s="391">
        <v>400000</v>
      </c>
      <c r="J6" s="424">
        <v>0.19</v>
      </c>
      <c r="K6" s="425">
        <f>(I6*J6)+(I6)</f>
        <v>476000</v>
      </c>
      <c r="L6" s="426">
        <f>K6*H6</f>
        <v>476000</v>
      </c>
      <c r="M6" s="523"/>
      <c r="N6" s="295">
        <v>2277</v>
      </c>
      <c r="O6" s="295">
        <v>2505</v>
      </c>
      <c r="P6" s="295">
        <v>2805</v>
      </c>
      <c r="Q6" s="296">
        <f t="shared" si="0"/>
        <v>2529</v>
      </c>
      <c r="R6" s="279"/>
      <c r="S6" s="297">
        <v>0.19</v>
      </c>
      <c r="T6" s="298">
        <f t="shared" si="1"/>
        <v>2709.63</v>
      </c>
      <c r="U6" s="298">
        <f t="shared" si="2"/>
        <v>2980.95</v>
      </c>
      <c r="V6" s="299">
        <f t="shared" si="3"/>
        <v>3337.95</v>
      </c>
      <c r="W6" s="300">
        <f t="shared" si="4"/>
        <v>3009.5099999999998</v>
      </c>
      <c r="X6" s="266"/>
      <c r="Y6" s="333">
        <v>40</v>
      </c>
      <c r="Z6" s="333">
        <v>18</v>
      </c>
      <c r="AA6" s="333" t="s">
        <v>45</v>
      </c>
      <c r="AB6" s="333" t="s">
        <v>45</v>
      </c>
      <c r="AC6" s="266"/>
      <c r="AD6" s="530">
        <f>(AB6*AC6)+(AB6)</f>
        <v>0</v>
      </c>
      <c r="AE6" s="346"/>
      <c r="AF6" s="478">
        <f t="shared" si="5"/>
        <v>0</v>
      </c>
    </row>
    <row r="7" spans="1:33" ht="12.75" customHeight="1">
      <c r="A7" s="288">
        <v>5</v>
      </c>
      <c r="B7" s="430" t="s">
        <v>584</v>
      </c>
      <c r="C7" s="421"/>
      <c r="D7" s="422" t="s">
        <v>2910</v>
      </c>
      <c r="E7" s="326"/>
      <c r="F7" s="326"/>
      <c r="G7" s="290" t="s">
        <v>2489</v>
      </c>
      <c r="H7" s="432"/>
      <c r="I7" s="391">
        <f t="shared" ref="I7:I70" si="6">K7/1.19</f>
        <v>447985.71428571432</v>
      </c>
      <c r="J7" s="424">
        <v>0.19</v>
      </c>
      <c r="K7" s="425">
        <v>533103</v>
      </c>
      <c r="L7" s="426">
        <f>K7</f>
        <v>533103</v>
      </c>
      <c r="M7" s="279"/>
      <c r="N7" s="295">
        <v>2070</v>
      </c>
      <c r="O7" s="295">
        <v>2277</v>
      </c>
      <c r="P7" s="295">
        <v>2550</v>
      </c>
      <c r="Q7" s="296">
        <f t="shared" si="0"/>
        <v>2299</v>
      </c>
      <c r="R7" s="279"/>
      <c r="S7" s="297">
        <v>0.19</v>
      </c>
      <c r="T7" s="298">
        <f t="shared" si="1"/>
        <v>2463.3000000000002</v>
      </c>
      <c r="U7" s="298">
        <f t="shared" si="2"/>
        <v>2709.63</v>
      </c>
      <c r="V7" s="299">
        <f t="shared" si="3"/>
        <v>3034.5</v>
      </c>
      <c r="W7" s="300">
        <f t="shared" si="4"/>
        <v>2735.81</v>
      </c>
      <c r="X7" s="266"/>
      <c r="Y7" s="333">
        <v>40</v>
      </c>
      <c r="Z7" s="333">
        <v>18</v>
      </c>
      <c r="AA7" s="333" t="s">
        <v>45</v>
      </c>
      <c r="AB7" s="333" t="s">
        <v>45</v>
      </c>
      <c r="AC7" s="266"/>
      <c r="AD7" s="530">
        <v>533103</v>
      </c>
      <c r="AE7" s="346"/>
      <c r="AF7" s="478">
        <f t="shared" si="5"/>
        <v>533103</v>
      </c>
    </row>
    <row r="8" spans="1:33" ht="12.75" customHeight="1">
      <c r="A8" s="288">
        <v>6</v>
      </c>
      <c r="B8" s="430">
        <v>274979</v>
      </c>
      <c r="C8" s="421"/>
      <c r="D8" s="422" t="s">
        <v>2911</v>
      </c>
      <c r="E8" s="326"/>
      <c r="F8" s="326"/>
      <c r="G8" s="290" t="s">
        <v>2489</v>
      </c>
      <c r="H8" s="432"/>
      <c r="I8" s="391">
        <f t="shared" si="6"/>
        <v>428187.39495798323</v>
      </c>
      <c r="J8" s="424">
        <v>0.19</v>
      </c>
      <c r="K8" s="425">
        <v>509543</v>
      </c>
      <c r="L8" s="426">
        <f t="shared" ref="L8:L16" si="7">K8</f>
        <v>509543</v>
      </c>
      <c r="M8" s="279"/>
      <c r="N8" s="295">
        <v>2588</v>
      </c>
      <c r="O8" s="295">
        <v>2846</v>
      </c>
      <c r="P8" s="295">
        <v>3188</v>
      </c>
      <c r="Q8" s="296">
        <f t="shared" si="0"/>
        <v>2874</v>
      </c>
      <c r="R8" s="279"/>
      <c r="S8" s="297">
        <v>0.19</v>
      </c>
      <c r="T8" s="298">
        <f t="shared" si="1"/>
        <v>3079.7200000000003</v>
      </c>
      <c r="U8" s="298">
        <f t="shared" si="2"/>
        <v>3386.74</v>
      </c>
      <c r="V8" s="299">
        <f t="shared" si="3"/>
        <v>3793.7200000000003</v>
      </c>
      <c r="W8" s="300">
        <f t="shared" si="4"/>
        <v>3420.06</v>
      </c>
      <c r="X8" s="266"/>
      <c r="Y8" s="333">
        <v>11</v>
      </c>
      <c r="Z8" s="333">
        <v>10</v>
      </c>
      <c r="AA8" s="333">
        <v>17</v>
      </c>
      <c r="AB8" s="333" t="s">
        <v>54</v>
      </c>
      <c r="AC8" s="266"/>
      <c r="AD8" s="530">
        <v>509543</v>
      </c>
      <c r="AE8" s="346"/>
      <c r="AF8" s="478">
        <f t="shared" si="5"/>
        <v>509543</v>
      </c>
    </row>
    <row r="9" spans="1:33" ht="12.75" customHeight="1">
      <c r="A9" s="288">
        <v>7</v>
      </c>
      <c r="B9" s="430">
        <v>272281</v>
      </c>
      <c r="C9" s="421"/>
      <c r="D9" s="422" t="s">
        <v>2912</v>
      </c>
      <c r="E9" s="326"/>
      <c r="F9" s="326"/>
      <c r="G9" s="290" t="s">
        <v>2489</v>
      </c>
      <c r="H9" s="432"/>
      <c r="I9" s="391">
        <f t="shared" si="6"/>
        <v>973526.05042016809</v>
      </c>
      <c r="J9" s="424">
        <v>0.19</v>
      </c>
      <c r="K9" s="425">
        <v>1158496</v>
      </c>
      <c r="L9" s="426">
        <f t="shared" si="7"/>
        <v>1158496</v>
      </c>
      <c r="M9" s="279"/>
      <c r="N9" s="295">
        <v>20493</v>
      </c>
      <c r="O9" s="295">
        <v>22542</v>
      </c>
      <c r="P9" s="295">
        <v>25248</v>
      </c>
      <c r="Q9" s="296">
        <f t="shared" si="0"/>
        <v>22761</v>
      </c>
      <c r="R9" s="279"/>
      <c r="S9" s="297">
        <v>0.19</v>
      </c>
      <c r="T9" s="298">
        <f t="shared" si="1"/>
        <v>24386.67</v>
      </c>
      <c r="U9" s="298">
        <f t="shared" si="2"/>
        <v>26824.98</v>
      </c>
      <c r="V9" s="299">
        <f t="shared" si="3"/>
        <v>30045.119999999999</v>
      </c>
      <c r="W9" s="300">
        <f t="shared" si="4"/>
        <v>27085.589999999997</v>
      </c>
      <c r="X9" s="266"/>
      <c r="Y9" s="333">
        <v>30</v>
      </c>
      <c r="Z9" s="333">
        <v>10</v>
      </c>
      <c r="AA9" s="333">
        <v>20</v>
      </c>
      <c r="AB9" s="333" t="s">
        <v>45</v>
      </c>
      <c r="AC9" s="266"/>
      <c r="AD9" s="530">
        <v>1158496</v>
      </c>
      <c r="AE9" s="346"/>
      <c r="AF9" s="478">
        <f t="shared" si="5"/>
        <v>1158496</v>
      </c>
    </row>
    <row r="10" spans="1:33" ht="12.75" customHeight="1">
      <c r="A10" s="288">
        <v>8</v>
      </c>
      <c r="B10" s="430">
        <v>272281</v>
      </c>
      <c r="C10" s="421"/>
      <c r="D10" s="422" t="s">
        <v>2913</v>
      </c>
      <c r="E10" s="326"/>
      <c r="F10" s="326"/>
      <c r="G10" s="290" t="s">
        <v>2489</v>
      </c>
      <c r="H10" s="432"/>
      <c r="I10" s="391">
        <f t="shared" si="6"/>
        <v>1033235.2941176471</v>
      </c>
      <c r="J10" s="424">
        <v>0.19</v>
      </c>
      <c r="K10" s="425">
        <v>1229550</v>
      </c>
      <c r="L10" s="426">
        <f t="shared" si="7"/>
        <v>1229550</v>
      </c>
      <c r="M10" s="279"/>
      <c r="N10" s="295">
        <v>24840</v>
      </c>
      <c r="O10" s="295">
        <v>27324</v>
      </c>
      <c r="P10" s="295">
        <v>30603</v>
      </c>
      <c r="Q10" s="296">
        <f t="shared" si="0"/>
        <v>27589</v>
      </c>
      <c r="R10" s="279"/>
      <c r="S10" s="297">
        <v>0.19</v>
      </c>
      <c r="T10" s="298">
        <f t="shared" si="1"/>
        <v>29559.599999999999</v>
      </c>
      <c r="U10" s="298">
        <f t="shared" si="2"/>
        <v>32515.56</v>
      </c>
      <c r="V10" s="299">
        <f t="shared" si="3"/>
        <v>36417.57</v>
      </c>
      <c r="W10" s="300">
        <f t="shared" si="4"/>
        <v>32830.910000000003</v>
      </c>
      <c r="X10" s="266"/>
      <c r="Y10" s="333">
        <v>30</v>
      </c>
      <c r="Z10" s="333">
        <v>10</v>
      </c>
      <c r="AA10" s="333">
        <v>20</v>
      </c>
      <c r="AB10" s="333" t="s">
        <v>45</v>
      </c>
      <c r="AC10" s="266" t="s">
        <v>2121</v>
      </c>
      <c r="AD10" s="530">
        <v>1229550</v>
      </c>
      <c r="AE10" s="346"/>
      <c r="AF10" s="478">
        <f t="shared" si="5"/>
        <v>1229550</v>
      </c>
    </row>
    <row r="11" spans="1:33" ht="12.75" customHeight="1">
      <c r="A11" s="288">
        <v>9</v>
      </c>
      <c r="B11" s="430">
        <v>242781</v>
      </c>
      <c r="C11" s="421"/>
      <c r="D11" s="422" t="s">
        <v>2914</v>
      </c>
      <c r="E11" s="326"/>
      <c r="F11" s="326"/>
      <c r="G11" s="290" t="s">
        <v>2489</v>
      </c>
      <c r="H11" s="432"/>
      <c r="I11" s="391">
        <f t="shared" si="6"/>
        <v>259266.38655462186</v>
      </c>
      <c r="J11" s="424">
        <v>0.19</v>
      </c>
      <c r="K11" s="425">
        <v>308527</v>
      </c>
      <c r="L11" s="426">
        <f t="shared" si="7"/>
        <v>308527</v>
      </c>
      <c r="M11" s="279"/>
      <c r="N11" s="295">
        <v>24840</v>
      </c>
      <c r="O11" s="295">
        <v>27324</v>
      </c>
      <c r="P11" s="295">
        <v>30603</v>
      </c>
      <c r="Q11" s="296">
        <f t="shared" si="0"/>
        <v>27589</v>
      </c>
      <c r="R11" s="279"/>
      <c r="S11" s="297">
        <v>0.19</v>
      </c>
      <c r="T11" s="298">
        <f t="shared" si="1"/>
        <v>29559.599999999999</v>
      </c>
      <c r="U11" s="298">
        <f t="shared" si="2"/>
        <v>32515.56</v>
      </c>
      <c r="V11" s="299">
        <f t="shared" si="3"/>
        <v>36417.57</v>
      </c>
      <c r="W11" s="300">
        <f t="shared" si="4"/>
        <v>32830.910000000003</v>
      </c>
      <c r="X11" s="266"/>
      <c r="Y11" s="333">
        <v>40</v>
      </c>
      <c r="Z11" s="333">
        <v>18</v>
      </c>
      <c r="AA11" s="333">
        <v>0</v>
      </c>
      <c r="AB11" s="333" t="s">
        <v>45</v>
      </c>
      <c r="AC11" s="266"/>
      <c r="AD11" s="530">
        <v>308527</v>
      </c>
      <c r="AE11" s="346"/>
      <c r="AF11" s="478">
        <f t="shared" si="5"/>
        <v>308527</v>
      </c>
    </row>
    <row r="12" spans="1:33" ht="12.75" customHeight="1">
      <c r="A12" s="288">
        <v>10</v>
      </c>
      <c r="B12" s="430">
        <v>274979</v>
      </c>
      <c r="C12" s="421"/>
      <c r="D12" s="422" t="s">
        <v>2915</v>
      </c>
      <c r="E12" s="326"/>
      <c r="F12" s="326"/>
      <c r="G12" s="290" t="s">
        <v>2489</v>
      </c>
      <c r="H12" s="432"/>
      <c r="I12" s="391">
        <f t="shared" si="6"/>
        <v>106154.62184873949</v>
      </c>
      <c r="J12" s="424">
        <v>0.19</v>
      </c>
      <c r="K12" s="425">
        <v>126324</v>
      </c>
      <c r="L12" s="426">
        <f t="shared" si="7"/>
        <v>126324</v>
      </c>
      <c r="M12" s="279"/>
      <c r="N12" s="340">
        <v>621</v>
      </c>
      <c r="O12" s="340">
        <v>683</v>
      </c>
      <c r="P12" s="340">
        <v>765</v>
      </c>
      <c r="Q12" s="296">
        <f t="shared" si="0"/>
        <v>689.66666666666663</v>
      </c>
      <c r="R12" s="279"/>
      <c r="S12" s="297">
        <v>0.19</v>
      </c>
      <c r="T12" s="298">
        <f t="shared" si="1"/>
        <v>738.99</v>
      </c>
      <c r="U12" s="298">
        <f t="shared" si="2"/>
        <v>812.77</v>
      </c>
      <c r="V12" s="299">
        <f t="shared" si="3"/>
        <v>910.35</v>
      </c>
      <c r="W12" s="300">
        <f t="shared" si="4"/>
        <v>820.70333333333338</v>
      </c>
      <c r="X12" s="266"/>
      <c r="Y12" s="333">
        <v>11</v>
      </c>
      <c r="Z12" s="333">
        <v>10</v>
      </c>
      <c r="AA12" s="333">
        <v>17</v>
      </c>
      <c r="AB12" s="333" t="s">
        <v>54</v>
      </c>
      <c r="AC12" s="266"/>
      <c r="AD12" s="530">
        <v>126324</v>
      </c>
      <c r="AE12" s="346"/>
      <c r="AF12" s="478">
        <f t="shared" si="5"/>
        <v>126324</v>
      </c>
    </row>
    <row r="13" spans="1:33" ht="12.75" customHeight="1">
      <c r="A13" s="288">
        <v>11</v>
      </c>
      <c r="B13" s="430">
        <v>274979</v>
      </c>
      <c r="C13" s="421"/>
      <c r="D13" s="422" t="s">
        <v>2916</v>
      </c>
      <c r="E13" s="326"/>
      <c r="F13" s="326"/>
      <c r="G13" s="290" t="s">
        <v>2489</v>
      </c>
      <c r="H13" s="432"/>
      <c r="I13" s="391">
        <f t="shared" si="6"/>
        <v>17278.991596638658</v>
      </c>
      <c r="J13" s="424">
        <v>0.19</v>
      </c>
      <c r="K13" s="425">
        <v>20562</v>
      </c>
      <c r="L13" s="426">
        <f t="shared" si="7"/>
        <v>20562</v>
      </c>
      <c r="M13" s="279"/>
      <c r="N13" s="295">
        <v>20493</v>
      </c>
      <c r="O13" s="295">
        <v>22542</v>
      </c>
      <c r="P13" s="295">
        <v>25248</v>
      </c>
      <c r="Q13" s="296">
        <f t="shared" si="0"/>
        <v>22761</v>
      </c>
      <c r="R13" s="279"/>
      <c r="S13" s="297">
        <v>0.19</v>
      </c>
      <c r="T13" s="298">
        <f t="shared" si="1"/>
        <v>24386.67</v>
      </c>
      <c r="U13" s="298">
        <f t="shared" si="2"/>
        <v>26824.98</v>
      </c>
      <c r="V13" s="299">
        <f t="shared" si="3"/>
        <v>30045.119999999999</v>
      </c>
      <c r="W13" s="300">
        <f t="shared" si="4"/>
        <v>27085.589999999997</v>
      </c>
      <c r="X13" s="266"/>
      <c r="Y13" s="333">
        <v>11</v>
      </c>
      <c r="Z13" s="333">
        <v>10</v>
      </c>
      <c r="AA13" s="333">
        <v>17</v>
      </c>
      <c r="AB13" s="333" t="s">
        <v>54</v>
      </c>
      <c r="AC13" s="266"/>
      <c r="AD13" s="530">
        <v>20562</v>
      </c>
      <c r="AE13" s="346"/>
      <c r="AF13" s="478">
        <f t="shared" si="5"/>
        <v>20562</v>
      </c>
    </row>
    <row r="14" spans="1:33" ht="12.75" customHeight="1">
      <c r="A14" s="288">
        <v>12</v>
      </c>
      <c r="B14" s="430">
        <v>274979</v>
      </c>
      <c r="C14" s="360"/>
      <c r="D14" s="422" t="s">
        <v>2917</v>
      </c>
      <c r="E14" s="338"/>
      <c r="F14" s="338"/>
      <c r="G14" s="290" t="s">
        <v>2489</v>
      </c>
      <c r="H14" s="432"/>
      <c r="I14" s="391">
        <f t="shared" si="6"/>
        <v>124614.28571428572</v>
      </c>
      <c r="J14" s="424">
        <v>0.19</v>
      </c>
      <c r="K14" s="425">
        <v>148291</v>
      </c>
      <c r="L14" s="426">
        <f t="shared" si="7"/>
        <v>148291</v>
      </c>
      <c r="M14" s="279"/>
      <c r="N14" s="340">
        <v>228</v>
      </c>
      <c r="O14" s="340">
        <v>250</v>
      </c>
      <c r="P14" s="340">
        <v>280</v>
      </c>
      <c r="Q14" s="296">
        <f t="shared" si="0"/>
        <v>252.66666666666666</v>
      </c>
      <c r="R14" s="279"/>
      <c r="S14" s="297">
        <v>0.19</v>
      </c>
      <c r="T14" s="298">
        <f t="shared" si="1"/>
        <v>271.32</v>
      </c>
      <c r="U14" s="298">
        <f t="shared" si="2"/>
        <v>297.5</v>
      </c>
      <c r="V14" s="299">
        <f t="shared" si="3"/>
        <v>333.2</v>
      </c>
      <c r="W14" s="300">
        <f t="shared" si="4"/>
        <v>300.67333333333335</v>
      </c>
      <c r="X14" s="266"/>
      <c r="Y14" s="333">
        <v>11</v>
      </c>
      <c r="Z14" s="333">
        <v>10</v>
      </c>
      <c r="AA14" s="333">
        <v>17</v>
      </c>
      <c r="AB14" s="333" t="s">
        <v>54</v>
      </c>
      <c r="AC14" s="266"/>
      <c r="AD14" s="530">
        <v>148291</v>
      </c>
      <c r="AE14" s="346"/>
      <c r="AF14" s="478">
        <f t="shared" si="5"/>
        <v>148291</v>
      </c>
    </row>
    <row r="15" spans="1:33" ht="12.75" customHeight="1">
      <c r="A15" s="288">
        <v>13</v>
      </c>
      <c r="B15" s="430">
        <v>274979</v>
      </c>
      <c r="C15" s="421"/>
      <c r="D15" s="422" t="s">
        <v>2918</v>
      </c>
      <c r="E15" s="326"/>
      <c r="F15" s="326"/>
      <c r="G15" s="290" t="s">
        <v>2489</v>
      </c>
      <c r="H15" s="432"/>
      <c r="I15" s="391">
        <f t="shared" si="6"/>
        <v>58131.092436974795</v>
      </c>
      <c r="J15" s="424">
        <v>0.19</v>
      </c>
      <c r="K15" s="425">
        <v>69176</v>
      </c>
      <c r="L15" s="426">
        <f t="shared" si="7"/>
        <v>69176</v>
      </c>
      <c r="M15" s="279"/>
      <c r="N15" s="295">
        <v>13662</v>
      </c>
      <c r="O15" s="295">
        <v>15028</v>
      </c>
      <c r="P15" s="295">
        <v>16831</v>
      </c>
      <c r="Q15" s="296">
        <f t="shared" si="0"/>
        <v>15173.666666666666</v>
      </c>
      <c r="R15" s="279"/>
      <c r="S15" s="297">
        <v>0.19</v>
      </c>
      <c r="T15" s="298">
        <f t="shared" si="1"/>
        <v>16257.78</v>
      </c>
      <c r="U15" s="298">
        <f t="shared" si="2"/>
        <v>17883.32</v>
      </c>
      <c r="V15" s="299">
        <f t="shared" si="3"/>
        <v>20028.89</v>
      </c>
      <c r="W15" s="300">
        <f t="shared" si="4"/>
        <v>18056.663333333334</v>
      </c>
      <c r="X15" s="266"/>
      <c r="Y15" s="333">
        <v>11</v>
      </c>
      <c r="Z15" s="333">
        <v>10</v>
      </c>
      <c r="AA15" s="333">
        <v>17</v>
      </c>
      <c r="AB15" s="333" t="s">
        <v>54</v>
      </c>
      <c r="AC15" s="266"/>
      <c r="AD15" s="530">
        <v>69176</v>
      </c>
      <c r="AE15" s="346"/>
      <c r="AF15" s="478">
        <f t="shared" si="5"/>
        <v>69176</v>
      </c>
    </row>
    <row r="16" spans="1:33" ht="12.75" customHeight="1">
      <c r="A16" s="288">
        <v>14</v>
      </c>
      <c r="B16" s="430">
        <v>245327</v>
      </c>
      <c r="C16" s="421"/>
      <c r="D16" s="422" t="s">
        <v>2919</v>
      </c>
      <c r="E16" s="326"/>
      <c r="F16" s="326"/>
      <c r="G16" s="290" t="s">
        <v>2489</v>
      </c>
      <c r="H16" s="432"/>
      <c r="I16" s="391">
        <f t="shared" si="6"/>
        <v>188973.10924369749</v>
      </c>
      <c r="J16" s="424">
        <v>0.19</v>
      </c>
      <c r="K16" s="425">
        <v>224878</v>
      </c>
      <c r="L16" s="426">
        <f t="shared" si="7"/>
        <v>224878</v>
      </c>
      <c r="M16" s="279"/>
      <c r="N16" s="340">
        <v>932</v>
      </c>
      <c r="O16" s="295">
        <v>1025</v>
      </c>
      <c r="P16" s="295">
        <v>1148</v>
      </c>
      <c r="Q16" s="296">
        <f t="shared" si="0"/>
        <v>1035</v>
      </c>
      <c r="R16" s="279"/>
      <c r="S16" s="297">
        <v>0.19</v>
      </c>
      <c r="T16" s="298">
        <f t="shared" si="1"/>
        <v>1109.08</v>
      </c>
      <c r="U16" s="298">
        <f t="shared" si="2"/>
        <v>1219.75</v>
      </c>
      <c r="V16" s="299">
        <f t="shared" si="3"/>
        <v>1366.12</v>
      </c>
      <c r="W16" s="300">
        <f t="shared" si="4"/>
        <v>1231.6499999999999</v>
      </c>
      <c r="X16" s="266"/>
      <c r="Y16" s="333">
        <v>30</v>
      </c>
      <c r="Z16" s="333">
        <v>10</v>
      </c>
      <c r="AA16" s="333">
        <v>15</v>
      </c>
      <c r="AB16" s="333" t="s">
        <v>93</v>
      </c>
      <c r="AC16" s="266"/>
      <c r="AD16" s="530">
        <v>224878</v>
      </c>
      <c r="AE16" s="346"/>
      <c r="AF16" s="478">
        <f t="shared" si="5"/>
        <v>224878</v>
      </c>
    </row>
    <row r="17" spans="1:32" ht="12.75" customHeight="1">
      <c r="A17" s="288">
        <v>15</v>
      </c>
      <c r="B17" s="430">
        <v>240902</v>
      </c>
      <c r="C17" s="421"/>
      <c r="D17" s="433" t="s">
        <v>2920</v>
      </c>
      <c r="E17" s="326"/>
      <c r="F17" s="326"/>
      <c r="G17" s="434" t="s">
        <v>117</v>
      </c>
      <c r="H17" s="435">
        <v>1</v>
      </c>
      <c r="I17" s="391">
        <f t="shared" si="6"/>
        <v>96405.042016806721</v>
      </c>
      <c r="J17" s="424">
        <v>0.19</v>
      </c>
      <c r="K17" s="425">
        <v>114722</v>
      </c>
      <c r="L17" s="426">
        <f t="shared" ref="L17:L80" si="8">K17*H17</f>
        <v>114722</v>
      </c>
      <c r="M17" s="279"/>
      <c r="N17" s="295">
        <v>17595</v>
      </c>
      <c r="O17" s="295">
        <v>19355</v>
      </c>
      <c r="P17" s="295">
        <v>21677</v>
      </c>
      <c r="Q17" s="296">
        <f t="shared" si="0"/>
        <v>19542.333333333332</v>
      </c>
      <c r="R17" s="279"/>
      <c r="S17" s="297">
        <v>0.19</v>
      </c>
      <c r="T17" s="298">
        <f t="shared" si="1"/>
        <v>20938.05</v>
      </c>
      <c r="U17" s="298">
        <f t="shared" si="2"/>
        <v>23032.45</v>
      </c>
      <c r="V17" s="299">
        <f t="shared" si="3"/>
        <v>25795.63</v>
      </c>
      <c r="W17" s="300">
        <f t="shared" si="4"/>
        <v>23255.376666666667</v>
      </c>
      <c r="X17" s="266"/>
      <c r="Y17" s="333"/>
      <c r="Z17" s="333"/>
      <c r="AA17" s="333"/>
      <c r="AB17" s="333"/>
      <c r="AC17" s="266"/>
      <c r="AD17" s="530">
        <v>114722</v>
      </c>
      <c r="AE17" s="346"/>
      <c r="AF17" s="478">
        <f t="shared" si="5"/>
        <v>114722</v>
      </c>
    </row>
    <row r="18" spans="1:32" ht="12.75" customHeight="1">
      <c r="A18" s="288">
        <v>16</v>
      </c>
      <c r="B18" s="430">
        <v>240902</v>
      </c>
      <c r="C18" s="421"/>
      <c r="D18" s="433" t="s">
        <v>2921</v>
      </c>
      <c r="E18" s="326"/>
      <c r="F18" s="326"/>
      <c r="G18" s="434" t="s">
        <v>117</v>
      </c>
      <c r="H18" s="435">
        <v>1</v>
      </c>
      <c r="I18" s="391">
        <f t="shared" si="6"/>
        <v>124874.78991596639</v>
      </c>
      <c r="J18" s="424">
        <v>0.19</v>
      </c>
      <c r="K18" s="425">
        <v>148601</v>
      </c>
      <c r="L18" s="426">
        <f t="shared" si="8"/>
        <v>148601</v>
      </c>
      <c r="M18" s="279"/>
      <c r="N18" s="295">
        <v>3002</v>
      </c>
      <c r="O18" s="295">
        <v>3302</v>
      </c>
      <c r="P18" s="295">
        <v>3698</v>
      </c>
      <c r="Q18" s="296">
        <f t="shared" si="0"/>
        <v>3334</v>
      </c>
      <c r="R18" s="279"/>
      <c r="S18" s="297">
        <v>0.19</v>
      </c>
      <c r="T18" s="298">
        <f t="shared" si="1"/>
        <v>3572.38</v>
      </c>
      <c r="U18" s="298">
        <f t="shared" si="2"/>
        <v>3929.38</v>
      </c>
      <c r="V18" s="299">
        <f t="shared" si="3"/>
        <v>4400.62</v>
      </c>
      <c r="W18" s="300">
        <f t="shared" si="4"/>
        <v>3967.4600000000005</v>
      </c>
      <c r="X18" s="266"/>
      <c r="Y18" s="333"/>
      <c r="Z18" s="333"/>
      <c r="AA18" s="333"/>
      <c r="AB18" s="333"/>
      <c r="AC18" s="266"/>
      <c r="AD18" s="530">
        <v>148601</v>
      </c>
      <c r="AE18" s="346"/>
      <c r="AF18" s="478">
        <f t="shared" si="5"/>
        <v>148601</v>
      </c>
    </row>
    <row r="19" spans="1:32" ht="12.75" customHeight="1">
      <c r="A19" s="288">
        <v>17</v>
      </c>
      <c r="B19" s="430" t="s">
        <v>584</v>
      </c>
      <c r="C19" s="421"/>
      <c r="D19" s="433" t="s">
        <v>2922</v>
      </c>
      <c r="E19" s="326"/>
      <c r="F19" s="326"/>
      <c r="G19" s="434" t="s">
        <v>117</v>
      </c>
      <c r="H19" s="435">
        <v>1</v>
      </c>
      <c r="I19" s="391">
        <f t="shared" si="6"/>
        <v>17478.991596638658</v>
      </c>
      <c r="J19" s="424">
        <v>0.19</v>
      </c>
      <c r="K19" s="425">
        <v>20800</v>
      </c>
      <c r="L19" s="426">
        <f t="shared" si="8"/>
        <v>20800</v>
      </c>
      <c r="M19" s="279"/>
      <c r="N19" s="295">
        <v>17595</v>
      </c>
      <c r="O19" s="295">
        <v>19355</v>
      </c>
      <c r="P19" s="295">
        <v>21677</v>
      </c>
      <c r="Q19" s="296">
        <f t="shared" si="0"/>
        <v>19542.333333333332</v>
      </c>
      <c r="R19" s="279"/>
      <c r="S19" s="297">
        <v>0.19</v>
      </c>
      <c r="T19" s="298">
        <f t="shared" si="1"/>
        <v>20938.05</v>
      </c>
      <c r="U19" s="298">
        <f t="shared" si="2"/>
        <v>23032.45</v>
      </c>
      <c r="V19" s="299">
        <f t="shared" si="3"/>
        <v>25795.63</v>
      </c>
      <c r="W19" s="300">
        <f t="shared" si="4"/>
        <v>23255.376666666667</v>
      </c>
      <c r="X19" s="266"/>
      <c r="Y19" s="333"/>
      <c r="Z19" s="333"/>
      <c r="AA19" s="333"/>
      <c r="AB19" s="333"/>
      <c r="AC19" s="266"/>
      <c r="AD19" s="530">
        <v>20800</v>
      </c>
      <c r="AE19" s="346"/>
      <c r="AF19" s="478">
        <f t="shared" si="5"/>
        <v>20800</v>
      </c>
    </row>
    <row r="20" spans="1:32" ht="12.75" customHeight="1">
      <c r="A20" s="288">
        <v>18</v>
      </c>
      <c r="B20" s="304">
        <v>231295</v>
      </c>
      <c r="C20" s="341"/>
      <c r="D20" s="409" t="s">
        <v>2923</v>
      </c>
      <c r="E20" s="341"/>
      <c r="F20" s="341"/>
      <c r="G20" s="384" t="s">
        <v>2906</v>
      </c>
      <c r="H20" s="435">
        <v>1</v>
      </c>
      <c r="I20" s="391">
        <f t="shared" si="6"/>
        <v>18412.605042016807</v>
      </c>
      <c r="J20" s="424">
        <v>0.19</v>
      </c>
      <c r="K20" s="436">
        <v>21911</v>
      </c>
      <c r="L20" s="426">
        <f t="shared" si="8"/>
        <v>21911</v>
      </c>
      <c r="M20" s="279"/>
      <c r="N20" s="308"/>
      <c r="O20" s="308"/>
      <c r="P20" s="295"/>
      <c r="Q20" s="296"/>
      <c r="R20" s="279"/>
      <c r="S20" s="297"/>
      <c r="T20" s="298"/>
      <c r="U20" s="298"/>
      <c r="V20" s="299"/>
      <c r="W20" s="300"/>
      <c r="X20" s="266"/>
      <c r="Y20" s="411">
        <v>40</v>
      </c>
      <c r="Z20" s="411">
        <v>17</v>
      </c>
      <c r="AA20" s="411">
        <v>29</v>
      </c>
      <c r="AB20" s="411">
        <v>6</v>
      </c>
      <c r="AC20" s="266"/>
      <c r="AD20" s="531">
        <v>21911</v>
      </c>
      <c r="AE20" s="346"/>
      <c r="AF20" s="478">
        <f t="shared" si="5"/>
        <v>21911</v>
      </c>
    </row>
    <row r="21" spans="1:32" ht="12.75" customHeight="1">
      <c r="A21" s="288">
        <v>19</v>
      </c>
      <c r="B21" s="304">
        <v>250879</v>
      </c>
      <c r="C21" s="341"/>
      <c r="D21" s="409" t="s">
        <v>2924</v>
      </c>
      <c r="E21" s="341"/>
      <c r="F21" s="341"/>
      <c r="G21" s="384" t="s">
        <v>2906</v>
      </c>
      <c r="H21" s="437">
        <v>1</v>
      </c>
      <c r="I21" s="391">
        <f t="shared" si="6"/>
        <v>18412.605042016807</v>
      </c>
      <c r="J21" s="424">
        <v>0.19</v>
      </c>
      <c r="K21" s="436">
        <v>21911</v>
      </c>
      <c r="L21" s="426">
        <f t="shared" si="8"/>
        <v>21911</v>
      </c>
      <c r="M21" s="279"/>
      <c r="N21" s="308"/>
      <c r="O21" s="308"/>
      <c r="P21" s="295"/>
      <c r="Q21" s="296"/>
      <c r="R21" s="279"/>
      <c r="S21" s="297"/>
      <c r="T21" s="298"/>
      <c r="U21" s="298"/>
      <c r="V21" s="299"/>
      <c r="W21" s="300"/>
      <c r="X21" s="266"/>
      <c r="Y21" s="411">
        <v>40</v>
      </c>
      <c r="Z21" s="411">
        <v>17</v>
      </c>
      <c r="AA21" s="411">
        <v>29</v>
      </c>
      <c r="AB21" s="411">
        <v>6</v>
      </c>
      <c r="AC21" s="266"/>
      <c r="AD21" s="531">
        <v>21911</v>
      </c>
      <c r="AE21" s="346"/>
      <c r="AF21" s="478">
        <f t="shared" si="5"/>
        <v>21911</v>
      </c>
    </row>
    <row r="22" spans="1:32" ht="12.75" customHeight="1">
      <c r="A22" s="288">
        <v>20</v>
      </c>
      <c r="B22" s="304">
        <v>250880</v>
      </c>
      <c r="C22" s="341"/>
      <c r="D22" s="409" t="s">
        <v>2925</v>
      </c>
      <c r="E22" s="341"/>
      <c r="F22" s="341"/>
      <c r="G22" s="384" t="s">
        <v>2906</v>
      </c>
      <c r="H22" s="435">
        <v>1</v>
      </c>
      <c r="I22" s="391">
        <f t="shared" si="6"/>
        <v>15941.176470588236</v>
      </c>
      <c r="J22" s="424">
        <v>0.19</v>
      </c>
      <c r="K22" s="436">
        <v>18970</v>
      </c>
      <c r="L22" s="426">
        <f t="shared" si="8"/>
        <v>18970</v>
      </c>
      <c r="M22" s="279"/>
      <c r="N22" s="308"/>
      <c r="O22" s="308"/>
      <c r="P22" s="295"/>
      <c r="Q22" s="296"/>
      <c r="R22" s="279"/>
      <c r="S22" s="297"/>
      <c r="T22" s="298"/>
      <c r="U22" s="298"/>
      <c r="V22" s="299"/>
      <c r="W22" s="300"/>
      <c r="X22" s="266"/>
      <c r="Y22" s="411">
        <v>40</v>
      </c>
      <c r="Z22" s="411">
        <v>17</v>
      </c>
      <c r="AA22" s="411">
        <v>29</v>
      </c>
      <c r="AB22" s="411">
        <v>6</v>
      </c>
      <c r="AC22" s="266"/>
      <c r="AD22" s="531">
        <v>18970</v>
      </c>
      <c r="AE22" s="346"/>
      <c r="AF22" s="478">
        <f t="shared" si="5"/>
        <v>18970</v>
      </c>
    </row>
    <row r="23" spans="1:32" ht="12.75" customHeight="1">
      <c r="A23" s="288">
        <v>21</v>
      </c>
      <c r="B23" s="304" t="s">
        <v>584</v>
      </c>
      <c r="C23" s="341"/>
      <c r="D23" s="409" t="s">
        <v>2926</v>
      </c>
      <c r="E23" s="341"/>
      <c r="F23" s="341"/>
      <c r="G23" s="384" t="s">
        <v>2906</v>
      </c>
      <c r="H23" s="435">
        <v>1</v>
      </c>
      <c r="I23" s="391">
        <f t="shared" si="6"/>
        <v>118511.76470588236</v>
      </c>
      <c r="J23" s="424">
        <v>0.19</v>
      </c>
      <c r="K23" s="341">
        <v>141029</v>
      </c>
      <c r="L23" s="426">
        <f t="shared" si="8"/>
        <v>141029</v>
      </c>
      <c r="M23" s="279"/>
      <c r="N23" s="308"/>
      <c r="O23" s="308"/>
      <c r="P23" s="295"/>
      <c r="Q23" s="296"/>
      <c r="R23" s="279"/>
      <c r="S23" s="297"/>
      <c r="T23" s="298"/>
      <c r="U23" s="298"/>
      <c r="V23" s="299"/>
      <c r="W23" s="300"/>
      <c r="X23" s="266"/>
      <c r="Y23" s="411">
        <v>40</v>
      </c>
      <c r="Z23" s="411">
        <v>17</v>
      </c>
      <c r="AA23" s="411">
        <v>41</v>
      </c>
      <c r="AB23" s="411">
        <v>4</v>
      </c>
      <c r="AC23" s="266"/>
      <c r="AD23" s="532">
        <v>141029</v>
      </c>
      <c r="AE23" s="346"/>
      <c r="AF23" s="478">
        <f t="shared" si="5"/>
        <v>141029</v>
      </c>
    </row>
    <row r="24" spans="1:32" ht="12.75" customHeight="1">
      <c r="A24" s="288">
        <v>22</v>
      </c>
      <c r="B24" s="304">
        <v>292537</v>
      </c>
      <c r="C24" s="341"/>
      <c r="D24" s="409" t="s">
        <v>2927</v>
      </c>
      <c r="E24" s="341"/>
      <c r="F24" s="341"/>
      <c r="G24" s="384" t="s">
        <v>2906</v>
      </c>
      <c r="H24" s="437">
        <v>1</v>
      </c>
      <c r="I24" s="391">
        <f t="shared" si="6"/>
        <v>46836.134453781517</v>
      </c>
      <c r="J24" s="424">
        <v>0.19</v>
      </c>
      <c r="K24" s="436">
        <v>55735</v>
      </c>
      <c r="L24" s="426">
        <f t="shared" si="8"/>
        <v>55735</v>
      </c>
      <c r="M24" s="279"/>
      <c r="N24" s="308"/>
      <c r="O24" s="308"/>
      <c r="P24" s="295"/>
      <c r="Q24" s="296"/>
      <c r="R24" s="279"/>
      <c r="S24" s="297"/>
      <c r="T24" s="298"/>
      <c r="U24" s="298"/>
      <c r="V24" s="299"/>
      <c r="W24" s="300"/>
      <c r="X24" s="266"/>
      <c r="Y24" s="411">
        <v>30</v>
      </c>
      <c r="Z24" s="411">
        <v>26</v>
      </c>
      <c r="AA24" s="411">
        <v>58</v>
      </c>
      <c r="AB24" s="411">
        <v>2</v>
      </c>
      <c r="AC24" s="266"/>
      <c r="AD24" s="531">
        <v>55735</v>
      </c>
      <c r="AE24" s="346"/>
      <c r="AF24" s="478">
        <f t="shared" si="5"/>
        <v>55735</v>
      </c>
    </row>
    <row r="25" spans="1:32" ht="12.75" customHeight="1">
      <c r="A25" s="288">
        <v>23</v>
      </c>
      <c r="B25" s="304">
        <v>240524</v>
      </c>
      <c r="C25" s="341"/>
      <c r="D25" s="409" t="s">
        <v>2928</v>
      </c>
      <c r="E25" s="341"/>
      <c r="F25" s="341"/>
      <c r="G25" s="384" t="s">
        <v>2906</v>
      </c>
      <c r="H25" s="435">
        <v>1</v>
      </c>
      <c r="I25" s="391">
        <f t="shared" si="6"/>
        <v>15941.176470588236</v>
      </c>
      <c r="J25" s="424">
        <v>0.19</v>
      </c>
      <c r="K25" s="436">
        <v>18970</v>
      </c>
      <c r="L25" s="426">
        <f t="shared" si="8"/>
        <v>18970</v>
      </c>
      <c r="M25" s="279"/>
      <c r="N25" s="308"/>
      <c r="O25" s="308"/>
      <c r="P25" s="295"/>
      <c r="Q25" s="296"/>
      <c r="R25" s="279"/>
      <c r="S25" s="297"/>
      <c r="T25" s="298"/>
      <c r="U25" s="298"/>
      <c r="V25" s="299"/>
      <c r="W25" s="300"/>
      <c r="X25" s="266"/>
      <c r="Y25" s="411">
        <v>27</v>
      </c>
      <c r="Z25" s="411">
        <v>11</v>
      </c>
      <c r="AA25" s="411">
        <v>17</v>
      </c>
      <c r="AB25" s="411">
        <v>1</v>
      </c>
      <c r="AC25" s="266"/>
      <c r="AD25" s="531">
        <v>18970</v>
      </c>
      <c r="AE25" s="346"/>
      <c r="AF25" s="478">
        <f t="shared" si="5"/>
        <v>18970</v>
      </c>
    </row>
    <row r="26" spans="1:32" ht="12.75" customHeight="1">
      <c r="A26" s="288">
        <v>24</v>
      </c>
      <c r="B26" s="304">
        <v>291275</v>
      </c>
      <c r="C26" s="341"/>
      <c r="D26" s="409" t="s">
        <v>2929</v>
      </c>
      <c r="E26" s="341"/>
      <c r="F26" s="341"/>
      <c r="G26" s="384" t="s">
        <v>2906</v>
      </c>
      <c r="H26" s="437">
        <v>1</v>
      </c>
      <c r="I26" s="391">
        <f t="shared" si="6"/>
        <v>36950.420168067227</v>
      </c>
      <c r="J26" s="424">
        <v>0.19</v>
      </c>
      <c r="K26" s="436">
        <v>43971</v>
      </c>
      <c r="L26" s="426">
        <f t="shared" si="8"/>
        <v>43971</v>
      </c>
      <c r="M26" s="279"/>
      <c r="N26" s="308"/>
      <c r="O26" s="308"/>
      <c r="P26" s="295"/>
      <c r="Q26" s="296"/>
      <c r="R26" s="279"/>
      <c r="S26" s="297"/>
      <c r="T26" s="298"/>
      <c r="U26" s="298"/>
      <c r="V26" s="299"/>
      <c r="W26" s="300"/>
      <c r="X26" s="266"/>
      <c r="Y26" s="411">
        <v>27</v>
      </c>
      <c r="Z26" s="411">
        <v>11</v>
      </c>
      <c r="AA26" s="411">
        <v>17</v>
      </c>
      <c r="AB26" s="411">
        <v>31</v>
      </c>
      <c r="AC26" s="266"/>
      <c r="AD26" s="531">
        <v>43971</v>
      </c>
      <c r="AE26" s="346"/>
      <c r="AF26" s="478">
        <f t="shared" si="5"/>
        <v>43971</v>
      </c>
    </row>
    <row r="27" spans="1:32" ht="12.75" customHeight="1">
      <c r="A27" s="288">
        <v>25</v>
      </c>
      <c r="B27" s="304">
        <v>294779</v>
      </c>
      <c r="C27" s="341"/>
      <c r="D27" s="409" t="s">
        <v>2930</v>
      </c>
      <c r="E27" s="341"/>
      <c r="F27" s="341"/>
      <c r="G27" s="384" t="s">
        <v>2906</v>
      </c>
      <c r="H27" s="435">
        <v>1</v>
      </c>
      <c r="I27" s="391">
        <f t="shared" si="6"/>
        <v>24591.596638655465</v>
      </c>
      <c r="J27" s="424">
        <v>0.19</v>
      </c>
      <c r="K27" s="436">
        <v>29264</v>
      </c>
      <c r="L27" s="426">
        <f t="shared" si="8"/>
        <v>29264</v>
      </c>
      <c r="M27" s="279"/>
      <c r="N27" s="308"/>
      <c r="O27" s="308"/>
      <c r="P27" s="295"/>
      <c r="Q27" s="296"/>
      <c r="R27" s="279"/>
      <c r="S27" s="297"/>
      <c r="T27" s="298"/>
      <c r="U27" s="298"/>
      <c r="V27" s="299"/>
      <c r="W27" s="300"/>
      <c r="X27" s="266"/>
      <c r="Y27" s="411">
        <v>27</v>
      </c>
      <c r="Z27" s="411">
        <v>11</v>
      </c>
      <c r="AA27" s="411">
        <v>17</v>
      </c>
      <c r="AB27" s="411">
        <v>29</v>
      </c>
      <c r="AC27" s="266"/>
      <c r="AD27" s="531">
        <v>29264</v>
      </c>
      <c r="AE27" s="346"/>
      <c r="AF27" s="478">
        <f t="shared" si="5"/>
        <v>29264</v>
      </c>
    </row>
    <row r="28" spans="1:32" ht="12.75" customHeight="1">
      <c r="A28" s="288">
        <v>26</v>
      </c>
      <c r="B28" s="304">
        <v>271459</v>
      </c>
      <c r="C28" s="349"/>
      <c r="D28" s="409" t="s">
        <v>2931</v>
      </c>
      <c r="E28" s="341"/>
      <c r="F28" s="341"/>
      <c r="G28" s="384" t="s">
        <v>2906</v>
      </c>
      <c r="H28" s="437">
        <v>1</v>
      </c>
      <c r="I28" s="391">
        <f t="shared" si="6"/>
        <v>3570.588235294118</v>
      </c>
      <c r="J28" s="424">
        <v>0.19</v>
      </c>
      <c r="K28" s="438">
        <v>4249</v>
      </c>
      <c r="L28" s="426">
        <f t="shared" si="8"/>
        <v>4249</v>
      </c>
      <c r="M28" s="279"/>
      <c r="N28" s="351"/>
      <c r="O28" s="351"/>
      <c r="P28" s="352"/>
      <c r="Q28" s="353"/>
      <c r="R28" s="279"/>
      <c r="S28" s="354"/>
      <c r="T28" s="355"/>
      <c r="U28" s="355"/>
      <c r="V28" s="356"/>
      <c r="W28" s="357"/>
      <c r="X28" s="266"/>
      <c r="Y28" s="411">
        <v>23</v>
      </c>
      <c r="Z28" s="411">
        <v>24</v>
      </c>
      <c r="AA28" s="411">
        <v>16</v>
      </c>
      <c r="AB28" s="411">
        <v>9</v>
      </c>
      <c r="AC28" s="266"/>
      <c r="AD28" s="531">
        <v>4249</v>
      </c>
      <c r="AE28" s="346"/>
      <c r="AF28" s="478">
        <f t="shared" si="5"/>
        <v>4249</v>
      </c>
    </row>
    <row r="29" spans="1:32" ht="35.25" customHeight="1">
      <c r="A29" s="288">
        <v>27</v>
      </c>
      <c r="B29" s="430"/>
      <c r="C29" s="309"/>
      <c r="D29" s="409" t="s">
        <v>2932</v>
      </c>
      <c r="E29" s="341"/>
      <c r="F29" s="341"/>
      <c r="G29" s="384" t="s">
        <v>2906</v>
      </c>
      <c r="H29" s="435">
        <v>1</v>
      </c>
      <c r="I29" s="391">
        <f t="shared" si="6"/>
        <v>12233.613445378152</v>
      </c>
      <c r="J29" s="424">
        <v>0.19</v>
      </c>
      <c r="K29" s="438">
        <v>14558</v>
      </c>
      <c r="L29" s="426">
        <f t="shared" si="8"/>
        <v>14558</v>
      </c>
      <c r="M29" s="360"/>
      <c r="N29" s="316">
        <f t="shared" ref="N29:Q29" si="9">SUM(N3:N19)</f>
        <v>185391</v>
      </c>
      <c r="O29" s="316">
        <f t="shared" si="9"/>
        <v>203929</v>
      </c>
      <c r="P29" s="316">
        <f t="shared" si="9"/>
        <v>228400</v>
      </c>
      <c r="Q29" s="316">
        <f t="shared" si="9"/>
        <v>205906.66666666669</v>
      </c>
      <c r="R29" s="360"/>
      <c r="S29" s="361"/>
      <c r="T29" s="316">
        <f t="shared" ref="T29:W29" si="10">SUM(T3:T19)</f>
        <v>220615.28999999998</v>
      </c>
      <c r="U29" s="316">
        <f t="shared" si="10"/>
        <v>242675.51000000004</v>
      </c>
      <c r="V29" s="316">
        <f t="shared" si="10"/>
        <v>271796</v>
      </c>
      <c r="W29" s="316">
        <f t="shared" si="10"/>
        <v>245028.93333333335</v>
      </c>
      <c r="X29" s="360"/>
      <c r="Y29" s="411">
        <v>41</v>
      </c>
      <c r="Z29" s="411">
        <v>11</v>
      </c>
      <c r="AA29" s="411">
        <v>19</v>
      </c>
      <c r="AB29" s="411">
        <v>50</v>
      </c>
      <c r="AC29" s="266"/>
      <c r="AD29" s="531">
        <v>14558</v>
      </c>
      <c r="AE29" s="346"/>
      <c r="AF29" s="478">
        <f t="shared" si="5"/>
        <v>14558</v>
      </c>
    </row>
    <row r="30" spans="1:32" ht="12.75" customHeight="1">
      <c r="A30" s="288">
        <v>28</v>
      </c>
      <c r="B30" s="304">
        <v>294095</v>
      </c>
      <c r="C30" s="360"/>
      <c r="D30" s="409" t="s">
        <v>2933</v>
      </c>
      <c r="E30" s="360"/>
      <c r="F30" s="360"/>
      <c r="G30" s="384" t="s">
        <v>2906</v>
      </c>
      <c r="H30" s="437">
        <v>1</v>
      </c>
      <c r="I30" s="391">
        <f t="shared" si="6"/>
        <v>47993.277310924372</v>
      </c>
      <c r="J30" s="424">
        <v>0.19</v>
      </c>
      <c r="K30" s="438">
        <v>57112</v>
      </c>
      <c r="L30" s="426">
        <f t="shared" si="8"/>
        <v>57112</v>
      </c>
      <c r="M30" s="360"/>
      <c r="N30" s="362"/>
      <c r="O30" s="362"/>
      <c r="P30" s="362"/>
      <c r="Q30" s="360"/>
      <c r="R30" s="360"/>
      <c r="S30" s="360"/>
      <c r="T30" s="360"/>
      <c r="U30" s="360"/>
      <c r="V30" s="360"/>
      <c r="W30" s="360"/>
      <c r="X30" s="360"/>
      <c r="Y30" s="411">
        <v>12</v>
      </c>
      <c r="Z30" s="411">
        <v>35</v>
      </c>
      <c r="AA30" s="411">
        <v>23</v>
      </c>
      <c r="AB30" s="411">
        <v>10</v>
      </c>
      <c r="AC30" s="266"/>
      <c r="AD30" s="531">
        <v>57112</v>
      </c>
      <c r="AE30" s="346"/>
      <c r="AF30" s="478">
        <f t="shared" si="5"/>
        <v>57112</v>
      </c>
    </row>
    <row r="31" spans="1:32" ht="116.25" customHeight="1">
      <c r="A31" s="288">
        <v>29</v>
      </c>
      <c r="B31" s="304">
        <v>279066</v>
      </c>
      <c r="C31" s="360"/>
      <c r="D31" s="409" t="s">
        <v>2934</v>
      </c>
      <c r="E31" s="360"/>
      <c r="F31" s="360"/>
      <c r="G31" s="384" t="s">
        <v>2906</v>
      </c>
      <c r="H31" s="435">
        <v>1</v>
      </c>
      <c r="I31" s="391">
        <f t="shared" si="6"/>
        <v>63088.23529411765</v>
      </c>
      <c r="J31" s="424">
        <v>0.19</v>
      </c>
      <c r="K31" s="438">
        <v>75075</v>
      </c>
      <c r="L31" s="426">
        <f t="shared" si="8"/>
        <v>75075</v>
      </c>
      <c r="M31" s="360"/>
      <c r="N31" s="362"/>
      <c r="O31" s="362"/>
      <c r="P31" s="362"/>
      <c r="Q31" s="360"/>
      <c r="R31" s="360"/>
      <c r="S31" s="360"/>
      <c r="T31" s="360"/>
      <c r="U31" s="360"/>
      <c r="V31" s="360"/>
      <c r="W31" s="360"/>
      <c r="X31" s="360"/>
      <c r="Y31" s="411">
        <v>27</v>
      </c>
      <c r="Z31" s="411">
        <v>11</v>
      </c>
      <c r="AA31" s="411">
        <v>21</v>
      </c>
      <c r="AB31" s="411">
        <v>5</v>
      </c>
      <c r="AC31" s="266"/>
      <c r="AD31" s="531">
        <v>75075</v>
      </c>
      <c r="AE31" s="346"/>
      <c r="AF31" s="478">
        <f t="shared" si="5"/>
        <v>75075</v>
      </c>
    </row>
    <row r="32" spans="1:32" ht="12.75" customHeight="1">
      <c r="A32" s="288">
        <v>30</v>
      </c>
      <c r="B32" s="304">
        <v>293486</v>
      </c>
      <c r="C32" s="360"/>
      <c r="D32" s="409" t="s">
        <v>2935</v>
      </c>
      <c r="E32" s="360"/>
      <c r="F32" s="360"/>
      <c r="G32" s="384" t="s">
        <v>2906</v>
      </c>
      <c r="H32" s="437">
        <v>1</v>
      </c>
      <c r="I32" s="391">
        <f t="shared" si="6"/>
        <v>23356.302521008405</v>
      </c>
      <c r="J32" s="424">
        <v>0.19</v>
      </c>
      <c r="K32" s="438">
        <v>27794</v>
      </c>
      <c r="L32" s="426">
        <f t="shared" si="8"/>
        <v>27794</v>
      </c>
      <c r="M32" s="360"/>
      <c r="N32" s="362"/>
      <c r="O32" s="362"/>
      <c r="P32" s="362"/>
      <c r="Q32" s="360"/>
      <c r="R32" s="360"/>
      <c r="S32" s="360"/>
      <c r="T32" s="360"/>
      <c r="U32" s="360"/>
      <c r="V32" s="360"/>
      <c r="W32" s="360"/>
      <c r="X32" s="360"/>
      <c r="Y32" s="411">
        <v>23</v>
      </c>
      <c r="Z32" s="411">
        <v>27</v>
      </c>
      <c r="AA32" s="411">
        <v>14</v>
      </c>
      <c r="AB32" s="411">
        <v>11</v>
      </c>
      <c r="AC32" s="266"/>
      <c r="AD32" s="531">
        <v>27794</v>
      </c>
      <c r="AE32" s="346"/>
      <c r="AF32" s="478">
        <f t="shared" si="5"/>
        <v>27794</v>
      </c>
    </row>
    <row r="33" spans="1:32" ht="12.75" customHeight="1">
      <c r="A33" s="288">
        <v>31</v>
      </c>
      <c r="B33" s="430">
        <v>279646</v>
      </c>
      <c r="C33" s="360"/>
      <c r="D33" s="409" t="s">
        <v>2936</v>
      </c>
      <c r="E33" s="283"/>
      <c r="F33" s="283"/>
      <c r="G33" s="439" t="s">
        <v>2906</v>
      </c>
      <c r="H33" s="435">
        <v>1</v>
      </c>
      <c r="I33" s="391">
        <f t="shared" si="6"/>
        <v>185243.69747899161</v>
      </c>
      <c r="J33" s="424">
        <v>0.19</v>
      </c>
      <c r="K33" s="438">
        <v>220440</v>
      </c>
      <c r="L33" s="426">
        <f t="shared" si="8"/>
        <v>220440</v>
      </c>
      <c r="M33" s="360"/>
      <c r="N33" s="362"/>
      <c r="O33" s="362"/>
      <c r="P33" s="362"/>
      <c r="Q33" s="360"/>
      <c r="R33" s="360"/>
      <c r="S33" s="360"/>
      <c r="T33" s="360"/>
      <c r="U33" s="360"/>
      <c r="V33" s="360"/>
      <c r="W33" s="360"/>
      <c r="X33" s="360"/>
      <c r="Y33" s="411">
        <v>24</v>
      </c>
      <c r="Z33" s="411">
        <v>11</v>
      </c>
      <c r="AA33" s="411">
        <v>24</v>
      </c>
      <c r="AB33" s="411">
        <v>1</v>
      </c>
      <c r="AC33" s="266"/>
      <c r="AD33" s="531">
        <v>220440</v>
      </c>
      <c r="AE33" s="346"/>
      <c r="AF33" s="478">
        <f t="shared" si="5"/>
        <v>220440</v>
      </c>
    </row>
    <row r="34" spans="1:32" ht="12.75" customHeight="1">
      <c r="A34" s="288">
        <v>32</v>
      </c>
      <c r="B34" s="430">
        <v>278247</v>
      </c>
      <c r="C34" s="360"/>
      <c r="D34" s="409" t="s">
        <v>2937</v>
      </c>
      <c r="E34" s="360"/>
      <c r="F34" s="360"/>
      <c r="G34" s="384" t="s">
        <v>2906</v>
      </c>
      <c r="H34" s="437">
        <v>1</v>
      </c>
      <c r="I34" s="391">
        <f t="shared" si="6"/>
        <v>65441.176470588238</v>
      </c>
      <c r="J34" s="424">
        <v>0.19</v>
      </c>
      <c r="K34" s="438">
        <v>77875</v>
      </c>
      <c r="L34" s="426">
        <f t="shared" si="8"/>
        <v>77875</v>
      </c>
      <c r="M34" s="360"/>
      <c r="N34" s="362"/>
      <c r="O34" s="362"/>
      <c r="P34" s="362"/>
      <c r="Q34" s="360"/>
      <c r="R34" s="360"/>
      <c r="S34" s="360"/>
      <c r="T34" s="360"/>
      <c r="U34" s="360"/>
      <c r="V34" s="360"/>
      <c r="W34" s="360"/>
      <c r="X34" s="360"/>
      <c r="Y34" s="411">
        <v>23</v>
      </c>
      <c r="Z34" s="411">
        <v>15</v>
      </c>
      <c r="AA34" s="411">
        <v>34</v>
      </c>
      <c r="AB34" s="411">
        <v>1</v>
      </c>
      <c r="AC34" s="266"/>
      <c r="AD34" s="531">
        <v>77875</v>
      </c>
      <c r="AE34" s="346"/>
      <c r="AF34" s="478">
        <f t="shared" si="5"/>
        <v>77875</v>
      </c>
    </row>
    <row r="35" spans="1:32" ht="12.75" customHeight="1">
      <c r="A35" s="288">
        <v>33</v>
      </c>
      <c r="B35" s="430">
        <v>235475</v>
      </c>
      <c r="C35" s="360"/>
      <c r="D35" s="409" t="s">
        <v>2938</v>
      </c>
      <c r="E35" s="360"/>
      <c r="F35" s="360"/>
      <c r="G35" s="384" t="s">
        <v>2906</v>
      </c>
      <c r="H35" s="435">
        <v>1</v>
      </c>
      <c r="I35" s="391">
        <f t="shared" si="6"/>
        <v>1250.420168067227</v>
      </c>
      <c r="J35" s="424">
        <v>0.19</v>
      </c>
      <c r="K35" s="438">
        <v>1488</v>
      </c>
      <c r="L35" s="426">
        <f t="shared" si="8"/>
        <v>1488</v>
      </c>
      <c r="M35" s="360"/>
      <c r="N35" s="362"/>
      <c r="O35" s="362"/>
      <c r="P35" s="362"/>
      <c r="Q35" s="360"/>
      <c r="R35" s="360"/>
      <c r="S35" s="360"/>
      <c r="T35" s="360"/>
      <c r="U35" s="360"/>
      <c r="V35" s="360"/>
      <c r="W35" s="360"/>
      <c r="X35" s="360"/>
      <c r="Y35" s="411">
        <v>26</v>
      </c>
      <c r="Z35" s="411">
        <v>12</v>
      </c>
      <c r="AA35" s="411">
        <v>16</v>
      </c>
      <c r="AB35" s="411">
        <v>41</v>
      </c>
      <c r="AC35" s="266"/>
      <c r="AD35" s="531">
        <v>1488</v>
      </c>
      <c r="AE35" s="346"/>
      <c r="AF35" s="478">
        <f t="shared" ref="AF35:AF66" si="11">IF(AE35&gt;0,AVERAGE(AD35,AE35),AD35)</f>
        <v>1488</v>
      </c>
    </row>
    <row r="36" spans="1:32" ht="12.75" customHeight="1">
      <c r="A36" s="288">
        <v>34</v>
      </c>
      <c r="B36" s="430">
        <v>250958</v>
      </c>
      <c r="C36" s="360"/>
      <c r="D36" s="409" t="s">
        <v>2939</v>
      </c>
      <c r="E36" s="360"/>
      <c r="F36" s="360"/>
      <c r="G36" s="384" t="s">
        <v>2906</v>
      </c>
      <c r="H36" s="437">
        <v>1</v>
      </c>
      <c r="I36" s="391">
        <f t="shared" si="6"/>
        <v>1250.420168067227</v>
      </c>
      <c r="J36" s="424">
        <v>0.19</v>
      </c>
      <c r="K36" s="438">
        <v>1488</v>
      </c>
      <c r="L36" s="426">
        <f t="shared" si="8"/>
        <v>1488</v>
      </c>
      <c r="M36" s="360"/>
      <c r="N36" s="362"/>
      <c r="O36" s="362"/>
      <c r="P36" s="362"/>
      <c r="Q36" s="360"/>
      <c r="R36" s="360"/>
      <c r="S36" s="360"/>
      <c r="T36" s="360"/>
      <c r="U36" s="360"/>
      <c r="V36" s="360"/>
      <c r="W36" s="360"/>
      <c r="X36" s="360"/>
      <c r="Y36" s="411">
        <v>26</v>
      </c>
      <c r="Z36" s="411">
        <v>12</v>
      </c>
      <c r="AA36" s="411">
        <v>16</v>
      </c>
      <c r="AB36" s="411">
        <v>41</v>
      </c>
      <c r="AC36" s="266"/>
      <c r="AD36" s="531">
        <v>1488</v>
      </c>
      <c r="AE36" s="346"/>
      <c r="AF36" s="478">
        <f t="shared" si="11"/>
        <v>1488</v>
      </c>
    </row>
    <row r="37" spans="1:32" ht="80.25" customHeight="1">
      <c r="A37" s="288">
        <v>35</v>
      </c>
      <c r="B37" s="430">
        <v>235475</v>
      </c>
      <c r="C37" s="360"/>
      <c r="D37" s="409" t="s">
        <v>2940</v>
      </c>
      <c r="E37" s="360"/>
      <c r="F37" s="360"/>
      <c r="G37" s="384" t="s">
        <v>2906</v>
      </c>
      <c r="H37" s="435">
        <v>1</v>
      </c>
      <c r="I37" s="391">
        <f t="shared" si="6"/>
        <v>1250.420168067227</v>
      </c>
      <c r="J37" s="424">
        <v>0.19</v>
      </c>
      <c r="K37" s="438">
        <v>1488</v>
      </c>
      <c r="L37" s="426">
        <f t="shared" si="8"/>
        <v>1488</v>
      </c>
      <c r="M37" s="360"/>
      <c r="N37" s="362"/>
      <c r="O37" s="362"/>
      <c r="P37" s="362"/>
      <c r="Q37" s="360"/>
      <c r="R37" s="360"/>
      <c r="S37" s="360"/>
      <c r="T37" s="360"/>
      <c r="U37" s="360"/>
      <c r="V37" s="360"/>
      <c r="W37" s="360"/>
      <c r="X37" s="360"/>
      <c r="Y37" s="411">
        <v>26</v>
      </c>
      <c r="Z37" s="411">
        <v>12</v>
      </c>
      <c r="AA37" s="411">
        <v>16</v>
      </c>
      <c r="AB37" s="411">
        <v>41</v>
      </c>
      <c r="AC37" s="266"/>
      <c r="AD37" s="531">
        <v>1488</v>
      </c>
      <c r="AE37" s="346"/>
      <c r="AF37" s="478">
        <f t="shared" si="11"/>
        <v>1488</v>
      </c>
    </row>
    <row r="38" spans="1:32" ht="12.75" customHeight="1">
      <c r="A38" s="288">
        <v>36</v>
      </c>
      <c r="B38" s="430">
        <v>235475</v>
      </c>
      <c r="C38" s="360"/>
      <c r="D38" s="409" t="s">
        <v>2941</v>
      </c>
      <c r="E38" s="360"/>
      <c r="F38" s="360"/>
      <c r="G38" s="384" t="s">
        <v>2906</v>
      </c>
      <c r="H38" s="437">
        <v>1</v>
      </c>
      <c r="I38" s="391">
        <f t="shared" si="6"/>
        <v>1250.420168067227</v>
      </c>
      <c r="J38" s="424">
        <v>0.19</v>
      </c>
      <c r="K38" s="438">
        <v>1488</v>
      </c>
      <c r="L38" s="426">
        <f t="shared" si="8"/>
        <v>1488</v>
      </c>
      <c r="M38" s="360"/>
      <c r="N38" s="362"/>
      <c r="O38" s="362"/>
      <c r="P38" s="362"/>
      <c r="Q38" s="360"/>
      <c r="R38" s="360"/>
      <c r="S38" s="360"/>
      <c r="T38" s="360"/>
      <c r="U38" s="360"/>
      <c r="V38" s="360"/>
      <c r="W38" s="360"/>
      <c r="X38" s="360"/>
      <c r="Y38" s="411">
        <v>26</v>
      </c>
      <c r="Z38" s="411">
        <v>12</v>
      </c>
      <c r="AA38" s="411">
        <v>16</v>
      </c>
      <c r="AB38" s="411">
        <v>41</v>
      </c>
      <c r="AC38" s="266"/>
      <c r="AD38" s="531">
        <v>1488</v>
      </c>
      <c r="AE38" s="346"/>
      <c r="AF38" s="478">
        <f t="shared" si="11"/>
        <v>1488</v>
      </c>
    </row>
    <row r="39" spans="1:32" ht="12.75" customHeight="1">
      <c r="A39" s="288">
        <v>37</v>
      </c>
      <c r="B39" s="430">
        <v>235475</v>
      </c>
      <c r="C39" s="360"/>
      <c r="D39" s="409" t="s">
        <v>2942</v>
      </c>
      <c r="E39" s="360"/>
      <c r="F39" s="360"/>
      <c r="G39" s="384" t="s">
        <v>2906</v>
      </c>
      <c r="H39" s="435">
        <v>1</v>
      </c>
      <c r="I39" s="391">
        <f t="shared" si="6"/>
        <v>1250.420168067227</v>
      </c>
      <c r="J39" s="424">
        <v>0.19</v>
      </c>
      <c r="K39" s="438">
        <v>1488</v>
      </c>
      <c r="L39" s="426">
        <f t="shared" si="8"/>
        <v>1488</v>
      </c>
      <c r="M39" s="360"/>
      <c r="N39" s="362"/>
      <c r="O39" s="362"/>
      <c r="P39" s="362"/>
      <c r="Q39" s="360"/>
      <c r="R39" s="360"/>
      <c r="S39" s="360"/>
      <c r="T39" s="360"/>
      <c r="U39" s="360"/>
      <c r="V39" s="360"/>
      <c r="W39" s="360"/>
      <c r="X39" s="360"/>
      <c r="Y39" s="411">
        <v>26</v>
      </c>
      <c r="Z39" s="411">
        <v>12</v>
      </c>
      <c r="AA39" s="411">
        <v>16</v>
      </c>
      <c r="AB39" s="411">
        <v>41</v>
      </c>
      <c r="AC39" s="266"/>
      <c r="AD39" s="531">
        <v>1488</v>
      </c>
      <c r="AE39" s="346"/>
      <c r="AF39" s="478">
        <f t="shared" si="11"/>
        <v>1488</v>
      </c>
    </row>
    <row r="40" spans="1:32" ht="12.75" customHeight="1">
      <c r="A40" s="288">
        <v>38</v>
      </c>
      <c r="B40" s="430">
        <v>235475</v>
      </c>
      <c r="C40" s="360"/>
      <c r="D40" s="409" t="s">
        <v>2943</v>
      </c>
      <c r="E40" s="360"/>
      <c r="F40" s="360"/>
      <c r="G40" s="384" t="s">
        <v>2906</v>
      </c>
      <c r="H40" s="437">
        <v>1</v>
      </c>
      <c r="I40" s="391">
        <f t="shared" si="6"/>
        <v>1250.420168067227</v>
      </c>
      <c r="J40" s="424">
        <v>0.19</v>
      </c>
      <c r="K40" s="438">
        <v>1488</v>
      </c>
      <c r="L40" s="426">
        <f t="shared" si="8"/>
        <v>1488</v>
      </c>
      <c r="M40" s="360"/>
      <c r="N40" s="362"/>
      <c r="O40" s="362"/>
      <c r="P40" s="362"/>
      <c r="Q40" s="360"/>
      <c r="R40" s="360"/>
      <c r="S40" s="360"/>
      <c r="T40" s="360"/>
      <c r="U40" s="360"/>
      <c r="V40" s="360"/>
      <c r="W40" s="360"/>
      <c r="X40" s="360"/>
      <c r="Y40" s="411">
        <v>26</v>
      </c>
      <c r="Z40" s="411">
        <v>12</v>
      </c>
      <c r="AA40" s="411">
        <v>16</v>
      </c>
      <c r="AB40" s="411">
        <v>41</v>
      </c>
      <c r="AC40" s="266"/>
      <c r="AD40" s="531">
        <v>1488</v>
      </c>
      <c r="AE40" s="346"/>
      <c r="AF40" s="478">
        <f t="shared" si="11"/>
        <v>1488</v>
      </c>
    </row>
    <row r="41" spans="1:32" ht="12.75" customHeight="1">
      <c r="A41" s="288">
        <v>39</v>
      </c>
      <c r="B41" s="430" t="s">
        <v>584</v>
      </c>
      <c r="C41" s="360"/>
      <c r="D41" s="409" t="s">
        <v>2944</v>
      </c>
      <c r="E41" s="360"/>
      <c r="F41" s="360"/>
      <c r="G41" s="384" t="s">
        <v>2906</v>
      </c>
      <c r="H41" s="435">
        <v>1</v>
      </c>
      <c r="I41" s="391">
        <f t="shared" si="6"/>
        <v>3969.747899159664</v>
      </c>
      <c r="J41" s="424">
        <v>0.19</v>
      </c>
      <c r="K41" s="438">
        <v>4724</v>
      </c>
      <c r="L41" s="426">
        <f t="shared" si="8"/>
        <v>4724</v>
      </c>
      <c r="M41" s="360"/>
      <c r="N41" s="362"/>
      <c r="O41" s="362"/>
      <c r="P41" s="362"/>
      <c r="Q41" s="360"/>
      <c r="R41" s="360"/>
      <c r="S41" s="360"/>
      <c r="T41" s="360"/>
      <c r="U41" s="360"/>
      <c r="V41" s="360"/>
      <c r="W41" s="360"/>
      <c r="X41" s="360"/>
      <c r="Y41" s="411">
        <v>31</v>
      </c>
      <c r="Z41" s="411">
        <v>16</v>
      </c>
      <c r="AA41" s="411">
        <v>23</v>
      </c>
      <c r="AB41" s="411">
        <v>3</v>
      </c>
      <c r="AC41" s="266"/>
      <c r="AD41" s="531">
        <v>4724</v>
      </c>
      <c r="AE41" s="346"/>
      <c r="AF41" s="478">
        <f t="shared" si="11"/>
        <v>4724</v>
      </c>
    </row>
    <row r="42" spans="1:32" ht="12.75" customHeight="1">
      <c r="A42" s="288">
        <v>40</v>
      </c>
      <c r="B42" s="430" t="s">
        <v>584</v>
      </c>
      <c r="C42" s="360"/>
      <c r="D42" s="409" t="s">
        <v>2945</v>
      </c>
      <c r="E42" s="360"/>
      <c r="F42" s="360"/>
      <c r="G42" s="384" t="s">
        <v>2906</v>
      </c>
      <c r="H42" s="437">
        <v>1</v>
      </c>
      <c r="I42" s="391">
        <f t="shared" si="6"/>
        <v>73.109243697479002</v>
      </c>
      <c r="J42" s="424">
        <v>0.19</v>
      </c>
      <c r="K42" s="438">
        <v>87</v>
      </c>
      <c r="L42" s="426">
        <f t="shared" si="8"/>
        <v>87</v>
      </c>
      <c r="M42" s="360"/>
      <c r="N42" s="362"/>
      <c r="O42" s="362"/>
      <c r="P42" s="362"/>
      <c r="Q42" s="360"/>
      <c r="R42" s="360"/>
      <c r="S42" s="360"/>
      <c r="T42" s="360"/>
      <c r="U42" s="360"/>
      <c r="V42" s="360"/>
      <c r="W42" s="360"/>
      <c r="X42" s="360"/>
      <c r="Y42" s="411">
        <v>39</v>
      </c>
      <c r="Z42" s="411">
        <v>13</v>
      </c>
      <c r="AA42" s="411">
        <v>17</v>
      </c>
      <c r="AB42" s="411">
        <v>11</v>
      </c>
      <c r="AC42" s="266"/>
      <c r="AD42" s="531">
        <v>87</v>
      </c>
      <c r="AE42" s="346"/>
      <c r="AF42" s="478">
        <f t="shared" si="11"/>
        <v>87</v>
      </c>
    </row>
    <row r="43" spans="1:32" ht="12.75" customHeight="1">
      <c r="A43" s="288">
        <v>41</v>
      </c>
      <c r="B43" s="430" t="s">
        <v>584</v>
      </c>
      <c r="C43" s="360"/>
      <c r="D43" s="409" t="s">
        <v>2946</v>
      </c>
      <c r="E43" s="360"/>
      <c r="F43" s="360"/>
      <c r="G43" s="384" t="s">
        <v>2906</v>
      </c>
      <c r="H43" s="435">
        <v>1</v>
      </c>
      <c r="I43" s="391">
        <f t="shared" si="6"/>
        <v>369.74789915966386</v>
      </c>
      <c r="J43" s="424">
        <v>0.19</v>
      </c>
      <c r="K43" s="438">
        <v>440</v>
      </c>
      <c r="L43" s="426">
        <f t="shared" si="8"/>
        <v>440</v>
      </c>
      <c r="M43" s="360"/>
      <c r="N43" s="362"/>
      <c r="O43" s="362"/>
      <c r="P43" s="362"/>
      <c r="Q43" s="360"/>
      <c r="R43" s="360"/>
      <c r="S43" s="360"/>
      <c r="T43" s="360"/>
      <c r="U43" s="360"/>
      <c r="V43" s="360"/>
      <c r="W43" s="360"/>
      <c r="X43" s="360"/>
      <c r="Y43" s="411">
        <v>39</v>
      </c>
      <c r="Z43" s="411">
        <v>13</v>
      </c>
      <c r="AA43" s="411">
        <v>17</v>
      </c>
      <c r="AB43" s="411">
        <v>11</v>
      </c>
      <c r="AC43" s="266"/>
      <c r="AD43" s="531">
        <v>440</v>
      </c>
      <c r="AE43" s="346"/>
      <c r="AF43" s="478">
        <f t="shared" si="11"/>
        <v>440</v>
      </c>
    </row>
    <row r="44" spans="1:32" ht="12.75" customHeight="1">
      <c r="A44" s="288">
        <v>42</v>
      </c>
      <c r="B44" s="430" t="s">
        <v>584</v>
      </c>
      <c r="C44" s="360"/>
      <c r="D44" s="409" t="s">
        <v>2947</v>
      </c>
      <c r="E44" s="360"/>
      <c r="F44" s="360"/>
      <c r="G44" s="384" t="s">
        <v>2906</v>
      </c>
      <c r="H44" s="437">
        <v>1</v>
      </c>
      <c r="I44" s="391">
        <f t="shared" si="6"/>
        <v>1322.6890756302521</v>
      </c>
      <c r="J44" s="424">
        <v>0.19</v>
      </c>
      <c r="K44" s="438">
        <v>1574</v>
      </c>
      <c r="L44" s="426">
        <f t="shared" si="8"/>
        <v>1574</v>
      </c>
      <c r="M44" s="360"/>
      <c r="N44" s="362"/>
      <c r="O44" s="362"/>
      <c r="P44" s="362"/>
      <c r="Q44" s="360"/>
      <c r="R44" s="360"/>
      <c r="S44" s="360"/>
      <c r="T44" s="360"/>
      <c r="U44" s="360"/>
      <c r="V44" s="360"/>
      <c r="W44" s="360"/>
      <c r="X44" s="360"/>
      <c r="Y44" s="411">
        <v>39</v>
      </c>
      <c r="Z44" s="411">
        <v>13</v>
      </c>
      <c r="AA44" s="411">
        <v>17</v>
      </c>
      <c r="AB44" s="411">
        <v>11</v>
      </c>
      <c r="AC44" s="266"/>
      <c r="AD44" s="531">
        <v>1574</v>
      </c>
      <c r="AE44" s="346"/>
      <c r="AF44" s="478">
        <f t="shared" si="11"/>
        <v>1574</v>
      </c>
    </row>
    <row r="45" spans="1:32" ht="12.75" customHeight="1">
      <c r="A45" s="288">
        <v>43</v>
      </c>
      <c r="B45" s="430">
        <v>285818</v>
      </c>
      <c r="C45" s="360"/>
      <c r="D45" s="409" t="s">
        <v>2948</v>
      </c>
      <c r="E45" s="360"/>
      <c r="F45" s="360"/>
      <c r="G45" s="384" t="s">
        <v>2906</v>
      </c>
      <c r="H45" s="435">
        <v>1</v>
      </c>
      <c r="I45" s="391">
        <f t="shared" si="6"/>
        <v>56721.848739495799</v>
      </c>
      <c r="J45" s="424">
        <v>0.19</v>
      </c>
      <c r="K45" s="438">
        <v>67499</v>
      </c>
      <c r="L45" s="426">
        <f t="shared" si="8"/>
        <v>67499</v>
      </c>
      <c r="M45" s="360"/>
      <c r="N45" s="362"/>
      <c r="O45" s="362"/>
      <c r="P45" s="362"/>
      <c r="Q45" s="360"/>
      <c r="R45" s="360"/>
      <c r="S45" s="360"/>
      <c r="T45" s="360"/>
      <c r="U45" s="360"/>
      <c r="V45" s="360"/>
      <c r="W45" s="360"/>
      <c r="X45" s="360"/>
      <c r="Y45" s="411">
        <v>24</v>
      </c>
      <c r="Z45" s="411">
        <v>11</v>
      </c>
      <c r="AA45" s="411">
        <v>22</v>
      </c>
      <c r="AB45" s="411">
        <v>4</v>
      </c>
      <c r="AC45" s="266"/>
      <c r="AD45" s="531">
        <v>67499</v>
      </c>
      <c r="AE45" s="346"/>
      <c r="AF45" s="478">
        <f t="shared" si="11"/>
        <v>67499</v>
      </c>
    </row>
    <row r="46" spans="1:32" ht="12.75" customHeight="1">
      <c r="A46" s="288">
        <v>44</v>
      </c>
      <c r="B46" s="430">
        <v>285818</v>
      </c>
      <c r="C46" s="360"/>
      <c r="D46" s="409" t="s">
        <v>2949</v>
      </c>
      <c r="E46" s="360"/>
      <c r="F46" s="360"/>
      <c r="G46" s="384" t="s">
        <v>2906</v>
      </c>
      <c r="H46" s="437">
        <v>1</v>
      </c>
      <c r="I46" s="391">
        <f t="shared" si="6"/>
        <v>104856.3025210084</v>
      </c>
      <c r="J46" s="424">
        <v>0.19</v>
      </c>
      <c r="K46" s="438">
        <v>124779</v>
      </c>
      <c r="L46" s="426">
        <f t="shared" si="8"/>
        <v>124779</v>
      </c>
      <c r="M46" s="360"/>
      <c r="N46" s="362"/>
      <c r="O46" s="362"/>
      <c r="P46" s="362"/>
      <c r="Q46" s="360"/>
      <c r="R46" s="360"/>
      <c r="S46" s="360"/>
      <c r="T46" s="360"/>
      <c r="U46" s="360"/>
      <c r="V46" s="360"/>
      <c r="W46" s="360"/>
      <c r="X46" s="360"/>
      <c r="Y46" s="411">
        <v>24</v>
      </c>
      <c r="Z46" s="411">
        <v>11</v>
      </c>
      <c r="AA46" s="411">
        <v>22</v>
      </c>
      <c r="AB46" s="411">
        <v>4</v>
      </c>
      <c r="AC46" s="266"/>
      <c r="AD46" s="531">
        <v>124779</v>
      </c>
      <c r="AE46" s="346"/>
      <c r="AF46" s="478">
        <f t="shared" si="11"/>
        <v>124779</v>
      </c>
    </row>
    <row r="47" spans="1:32" ht="12.75" customHeight="1">
      <c r="A47" s="288">
        <v>45</v>
      </c>
      <c r="B47" s="430" t="s">
        <v>584</v>
      </c>
      <c r="C47" s="360"/>
      <c r="D47" s="409" t="s">
        <v>2950</v>
      </c>
      <c r="E47" s="360"/>
      <c r="F47" s="360"/>
      <c r="G47" s="384" t="s">
        <v>2906</v>
      </c>
      <c r="H47" s="435">
        <v>1</v>
      </c>
      <c r="I47" s="391">
        <f t="shared" si="6"/>
        <v>6054.6218487394963</v>
      </c>
      <c r="J47" s="424">
        <v>0.19</v>
      </c>
      <c r="K47" s="438">
        <v>7205</v>
      </c>
      <c r="L47" s="426">
        <f t="shared" si="8"/>
        <v>7205</v>
      </c>
      <c r="M47" s="360"/>
      <c r="N47" s="362"/>
      <c r="O47" s="362"/>
      <c r="P47" s="362"/>
      <c r="Q47" s="360"/>
      <c r="R47" s="360"/>
      <c r="S47" s="360"/>
      <c r="T47" s="360"/>
      <c r="U47" s="360"/>
      <c r="V47" s="360"/>
      <c r="W47" s="360"/>
      <c r="X47" s="360"/>
      <c r="Y47" s="411">
        <v>11</v>
      </c>
      <c r="Z47" s="411">
        <v>15</v>
      </c>
      <c r="AA47" s="411">
        <v>15</v>
      </c>
      <c r="AB47" s="411">
        <v>11</v>
      </c>
      <c r="AC47" s="266"/>
      <c r="AD47" s="531">
        <v>7205</v>
      </c>
      <c r="AE47" s="346"/>
      <c r="AF47" s="478">
        <f t="shared" si="11"/>
        <v>7205</v>
      </c>
    </row>
    <row r="48" spans="1:32" ht="12.75" customHeight="1">
      <c r="A48" s="288">
        <v>46</v>
      </c>
      <c r="B48" s="304" t="s">
        <v>593</v>
      </c>
      <c r="C48" s="360"/>
      <c r="D48" s="409" t="s">
        <v>2951</v>
      </c>
      <c r="E48" s="360"/>
      <c r="F48" s="360"/>
      <c r="G48" s="384" t="s">
        <v>2906</v>
      </c>
      <c r="H48" s="437">
        <v>1</v>
      </c>
      <c r="I48" s="391">
        <f t="shared" si="6"/>
        <v>588.23529411764707</v>
      </c>
      <c r="J48" s="424">
        <v>0.19</v>
      </c>
      <c r="K48" s="438">
        <v>700</v>
      </c>
      <c r="L48" s="426">
        <f t="shared" si="8"/>
        <v>700</v>
      </c>
      <c r="M48" s="360"/>
      <c r="N48" s="362"/>
      <c r="O48" s="362"/>
      <c r="P48" s="362"/>
      <c r="Q48" s="360"/>
      <c r="R48" s="360"/>
      <c r="S48" s="360"/>
      <c r="T48" s="360"/>
      <c r="U48" s="360"/>
      <c r="V48" s="360"/>
      <c r="W48" s="360"/>
      <c r="X48" s="360"/>
      <c r="Y48" s="411">
        <v>39</v>
      </c>
      <c r="Z48" s="411">
        <v>13</v>
      </c>
      <c r="AA48" s="411">
        <v>17</v>
      </c>
      <c r="AB48" s="411">
        <v>11</v>
      </c>
      <c r="AC48" s="266"/>
      <c r="AD48" s="531">
        <v>700</v>
      </c>
      <c r="AE48" s="346"/>
      <c r="AF48" s="478">
        <f t="shared" si="11"/>
        <v>700</v>
      </c>
    </row>
    <row r="49" spans="1:32" ht="12.75" customHeight="1">
      <c r="A49" s="288">
        <v>47</v>
      </c>
      <c r="B49" s="304">
        <v>254826</v>
      </c>
      <c r="C49" s="360"/>
      <c r="D49" s="409" t="s">
        <v>2952</v>
      </c>
      <c r="E49" s="360"/>
      <c r="F49" s="360"/>
      <c r="G49" s="384" t="s">
        <v>2906</v>
      </c>
      <c r="H49" s="435">
        <v>1</v>
      </c>
      <c r="I49" s="391">
        <f t="shared" si="6"/>
        <v>14705.042016806723</v>
      </c>
      <c r="J49" s="424">
        <v>0.19</v>
      </c>
      <c r="K49" s="438">
        <v>17499</v>
      </c>
      <c r="L49" s="426">
        <f t="shared" si="8"/>
        <v>17499</v>
      </c>
      <c r="M49" s="360"/>
      <c r="N49" s="362"/>
      <c r="O49" s="362"/>
      <c r="P49" s="362"/>
      <c r="Q49" s="360"/>
      <c r="R49" s="360"/>
      <c r="S49" s="360"/>
      <c r="T49" s="360"/>
      <c r="U49" s="360"/>
      <c r="V49" s="360"/>
      <c r="W49" s="360"/>
      <c r="X49" s="360"/>
      <c r="Y49" s="411">
        <v>40</v>
      </c>
      <c r="Z49" s="411">
        <v>17</v>
      </c>
      <c r="AA49" s="411">
        <v>15</v>
      </c>
      <c r="AB49" s="411">
        <v>17</v>
      </c>
      <c r="AC49" s="266"/>
      <c r="AD49" s="531">
        <v>17499</v>
      </c>
      <c r="AE49" s="346"/>
      <c r="AF49" s="478">
        <f t="shared" si="11"/>
        <v>17499</v>
      </c>
    </row>
    <row r="50" spans="1:32" ht="12.75" customHeight="1">
      <c r="A50" s="288">
        <v>48</v>
      </c>
      <c r="B50" s="304">
        <v>268558</v>
      </c>
      <c r="C50" s="360"/>
      <c r="D50" s="409" t="s">
        <v>2953</v>
      </c>
      <c r="E50" s="360"/>
      <c r="F50" s="360"/>
      <c r="G50" s="384" t="s">
        <v>2906</v>
      </c>
      <c r="H50" s="437">
        <v>1</v>
      </c>
      <c r="I50" s="391">
        <f t="shared" si="6"/>
        <v>13469.747899159664</v>
      </c>
      <c r="J50" s="424">
        <v>0.19</v>
      </c>
      <c r="K50" s="438">
        <v>16029</v>
      </c>
      <c r="L50" s="426">
        <f t="shared" si="8"/>
        <v>16029</v>
      </c>
      <c r="M50" s="360"/>
      <c r="N50" s="362"/>
      <c r="O50" s="362"/>
      <c r="P50" s="362"/>
      <c r="Q50" s="360"/>
      <c r="R50" s="360"/>
      <c r="S50" s="360"/>
      <c r="T50" s="360"/>
      <c r="U50" s="360"/>
      <c r="V50" s="360"/>
      <c r="W50" s="360"/>
      <c r="X50" s="360"/>
      <c r="Y50" s="411">
        <v>11</v>
      </c>
      <c r="Z50" s="411">
        <v>16</v>
      </c>
      <c r="AA50" s="411">
        <v>21</v>
      </c>
      <c r="AB50" s="411">
        <v>23</v>
      </c>
      <c r="AC50" s="266"/>
      <c r="AD50" s="531">
        <v>16029</v>
      </c>
      <c r="AE50" s="346"/>
      <c r="AF50" s="478">
        <f t="shared" si="11"/>
        <v>16029</v>
      </c>
    </row>
    <row r="51" spans="1:32" ht="12.75" customHeight="1">
      <c r="A51" s="288">
        <v>49</v>
      </c>
      <c r="B51" s="304" t="s">
        <v>584</v>
      </c>
      <c r="C51" s="360"/>
      <c r="D51" s="409" t="s">
        <v>2954</v>
      </c>
      <c r="E51" s="360"/>
      <c r="F51" s="360"/>
      <c r="G51" s="384" t="s">
        <v>2906</v>
      </c>
      <c r="H51" s="435">
        <v>1</v>
      </c>
      <c r="I51" s="391">
        <f t="shared" si="6"/>
        <v>308.40336134453781</v>
      </c>
      <c r="J51" s="424">
        <v>0.19</v>
      </c>
      <c r="K51" s="438">
        <v>367</v>
      </c>
      <c r="L51" s="426">
        <f t="shared" si="8"/>
        <v>367</v>
      </c>
      <c r="M51" s="360"/>
      <c r="N51" s="362"/>
      <c r="O51" s="362"/>
      <c r="P51" s="362"/>
      <c r="Q51" s="360"/>
      <c r="R51" s="360"/>
      <c r="S51" s="360"/>
      <c r="T51" s="360"/>
      <c r="U51" s="360"/>
      <c r="V51" s="360"/>
      <c r="W51" s="360"/>
      <c r="X51" s="360"/>
      <c r="Y51" s="411">
        <v>27</v>
      </c>
      <c r="Z51" s="411">
        <v>11</v>
      </c>
      <c r="AA51" s="411">
        <v>21</v>
      </c>
      <c r="AB51" s="411">
        <v>56</v>
      </c>
      <c r="AC51" s="266"/>
      <c r="AD51" s="531">
        <v>367</v>
      </c>
      <c r="AE51" s="346"/>
      <c r="AF51" s="478">
        <f t="shared" si="11"/>
        <v>367</v>
      </c>
    </row>
    <row r="52" spans="1:32" ht="12.75" customHeight="1">
      <c r="A52" s="288">
        <v>50</v>
      </c>
      <c r="B52" s="304">
        <v>294004</v>
      </c>
      <c r="C52" s="360"/>
      <c r="D52" s="409" t="s">
        <v>2955</v>
      </c>
      <c r="E52" s="360"/>
      <c r="F52" s="360"/>
      <c r="G52" s="384" t="s">
        <v>2906</v>
      </c>
      <c r="H52" s="437">
        <v>1</v>
      </c>
      <c r="I52" s="391">
        <f t="shared" si="6"/>
        <v>250.42016806722691</v>
      </c>
      <c r="J52" s="424">
        <v>0.19</v>
      </c>
      <c r="K52" s="438">
        <v>298</v>
      </c>
      <c r="L52" s="426">
        <f t="shared" si="8"/>
        <v>298</v>
      </c>
      <c r="M52" s="360"/>
      <c r="N52" s="362"/>
      <c r="O52" s="362"/>
      <c r="P52" s="362"/>
      <c r="Q52" s="360"/>
      <c r="R52" s="360"/>
      <c r="S52" s="360"/>
      <c r="T52" s="360"/>
      <c r="U52" s="360"/>
      <c r="V52" s="360"/>
      <c r="W52" s="360"/>
      <c r="X52" s="360"/>
      <c r="Y52" s="411">
        <v>27</v>
      </c>
      <c r="Z52" s="411">
        <v>11</v>
      </c>
      <c r="AA52" s="411">
        <v>17</v>
      </c>
      <c r="AB52" s="411">
        <v>26</v>
      </c>
      <c r="AC52" s="266"/>
      <c r="AD52" s="531">
        <v>298</v>
      </c>
      <c r="AE52" s="346"/>
      <c r="AF52" s="478">
        <f t="shared" si="11"/>
        <v>298</v>
      </c>
    </row>
    <row r="53" spans="1:32" ht="12.75" customHeight="1">
      <c r="A53" s="288">
        <v>51</v>
      </c>
      <c r="B53" s="304" t="s">
        <v>2956</v>
      </c>
      <c r="C53" s="360"/>
      <c r="D53" s="409" t="s">
        <v>2957</v>
      </c>
      <c r="E53" s="360"/>
      <c r="F53" s="360"/>
      <c r="G53" s="384" t="s">
        <v>2906</v>
      </c>
      <c r="H53" s="435">
        <v>1</v>
      </c>
      <c r="I53" s="391">
        <f t="shared" si="6"/>
        <v>1296.6386554621849</v>
      </c>
      <c r="J53" s="424">
        <v>0.19</v>
      </c>
      <c r="K53" s="438">
        <v>1543</v>
      </c>
      <c r="L53" s="426">
        <f t="shared" si="8"/>
        <v>1543</v>
      </c>
      <c r="M53" s="360"/>
      <c r="N53" s="362"/>
      <c r="O53" s="362"/>
      <c r="P53" s="362"/>
      <c r="Q53" s="360"/>
      <c r="R53" s="360"/>
      <c r="S53" s="360"/>
      <c r="T53" s="360"/>
      <c r="U53" s="360"/>
      <c r="V53" s="360"/>
      <c r="W53" s="360"/>
      <c r="X53" s="360"/>
      <c r="Y53" s="411">
        <v>20</v>
      </c>
      <c r="Z53" s="411">
        <v>14</v>
      </c>
      <c r="AA53" s="411">
        <v>10</v>
      </c>
      <c r="AB53" s="411">
        <v>11</v>
      </c>
      <c r="AC53" s="266"/>
      <c r="AD53" s="531">
        <v>1543</v>
      </c>
      <c r="AE53" s="346"/>
      <c r="AF53" s="478">
        <f t="shared" si="11"/>
        <v>1543</v>
      </c>
    </row>
    <row r="54" spans="1:32" ht="12.75" customHeight="1">
      <c r="A54" s="288">
        <v>52</v>
      </c>
      <c r="B54" s="304">
        <v>280749</v>
      </c>
      <c r="C54" s="360"/>
      <c r="D54" s="409" t="s">
        <v>2958</v>
      </c>
      <c r="E54" s="360"/>
      <c r="F54" s="360"/>
      <c r="G54" s="384" t="s">
        <v>2906</v>
      </c>
      <c r="H54" s="437">
        <v>1</v>
      </c>
      <c r="I54" s="391">
        <f t="shared" si="6"/>
        <v>114463.8655462185</v>
      </c>
      <c r="J54" s="424">
        <v>0.19</v>
      </c>
      <c r="K54" s="438">
        <v>136212</v>
      </c>
      <c r="L54" s="426">
        <f t="shared" si="8"/>
        <v>136212</v>
      </c>
      <c r="M54" s="360"/>
      <c r="N54" s="362"/>
      <c r="O54" s="362"/>
      <c r="P54" s="362"/>
      <c r="Q54" s="360"/>
      <c r="R54" s="360"/>
      <c r="S54" s="360"/>
      <c r="T54" s="360"/>
      <c r="U54" s="360"/>
      <c r="V54" s="360"/>
      <c r="W54" s="360"/>
      <c r="X54" s="360"/>
      <c r="Y54" s="411">
        <v>39</v>
      </c>
      <c r="Z54" s="411">
        <v>12</v>
      </c>
      <c r="AA54" s="411">
        <v>11</v>
      </c>
      <c r="AB54" s="411">
        <v>3</v>
      </c>
      <c r="AC54" s="266"/>
      <c r="AD54" s="531">
        <v>136212</v>
      </c>
      <c r="AE54" s="346"/>
      <c r="AF54" s="478">
        <f t="shared" si="11"/>
        <v>136212</v>
      </c>
    </row>
    <row r="55" spans="1:32" ht="12.75" customHeight="1">
      <c r="A55" s="288">
        <v>53</v>
      </c>
      <c r="B55" s="304">
        <v>273521</v>
      </c>
      <c r="C55" s="360"/>
      <c r="D55" s="409" t="s">
        <v>2959</v>
      </c>
      <c r="E55" s="360"/>
      <c r="F55" s="360"/>
      <c r="G55" s="384" t="s">
        <v>2906</v>
      </c>
      <c r="H55" s="435">
        <v>1</v>
      </c>
      <c r="I55" s="391">
        <f t="shared" si="6"/>
        <v>96390.756302521011</v>
      </c>
      <c r="J55" s="424">
        <v>0.19</v>
      </c>
      <c r="K55" s="438">
        <v>114705</v>
      </c>
      <c r="L55" s="426">
        <f t="shared" si="8"/>
        <v>114705</v>
      </c>
      <c r="M55" s="360"/>
      <c r="N55" s="362"/>
      <c r="O55" s="362"/>
      <c r="P55" s="362"/>
      <c r="Q55" s="360"/>
      <c r="R55" s="360"/>
      <c r="S55" s="360"/>
      <c r="T55" s="360"/>
      <c r="U55" s="360"/>
      <c r="V55" s="360"/>
      <c r="W55" s="360"/>
      <c r="X55" s="360"/>
      <c r="Y55" s="411">
        <v>39</v>
      </c>
      <c r="Z55" s="411">
        <v>13</v>
      </c>
      <c r="AA55" s="411">
        <v>17</v>
      </c>
      <c r="AB55" s="411">
        <v>11</v>
      </c>
      <c r="AC55" s="266"/>
      <c r="AD55" s="531">
        <v>114705</v>
      </c>
      <c r="AE55" s="346"/>
      <c r="AF55" s="478">
        <f t="shared" si="11"/>
        <v>114705</v>
      </c>
    </row>
    <row r="56" spans="1:32" ht="39" customHeight="1">
      <c r="A56" s="288">
        <v>54</v>
      </c>
      <c r="B56" s="304">
        <v>289167</v>
      </c>
      <c r="C56" s="360"/>
      <c r="D56" s="409" t="s">
        <v>2960</v>
      </c>
      <c r="E56" s="360"/>
      <c r="F56" s="360"/>
      <c r="G56" s="384" t="s">
        <v>2906</v>
      </c>
      <c r="H56" s="437">
        <v>1</v>
      </c>
      <c r="I56" s="391">
        <f t="shared" si="6"/>
        <v>988.23529411764707</v>
      </c>
      <c r="J56" s="424">
        <v>0.19</v>
      </c>
      <c r="K56" s="438">
        <v>1176</v>
      </c>
      <c r="L56" s="426">
        <f t="shared" si="8"/>
        <v>1176</v>
      </c>
      <c r="M56" s="360"/>
      <c r="N56" s="362"/>
      <c r="O56" s="362"/>
      <c r="P56" s="362"/>
      <c r="Q56" s="360"/>
      <c r="R56" s="360"/>
      <c r="S56" s="360"/>
      <c r="T56" s="360"/>
      <c r="U56" s="360"/>
      <c r="V56" s="360"/>
      <c r="W56" s="360"/>
      <c r="X56" s="360"/>
      <c r="Y56" s="411">
        <v>39</v>
      </c>
      <c r="Z56" s="411">
        <v>12</v>
      </c>
      <c r="AA56" s="411">
        <v>17</v>
      </c>
      <c r="AB56" s="411">
        <v>23</v>
      </c>
      <c r="AC56" s="266"/>
      <c r="AD56" s="531">
        <v>1176</v>
      </c>
      <c r="AE56" s="346"/>
      <c r="AF56" s="478">
        <f t="shared" si="11"/>
        <v>1176</v>
      </c>
    </row>
    <row r="57" spans="1:32" ht="304.5" customHeight="1">
      <c r="A57" s="288">
        <v>55</v>
      </c>
      <c r="B57" s="304" t="s">
        <v>584</v>
      </c>
      <c r="C57" s="360"/>
      <c r="D57" s="409" t="s">
        <v>2961</v>
      </c>
      <c r="E57" s="360"/>
      <c r="F57" s="360"/>
      <c r="G57" s="384" t="s">
        <v>2906</v>
      </c>
      <c r="H57" s="437">
        <v>1</v>
      </c>
      <c r="I57" s="391">
        <f t="shared" si="6"/>
        <v>372057.98319327732</v>
      </c>
      <c r="J57" s="424">
        <v>0.19</v>
      </c>
      <c r="K57" s="438">
        <v>442749</v>
      </c>
      <c r="L57" s="426">
        <f t="shared" si="8"/>
        <v>442749</v>
      </c>
      <c r="M57" s="360"/>
      <c r="N57" s="362"/>
      <c r="O57" s="362"/>
      <c r="P57" s="362"/>
      <c r="Q57" s="360"/>
      <c r="R57" s="360"/>
      <c r="S57" s="360"/>
      <c r="T57" s="360"/>
      <c r="U57" s="360"/>
      <c r="V57" s="360"/>
      <c r="W57" s="360"/>
      <c r="X57" s="360"/>
      <c r="Y57" s="411">
        <v>26</v>
      </c>
      <c r="Z57" s="411">
        <v>12</v>
      </c>
      <c r="AA57" s="411">
        <v>16</v>
      </c>
      <c r="AB57" s="411">
        <v>28</v>
      </c>
      <c r="AC57" s="266"/>
      <c r="AD57" s="531">
        <v>442749</v>
      </c>
      <c r="AE57" s="346"/>
      <c r="AF57" s="478">
        <f t="shared" si="11"/>
        <v>442749</v>
      </c>
    </row>
    <row r="58" spans="1:32" ht="12.75" customHeight="1">
      <c r="A58" s="288">
        <v>56</v>
      </c>
      <c r="B58" s="304">
        <v>272537</v>
      </c>
      <c r="C58" s="360"/>
      <c r="D58" s="409" t="s">
        <v>2962</v>
      </c>
      <c r="E58" s="360"/>
      <c r="F58" s="360"/>
      <c r="G58" s="384" t="s">
        <v>2906</v>
      </c>
      <c r="H58" s="435">
        <v>1</v>
      </c>
      <c r="I58" s="391">
        <f t="shared" si="6"/>
        <v>370822.68907563027</v>
      </c>
      <c r="J58" s="424">
        <v>0.19</v>
      </c>
      <c r="K58" s="438">
        <v>441279</v>
      </c>
      <c r="L58" s="426">
        <f t="shared" si="8"/>
        <v>441279</v>
      </c>
      <c r="M58" s="360"/>
      <c r="N58" s="362"/>
      <c r="O58" s="362"/>
      <c r="P58" s="362"/>
      <c r="Q58" s="360"/>
      <c r="R58" s="360"/>
      <c r="S58" s="360"/>
      <c r="T58" s="360"/>
      <c r="U58" s="360"/>
      <c r="V58" s="360"/>
      <c r="W58" s="360"/>
      <c r="X58" s="360"/>
      <c r="Y58" s="411">
        <v>31</v>
      </c>
      <c r="Z58" s="411">
        <v>16</v>
      </c>
      <c r="AA58" s="411">
        <v>27</v>
      </c>
      <c r="AB58" s="411">
        <v>2</v>
      </c>
      <c r="AC58" s="266"/>
      <c r="AD58" s="531">
        <v>441279</v>
      </c>
      <c r="AE58" s="346"/>
      <c r="AF58" s="478">
        <f t="shared" si="11"/>
        <v>441279</v>
      </c>
    </row>
    <row r="59" spans="1:32" ht="12.75" customHeight="1">
      <c r="A59" s="288">
        <v>57</v>
      </c>
      <c r="B59" s="304">
        <v>283390</v>
      </c>
      <c r="C59" s="360"/>
      <c r="D59" s="409" t="s">
        <v>2963</v>
      </c>
      <c r="E59" s="360"/>
      <c r="F59" s="360"/>
      <c r="G59" s="384" t="s">
        <v>2906</v>
      </c>
      <c r="H59" s="437">
        <v>1</v>
      </c>
      <c r="I59" s="391">
        <f t="shared" si="6"/>
        <v>500</v>
      </c>
      <c r="J59" s="424">
        <v>0.19</v>
      </c>
      <c r="K59" s="438">
        <v>595</v>
      </c>
      <c r="L59" s="426">
        <f t="shared" si="8"/>
        <v>595</v>
      </c>
      <c r="M59" s="360"/>
      <c r="N59" s="362"/>
      <c r="O59" s="362"/>
      <c r="P59" s="362"/>
      <c r="Q59" s="360"/>
      <c r="R59" s="360"/>
      <c r="S59" s="360"/>
      <c r="T59" s="360"/>
      <c r="U59" s="360"/>
      <c r="V59" s="360"/>
      <c r="W59" s="360"/>
      <c r="X59" s="360"/>
      <c r="Y59" s="411">
        <v>31</v>
      </c>
      <c r="Z59" s="411">
        <v>16</v>
      </c>
      <c r="AA59" s="411">
        <v>23</v>
      </c>
      <c r="AB59" s="411">
        <v>3</v>
      </c>
      <c r="AC59" s="266"/>
      <c r="AD59" s="531">
        <v>595</v>
      </c>
      <c r="AE59" s="346"/>
      <c r="AF59" s="478">
        <f t="shared" si="11"/>
        <v>595</v>
      </c>
    </row>
    <row r="60" spans="1:32" ht="12.75" customHeight="1">
      <c r="A60" s="288">
        <v>58</v>
      </c>
      <c r="B60" s="304">
        <v>271776</v>
      </c>
      <c r="C60" s="360"/>
      <c r="D60" s="409" t="s">
        <v>2964</v>
      </c>
      <c r="E60" s="360"/>
      <c r="F60" s="360"/>
      <c r="G60" s="384" t="s">
        <v>2906</v>
      </c>
      <c r="H60" s="435">
        <v>1</v>
      </c>
      <c r="I60" s="391">
        <f t="shared" si="6"/>
        <v>895.79831932773118</v>
      </c>
      <c r="J60" s="424">
        <v>0.19</v>
      </c>
      <c r="K60" s="438">
        <v>1066</v>
      </c>
      <c r="L60" s="426">
        <f t="shared" si="8"/>
        <v>1066</v>
      </c>
      <c r="M60" s="360"/>
      <c r="N60" s="362"/>
      <c r="O60" s="362"/>
      <c r="P60" s="362"/>
      <c r="Q60" s="360"/>
      <c r="R60" s="360"/>
      <c r="S60" s="360"/>
      <c r="T60" s="360"/>
      <c r="U60" s="360"/>
      <c r="V60" s="360"/>
      <c r="W60" s="360"/>
      <c r="X60" s="360"/>
      <c r="Y60" s="411">
        <v>27</v>
      </c>
      <c r="Z60" s="411">
        <v>11</v>
      </c>
      <c r="AA60" s="411">
        <v>21</v>
      </c>
      <c r="AB60" s="411">
        <v>56</v>
      </c>
      <c r="AC60" s="266"/>
      <c r="AD60" s="531">
        <v>1066</v>
      </c>
      <c r="AE60" s="346"/>
      <c r="AF60" s="478">
        <f t="shared" si="11"/>
        <v>1066</v>
      </c>
    </row>
    <row r="61" spans="1:32" ht="12.75" customHeight="1">
      <c r="A61" s="288">
        <v>59</v>
      </c>
      <c r="B61" s="304">
        <v>296372</v>
      </c>
      <c r="C61" s="360"/>
      <c r="D61" s="409" t="s">
        <v>2965</v>
      </c>
      <c r="E61" s="360"/>
      <c r="F61" s="360"/>
      <c r="G61" s="384" t="s">
        <v>2906</v>
      </c>
      <c r="H61" s="437">
        <v>1</v>
      </c>
      <c r="I61" s="391">
        <f t="shared" si="6"/>
        <v>675.63025210084038</v>
      </c>
      <c r="J61" s="424">
        <v>0.19</v>
      </c>
      <c r="K61" s="438">
        <v>804</v>
      </c>
      <c r="L61" s="426">
        <f t="shared" si="8"/>
        <v>804</v>
      </c>
      <c r="M61" s="360"/>
      <c r="N61" s="362"/>
      <c r="O61" s="362"/>
      <c r="P61" s="362"/>
      <c r="Q61" s="360"/>
      <c r="R61" s="360"/>
      <c r="S61" s="360"/>
      <c r="T61" s="360"/>
      <c r="U61" s="360"/>
      <c r="V61" s="360"/>
      <c r="W61" s="360"/>
      <c r="X61" s="360"/>
      <c r="Y61" s="411">
        <v>27</v>
      </c>
      <c r="Z61" s="411">
        <v>11</v>
      </c>
      <c r="AA61" s="411">
        <v>21</v>
      </c>
      <c r="AB61" s="411">
        <v>56</v>
      </c>
      <c r="AC61" s="266"/>
      <c r="AD61" s="531">
        <v>804</v>
      </c>
      <c r="AE61" s="346"/>
      <c r="AF61" s="478">
        <f t="shared" si="11"/>
        <v>804</v>
      </c>
    </row>
    <row r="62" spans="1:32" ht="12.75" customHeight="1">
      <c r="A62" s="288">
        <v>60</v>
      </c>
      <c r="B62" s="304">
        <v>277361</v>
      </c>
      <c r="C62" s="360"/>
      <c r="D62" s="409" t="s">
        <v>2966</v>
      </c>
      <c r="E62" s="360"/>
      <c r="F62" s="360"/>
      <c r="G62" s="384" t="s">
        <v>2906</v>
      </c>
      <c r="H62" s="435">
        <v>1</v>
      </c>
      <c r="I62" s="391">
        <f t="shared" si="6"/>
        <v>1852.9411764705883</v>
      </c>
      <c r="J62" s="424">
        <v>0.19</v>
      </c>
      <c r="K62" s="438">
        <v>2205</v>
      </c>
      <c r="L62" s="426">
        <f t="shared" si="8"/>
        <v>2205</v>
      </c>
      <c r="M62" s="360"/>
      <c r="N62" s="362"/>
      <c r="O62" s="362"/>
      <c r="P62" s="362"/>
      <c r="Q62" s="360"/>
      <c r="R62" s="360"/>
      <c r="S62" s="360"/>
      <c r="T62" s="360"/>
      <c r="U62" s="360"/>
      <c r="V62" s="360"/>
      <c r="W62" s="360"/>
      <c r="X62" s="360"/>
      <c r="Y62" s="411">
        <v>39</v>
      </c>
      <c r="Z62" s="411">
        <v>12</v>
      </c>
      <c r="AA62" s="411">
        <v>17</v>
      </c>
      <c r="AB62" s="411">
        <v>23</v>
      </c>
      <c r="AC62" s="266"/>
      <c r="AD62" s="531">
        <v>2205</v>
      </c>
      <c r="AE62" s="346"/>
      <c r="AF62" s="478">
        <f t="shared" si="11"/>
        <v>2205</v>
      </c>
    </row>
    <row r="63" spans="1:32" ht="137.25" customHeight="1">
      <c r="A63" s="288">
        <v>61</v>
      </c>
      <c r="B63" s="304" t="s">
        <v>584</v>
      </c>
      <c r="C63" s="360"/>
      <c r="D63" s="409" t="s">
        <v>2967</v>
      </c>
      <c r="E63" s="360"/>
      <c r="F63" s="360"/>
      <c r="G63" s="384" t="s">
        <v>2906</v>
      </c>
      <c r="H63" s="437">
        <v>1</v>
      </c>
      <c r="I63" s="391">
        <f t="shared" si="6"/>
        <v>556.30252100840335</v>
      </c>
      <c r="J63" s="424">
        <v>0.19</v>
      </c>
      <c r="K63" s="438">
        <v>662</v>
      </c>
      <c r="L63" s="426">
        <f t="shared" si="8"/>
        <v>662</v>
      </c>
      <c r="M63" s="360"/>
      <c r="N63" s="362"/>
      <c r="O63" s="362"/>
      <c r="P63" s="362"/>
      <c r="Q63" s="360"/>
      <c r="R63" s="360"/>
      <c r="S63" s="360"/>
      <c r="T63" s="360"/>
      <c r="U63" s="360"/>
      <c r="V63" s="360"/>
      <c r="W63" s="360"/>
      <c r="X63" s="360"/>
      <c r="Y63" s="411">
        <v>39</v>
      </c>
      <c r="Z63" s="411">
        <v>12</v>
      </c>
      <c r="AA63" s="411">
        <v>17</v>
      </c>
      <c r="AB63" s="411">
        <v>23</v>
      </c>
      <c r="AC63" s="266"/>
      <c r="AD63" s="531">
        <v>662</v>
      </c>
      <c r="AE63" s="346"/>
      <c r="AF63" s="478">
        <f t="shared" si="11"/>
        <v>662</v>
      </c>
    </row>
    <row r="64" spans="1:32" ht="12.75" customHeight="1">
      <c r="A64" s="288">
        <v>62</v>
      </c>
      <c r="B64" s="304" t="s">
        <v>593</v>
      </c>
      <c r="C64" s="360"/>
      <c r="D64" s="409" t="s">
        <v>2968</v>
      </c>
      <c r="E64" s="360"/>
      <c r="F64" s="360"/>
      <c r="G64" s="384" t="s">
        <v>2906</v>
      </c>
      <c r="H64" s="435">
        <v>1</v>
      </c>
      <c r="I64" s="391">
        <f t="shared" si="6"/>
        <v>147.05882352941177</v>
      </c>
      <c r="J64" s="424">
        <v>0.19</v>
      </c>
      <c r="K64" s="438">
        <v>175</v>
      </c>
      <c r="L64" s="426">
        <f t="shared" si="8"/>
        <v>175</v>
      </c>
      <c r="M64" s="360"/>
      <c r="N64" s="362"/>
      <c r="O64" s="362"/>
      <c r="P64" s="362"/>
      <c r="Q64" s="360"/>
      <c r="R64" s="360"/>
      <c r="S64" s="360"/>
      <c r="T64" s="360"/>
      <c r="U64" s="360"/>
      <c r="V64" s="360"/>
      <c r="W64" s="360"/>
      <c r="X64" s="360"/>
      <c r="Y64" s="411">
        <v>20</v>
      </c>
      <c r="Z64" s="411">
        <v>26</v>
      </c>
      <c r="AA64" s="411">
        <v>65</v>
      </c>
      <c r="AB64" s="411">
        <v>1</v>
      </c>
      <c r="AC64" s="266"/>
      <c r="AD64" s="531">
        <v>175</v>
      </c>
      <c r="AE64" s="346"/>
      <c r="AF64" s="478">
        <f t="shared" si="11"/>
        <v>175</v>
      </c>
    </row>
    <row r="65" spans="1:32" ht="93.75" customHeight="1">
      <c r="A65" s="288">
        <v>63</v>
      </c>
      <c r="B65" s="304" t="s">
        <v>584</v>
      </c>
      <c r="C65" s="360"/>
      <c r="D65" s="409" t="s">
        <v>2969</v>
      </c>
      <c r="E65" s="360"/>
      <c r="F65" s="360"/>
      <c r="G65" s="384" t="s">
        <v>2906</v>
      </c>
      <c r="H65" s="437">
        <v>1</v>
      </c>
      <c r="I65" s="391">
        <f t="shared" si="6"/>
        <v>294.11764705882354</v>
      </c>
      <c r="J65" s="424">
        <v>0.19</v>
      </c>
      <c r="K65" s="438">
        <v>350</v>
      </c>
      <c r="L65" s="426">
        <f t="shared" si="8"/>
        <v>350</v>
      </c>
      <c r="M65" s="360"/>
      <c r="N65" s="362"/>
      <c r="O65" s="362"/>
      <c r="P65" s="362"/>
      <c r="Q65" s="360"/>
      <c r="R65" s="360"/>
      <c r="S65" s="360"/>
      <c r="T65" s="360"/>
      <c r="U65" s="360"/>
      <c r="V65" s="360"/>
      <c r="W65" s="360"/>
      <c r="X65" s="360"/>
      <c r="Y65" s="411">
        <v>39</v>
      </c>
      <c r="Z65" s="411">
        <v>13</v>
      </c>
      <c r="AA65" s="411">
        <v>17</v>
      </c>
      <c r="AB65" s="411">
        <v>11</v>
      </c>
      <c r="AC65" s="266"/>
      <c r="AD65" s="531">
        <v>350</v>
      </c>
      <c r="AE65" s="346"/>
      <c r="AF65" s="478">
        <f t="shared" si="11"/>
        <v>350</v>
      </c>
    </row>
    <row r="66" spans="1:32" ht="12.75" customHeight="1">
      <c r="A66" s="288">
        <v>64</v>
      </c>
      <c r="B66" s="304" t="s">
        <v>584</v>
      </c>
      <c r="C66" s="360"/>
      <c r="D66" s="409" t="s">
        <v>2970</v>
      </c>
      <c r="E66" s="360"/>
      <c r="F66" s="360"/>
      <c r="G66" s="384" t="s">
        <v>2906</v>
      </c>
      <c r="H66" s="435">
        <v>1</v>
      </c>
      <c r="I66" s="391">
        <f t="shared" si="6"/>
        <v>25735.294117647059</v>
      </c>
      <c r="J66" s="424">
        <v>0.19</v>
      </c>
      <c r="K66" s="438">
        <v>30625</v>
      </c>
      <c r="L66" s="426">
        <f t="shared" si="8"/>
        <v>30625</v>
      </c>
      <c r="M66" s="360"/>
      <c r="N66" s="362"/>
      <c r="O66" s="362"/>
      <c r="P66" s="362"/>
      <c r="Q66" s="360"/>
      <c r="R66" s="360"/>
      <c r="S66" s="360"/>
      <c r="T66" s="360"/>
      <c r="U66" s="360"/>
      <c r="V66" s="360"/>
      <c r="W66" s="360"/>
      <c r="X66" s="360"/>
      <c r="Y66" s="411">
        <v>39</v>
      </c>
      <c r="Z66" s="411">
        <v>13</v>
      </c>
      <c r="AA66" s="411">
        <v>17</v>
      </c>
      <c r="AB66" s="411">
        <v>11</v>
      </c>
      <c r="AC66" s="266"/>
      <c r="AD66" s="531">
        <v>30625</v>
      </c>
      <c r="AE66" s="346"/>
      <c r="AF66" s="478">
        <f t="shared" si="11"/>
        <v>30625</v>
      </c>
    </row>
    <row r="67" spans="1:32" ht="12.75" customHeight="1">
      <c r="A67" s="288">
        <v>65</v>
      </c>
      <c r="B67" s="346">
        <v>263540</v>
      </c>
      <c r="C67" s="360"/>
      <c r="D67" s="409" t="s">
        <v>2847</v>
      </c>
      <c r="E67" s="360"/>
      <c r="F67" s="360"/>
      <c r="G67" s="384" t="s">
        <v>2906</v>
      </c>
      <c r="H67" s="437">
        <v>1</v>
      </c>
      <c r="I67" s="391">
        <f t="shared" si="6"/>
        <v>10441.176470588236</v>
      </c>
      <c r="J67" s="424">
        <v>0.19</v>
      </c>
      <c r="K67" s="438">
        <v>12425</v>
      </c>
      <c r="L67" s="426">
        <f t="shared" si="8"/>
        <v>12425</v>
      </c>
      <c r="M67" s="360"/>
      <c r="N67" s="362"/>
      <c r="O67" s="362"/>
      <c r="P67" s="362"/>
      <c r="Q67" s="360"/>
      <c r="R67" s="360"/>
      <c r="S67" s="360"/>
      <c r="T67" s="360"/>
      <c r="U67" s="360"/>
      <c r="V67" s="360"/>
      <c r="W67" s="360"/>
      <c r="X67" s="360"/>
      <c r="Y67" s="411">
        <v>39</v>
      </c>
      <c r="Z67" s="411">
        <v>13</v>
      </c>
      <c r="AA67" s="411">
        <v>17</v>
      </c>
      <c r="AB67" s="411">
        <v>11</v>
      </c>
      <c r="AC67" s="266"/>
      <c r="AD67" s="531">
        <v>12425</v>
      </c>
      <c r="AE67" s="346"/>
      <c r="AF67" s="478">
        <f t="shared" ref="AF67:AF98" si="12">IF(AE67&gt;0,AVERAGE(AD67,AE67),AD67)</f>
        <v>12425</v>
      </c>
    </row>
    <row r="68" spans="1:32" ht="12.75" customHeight="1">
      <c r="A68" s="288">
        <v>66</v>
      </c>
      <c r="B68" s="346">
        <v>296839</v>
      </c>
      <c r="C68" s="360"/>
      <c r="D68" s="409" t="s">
        <v>2848</v>
      </c>
      <c r="E68" s="360"/>
      <c r="F68" s="360"/>
      <c r="G68" s="384" t="s">
        <v>2906</v>
      </c>
      <c r="H68" s="437">
        <v>1</v>
      </c>
      <c r="I68" s="391">
        <f t="shared" si="6"/>
        <v>6469.7478991596645</v>
      </c>
      <c r="J68" s="424">
        <v>0.19</v>
      </c>
      <c r="K68" s="438">
        <v>7699</v>
      </c>
      <c r="L68" s="426">
        <f t="shared" si="8"/>
        <v>7699</v>
      </c>
      <c r="M68" s="360"/>
      <c r="N68" s="362"/>
      <c r="O68" s="362"/>
      <c r="P68" s="362"/>
      <c r="Q68" s="360"/>
      <c r="R68" s="360"/>
      <c r="S68" s="360"/>
      <c r="T68" s="360"/>
      <c r="U68" s="360"/>
      <c r="V68" s="360"/>
      <c r="W68" s="360"/>
      <c r="X68" s="360"/>
      <c r="Y68" s="411">
        <v>39</v>
      </c>
      <c r="Z68" s="411">
        <v>13</v>
      </c>
      <c r="AA68" s="411">
        <v>17</v>
      </c>
      <c r="AB68" s="411">
        <v>11</v>
      </c>
      <c r="AC68" s="266"/>
      <c r="AD68" s="531">
        <v>7699</v>
      </c>
      <c r="AE68" s="346"/>
      <c r="AF68" s="478">
        <f t="shared" si="12"/>
        <v>7699</v>
      </c>
    </row>
    <row r="69" spans="1:32" ht="69.75" customHeight="1">
      <c r="A69" s="288">
        <v>67</v>
      </c>
      <c r="B69" s="430"/>
      <c r="C69" s="360"/>
      <c r="D69" s="409" t="s">
        <v>2971</v>
      </c>
      <c r="E69" s="360"/>
      <c r="F69" s="360"/>
      <c r="G69" s="384" t="s">
        <v>2906</v>
      </c>
      <c r="H69" s="435">
        <v>1</v>
      </c>
      <c r="I69" s="391">
        <f t="shared" si="6"/>
        <v>1915.1260504201682</v>
      </c>
      <c r="J69" s="424">
        <v>0.19</v>
      </c>
      <c r="K69" s="438">
        <v>2279</v>
      </c>
      <c r="L69" s="426">
        <f t="shared" si="8"/>
        <v>2279</v>
      </c>
      <c r="M69" s="360"/>
      <c r="N69" s="362"/>
      <c r="O69" s="362"/>
      <c r="P69" s="362"/>
      <c r="Q69" s="360"/>
      <c r="R69" s="360"/>
      <c r="S69" s="360"/>
      <c r="T69" s="360"/>
      <c r="U69" s="360"/>
      <c r="V69" s="360"/>
      <c r="W69" s="360"/>
      <c r="X69" s="360"/>
      <c r="Y69" s="411">
        <v>20</v>
      </c>
      <c r="Z69" s="411">
        <v>11</v>
      </c>
      <c r="AA69" s="411">
        <v>17</v>
      </c>
      <c r="AB69" s="411">
        <v>2</v>
      </c>
      <c r="AC69" s="266"/>
      <c r="AD69" s="531">
        <v>2279</v>
      </c>
      <c r="AE69" s="346"/>
      <c r="AF69" s="478">
        <f t="shared" si="12"/>
        <v>2279</v>
      </c>
    </row>
    <row r="70" spans="1:32" ht="12.75" customHeight="1">
      <c r="A70" s="288">
        <v>68</v>
      </c>
      <c r="B70" s="430"/>
      <c r="C70" s="360"/>
      <c r="D70" s="409" t="s">
        <v>2972</v>
      </c>
      <c r="E70" s="360"/>
      <c r="F70" s="360"/>
      <c r="G70" s="384" t="s">
        <v>2906</v>
      </c>
      <c r="H70" s="437">
        <v>1</v>
      </c>
      <c r="I70" s="391">
        <f t="shared" si="6"/>
        <v>208352.10084033615</v>
      </c>
      <c r="J70" s="424">
        <v>0.19</v>
      </c>
      <c r="K70" s="438">
        <v>247939</v>
      </c>
      <c r="L70" s="426">
        <f t="shared" si="8"/>
        <v>247939</v>
      </c>
      <c r="M70" s="360"/>
      <c r="N70" s="362"/>
      <c r="O70" s="362"/>
      <c r="P70" s="362"/>
      <c r="Q70" s="360"/>
      <c r="R70" s="360"/>
      <c r="S70" s="360"/>
      <c r="T70" s="360"/>
      <c r="U70" s="360"/>
      <c r="V70" s="360"/>
      <c r="W70" s="360"/>
      <c r="X70" s="360"/>
      <c r="Y70" s="411">
        <v>39</v>
      </c>
      <c r="Z70" s="411">
        <v>12</v>
      </c>
      <c r="AA70" s="411">
        <v>13</v>
      </c>
      <c r="AB70" s="411">
        <v>30</v>
      </c>
      <c r="AC70" s="266"/>
      <c r="AD70" s="531">
        <v>247939</v>
      </c>
      <c r="AE70" s="346"/>
      <c r="AF70" s="478">
        <f t="shared" si="12"/>
        <v>247939</v>
      </c>
    </row>
    <row r="71" spans="1:32" ht="12.75" customHeight="1">
      <c r="A71" s="288">
        <v>69</v>
      </c>
      <c r="B71" s="430"/>
      <c r="C71" s="360"/>
      <c r="D71" s="409" t="s">
        <v>2973</v>
      </c>
      <c r="E71" s="360"/>
      <c r="F71" s="360"/>
      <c r="G71" s="384" t="s">
        <v>2906</v>
      </c>
      <c r="H71" s="435">
        <v>1</v>
      </c>
      <c r="I71" s="391">
        <f t="shared" ref="I71:I134" si="13">K71/1.19</f>
        <v>55238.655462184877</v>
      </c>
      <c r="J71" s="424">
        <v>0.19</v>
      </c>
      <c r="K71" s="438">
        <v>65734</v>
      </c>
      <c r="L71" s="426">
        <f t="shared" si="8"/>
        <v>65734</v>
      </c>
      <c r="M71" s="360"/>
      <c r="N71" s="362"/>
      <c r="O71" s="362"/>
      <c r="P71" s="362"/>
      <c r="Q71" s="360"/>
      <c r="R71" s="360"/>
      <c r="S71" s="360"/>
      <c r="T71" s="360"/>
      <c r="U71" s="360"/>
      <c r="V71" s="360"/>
      <c r="W71" s="360"/>
      <c r="X71" s="360"/>
      <c r="Y71" s="411">
        <v>11</v>
      </c>
      <c r="Z71" s="411">
        <v>10</v>
      </c>
      <c r="AA71" s="411">
        <v>17</v>
      </c>
      <c r="AB71" s="411">
        <v>4</v>
      </c>
      <c r="AC71" s="266"/>
      <c r="AD71" s="531">
        <v>65734</v>
      </c>
      <c r="AE71" s="346"/>
      <c r="AF71" s="478">
        <f t="shared" si="12"/>
        <v>65734</v>
      </c>
    </row>
    <row r="72" spans="1:32" ht="12.75" customHeight="1">
      <c r="A72" s="288">
        <v>70</v>
      </c>
      <c r="B72" s="430"/>
      <c r="C72" s="360"/>
      <c r="D72" s="409" t="s">
        <v>2974</v>
      </c>
      <c r="E72" s="360"/>
      <c r="F72" s="360"/>
      <c r="G72" s="384" t="s">
        <v>2906</v>
      </c>
      <c r="H72" s="437">
        <v>1</v>
      </c>
      <c r="I72" s="391">
        <f t="shared" si="13"/>
        <v>1524.3697478991596</v>
      </c>
      <c r="J72" s="424">
        <v>0.19</v>
      </c>
      <c r="K72" s="438">
        <v>1814</v>
      </c>
      <c r="L72" s="426">
        <f t="shared" si="8"/>
        <v>1814</v>
      </c>
      <c r="M72" s="360"/>
      <c r="N72" s="362"/>
      <c r="O72" s="362"/>
      <c r="P72" s="362"/>
      <c r="Q72" s="360"/>
      <c r="R72" s="360"/>
      <c r="S72" s="360"/>
      <c r="T72" s="360"/>
      <c r="U72" s="360"/>
      <c r="V72" s="360"/>
      <c r="W72" s="360"/>
      <c r="X72" s="360"/>
      <c r="Y72" s="411">
        <v>31</v>
      </c>
      <c r="Z72" s="411">
        <v>16</v>
      </c>
      <c r="AA72" s="411">
        <v>15</v>
      </c>
      <c r="AB72" s="411">
        <v>20</v>
      </c>
      <c r="AC72" s="266"/>
      <c r="AD72" s="531">
        <v>1814</v>
      </c>
      <c r="AE72" s="346"/>
      <c r="AF72" s="478">
        <f t="shared" si="12"/>
        <v>1814</v>
      </c>
    </row>
    <row r="73" spans="1:32" ht="12.75" customHeight="1">
      <c r="A73" s="288">
        <v>71</v>
      </c>
      <c r="B73" s="430"/>
      <c r="C73" s="360"/>
      <c r="D73" s="409" t="s">
        <v>2975</v>
      </c>
      <c r="E73" s="360"/>
      <c r="F73" s="360"/>
      <c r="G73" s="384" t="s">
        <v>2906</v>
      </c>
      <c r="H73" s="435">
        <v>1</v>
      </c>
      <c r="I73" s="391">
        <f t="shared" si="13"/>
        <v>284.03361344537814</v>
      </c>
      <c r="J73" s="424">
        <v>0.19</v>
      </c>
      <c r="K73" s="438">
        <v>338</v>
      </c>
      <c r="L73" s="426">
        <f t="shared" si="8"/>
        <v>338</v>
      </c>
      <c r="M73" s="360"/>
      <c r="N73" s="362"/>
      <c r="O73" s="362"/>
      <c r="P73" s="362"/>
      <c r="Q73" s="360"/>
      <c r="R73" s="360"/>
      <c r="S73" s="360"/>
      <c r="T73" s="360"/>
      <c r="U73" s="360"/>
      <c r="V73" s="360"/>
      <c r="W73" s="360"/>
      <c r="X73" s="360"/>
      <c r="Y73" s="411">
        <v>31</v>
      </c>
      <c r="Z73" s="411">
        <v>16</v>
      </c>
      <c r="AA73" s="411">
        <v>17</v>
      </c>
      <c r="AB73" s="411">
        <v>27</v>
      </c>
      <c r="AC73" s="266"/>
      <c r="AD73" s="531">
        <v>338</v>
      </c>
      <c r="AE73" s="346"/>
      <c r="AF73" s="478">
        <f t="shared" si="12"/>
        <v>338</v>
      </c>
    </row>
    <row r="74" spans="1:32" ht="12.75" customHeight="1">
      <c r="A74" s="288">
        <v>72</v>
      </c>
      <c r="B74" s="430"/>
      <c r="C74" s="360"/>
      <c r="D74" s="409" t="s">
        <v>2976</v>
      </c>
      <c r="E74" s="360"/>
      <c r="F74" s="360"/>
      <c r="G74" s="384" t="s">
        <v>2906</v>
      </c>
      <c r="H74" s="437">
        <v>1</v>
      </c>
      <c r="I74" s="391">
        <f t="shared" si="13"/>
        <v>273.10924369747903</v>
      </c>
      <c r="J74" s="424">
        <v>0.19</v>
      </c>
      <c r="K74" s="438">
        <v>325</v>
      </c>
      <c r="L74" s="426">
        <f t="shared" si="8"/>
        <v>325</v>
      </c>
      <c r="M74" s="360"/>
      <c r="N74" s="362"/>
      <c r="O74" s="362"/>
      <c r="P74" s="362"/>
      <c r="Q74" s="360"/>
      <c r="R74" s="360"/>
      <c r="S74" s="360"/>
      <c r="T74" s="360"/>
      <c r="U74" s="360"/>
      <c r="V74" s="360"/>
      <c r="W74" s="360"/>
      <c r="X74" s="360"/>
      <c r="Y74" s="411">
        <v>31</v>
      </c>
      <c r="Z74" s="411">
        <v>16</v>
      </c>
      <c r="AA74" s="411">
        <v>17</v>
      </c>
      <c r="AB74" s="411">
        <v>27</v>
      </c>
      <c r="AC74" s="266"/>
      <c r="AD74" s="531">
        <v>325</v>
      </c>
      <c r="AE74" s="346"/>
      <c r="AF74" s="478">
        <f t="shared" si="12"/>
        <v>325</v>
      </c>
    </row>
    <row r="75" spans="1:32" ht="12.75" customHeight="1">
      <c r="A75" s="288">
        <v>73</v>
      </c>
      <c r="B75" s="430"/>
      <c r="C75" s="360"/>
      <c r="D75" s="409" t="s">
        <v>2849</v>
      </c>
      <c r="E75" s="360"/>
      <c r="F75" s="360"/>
      <c r="G75" s="384" t="s">
        <v>2906</v>
      </c>
      <c r="H75" s="435">
        <v>1</v>
      </c>
      <c r="I75" s="391">
        <f t="shared" si="13"/>
        <v>778.99159663865555</v>
      </c>
      <c r="J75" s="424">
        <v>0.19</v>
      </c>
      <c r="K75" s="438">
        <v>927</v>
      </c>
      <c r="L75" s="426">
        <f t="shared" si="8"/>
        <v>927</v>
      </c>
      <c r="M75" s="360"/>
      <c r="N75" s="362"/>
      <c r="O75" s="362"/>
      <c r="P75" s="362"/>
      <c r="Q75" s="360"/>
      <c r="R75" s="360"/>
      <c r="S75" s="360"/>
      <c r="T75" s="360"/>
      <c r="U75" s="360"/>
      <c r="V75" s="360"/>
      <c r="W75" s="360"/>
      <c r="X75" s="360"/>
      <c r="Y75" s="411">
        <v>39</v>
      </c>
      <c r="Z75" s="411">
        <v>13</v>
      </c>
      <c r="AA75" s="411">
        <v>17</v>
      </c>
      <c r="AB75" s="411">
        <v>11</v>
      </c>
      <c r="AC75" s="266"/>
      <c r="AD75" s="531">
        <v>927</v>
      </c>
      <c r="AE75" s="346"/>
      <c r="AF75" s="478">
        <f t="shared" si="12"/>
        <v>927</v>
      </c>
    </row>
    <row r="76" spans="1:32" ht="12.75" customHeight="1">
      <c r="A76" s="288">
        <v>74</v>
      </c>
      <c r="B76" s="430"/>
      <c r="C76" s="360"/>
      <c r="D76" s="409" t="s">
        <v>2850</v>
      </c>
      <c r="E76" s="360"/>
      <c r="F76" s="360"/>
      <c r="G76" s="384" t="s">
        <v>2906</v>
      </c>
      <c r="H76" s="437">
        <v>1</v>
      </c>
      <c r="I76" s="391">
        <f t="shared" si="13"/>
        <v>735.2941176470589</v>
      </c>
      <c r="J76" s="424">
        <v>0.19</v>
      </c>
      <c r="K76" s="438">
        <v>875</v>
      </c>
      <c r="L76" s="426">
        <f t="shared" si="8"/>
        <v>875</v>
      </c>
      <c r="M76" s="360"/>
      <c r="N76" s="362"/>
      <c r="O76" s="362"/>
      <c r="P76" s="362"/>
      <c r="Q76" s="360"/>
      <c r="R76" s="360"/>
      <c r="S76" s="360"/>
      <c r="T76" s="360"/>
      <c r="U76" s="360"/>
      <c r="V76" s="360"/>
      <c r="W76" s="360"/>
      <c r="X76" s="360"/>
      <c r="Y76" s="411">
        <v>39</v>
      </c>
      <c r="Z76" s="411">
        <v>13</v>
      </c>
      <c r="AA76" s="411">
        <v>17</v>
      </c>
      <c r="AB76" s="411">
        <v>11</v>
      </c>
      <c r="AC76" s="266"/>
      <c r="AD76" s="531">
        <v>875</v>
      </c>
      <c r="AE76" s="346"/>
      <c r="AF76" s="478">
        <f t="shared" si="12"/>
        <v>875</v>
      </c>
    </row>
    <row r="77" spans="1:32" ht="12.75" customHeight="1">
      <c r="A77" s="288">
        <v>75</v>
      </c>
      <c r="B77" s="430"/>
      <c r="C77" s="360"/>
      <c r="D77" s="409" t="s">
        <v>2851</v>
      </c>
      <c r="E77" s="360"/>
      <c r="F77" s="360"/>
      <c r="G77" s="384" t="s">
        <v>2906</v>
      </c>
      <c r="H77" s="435">
        <v>1</v>
      </c>
      <c r="I77" s="391">
        <f t="shared" si="13"/>
        <v>863.02521008403369</v>
      </c>
      <c r="J77" s="424">
        <v>0.19</v>
      </c>
      <c r="K77" s="438">
        <v>1027</v>
      </c>
      <c r="L77" s="426">
        <f t="shared" si="8"/>
        <v>1027</v>
      </c>
      <c r="M77" s="360"/>
      <c r="N77" s="362"/>
      <c r="O77" s="362"/>
      <c r="P77" s="362"/>
      <c r="Q77" s="360"/>
      <c r="R77" s="360"/>
      <c r="S77" s="360"/>
      <c r="T77" s="360"/>
      <c r="U77" s="360"/>
      <c r="V77" s="360"/>
      <c r="W77" s="360"/>
      <c r="X77" s="360"/>
      <c r="Y77" s="411">
        <v>39</v>
      </c>
      <c r="Z77" s="411">
        <v>13</v>
      </c>
      <c r="AA77" s="411">
        <v>17</v>
      </c>
      <c r="AB77" s="411">
        <v>11</v>
      </c>
      <c r="AC77" s="266"/>
      <c r="AD77" s="531">
        <v>1027</v>
      </c>
      <c r="AE77" s="346"/>
      <c r="AF77" s="478">
        <f t="shared" si="12"/>
        <v>1027</v>
      </c>
    </row>
    <row r="78" spans="1:32" ht="12.75" customHeight="1">
      <c r="A78" s="288">
        <v>76</v>
      </c>
      <c r="B78" s="430"/>
      <c r="C78" s="360"/>
      <c r="D78" s="409" t="s">
        <v>2852</v>
      </c>
      <c r="E78" s="360"/>
      <c r="F78" s="360"/>
      <c r="G78" s="384" t="s">
        <v>2906</v>
      </c>
      <c r="H78" s="437">
        <v>1</v>
      </c>
      <c r="I78" s="391">
        <f t="shared" si="13"/>
        <v>735.2941176470589</v>
      </c>
      <c r="J78" s="424">
        <v>0.19</v>
      </c>
      <c r="K78" s="438">
        <v>875</v>
      </c>
      <c r="L78" s="426">
        <f t="shared" si="8"/>
        <v>875</v>
      </c>
      <c r="M78" s="360"/>
      <c r="N78" s="362"/>
      <c r="O78" s="362"/>
      <c r="P78" s="362"/>
      <c r="Q78" s="360"/>
      <c r="R78" s="360"/>
      <c r="S78" s="360"/>
      <c r="T78" s="360"/>
      <c r="U78" s="360"/>
      <c r="V78" s="360"/>
      <c r="W78" s="360"/>
      <c r="X78" s="360"/>
      <c r="Y78" s="411">
        <v>39</v>
      </c>
      <c r="Z78" s="411">
        <v>13</v>
      </c>
      <c r="AA78" s="411">
        <v>17</v>
      </c>
      <c r="AB78" s="411">
        <v>11</v>
      </c>
      <c r="AC78" s="266"/>
      <c r="AD78" s="531">
        <v>875</v>
      </c>
      <c r="AE78" s="346"/>
      <c r="AF78" s="478">
        <f t="shared" si="12"/>
        <v>875</v>
      </c>
    </row>
    <row r="79" spans="1:32" ht="12.75" customHeight="1">
      <c r="A79" s="288">
        <v>77</v>
      </c>
      <c r="B79" s="430"/>
      <c r="C79" s="360"/>
      <c r="D79" s="409" t="s">
        <v>2853</v>
      </c>
      <c r="E79" s="360"/>
      <c r="F79" s="360"/>
      <c r="G79" s="384" t="s">
        <v>2906</v>
      </c>
      <c r="H79" s="435">
        <v>1</v>
      </c>
      <c r="I79" s="391">
        <f t="shared" si="13"/>
        <v>294.11764705882354</v>
      </c>
      <c r="J79" s="424">
        <v>0.19</v>
      </c>
      <c r="K79" s="438">
        <v>350</v>
      </c>
      <c r="L79" s="426">
        <f t="shared" si="8"/>
        <v>350</v>
      </c>
      <c r="M79" s="360"/>
      <c r="N79" s="362"/>
      <c r="O79" s="362"/>
      <c r="P79" s="362"/>
      <c r="Q79" s="360"/>
      <c r="R79" s="360"/>
      <c r="S79" s="360"/>
      <c r="T79" s="360"/>
      <c r="U79" s="360"/>
      <c r="V79" s="360"/>
      <c r="W79" s="360"/>
      <c r="X79" s="360"/>
      <c r="Y79" s="411">
        <v>39</v>
      </c>
      <c r="Z79" s="411">
        <v>13</v>
      </c>
      <c r="AA79" s="411">
        <v>17</v>
      </c>
      <c r="AB79" s="411">
        <v>11</v>
      </c>
      <c r="AC79" s="266"/>
      <c r="AD79" s="531">
        <v>350</v>
      </c>
      <c r="AE79" s="346"/>
      <c r="AF79" s="478">
        <f t="shared" si="12"/>
        <v>350</v>
      </c>
    </row>
    <row r="80" spans="1:32" ht="12.75" customHeight="1">
      <c r="A80" s="288">
        <v>78</v>
      </c>
      <c r="B80" s="430"/>
      <c r="C80" s="360"/>
      <c r="D80" s="409" t="s">
        <v>2854</v>
      </c>
      <c r="E80" s="360"/>
      <c r="F80" s="360"/>
      <c r="G80" s="384" t="s">
        <v>2906</v>
      </c>
      <c r="H80" s="437">
        <v>1</v>
      </c>
      <c r="I80" s="391">
        <f t="shared" si="13"/>
        <v>735.2941176470589</v>
      </c>
      <c r="J80" s="424">
        <v>0.19</v>
      </c>
      <c r="K80" s="438">
        <v>875</v>
      </c>
      <c r="L80" s="426">
        <f t="shared" si="8"/>
        <v>875</v>
      </c>
      <c r="M80" s="360"/>
      <c r="N80" s="362"/>
      <c r="O80" s="362"/>
      <c r="P80" s="362"/>
      <c r="Q80" s="360"/>
      <c r="R80" s="360"/>
      <c r="S80" s="360"/>
      <c r="T80" s="360"/>
      <c r="U80" s="360"/>
      <c r="V80" s="360"/>
      <c r="W80" s="360"/>
      <c r="X80" s="360"/>
      <c r="Y80" s="411">
        <v>39</v>
      </c>
      <c r="Z80" s="411">
        <v>13</v>
      </c>
      <c r="AA80" s="411">
        <v>17</v>
      </c>
      <c r="AB80" s="411">
        <v>11</v>
      </c>
      <c r="AC80" s="266"/>
      <c r="AD80" s="531">
        <v>875</v>
      </c>
      <c r="AE80" s="346"/>
      <c r="AF80" s="478">
        <f t="shared" si="12"/>
        <v>875</v>
      </c>
    </row>
    <row r="81" spans="1:32" ht="12.75" customHeight="1">
      <c r="A81" s="288">
        <v>79</v>
      </c>
      <c r="B81" s="430"/>
      <c r="C81" s="360"/>
      <c r="D81" s="409" t="s">
        <v>2855</v>
      </c>
      <c r="E81" s="360"/>
      <c r="F81" s="360"/>
      <c r="G81" s="384" t="s">
        <v>2906</v>
      </c>
      <c r="H81" s="435">
        <v>1</v>
      </c>
      <c r="I81" s="391">
        <f t="shared" si="13"/>
        <v>864.70588235294122</v>
      </c>
      <c r="J81" s="424">
        <v>0.19</v>
      </c>
      <c r="K81" s="438">
        <v>1029</v>
      </c>
      <c r="L81" s="426">
        <f t="shared" ref="L81:L144" si="14">K81*H81</f>
        <v>1029</v>
      </c>
      <c r="M81" s="360"/>
      <c r="N81" s="362"/>
      <c r="O81" s="362"/>
      <c r="P81" s="362"/>
      <c r="Q81" s="360"/>
      <c r="R81" s="360"/>
      <c r="S81" s="360"/>
      <c r="T81" s="360"/>
      <c r="U81" s="360"/>
      <c r="V81" s="360"/>
      <c r="W81" s="360"/>
      <c r="X81" s="360"/>
      <c r="Y81" s="411">
        <v>39</v>
      </c>
      <c r="Z81" s="411">
        <v>13</v>
      </c>
      <c r="AA81" s="411">
        <v>17</v>
      </c>
      <c r="AB81" s="411">
        <v>11</v>
      </c>
      <c r="AC81" s="266"/>
      <c r="AD81" s="531">
        <v>1029</v>
      </c>
      <c r="AE81" s="346"/>
      <c r="AF81" s="478">
        <f t="shared" si="12"/>
        <v>1029</v>
      </c>
    </row>
    <row r="82" spans="1:32" ht="12.75" customHeight="1">
      <c r="A82" s="288">
        <v>80</v>
      </c>
      <c r="B82" s="430"/>
      <c r="C82" s="360"/>
      <c r="D82" s="409" t="s">
        <v>2856</v>
      </c>
      <c r="E82" s="360"/>
      <c r="F82" s="360"/>
      <c r="G82" s="384" t="s">
        <v>2906</v>
      </c>
      <c r="H82" s="437">
        <v>1</v>
      </c>
      <c r="I82" s="391">
        <f t="shared" si="13"/>
        <v>5882.3529411764712</v>
      </c>
      <c r="J82" s="424">
        <v>0.19</v>
      </c>
      <c r="K82" s="438">
        <v>7000</v>
      </c>
      <c r="L82" s="426">
        <f t="shared" si="14"/>
        <v>7000</v>
      </c>
      <c r="M82" s="360"/>
      <c r="N82" s="362"/>
      <c r="O82" s="362"/>
      <c r="P82" s="362"/>
      <c r="Q82" s="360"/>
      <c r="R82" s="360"/>
      <c r="S82" s="360"/>
      <c r="T82" s="360"/>
      <c r="U82" s="360"/>
      <c r="V82" s="360"/>
      <c r="W82" s="360"/>
      <c r="X82" s="360"/>
      <c r="Y82" s="411">
        <v>39</v>
      </c>
      <c r="Z82" s="411">
        <v>13</v>
      </c>
      <c r="AA82" s="411">
        <v>17</v>
      </c>
      <c r="AB82" s="411">
        <v>11</v>
      </c>
      <c r="AC82" s="266"/>
      <c r="AD82" s="531">
        <v>7000</v>
      </c>
      <c r="AE82" s="346"/>
      <c r="AF82" s="478">
        <f t="shared" si="12"/>
        <v>7000</v>
      </c>
    </row>
    <row r="83" spans="1:32" ht="12.75" customHeight="1">
      <c r="A83" s="288">
        <v>81</v>
      </c>
      <c r="B83" s="430"/>
      <c r="C83" s="360"/>
      <c r="D83" s="409" t="s">
        <v>2829</v>
      </c>
      <c r="E83" s="360"/>
      <c r="F83" s="360"/>
      <c r="G83" s="384" t="s">
        <v>2906</v>
      </c>
      <c r="H83" s="435">
        <v>1</v>
      </c>
      <c r="I83" s="391">
        <f t="shared" si="13"/>
        <v>103473.10924369749</v>
      </c>
      <c r="J83" s="424">
        <v>0.19</v>
      </c>
      <c r="K83" s="438">
        <v>123133</v>
      </c>
      <c r="L83" s="426">
        <f t="shared" si="14"/>
        <v>123133</v>
      </c>
      <c r="M83" s="360"/>
      <c r="N83" s="362"/>
      <c r="O83" s="362"/>
      <c r="P83" s="362"/>
      <c r="Q83" s="360"/>
      <c r="R83" s="360"/>
      <c r="S83" s="360"/>
      <c r="T83" s="360"/>
      <c r="U83" s="360"/>
      <c r="V83" s="360"/>
      <c r="W83" s="360"/>
      <c r="X83" s="360"/>
      <c r="Y83" s="411">
        <v>39</v>
      </c>
      <c r="Z83" s="411">
        <v>13</v>
      </c>
      <c r="AA83" s="411">
        <v>17</v>
      </c>
      <c r="AB83" s="411">
        <v>11</v>
      </c>
      <c r="AC83" s="266"/>
      <c r="AD83" s="531">
        <v>123133</v>
      </c>
      <c r="AE83" s="346"/>
      <c r="AF83" s="478">
        <f t="shared" si="12"/>
        <v>123133</v>
      </c>
    </row>
    <row r="84" spans="1:32" ht="12.75" customHeight="1">
      <c r="A84" s="288">
        <v>82</v>
      </c>
      <c r="B84" s="430"/>
      <c r="C84" s="360"/>
      <c r="D84" s="409" t="s">
        <v>2977</v>
      </c>
      <c r="E84" s="360"/>
      <c r="F84" s="360"/>
      <c r="G84" s="384" t="s">
        <v>2906</v>
      </c>
      <c r="H84" s="437">
        <v>1</v>
      </c>
      <c r="I84" s="391">
        <f t="shared" si="13"/>
        <v>70315.966386554632</v>
      </c>
      <c r="J84" s="424">
        <v>0.19</v>
      </c>
      <c r="K84" s="438">
        <v>83676</v>
      </c>
      <c r="L84" s="426">
        <f t="shared" si="14"/>
        <v>83676</v>
      </c>
      <c r="M84" s="360"/>
      <c r="N84" s="362"/>
      <c r="O84" s="362"/>
      <c r="P84" s="362"/>
      <c r="Q84" s="360"/>
      <c r="R84" s="360"/>
      <c r="S84" s="360"/>
      <c r="T84" s="360"/>
      <c r="U84" s="360"/>
      <c r="V84" s="360"/>
      <c r="W84" s="360"/>
      <c r="X84" s="360"/>
      <c r="Y84" s="411">
        <v>40</v>
      </c>
      <c r="Z84" s="411">
        <v>16</v>
      </c>
      <c r="AA84" s="411">
        <v>17</v>
      </c>
      <c r="AB84" s="411">
        <v>16</v>
      </c>
      <c r="AC84" s="266"/>
      <c r="AD84" s="531">
        <v>83676</v>
      </c>
      <c r="AE84" s="346"/>
      <c r="AF84" s="478">
        <f t="shared" si="12"/>
        <v>83676</v>
      </c>
    </row>
    <row r="85" spans="1:32" ht="12.75" customHeight="1">
      <c r="A85" s="288">
        <v>83</v>
      </c>
      <c r="B85" s="430"/>
      <c r="C85" s="360"/>
      <c r="D85" s="409" t="s">
        <v>2978</v>
      </c>
      <c r="E85" s="360"/>
      <c r="F85" s="360"/>
      <c r="G85" s="384" t="s">
        <v>2906</v>
      </c>
      <c r="H85" s="435">
        <v>1</v>
      </c>
      <c r="I85" s="391">
        <f t="shared" si="13"/>
        <v>7414.2857142857147</v>
      </c>
      <c r="J85" s="424">
        <v>0.19</v>
      </c>
      <c r="K85" s="438">
        <v>8823</v>
      </c>
      <c r="L85" s="426">
        <f t="shared" si="14"/>
        <v>8823</v>
      </c>
      <c r="M85" s="360"/>
      <c r="N85" s="362"/>
      <c r="O85" s="362"/>
      <c r="P85" s="362"/>
      <c r="Q85" s="360"/>
      <c r="R85" s="360"/>
      <c r="S85" s="360"/>
      <c r="T85" s="360"/>
      <c r="U85" s="360"/>
      <c r="V85" s="360"/>
      <c r="W85" s="360"/>
      <c r="X85" s="360"/>
      <c r="Y85" s="411">
        <v>27</v>
      </c>
      <c r="Z85" s="411">
        <v>11</v>
      </c>
      <c r="AA85" s="411">
        <v>21</v>
      </c>
      <c r="AB85" s="411">
        <v>32</v>
      </c>
      <c r="AC85" s="266"/>
      <c r="AD85" s="531">
        <v>8823</v>
      </c>
      <c r="AE85" s="346"/>
      <c r="AF85" s="478">
        <f t="shared" si="12"/>
        <v>8823</v>
      </c>
    </row>
    <row r="86" spans="1:32" ht="12.75" customHeight="1">
      <c r="A86" s="288">
        <v>84</v>
      </c>
      <c r="B86" s="430"/>
      <c r="C86" s="360"/>
      <c r="D86" s="409" t="s">
        <v>2979</v>
      </c>
      <c r="E86" s="360"/>
      <c r="F86" s="360"/>
      <c r="G86" s="384" t="s">
        <v>2906</v>
      </c>
      <c r="H86" s="437">
        <v>1</v>
      </c>
      <c r="I86" s="391">
        <f t="shared" si="13"/>
        <v>7290.7563025210084</v>
      </c>
      <c r="J86" s="424">
        <v>0.19</v>
      </c>
      <c r="K86" s="438">
        <v>8676</v>
      </c>
      <c r="L86" s="426">
        <f t="shared" si="14"/>
        <v>8676</v>
      </c>
      <c r="M86" s="360"/>
      <c r="N86" s="362"/>
      <c r="O86" s="362"/>
      <c r="P86" s="362"/>
      <c r="Q86" s="360"/>
      <c r="R86" s="360"/>
      <c r="S86" s="360"/>
      <c r="T86" s="360"/>
      <c r="U86" s="360"/>
      <c r="V86" s="360"/>
      <c r="W86" s="360"/>
      <c r="X86" s="360"/>
      <c r="Y86" s="411">
        <v>31</v>
      </c>
      <c r="Z86" s="411">
        <v>16</v>
      </c>
      <c r="AA86" s="411">
        <v>15</v>
      </c>
      <c r="AB86" s="411">
        <v>1</v>
      </c>
      <c r="AC86" s="266"/>
      <c r="AD86" s="531">
        <v>8676</v>
      </c>
      <c r="AE86" s="346"/>
      <c r="AF86" s="478">
        <f t="shared" si="12"/>
        <v>8676</v>
      </c>
    </row>
    <row r="87" spans="1:32" ht="12.75" customHeight="1">
      <c r="A87" s="288">
        <v>85</v>
      </c>
      <c r="B87" s="430"/>
      <c r="C87" s="360"/>
      <c r="D87" s="409" t="s">
        <v>2980</v>
      </c>
      <c r="E87" s="360"/>
      <c r="F87" s="360"/>
      <c r="G87" s="384" t="s">
        <v>2906</v>
      </c>
      <c r="H87" s="435">
        <v>1</v>
      </c>
      <c r="I87" s="391">
        <f t="shared" si="13"/>
        <v>10294.117647058823</v>
      </c>
      <c r="J87" s="424">
        <v>0.19</v>
      </c>
      <c r="K87" s="438">
        <v>12250</v>
      </c>
      <c r="L87" s="426">
        <f t="shared" si="14"/>
        <v>12250</v>
      </c>
      <c r="M87" s="360"/>
      <c r="N87" s="362"/>
      <c r="O87" s="362"/>
      <c r="P87" s="362"/>
      <c r="Q87" s="360"/>
      <c r="R87" s="360"/>
      <c r="S87" s="360"/>
      <c r="T87" s="360"/>
      <c r="U87" s="360"/>
      <c r="V87" s="360"/>
      <c r="W87" s="360"/>
      <c r="X87" s="360"/>
      <c r="Y87" s="411">
        <v>39</v>
      </c>
      <c r="Z87" s="411">
        <v>13</v>
      </c>
      <c r="AA87" s="411">
        <v>17</v>
      </c>
      <c r="AB87" s="411">
        <v>11</v>
      </c>
      <c r="AC87" s="266"/>
      <c r="AD87" s="531">
        <v>12250</v>
      </c>
      <c r="AE87" s="346"/>
      <c r="AF87" s="478">
        <f t="shared" si="12"/>
        <v>12250</v>
      </c>
    </row>
    <row r="88" spans="1:32" ht="12.75" customHeight="1">
      <c r="A88" s="288">
        <v>86</v>
      </c>
      <c r="B88" s="430"/>
      <c r="C88" s="360"/>
      <c r="D88" s="409" t="s">
        <v>2981</v>
      </c>
      <c r="E88" s="360"/>
      <c r="F88" s="360"/>
      <c r="G88" s="384" t="s">
        <v>2906</v>
      </c>
      <c r="H88" s="437">
        <v>1</v>
      </c>
      <c r="I88" s="391">
        <f t="shared" si="13"/>
        <v>16763.865546218487</v>
      </c>
      <c r="J88" s="424">
        <v>0.19</v>
      </c>
      <c r="K88" s="438">
        <v>19949</v>
      </c>
      <c r="L88" s="426">
        <f t="shared" si="14"/>
        <v>19949</v>
      </c>
      <c r="M88" s="360"/>
      <c r="N88" s="362"/>
      <c r="O88" s="362"/>
      <c r="P88" s="362"/>
      <c r="Q88" s="360"/>
      <c r="R88" s="360"/>
      <c r="S88" s="360"/>
      <c r="T88" s="360"/>
      <c r="U88" s="360"/>
      <c r="V88" s="360"/>
      <c r="W88" s="360"/>
      <c r="X88" s="360"/>
      <c r="Y88" s="411">
        <v>39</v>
      </c>
      <c r="Z88" s="411">
        <v>13</v>
      </c>
      <c r="AA88" s="411">
        <v>17</v>
      </c>
      <c r="AB88" s="411">
        <v>11</v>
      </c>
      <c r="AC88" s="266"/>
      <c r="AD88" s="531">
        <v>19949</v>
      </c>
      <c r="AE88" s="346"/>
      <c r="AF88" s="478">
        <f t="shared" si="12"/>
        <v>19949</v>
      </c>
    </row>
    <row r="89" spans="1:32" ht="12.75" customHeight="1">
      <c r="A89" s="288">
        <v>87</v>
      </c>
      <c r="B89" s="430"/>
      <c r="C89" s="360"/>
      <c r="D89" s="409" t="s">
        <v>2982</v>
      </c>
      <c r="E89" s="360"/>
      <c r="F89" s="360"/>
      <c r="G89" s="384" t="s">
        <v>2906</v>
      </c>
      <c r="H89" s="435">
        <v>1</v>
      </c>
      <c r="I89" s="391">
        <f t="shared" si="13"/>
        <v>19116.806722689078</v>
      </c>
      <c r="J89" s="424">
        <v>0.19</v>
      </c>
      <c r="K89" s="438">
        <v>22749</v>
      </c>
      <c r="L89" s="426">
        <f t="shared" si="14"/>
        <v>22749</v>
      </c>
      <c r="M89" s="360"/>
      <c r="N89" s="362"/>
      <c r="O89" s="362"/>
      <c r="P89" s="362"/>
      <c r="Q89" s="360"/>
      <c r="R89" s="360"/>
      <c r="S89" s="360"/>
      <c r="T89" s="360"/>
      <c r="U89" s="360"/>
      <c r="V89" s="360"/>
      <c r="W89" s="360"/>
      <c r="X89" s="360"/>
      <c r="Y89" s="411">
        <v>39</v>
      </c>
      <c r="Z89" s="411">
        <v>13</v>
      </c>
      <c r="AA89" s="411">
        <v>17</v>
      </c>
      <c r="AB89" s="411">
        <v>11</v>
      </c>
      <c r="AC89" s="266"/>
      <c r="AD89" s="531">
        <v>22749</v>
      </c>
      <c r="AE89" s="346"/>
      <c r="AF89" s="478">
        <f t="shared" si="12"/>
        <v>22749</v>
      </c>
    </row>
    <row r="90" spans="1:32" ht="12.75" customHeight="1">
      <c r="A90" s="288">
        <v>88</v>
      </c>
      <c r="B90" s="430"/>
      <c r="C90" s="360"/>
      <c r="D90" s="409" t="s">
        <v>2983</v>
      </c>
      <c r="E90" s="360"/>
      <c r="F90" s="360"/>
      <c r="G90" s="384" t="s">
        <v>2906</v>
      </c>
      <c r="H90" s="437">
        <v>1</v>
      </c>
      <c r="I90" s="391">
        <f t="shared" si="13"/>
        <v>352.10084033613447</v>
      </c>
      <c r="J90" s="424">
        <v>0.19</v>
      </c>
      <c r="K90" s="438">
        <v>419</v>
      </c>
      <c r="L90" s="426">
        <f t="shared" si="14"/>
        <v>419</v>
      </c>
      <c r="M90" s="360"/>
      <c r="N90" s="362"/>
      <c r="O90" s="362"/>
      <c r="P90" s="362"/>
      <c r="Q90" s="360"/>
      <c r="R90" s="360"/>
      <c r="S90" s="360"/>
      <c r="T90" s="360"/>
      <c r="U90" s="360"/>
      <c r="V90" s="360"/>
      <c r="W90" s="360"/>
      <c r="X90" s="360"/>
      <c r="Y90" s="411">
        <v>39</v>
      </c>
      <c r="Z90" s="411">
        <v>13</v>
      </c>
      <c r="AA90" s="411">
        <v>17</v>
      </c>
      <c r="AB90" s="411">
        <v>11</v>
      </c>
      <c r="AC90" s="266"/>
      <c r="AD90" s="531">
        <v>419</v>
      </c>
      <c r="AE90" s="346"/>
      <c r="AF90" s="478">
        <f t="shared" si="12"/>
        <v>419</v>
      </c>
    </row>
    <row r="91" spans="1:32" ht="12.75" customHeight="1">
      <c r="A91" s="288">
        <v>89</v>
      </c>
      <c r="B91" s="430"/>
      <c r="C91" s="360"/>
      <c r="D91" s="409" t="s">
        <v>2984</v>
      </c>
      <c r="E91" s="360"/>
      <c r="F91" s="360"/>
      <c r="G91" s="384" t="s">
        <v>2906</v>
      </c>
      <c r="H91" s="435">
        <v>1</v>
      </c>
      <c r="I91" s="391">
        <f t="shared" si="13"/>
        <v>481832.77310924372</v>
      </c>
      <c r="J91" s="424">
        <v>0.19</v>
      </c>
      <c r="K91" s="438">
        <v>573381</v>
      </c>
      <c r="L91" s="426">
        <f t="shared" si="14"/>
        <v>573381</v>
      </c>
      <c r="M91" s="360"/>
      <c r="N91" s="362"/>
      <c r="O91" s="362"/>
      <c r="P91" s="362"/>
      <c r="Q91" s="360"/>
      <c r="R91" s="360"/>
      <c r="S91" s="360"/>
      <c r="T91" s="360"/>
      <c r="U91" s="360"/>
      <c r="V91" s="360"/>
      <c r="W91" s="360"/>
      <c r="X91" s="360"/>
      <c r="Y91" s="411">
        <v>39</v>
      </c>
      <c r="Z91" s="411">
        <v>13</v>
      </c>
      <c r="AA91" s="411">
        <v>17</v>
      </c>
      <c r="AB91" s="411">
        <v>11</v>
      </c>
      <c r="AC91" s="266"/>
      <c r="AD91" s="531">
        <v>573381</v>
      </c>
      <c r="AE91" s="346"/>
      <c r="AF91" s="478">
        <f t="shared" si="12"/>
        <v>573381</v>
      </c>
    </row>
    <row r="92" spans="1:32" ht="12.75" customHeight="1">
      <c r="A92" s="288">
        <v>90</v>
      </c>
      <c r="B92" s="430"/>
      <c r="C92" s="360"/>
      <c r="D92" s="409" t="s">
        <v>2985</v>
      </c>
      <c r="E92" s="360"/>
      <c r="F92" s="360"/>
      <c r="G92" s="384" t="s">
        <v>2906</v>
      </c>
      <c r="H92" s="437">
        <v>1</v>
      </c>
      <c r="I92" s="391">
        <f t="shared" si="13"/>
        <v>271748.73949579831</v>
      </c>
      <c r="J92" s="424">
        <v>0.19</v>
      </c>
      <c r="K92" s="438">
        <v>323381</v>
      </c>
      <c r="L92" s="426">
        <f t="shared" si="14"/>
        <v>323381</v>
      </c>
      <c r="M92" s="360"/>
      <c r="N92" s="362"/>
      <c r="O92" s="362"/>
      <c r="P92" s="362"/>
      <c r="Q92" s="360"/>
      <c r="R92" s="360"/>
      <c r="S92" s="360"/>
      <c r="T92" s="360"/>
      <c r="U92" s="360"/>
      <c r="V92" s="360"/>
      <c r="W92" s="360"/>
      <c r="X92" s="360"/>
      <c r="Y92" s="411">
        <v>40</v>
      </c>
      <c r="Z92" s="411">
        <v>17</v>
      </c>
      <c r="AA92" s="411">
        <v>16</v>
      </c>
      <c r="AB92" s="411">
        <v>5</v>
      </c>
      <c r="AC92" s="266"/>
      <c r="AD92" s="531">
        <v>323381</v>
      </c>
      <c r="AE92" s="346"/>
      <c r="AF92" s="478">
        <f t="shared" si="12"/>
        <v>323381</v>
      </c>
    </row>
    <row r="93" spans="1:32" ht="12.75" customHeight="1">
      <c r="A93" s="288">
        <v>91</v>
      </c>
      <c r="B93" s="430"/>
      <c r="C93" s="360"/>
      <c r="D93" s="409" t="s">
        <v>2986</v>
      </c>
      <c r="E93" s="360"/>
      <c r="F93" s="360"/>
      <c r="G93" s="384" t="s">
        <v>2906</v>
      </c>
      <c r="H93" s="435">
        <v>1</v>
      </c>
      <c r="I93" s="391">
        <f t="shared" si="13"/>
        <v>370611.76470588235</v>
      </c>
      <c r="J93" s="424">
        <v>0.19</v>
      </c>
      <c r="K93" s="438">
        <v>441028</v>
      </c>
      <c r="L93" s="426">
        <f t="shared" si="14"/>
        <v>441028</v>
      </c>
      <c r="M93" s="360"/>
      <c r="N93" s="362"/>
      <c r="O93" s="362"/>
      <c r="P93" s="362"/>
      <c r="Q93" s="360"/>
      <c r="R93" s="360"/>
      <c r="S93" s="360"/>
      <c r="T93" s="360"/>
      <c r="U93" s="360"/>
      <c r="V93" s="360"/>
      <c r="W93" s="360"/>
      <c r="X93" s="360"/>
      <c r="Y93" s="411">
        <v>11</v>
      </c>
      <c r="Z93" s="411">
        <v>16</v>
      </c>
      <c r="AA93" s="411">
        <v>21</v>
      </c>
      <c r="AB93" s="411">
        <v>11</v>
      </c>
      <c r="AC93" s="266"/>
      <c r="AD93" s="531">
        <v>441028</v>
      </c>
      <c r="AE93" s="346"/>
      <c r="AF93" s="478">
        <f t="shared" si="12"/>
        <v>441028</v>
      </c>
    </row>
    <row r="94" spans="1:32" ht="12.75" customHeight="1">
      <c r="A94" s="288">
        <v>92</v>
      </c>
      <c r="B94" s="430"/>
      <c r="C94" s="360"/>
      <c r="D94" s="409" t="s">
        <v>2987</v>
      </c>
      <c r="E94" s="360"/>
      <c r="F94" s="360"/>
      <c r="G94" s="384" t="s">
        <v>2906</v>
      </c>
      <c r="H94" s="437">
        <v>1</v>
      </c>
      <c r="I94" s="391">
        <f t="shared" si="13"/>
        <v>104917.64705882354</v>
      </c>
      <c r="J94" s="424">
        <v>0.19</v>
      </c>
      <c r="K94" s="438">
        <v>124852</v>
      </c>
      <c r="L94" s="426">
        <f t="shared" si="14"/>
        <v>124852</v>
      </c>
      <c r="M94" s="360"/>
      <c r="N94" s="362"/>
      <c r="O94" s="362"/>
      <c r="P94" s="362"/>
      <c r="Q94" s="360"/>
      <c r="R94" s="360"/>
      <c r="S94" s="360"/>
      <c r="T94" s="360"/>
      <c r="U94" s="360"/>
      <c r="V94" s="360"/>
      <c r="W94" s="360"/>
      <c r="X94" s="360"/>
      <c r="Y94" s="411">
        <v>13</v>
      </c>
      <c r="Z94" s="411">
        <v>10</v>
      </c>
      <c r="AA94" s="411">
        <v>20</v>
      </c>
      <c r="AB94" s="411">
        <v>13</v>
      </c>
      <c r="AC94" s="266"/>
      <c r="AD94" s="531">
        <v>124852</v>
      </c>
      <c r="AE94" s="346"/>
      <c r="AF94" s="478">
        <f t="shared" si="12"/>
        <v>124852</v>
      </c>
    </row>
    <row r="95" spans="1:32" ht="12.75" customHeight="1">
      <c r="A95" s="288">
        <v>93</v>
      </c>
      <c r="B95" s="430"/>
      <c r="C95" s="360"/>
      <c r="D95" s="409" t="s">
        <v>2988</v>
      </c>
      <c r="E95" s="360"/>
      <c r="F95" s="360"/>
      <c r="G95" s="384" t="s">
        <v>2906</v>
      </c>
      <c r="H95" s="435">
        <v>1</v>
      </c>
      <c r="I95" s="391">
        <f t="shared" si="13"/>
        <v>65373.10924369748</v>
      </c>
      <c r="J95" s="424">
        <v>0.19</v>
      </c>
      <c r="K95" s="438">
        <v>77794</v>
      </c>
      <c r="L95" s="426">
        <f t="shared" si="14"/>
        <v>77794</v>
      </c>
      <c r="M95" s="360"/>
      <c r="N95" s="362"/>
      <c r="O95" s="362"/>
      <c r="P95" s="362"/>
      <c r="Q95" s="360"/>
      <c r="R95" s="360"/>
      <c r="S95" s="360"/>
      <c r="T95" s="360"/>
      <c r="U95" s="360"/>
      <c r="V95" s="360"/>
      <c r="W95" s="360"/>
      <c r="X95" s="360"/>
      <c r="Y95" s="411">
        <v>31</v>
      </c>
      <c r="Z95" s="411">
        <v>21</v>
      </c>
      <c r="AA95" s="411">
        <v>15</v>
      </c>
      <c r="AB95" s="411">
        <v>18</v>
      </c>
      <c r="AC95" s="266"/>
      <c r="AD95" s="531">
        <v>77794</v>
      </c>
      <c r="AE95" s="346"/>
      <c r="AF95" s="478">
        <f t="shared" si="12"/>
        <v>77794</v>
      </c>
    </row>
    <row r="96" spans="1:32" ht="12.75" customHeight="1">
      <c r="A96" s="288">
        <v>94</v>
      </c>
      <c r="B96" s="430"/>
      <c r="C96" s="360"/>
      <c r="D96" s="409" t="s">
        <v>2989</v>
      </c>
      <c r="E96" s="360"/>
      <c r="F96" s="360"/>
      <c r="G96" s="384" t="s">
        <v>2906</v>
      </c>
      <c r="H96" s="437">
        <v>1</v>
      </c>
      <c r="I96" s="391">
        <f t="shared" si="13"/>
        <v>111096.63865546219</v>
      </c>
      <c r="J96" s="424">
        <v>0.19</v>
      </c>
      <c r="K96" s="438">
        <v>132205</v>
      </c>
      <c r="L96" s="426">
        <f t="shared" si="14"/>
        <v>132205</v>
      </c>
      <c r="M96" s="360"/>
      <c r="N96" s="362"/>
      <c r="O96" s="362"/>
      <c r="P96" s="362"/>
      <c r="Q96" s="360"/>
      <c r="R96" s="360"/>
      <c r="S96" s="360"/>
      <c r="T96" s="360"/>
      <c r="U96" s="360"/>
      <c r="V96" s="360"/>
      <c r="W96" s="360"/>
      <c r="X96" s="360"/>
      <c r="Y96" s="411">
        <v>23</v>
      </c>
      <c r="Z96" s="411">
        <v>27</v>
      </c>
      <c r="AA96" s="411">
        <v>18</v>
      </c>
      <c r="AB96" s="411">
        <v>14</v>
      </c>
      <c r="AC96" s="266"/>
      <c r="AD96" s="531">
        <v>132205</v>
      </c>
      <c r="AE96" s="346"/>
      <c r="AF96" s="478">
        <f t="shared" si="12"/>
        <v>132205</v>
      </c>
    </row>
    <row r="97" spans="1:32" ht="12.75" customHeight="1">
      <c r="A97" s="288">
        <v>95</v>
      </c>
      <c r="B97" s="430"/>
      <c r="C97" s="360"/>
      <c r="D97" s="409" t="s">
        <v>2990</v>
      </c>
      <c r="E97" s="360"/>
      <c r="F97" s="360"/>
      <c r="G97" s="384" t="s">
        <v>2906</v>
      </c>
      <c r="H97" s="435">
        <v>1</v>
      </c>
      <c r="I97" s="391">
        <f t="shared" si="13"/>
        <v>611590.75630252098</v>
      </c>
      <c r="J97" s="424">
        <v>0.19</v>
      </c>
      <c r="K97" s="438">
        <v>727793</v>
      </c>
      <c r="L97" s="426">
        <f t="shared" si="14"/>
        <v>727793</v>
      </c>
      <c r="M97" s="360"/>
      <c r="N97" s="362"/>
      <c r="O97" s="362"/>
      <c r="P97" s="362"/>
      <c r="Q97" s="360"/>
      <c r="R97" s="360"/>
      <c r="S97" s="360"/>
      <c r="T97" s="360"/>
      <c r="U97" s="360"/>
      <c r="V97" s="360"/>
      <c r="W97" s="360"/>
      <c r="X97" s="360"/>
      <c r="Y97" s="411">
        <v>30</v>
      </c>
      <c r="Z97" s="411">
        <v>10</v>
      </c>
      <c r="AA97" s="411">
        <v>20</v>
      </c>
      <c r="AB97" s="411">
        <v>3</v>
      </c>
      <c r="AC97" s="266"/>
      <c r="AD97" s="531">
        <v>727793</v>
      </c>
      <c r="AE97" s="346"/>
      <c r="AF97" s="478">
        <f t="shared" si="12"/>
        <v>727793</v>
      </c>
    </row>
    <row r="98" spans="1:32" ht="12.75" customHeight="1">
      <c r="A98" s="288">
        <v>96</v>
      </c>
      <c r="B98" s="430"/>
      <c r="C98" s="360"/>
      <c r="D98" s="409" t="s">
        <v>2991</v>
      </c>
      <c r="E98" s="360"/>
      <c r="F98" s="360"/>
      <c r="G98" s="384" t="s">
        <v>2906</v>
      </c>
      <c r="H98" s="437">
        <v>1</v>
      </c>
      <c r="I98" s="391">
        <f t="shared" si="13"/>
        <v>114705.04201680672</v>
      </c>
      <c r="J98" s="424">
        <v>0.19</v>
      </c>
      <c r="K98" s="438">
        <v>136499</v>
      </c>
      <c r="L98" s="426">
        <f t="shared" si="14"/>
        <v>136499</v>
      </c>
      <c r="M98" s="360"/>
      <c r="N98" s="362"/>
      <c r="O98" s="362"/>
      <c r="P98" s="362"/>
      <c r="Q98" s="360"/>
      <c r="R98" s="360"/>
      <c r="S98" s="360"/>
      <c r="T98" s="360"/>
      <c r="U98" s="360"/>
      <c r="V98" s="360"/>
      <c r="W98" s="360"/>
      <c r="X98" s="360"/>
      <c r="Y98" s="411">
        <v>39</v>
      </c>
      <c r="Z98" s="411">
        <v>13</v>
      </c>
      <c r="AA98" s="411">
        <v>17</v>
      </c>
      <c r="AB98" s="411">
        <v>11</v>
      </c>
      <c r="AC98" s="266"/>
      <c r="AD98" s="531">
        <v>136499</v>
      </c>
      <c r="AE98" s="346"/>
      <c r="AF98" s="478">
        <f t="shared" si="12"/>
        <v>136499</v>
      </c>
    </row>
    <row r="99" spans="1:32" ht="12.75" customHeight="1">
      <c r="A99" s="288">
        <v>97</v>
      </c>
      <c r="B99" s="430"/>
      <c r="C99" s="360"/>
      <c r="D99" s="409" t="s">
        <v>2992</v>
      </c>
      <c r="E99" s="360"/>
      <c r="F99" s="360"/>
      <c r="G99" s="384" t="s">
        <v>2906</v>
      </c>
      <c r="H99" s="437">
        <v>1</v>
      </c>
      <c r="I99" s="391">
        <f t="shared" si="13"/>
        <v>252647.05882352943</v>
      </c>
      <c r="J99" s="424">
        <v>0.19</v>
      </c>
      <c r="K99" s="438">
        <v>300650</v>
      </c>
      <c r="L99" s="426">
        <f t="shared" si="14"/>
        <v>300650</v>
      </c>
      <c r="M99" s="360"/>
      <c r="N99" s="362"/>
      <c r="O99" s="362"/>
      <c r="P99" s="362"/>
      <c r="Q99" s="360"/>
      <c r="R99" s="360"/>
      <c r="S99" s="360"/>
      <c r="T99" s="360"/>
      <c r="U99" s="360"/>
      <c r="V99" s="360"/>
      <c r="W99" s="360"/>
      <c r="X99" s="360"/>
      <c r="Y99" s="411">
        <v>30</v>
      </c>
      <c r="Z99" s="411">
        <v>10</v>
      </c>
      <c r="AA99" s="411">
        <v>20</v>
      </c>
      <c r="AB99" s="411">
        <v>15</v>
      </c>
      <c r="AC99" s="266"/>
      <c r="AD99" s="531">
        <v>300650</v>
      </c>
      <c r="AE99" s="346"/>
      <c r="AF99" s="478">
        <f t="shared" ref="AF99:AF130" si="15">IF(AE99&gt;0,AVERAGE(AD99,AE99),AD99)</f>
        <v>300650</v>
      </c>
    </row>
    <row r="100" spans="1:32" ht="12.75" customHeight="1">
      <c r="A100" s="288">
        <v>98</v>
      </c>
      <c r="B100" s="430"/>
      <c r="C100" s="360"/>
      <c r="D100" s="409" t="s">
        <v>2993</v>
      </c>
      <c r="E100" s="360"/>
      <c r="F100" s="360"/>
      <c r="G100" s="384" t="s">
        <v>2906</v>
      </c>
      <c r="H100" s="435">
        <v>1</v>
      </c>
      <c r="I100" s="391">
        <f t="shared" si="13"/>
        <v>13969.747899159665</v>
      </c>
      <c r="J100" s="424">
        <v>0.19</v>
      </c>
      <c r="K100" s="438">
        <v>16624</v>
      </c>
      <c r="L100" s="426">
        <f t="shared" si="14"/>
        <v>16624</v>
      </c>
      <c r="M100" s="360"/>
      <c r="N100" s="362"/>
      <c r="O100" s="362"/>
      <c r="P100" s="362"/>
      <c r="Q100" s="360"/>
      <c r="R100" s="360"/>
      <c r="S100" s="360"/>
      <c r="T100" s="360"/>
      <c r="U100" s="360"/>
      <c r="V100" s="360"/>
      <c r="W100" s="360"/>
      <c r="X100" s="360"/>
      <c r="Y100" s="411">
        <v>30</v>
      </c>
      <c r="Z100" s="411">
        <v>10</v>
      </c>
      <c r="AA100" s="411">
        <v>20</v>
      </c>
      <c r="AB100" s="411">
        <v>15</v>
      </c>
      <c r="AC100" s="266"/>
      <c r="AD100" s="531">
        <v>16624</v>
      </c>
      <c r="AE100" s="346"/>
      <c r="AF100" s="478">
        <f t="shared" si="15"/>
        <v>16624</v>
      </c>
    </row>
    <row r="101" spans="1:32" ht="12.75" customHeight="1">
      <c r="A101" s="288">
        <v>99</v>
      </c>
      <c r="B101" s="430"/>
      <c r="C101" s="360"/>
      <c r="D101" s="409" t="s">
        <v>2994</v>
      </c>
      <c r="E101" s="360"/>
      <c r="F101" s="360"/>
      <c r="G101" s="384" t="s">
        <v>2906</v>
      </c>
      <c r="H101" s="437">
        <v>1</v>
      </c>
      <c r="I101" s="391">
        <f t="shared" si="13"/>
        <v>284231.09243697481</v>
      </c>
      <c r="J101" s="424">
        <v>0.19</v>
      </c>
      <c r="K101" s="438">
        <v>338235</v>
      </c>
      <c r="L101" s="426">
        <f t="shared" si="14"/>
        <v>338235</v>
      </c>
      <c r="M101" s="360"/>
      <c r="N101" s="362"/>
      <c r="O101" s="362"/>
      <c r="P101" s="362"/>
      <c r="Q101" s="360"/>
      <c r="R101" s="360"/>
      <c r="S101" s="360"/>
      <c r="T101" s="360"/>
      <c r="U101" s="360"/>
      <c r="V101" s="360"/>
      <c r="W101" s="360"/>
      <c r="X101" s="360"/>
      <c r="Y101" s="411">
        <v>14</v>
      </c>
      <c r="Z101" s="411">
        <v>12</v>
      </c>
      <c r="AA101" s="411">
        <v>15</v>
      </c>
      <c r="AB101" s="411">
        <v>3</v>
      </c>
      <c r="AC101" s="266"/>
      <c r="AD101" s="531">
        <v>338235</v>
      </c>
      <c r="AE101" s="346"/>
      <c r="AF101" s="478">
        <f t="shared" si="15"/>
        <v>338235</v>
      </c>
    </row>
    <row r="102" spans="1:32" ht="12.75" customHeight="1">
      <c r="A102" s="288">
        <v>100</v>
      </c>
      <c r="B102" s="430"/>
      <c r="C102" s="360"/>
      <c r="D102" s="409" t="s">
        <v>2995</v>
      </c>
      <c r="E102" s="360"/>
      <c r="F102" s="360"/>
      <c r="G102" s="384" t="s">
        <v>2906</v>
      </c>
      <c r="H102" s="435">
        <v>1</v>
      </c>
      <c r="I102" s="391">
        <f t="shared" si="13"/>
        <v>64557.983193277316</v>
      </c>
      <c r="J102" s="424">
        <v>0.19</v>
      </c>
      <c r="K102" s="438">
        <v>76824</v>
      </c>
      <c r="L102" s="426">
        <f t="shared" si="14"/>
        <v>76824</v>
      </c>
      <c r="M102" s="360"/>
      <c r="N102" s="362"/>
      <c r="O102" s="362"/>
      <c r="P102" s="362"/>
      <c r="Q102" s="360"/>
      <c r="R102" s="360"/>
      <c r="S102" s="360"/>
      <c r="T102" s="360"/>
      <c r="U102" s="360"/>
      <c r="V102" s="360"/>
      <c r="W102" s="360"/>
      <c r="X102" s="360"/>
      <c r="Y102" s="411">
        <v>14</v>
      </c>
      <c r="Z102" s="411">
        <v>12</v>
      </c>
      <c r="AA102" s="411">
        <v>15</v>
      </c>
      <c r="AB102" s="411">
        <v>3</v>
      </c>
      <c r="AC102" s="266"/>
      <c r="AD102" s="531">
        <v>76824</v>
      </c>
      <c r="AE102" s="346"/>
      <c r="AF102" s="478">
        <f t="shared" si="15"/>
        <v>76824</v>
      </c>
    </row>
    <row r="103" spans="1:32" ht="12.75" customHeight="1">
      <c r="A103" s="288">
        <v>101</v>
      </c>
      <c r="B103" s="430"/>
      <c r="C103" s="360"/>
      <c r="D103" s="409" t="s">
        <v>2996</v>
      </c>
      <c r="E103" s="360"/>
      <c r="F103" s="360"/>
      <c r="G103" s="384" t="s">
        <v>2906</v>
      </c>
      <c r="H103" s="437">
        <v>1</v>
      </c>
      <c r="I103" s="391">
        <f t="shared" si="13"/>
        <v>735294.11764705891</v>
      </c>
      <c r="J103" s="424">
        <v>0.19</v>
      </c>
      <c r="K103" s="438">
        <v>875000</v>
      </c>
      <c r="L103" s="426">
        <f t="shared" si="14"/>
        <v>875000</v>
      </c>
      <c r="M103" s="360"/>
      <c r="N103" s="362"/>
      <c r="O103" s="362"/>
      <c r="P103" s="362"/>
      <c r="Q103" s="360"/>
      <c r="R103" s="360"/>
      <c r="S103" s="360"/>
      <c r="T103" s="360"/>
      <c r="U103" s="360"/>
      <c r="V103" s="360"/>
      <c r="W103" s="360"/>
      <c r="X103" s="360"/>
      <c r="Y103" s="411">
        <v>31</v>
      </c>
      <c r="Z103" s="411">
        <v>15</v>
      </c>
      <c r="AA103" s="411">
        <v>15</v>
      </c>
      <c r="AB103" s="411">
        <v>5</v>
      </c>
      <c r="AC103" s="266"/>
      <c r="AD103" s="531">
        <v>875000</v>
      </c>
      <c r="AE103" s="346"/>
      <c r="AF103" s="478">
        <f t="shared" si="15"/>
        <v>875000</v>
      </c>
    </row>
    <row r="104" spans="1:32" ht="12.75" customHeight="1">
      <c r="A104" s="288">
        <v>102</v>
      </c>
      <c r="B104" s="430"/>
      <c r="C104" s="360"/>
      <c r="D104" s="409" t="s">
        <v>2997</v>
      </c>
      <c r="E104" s="360"/>
      <c r="F104" s="360"/>
      <c r="G104" s="384" t="s">
        <v>2906</v>
      </c>
      <c r="H104" s="435">
        <v>1</v>
      </c>
      <c r="I104" s="391">
        <f t="shared" si="13"/>
        <v>4632352.1008403366</v>
      </c>
      <c r="J104" s="424">
        <v>0.19</v>
      </c>
      <c r="K104" s="438">
        <v>5512499</v>
      </c>
      <c r="L104" s="426">
        <f t="shared" si="14"/>
        <v>5512499</v>
      </c>
      <c r="M104" s="360"/>
      <c r="N104" s="362"/>
      <c r="O104" s="362"/>
      <c r="P104" s="362"/>
      <c r="Q104" s="360"/>
      <c r="R104" s="360"/>
      <c r="S104" s="360"/>
      <c r="T104" s="360"/>
      <c r="U104" s="360"/>
      <c r="V104" s="360"/>
      <c r="W104" s="360"/>
      <c r="X104" s="360"/>
      <c r="Y104" s="411">
        <v>31</v>
      </c>
      <c r="Z104" s="411">
        <v>15</v>
      </c>
      <c r="AA104" s="411">
        <v>15</v>
      </c>
      <c r="AB104" s="411">
        <v>5</v>
      </c>
      <c r="AC104" s="266"/>
      <c r="AD104" s="531">
        <v>5512499</v>
      </c>
      <c r="AE104" s="346"/>
      <c r="AF104" s="478">
        <f t="shared" si="15"/>
        <v>5512499</v>
      </c>
    </row>
    <row r="105" spans="1:32" ht="12.75" customHeight="1">
      <c r="A105" s="288">
        <v>103</v>
      </c>
      <c r="B105" s="430"/>
      <c r="C105" s="360"/>
      <c r="D105" s="409" t="s">
        <v>2998</v>
      </c>
      <c r="E105" s="360"/>
      <c r="F105" s="360"/>
      <c r="G105" s="384" t="s">
        <v>2906</v>
      </c>
      <c r="H105" s="437">
        <v>1</v>
      </c>
      <c r="I105" s="391">
        <f t="shared" si="13"/>
        <v>5352941.1764705889</v>
      </c>
      <c r="J105" s="424">
        <v>0.19</v>
      </c>
      <c r="K105" s="438">
        <v>6370000</v>
      </c>
      <c r="L105" s="426">
        <f t="shared" si="14"/>
        <v>6370000</v>
      </c>
      <c r="M105" s="360"/>
      <c r="N105" s="362"/>
      <c r="O105" s="362"/>
      <c r="P105" s="362"/>
      <c r="Q105" s="360"/>
      <c r="R105" s="360"/>
      <c r="S105" s="360"/>
      <c r="T105" s="360"/>
      <c r="U105" s="360"/>
      <c r="V105" s="360"/>
      <c r="W105" s="360"/>
      <c r="X105" s="360"/>
      <c r="Y105" s="411">
        <v>31</v>
      </c>
      <c r="Z105" s="411">
        <v>15</v>
      </c>
      <c r="AA105" s="411">
        <v>15</v>
      </c>
      <c r="AB105" s="411">
        <v>5</v>
      </c>
      <c r="AC105" s="266"/>
      <c r="AD105" s="531">
        <v>6370000</v>
      </c>
      <c r="AE105" s="346"/>
      <c r="AF105" s="478">
        <f t="shared" si="15"/>
        <v>6370000</v>
      </c>
    </row>
    <row r="106" spans="1:32" ht="96" customHeight="1">
      <c r="A106" s="288">
        <v>104</v>
      </c>
      <c r="B106" s="430"/>
      <c r="C106" s="360"/>
      <c r="D106" s="409" t="s">
        <v>2999</v>
      </c>
      <c r="E106" s="360"/>
      <c r="F106" s="360"/>
      <c r="G106" s="384" t="s">
        <v>2906</v>
      </c>
      <c r="H106" s="435">
        <v>1</v>
      </c>
      <c r="I106" s="391">
        <f t="shared" si="13"/>
        <v>56721.848739495799</v>
      </c>
      <c r="J106" s="424">
        <v>0.19</v>
      </c>
      <c r="K106" s="438">
        <v>67499</v>
      </c>
      <c r="L106" s="426">
        <f t="shared" si="14"/>
        <v>67499</v>
      </c>
      <c r="M106" s="360"/>
      <c r="N106" s="362"/>
      <c r="O106" s="362"/>
      <c r="P106" s="362"/>
      <c r="Q106" s="360"/>
      <c r="R106" s="360"/>
      <c r="S106" s="360"/>
      <c r="T106" s="360"/>
      <c r="U106" s="360"/>
      <c r="V106" s="360"/>
      <c r="W106" s="360"/>
      <c r="X106" s="360"/>
      <c r="Y106" s="411">
        <v>24</v>
      </c>
      <c r="Z106" s="411">
        <v>11</v>
      </c>
      <c r="AA106" s="411">
        <v>24</v>
      </c>
      <c r="AB106" s="411">
        <v>4</v>
      </c>
      <c r="AC106" s="266"/>
      <c r="AD106" s="531">
        <v>67499</v>
      </c>
      <c r="AE106" s="346"/>
      <c r="AF106" s="478">
        <f t="shared" si="15"/>
        <v>67499</v>
      </c>
    </row>
    <row r="107" spans="1:32" ht="12.75" customHeight="1">
      <c r="A107" s="288">
        <v>105</v>
      </c>
      <c r="B107" s="430"/>
      <c r="C107" s="360"/>
      <c r="D107" s="409" t="s">
        <v>3000</v>
      </c>
      <c r="E107" s="360"/>
      <c r="F107" s="360"/>
      <c r="G107" s="384" t="s">
        <v>2906</v>
      </c>
      <c r="H107" s="435">
        <v>1</v>
      </c>
      <c r="I107" s="391">
        <f t="shared" si="13"/>
        <v>89804.201680672268</v>
      </c>
      <c r="J107" s="424">
        <v>0.19</v>
      </c>
      <c r="K107" s="438">
        <v>106867</v>
      </c>
      <c r="L107" s="426">
        <f t="shared" si="14"/>
        <v>106867</v>
      </c>
      <c r="M107" s="360"/>
      <c r="N107" s="362"/>
      <c r="O107" s="362"/>
      <c r="P107" s="362"/>
      <c r="Q107" s="360"/>
      <c r="R107" s="360"/>
      <c r="S107" s="360"/>
      <c r="T107" s="360"/>
      <c r="U107" s="360"/>
      <c r="V107" s="360"/>
      <c r="W107" s="360"/>
      <c r="X107" s="360"/>
      <c r="Y107" s="411">
        <v>40</v>
      </c>
      <c r="Z107" s="411">
        <v>10</v>
      </c>
      <c r="AA107" s="411">
        <v>15</v>
      </c>
      <c r="AB107" s="411">
        <v>8</v>
      </c>
      <c r="AC107" s="266"/>
      <c r="AD107" s="531">
        <v>106867</v>
      </c>
      <c r="AE107" s="346"/>
      <c r="AF107" s="478">
        <f t="shared" si="15"/>
        <v>106867</v>
      </c>
    </row>
    <row r="108" spans="1:32" ht="12.75" customHeight="1">
      <c r="A108" s="288">
        <v>106</v>
      </c>
      <c r="B108" s="430"/>
      <c r="C108" s="360"/>
      <c r="D108" s="409" t="s">
        <v>3001</v>
      </c>
      <c r="E108" s="360"/>
      <c r="F108" s="360"/>
      <c r="G108" s="384" t="s">
        <v>2906</v>
      </c>
      <c r="H108" s="437">
        <v>1</v>
      </c>
      <c r="I108" s="391">
        <f t="shared" si="13"/>
        <v>87616.806722689085</v>
      </c>
      <c r="J108" s="424">
        <v>0.19</v>
      </c>
      <c r="K108" s="438">
        <v>104264</v>
      </c>
      <c r="L108" s="426">
        <f t="shared" si="14"/>
        <v>104264</v>
      </c>
      <c r="M108" s="360"/>
      <c r="N108" s="362"/>
      <c r="O108" s="362"/>
      <c r="P108" s="362"/>
      <c r="Q108" s="360"/>
      <c r="R108" s="360"/>
      <c r="S108" s="360"/>
      <c r="T108" s="360"/>
      <c r="U108" s="360"/>
      <c r="V108" s="360"/>
      <c r="W108" s="360"/>
      <c r="X108" s="360"/>
      <c r="Y108" s="411">
        <v>40</v>
      </c>
      <c r="Z108" s="411">
        <v>17</v>
      </c>
      <c r="AA108" s="411">
        <v>15</v>
      </c>
      <c r="AB108" s="411">
        <v>27</v>
      </c>
      <c r="AC108" s="266"/>
      <c r="AD108" s="531">
        <v>104264</v>
      </c>
      <c r="AE108" s="346"/>
      <c r="AF108" s="478">
        <f t="shared" si="15"/>
        <v>104264</v>
      </c>
    </row>
    <row r="109" spans="1:32" ht="12.75" customHeight="1">
      <c r="A109" s="288">
        <v>107</v>
      </c>
      <c r="B109" s="430"/>
      <c r="C109" s="360"/>
      <c r="D109" s="409" t="s">
        <v>3002</v>
      </c>
      <c r="E109" s="360"/>
      <c r="F109" s="360"/>
      <c r="G109" s="384" t="s">
        <v>2906</v>
      </c>
      <c r="H109" s="435">
        <v>1</v>
      </c>
      <c r="I109" s="391">
        <f t="shared" si="13"/>
        <v>120983.19327731093</v>
      </c>
      <c r="J109" s="424">
        <v>0.19</v>
      </c>
      <c r="K109" s="438">
        <v>143970</v>
      </c>
      <c r="L109" s="426">
        <f t="shared" si="14"/>
        <v>143970</v>
      </c>
      <c r="M109" s="360"/>
      <c r="N109" s="362"/>
      <c r="O109" s="362"/>
      <c r="P109" s="362"/>
      <c r="Q109" s="360"/>
      <c r="R109" s="360"/>
      <c r="S109" s="360"/>
      <c r="T109" s="360"/>
      <c r="U109" s="360"/>
      <c r="V109" s="360"/>
      <c r="W109" s="360"/>
      <c r="X109" s="360"/>
      <c r="Y109" s="411">
        <v>30</v>
      </c>
      <c r="Z109" s="411">
        <v>15</v>
      </c>
      <c r="AA109" s="411">
        <v>15</v>
      </c>
      <c r="AB109" s="411">
        <v>10</v>
      </c>
      <c r="AC109" s="266"/>
      <c r="AD109" s="531">
        <v>143970</v>
      </c>
      <c r="AE109" s="346"/>
      <c r="AF109" s="478">
        <f t="shared" si="15"/>
        <v>143970</v>
      </c>
    </row>
    <row r="110" spans="1:32" ht="12.75" customHeight="1">
      <c r="A110" s="288">
        <v>108</v>
      </c>
      <c r="B110" s="430"/>
      <c r="C110" s="360"/>
      <c r="D110" s="409" t="s">
        <v>3003</v>
      </c>
      <c r="E110" s="360"/>
      <c r="F110" s="360"/>
      <c r="G110" s="440" t="s">
        <v>2906</v>
      </c>
      <c r="H110" s="437">
        <v>1</v>
      </c>
      <c r="I110" s="391">
        <f t="shared" si="13"/>
        <v>85391.596638655465</v>
      </c>
      <c r="J110" s="424">
        <v>0.19</v>
      </c>
      <c r="K110" s="438">
        <v>101616</v>
      </c>
      <c r="L110" s="426">
        <f t="shared" si="14"/>
        <v>101616</v>
      </c>
      <c r="M110" s="360"/>
      <c r="N110" s="362"/>
      <c r="O110" s="362"/>
      <c r="P110" s="362"/>
      <c r="Q110" s="360"/>
      <c r="R110" s="360"/>
      <c r="S110" s="360"/>
      <c r="T110" s="360"/>
      <c r="U110" s="360"/>
      <c r="V110" s="360"/>
      <c r="W110" s="360"/>
      <c r="X110" s="360"/>
      <c r="Y110" s="411">
        <v>30</v>
      </c>
      <c r="Z110" s="411">
        <v>15</v>
      </c>
      <c r="AA110" s="411">
        <v>15</v>
      </c>
      <c r="AB110" s="411">
        <v>10</v>
      </c>
      <c r="AC110" s="266"/>
      <c r="AD110" s="531">
        <v>101616</v>
      </c>
      <c r="AE110" s="346"/>
      <c r="AF110" s="478">
        <f t="shared" si="15"/>
        <v>101616</v>
      </c>
    </row>
    <row r="111" spans="1:32" ht="12.75" customHeight="1">
      <c r="A111" s="288">
        <v>109</v>
      </c>
      <c r="B111" s="430"/>
      <c r="C111" s="360"/>
      <c r="D111" s="409" t="s">
        <v>3004</v>
      </c>
      <c r="E111" s="360"/>
      <c r="F111" s="360"/>
      <c r="G111" s="290" t="s">
        <v>2489</v>
      </c>
      <c r="H111" s="435">
        <v>1</v>
      </c>
      <c r="I111" s="391">
        <v>160000</v>
      </c>
      <c r="J111" s="424">
        <v>0.19</v>
      </c>
      <c r="K111" s="425">
        <f t="shared" ref="K111:K112" si="16">(I111*J111)+(I111)</f>
        <v>190400</v>
      </c>
      <c r="L111" s="426">
        <f t="shared" si="14"/>
        <v>190400</v>
      </c>
      <c r="M111" s="365"/>
      <c r="N111" s="362"/>
      <c r="O111" s="362"/>
      <c r="P111" s="362"/>
      <c r="Q111" s="360"/>
      <c r="R111" s="360"/>
      <c r="S111" s="360"/>
      <c r="T111" s="360"/>
      <c r="U111" s="360"/>
      <c r="V111" s="360"/>
      <c r="W111" s="360"/>
      <c r="X111" s="360"/>
      <c r="Y111" s="411">
        <v>24</v>
      </c>
      <c r="Z111" s="411">
        <v>11</v>
      </c>
      <c r="AA111" s="411">
        <v>30</v>
      </c>
      <c r="AB111" s="411">
        <v>3</v>
      </c>
      <c r="AC111" s="266"/>
      <c r="AD111" s="530">
        <v>0</v>
      </c>
      <c r="AE111" s="346"/>
      <c r="AF111" s="478">
        <f t="shared" si="15"/>
        <v>0</v>
      </c>
    </row>
    <row r="112" spans="1:32" ht="12.75" customHeight="1">
      <c r="A112" s="288">
        <v>110</v>
      </c>
      <c r="B112" s="430"/>
      <c r="C112" s="360"/>
      <c r="D112" s="409" t="s">
        <v>3005</v>
      </c>
      <c r="E112" s="360"/>
      <c r="F112" s="360"/>
      <c r="G112" s="290" t="s">
        <v>2489</v>
      </c>
      <c r="H112" s="437">
        <v>1</v>
      </c>
      <c r="I112" s="391">
        <v>130000</v>
      </c>
      <c r="J112" s="424">
        <v>0.19</v>
      </c>
      <c r="K112" s="425">
        <f t="shared" si="16"/>
        <v>154700</v>
      </c>
      <c r="L112" s="426">
        <f t="shared" si="14"/>
        <v>154700</v>
      </c>
      <c r="M112" s="365"/>
      <c r="N112" s="362"/>
      <c r="O112" s="362"/>
      <c r="P112" s="362"/>
      <c r="Q112" s="360"/>
      <c r="R112" s="360"/>
      <c r="S112" s="360"/>
      <c r="T112" s="360"/>
      <c r="U112" s="360"/>
      <c r="V112" s="360"/>
      <c r="W112" s="360"/>
      <c r="X112" s="360"/>
      <c r="Y112" s="411">
        <v>30</v>
      </c>
      <c r="Z112" s="411">
        <v>10</v>
      </c>
      <c r="AA112" s="411">
        <v>20</v>
      </c>
      <c r="AB112" s="411">
        <v>15</v>
      </c>
      <c r="AC112" s="266"/>
      <c r="AD112" s="530">
        <v>0</v>
      </c>
      <c r="AE112" s="346"/>
      <c r="AF112" s="478">
        <f t="shared" si="15"/>
        <v>0</v>
      </c>
    </row>
    <row r="113" spans="1:32" ht="12.75" customHeight="1">
      <c r="A113" s="288">
        <v>111</v>
      </c>
      <c r="B113" s="430"/>
      <c r="C113" s="360"/>
      <c r="D113" s="409" t="s">
        <v>3006</v>
      </c>
      <c r="E113" s="360"/>
      <c r="F113" s="360"/>
      <c r="G113" s="384" t="s">
        <v>2906</v>
      </c>
      <c r="H113" s="435">
        <v>1</v>
      </c>
      <c r="I113" s="391">
        <f t="shared" si="13"/>
        <v>48072.268907563026</v>
      </c>
      <c r="J113" s="424">
        <v>0.19</v>
      </c>
      <c r="K113" s="438">
        <v>57206</v>
      </c>
      <c r="L113" s="426">
        <f t="shared" si="14"/>
        <v>57206</v>
      </c>
      <c r="M113" s="360"/>
      <c r="N113" s="362"/>
      <c r="O113" s="362"/>
      <c r="P113" s="362"/>
      <c r="Q113" s="360"/>
      <c r="R113" s="360"/>
      <c r="S113" s="360"/>
      <c r="T113" s="360"/>
      <c r="U113" s="360"/>
      <c r="V113" s="360"/>
      <c r="W113" s="360"/>
      <c r="X113" s="360"/>
      <c r="Y113" s="411">
        <v>31</v>
      </c>
      <c r="Z113" s="411">
        <v>16</v>
      </c>
      <c r="AA113" s="411">
        <v>15</v>
      </c>
      <c r="AB113" s="411">
        <v>3</v>
      </c>
      <c r="AC113" s="266"/>
      <c r="AD113" s="531">
        <v>57206</v>
      </c>
      <c r="AE113" s="346"/>
      <c r="AF113" s="478">
        <f t="shared" si="15"/>
        <v>57206</v>
      </c>
    </row>
    <row r="114" spans="1:32" ht="12.75" customHeight="1">
      <c r="A114" s="288">
        <v>112</v>
      </c>
      <c r="B114" s="430"/>
      <c r="C114" s="360"/>
      <c r="D114" s="409" t="s">
        <v>3007</v>
      </c>
      <c r="E114" s="360"/>
      <c r="F114" s="360"/>
      <c r="G114" s="384" t="s">
        <v>2906</v>
      </c>
      <c r="H114" s="437">
        <v>1</v>
      </c>
      <c r="I114" s="391">
        <f t="shared" si="13"/>
        <v>103682.35294117648</v>
      </c>
      <c r="J114" s="424">
        <v>0.19</v>
      </c>
      <c r="K114" s="438">
        <v>123382</v>
      </c>
      <c r="L114" s="426">
        <f t="shared" si="14"/>
        <v>123382</v>
      </c>
      <c r="M114" s="360"/>
      <c r="N114" s="362"/>
      <c r="O114" s="362"/>
      <c r="P114" s="362"/>
      <c r="Q114" s="360"/>
      <c r="R114" s="360"/>
      <c r="S114" s="360"/>
      <c r="T114" s="360"/>
      <c r="U114" s="360"/>
      <c r="V114" s="360"/>
      <c r="W114" s="360"/>
      <c r="X114" s="360"/>
      <c r="Y114" s="411">
        <v>31</v>
      </c>
      <c r="Z114" s="411">
        <v>16</v>
      </c>
      <c r="AA114" s="411">
        <v>15</v>
      </c>
      <c r="AB114" s="411">
        <v>3</v>
      </c>
      <c r="AC114" s="266"/>
      <c r="AD114" s="531">
        <v>123382</v>
      </c>
      <c r="AE114" s="346"/>
      <c r="AF114" s="478">
        <f t="shared" si="15"/>
        <v>123382</v>
      </c>
    </row>
    <row r="115" spans="1:32" ht="12.75" customHeight="1">
      <c r="A115" s="288">
        <v>113</v>
      </c>
      <c r="B115" s="430"/>
      <c r="C115" s="360"/>
      <c r="D115" s="409" t="s">
        <v>3008</v>
      </c>
      <c r="E115" s="360"/>
      <c r="F115" s="360"/>
      <c r="G115" s="384" t="s">
        <v>2906</v>
      </c>
      <c r="H115" s="437">
        <v>1</v>
      </c>
      <c r="I115" s="391">
        <f t="shared" si="13"/>
        <v>35095.798319327732</v>
      </c>
      <c r="J115" s="424">
        <v>0.19</v>
      </c>
      <c r="K115" s="438">
        <v>41764</v>
      </c>
      <c r="L115" s="426">
        <f t="shared" si="14"/>
        <v>41764</v>
      </c>
      <c r="M115" s="360"/>
      <c r="N115" s="362"/>
      <c r="O115" s="362"/>
      <c r="P115" s="362"/>
      <c r="Q115" s="360"/>
      <c r="R115" s="360"/>
      <c r="S115" s="360"/>
      <c r="T115" s="360"/>
      <c r="U115" s="360"/>
      <c r="V115" s="360"/>
      <c r="W115" s="360"/>
      <c r="X115" s="360"/>
      <c r="Y115" s="411">
        <v>31</v>
      </c>
      <c r="Z115" s="411">
        <v>16</v>
      </c>
      <c r="AA115" s="411">
        <v>15</v>
      </c>
      <c r="AB115" s="411">
        <v>3</v>
      </c>
      <c r="AC115" s="266"/>
      <c r="AD115" s="531">
        <v>41764</v>
      </c>
      <c r="AE115" s="346"/>
      <c r="AF115" s="478">
        <f t="shared" si="15"/>
        <v>41764</v>
      </c>
    </row>
    <row r="116" spans="1:32" ht="12.75" customHeight="1">
      <c r="A116" s="288">
        <v>114</v>
      </c>
      <c r="B116" s="430"/>
      <c r="C116" s="360"/>
      <c r="D116" s="409" t="s">
        <v>3009</v>
      </c>
      <c r="E116" s="360"/>
      <c r="F116" s="360"/>
      <c r="G116" s="384" t="s">
        <v>2906</v>
      </c>
      <c r="H116" s="435">
        <v>1</v>
      </c>
      <c r="I116" s="391">
        <f t="shared" si="13"/>
        <v>4557.9831932773113</v>
      </c>
      <c r="J116" s="424">
        <v>0.19</v>
      </c>
      <c r="K116" s="438">
        <v>5424</v>
      </c>
      <c r="L116" s="426">
        <f t="shared" si="14"/>
        <v>5424</v>
      </c>
      <c r="M116" s="360"/>
      <c r="N116" s="362"/>
      <c r="O116" s="362"/>
      <c r="P116" s="362"/>
      <c r="Q116" s="360"/>
      <c r="R116" s="360"/>
      <c r="S116" s="360"/>
      <c r="T116" s="360"/>
      <c r="U116" s="360"/>
      <c r="V116" s="360"/>
      <c r="W116" s="360"/>
      <c r="X116" s="360"/>
      <c r="Y116" s="411">
        <v>31</v>
      </c>
      <c r="Z116" s="411">
        <v>16</v>
      </c>
      <c r="AA116" s="411">
        <v>16</v>
      </c>
      <c r="AB116" s="411">
        <v>18</v>
      </c>
      <c r="AC116" s="266"/>
      <c r="AD116" s="531">
        <v>5424</v>
      </c>
      <c r="AE116" s="346"/>
      <c r="AF116" s="478">
        <f t="shared" si="15"/>
        <v>5424</v>
      </c>
    </row>
    <row r="117" spans="1:32" ht="153.75" customHeight="1">
      <c r="A117" s="288">
        <v>115</v>
      </c>
      <c r="B117" s="430"/>
      <c r="C117" s="360"/>
      <c r="D117" s="409" t="s">
        <v>3010</v>
      </c>
      <c r="E117" s="360"/>
      <c r="F117" s="360"/>
      <c r="G117" s="384" t="s">
        <v>2906</v>
      </c>
      <c r="H117" s="437">
        <v>1</v>
      </c>
      <c r="I117" s="391">
        <f t="shared" si="13"/>
        <v>278382.3529411765</v>
      </c>
      <c r="J117" s="424">
        <v>0.19</v>
      </c>
      <c r="K117" s="438">
        <v>331275</v>
      </c>
      <c r="L117" s="426">
        <f t="shared" si="14"/>
        <v>331275</v>
      </c>
      <c r="M117" s="360"/>
      <c r="N117" s="362"/>
      <c r="O117" s="362"/>
      <c r="P117" s="362"/>
      <c r="Q117" s="360"/>
      <c r="R117" s="360"/>
      <c r="S117" s="360"/>
      <c r="T117" s="360"/>
      <c r="U117" s="360"/>
      <c r="V117" s="360"/>
      <c r="W117" s="360"/>
      <c r="X117" s="360"/>
      <c r="Y117" s="411">
        <v>23</v>
      </c>
      <c r="Z117" s="411">
        <v>27</v>
      </c>
      <c r="AA117" s="411">
        <v>14</v>
      </c>
      <c r="AB117" s="411">
        <v>20</v>
      </c>
      <c r="AC117" s="266"/>
      <c r="AD117" s="531">
        <v>331275</v>
      </c>
      <c r="AE117" s="346"/>
      <c r="AF117" s="478">
        <f t="shared" si="15"/>
        <v>331275</v>
      </c>
    </row>
    <row r="118" spans="1:32" ht="12.75" customHeight="1">
      <c r="A118" s="288">
        <v>116</v>
      </c>
      <c r="B118" s="430"/>
      <c r="C118" s="360"/>
      <c r="D118" s="409" t="s">
        <v>3011</v>
      </c>
      <c r="E118" s="360"/>
      <c r="F118" s="360"/>
      <c r="G118" s="290" t="s">
        <v>2489</v>
      </c>
      <c r="H118" s="437">
        <v>1</v>
      </c>
      <c r="I118" s="391">
        <v>95000</v>
      </c>
      <c r="J118" s="424">
        <v>0.19</v>
      </c>
      <c r="K118" s="425">
        <f>(I118*J118)+(I118)</f>
        <v>113050</v>
      </c>
      <c r="L118" s="426">
        <f t="shared" si="14"/>
        <v>113050</v>
      </c>
      <c r="M118" s="365"/>
      <c r="N118" s="362"/>
      <c r="O118" s="362"/>
      <c r="P118" s="362"/>
      <c r="Q118" s="360"/>
      <c r="R118" s="360"/>
      <c r="S118" s="360"/>
      <c r="T118" s="360"/>
      <c r="U118" s="360"/>
      <c r="V118" s="360"/>
      <c r="W118" s="360"/>
      <c r="X118" s="360"/>
      <c r="Y118" s="411">
        <v>26</v>
      </c>
      <c r="Z118" s="411">
        <v>11</v>
      </c>
      <c r="AA118" s="411">
        <v>15</v>
      </c>
      <c r="AB118" s="411">
        <v>12</v>
      </c>
      <c r="AC118" s="266"/>
      <c r="AD118" s="530">
        <v>0</v>
      </c>
      <c r="AE118" s="346"/>
      <c r="AF118" s="478">
        <f t="shared" si="15"/>
        <v>0</v>
      </c>
    </row>
    <row r="119" spans="1:32" ht="12.75" customHeight="1">
      <c r="A119" s="288">
        <v>117</v>
      </c>
      <c r="B119" s="430"/>
      <c r="C119" s="360"/>
      <c r="D119" s="441" t="s">
        <v>3012</v>
      </c>
      <c r="E119" s="360"/>
      <c r="F119" s="360"/>
      <c r="G119" s="442" t="s">
        <v>2906</v>
      </c>
      <c r="H119" s="443">
        <v>1</v>
      </c>
      <c r="I119" s="391">
        <f t="shared" si="13"/>
        <v>611590.75630252098</v>
      </c>
      <c r="J119" s="424">
        <v>0.19</v>
      </c>
      <c r="K119" s="438">
        <v>727793</v>
      </c>
      <c r="L119" s="426">
        <f t="shared" si="14"/>
        <v>727793</v>
      </c>
      <c r="M119" s="360"/>
      <c r="N119" s="362"/>
      <c r="O119" s="362"/>
      <c r="P119" s="362"/>
      <c r="Q119" s="360"/>
      <c r="R119" s="360"/>
      <c r="S119" s="360"/>
      <c r="T119" s="360"/>
      <c r="U119" s="360"/>
      <c r="V119" s="360"/>
      <c r="W119" s="360"/>
      <c r="X119" s="360"/>
      <c r="Y119" s="411">
        <v>30</v>
      </c>
      <c r="Z119" s="411">
        <v>10</v>
      </c>
      <c r="AA119" s="411">
        <v>20</v>
      </c>
      <c r="AB119" s="411">
        <v>3</v>
      </c>
      <c r="AC119" s="266"/>
      <c r="AD119" s="531">
        <v>727793</v>
      </c>
      <c r="AE119" s="346"/>
      <c r="AF119" s="478">
        <f t="shared" si="15"/>
        <v>727793</v>
      </c>
    </row>
    <row r="120" spans="1:32" ht="12.75" customHeight="1">
      <c r="A120" s="288">
        <v>118</v>
      </c>
      <c r="B120" s="430"/>
      <c r="C120" s="360"/>
      <c r="D120" s="409" t="s">
        <v>3013</v>
      </c>
      <c r="E120" s="360"/>
      <c r="F120" s="360"/>
      <c r="G120" s="384" t="s">
        <v>2906</v>
      </c>
      <c r="H120" s="435">
        <v>1</v>
      </c>
      <c r="I120" s="391">
        <f t="shared" si="13"/>
        <v>220588.23529411765</v>
      </c>
      <c r="J120" s="424">
        <v>0.19</v>
      </c>
      <c r="K120" s="438">
        <v>262500</v>
      </c>
      <c r="L120" s="426">
        <f t="shared" si="14"/>
        <v>262500</v>
      </c>
      <c r="M120" s="360"/>
      <c r="N120" s="362"/>
      <c r="O120" s="362"/>
      <c r="P120" s="362"/>
      <c r="Q120" s="360"/>
      <c r="R120" s="360"/>
      <c r="S120" s="360"/>
      <c r="T120" s="360"/>
      <c r="U120" s="360"/>
      <c r="V120" s="360"/>
      <c r="W120" s="360"/>
      <c r="X120" s="360"/>
      <c r="Y120" s="411">
        <v>30</v>
      </c>
      <c r="Z120" s="411">
        <v>10</v>
      </c>
      <c r="AA120" s="411">
        <v>15</v>
      </c>
      <c r="AB120" s="411">
        <v>5</v>
      </c>
      <c r="AC120" s="266"/>
      <c r="AD120" s="531">
        <v>262500</v>
      </c>
      <c r="AE120" s="346"/>
      <c r="AF120" s="478">
        <f t="shared" si="15"/>
        <v>262500</v>
      </c>
    </row>
    <row r="121" spans="1:32" ht="12.75" customHeight="1">
      <c r="A121" s="288">
        <v>119</v>
      </c>
      <c r="B121" s="430"/>
      <c r="C121" s="360"/>
      <c r="D121" s="409" t="s">
        <v>3014</v>
      </c>
      <c r="E121" s="360"/>
      <c r="F121" s="360"/>
      <c r="G121" s="384" t="s">
        <v>2906</v>
      </c>
      <c r="H121" s="437">
        <v>1</v>
      </c>
      <c r="I121" s="391">
        <f t="shared" si="13"/>
        <v>46322.689075630253</v>
      </c>
      <c r="J121" s="424">
        <v>0.19</v>
      </c>
      <c r="K121" s="438">
        <v>55124</v>
      </c>
      <c r="L121" s="426">
        <f t="shared" si="14"/>
        <v>55124</v>
      </c>
      <c r="M121" s="360"/>
      <c r="N121" s="362"/>
      <c r="O121" s="362"/>
      <c r="P121" s="362"/>
      <c r="Q121" s="360"/>
      <c r="R121" s="360"/>
      <c r="S121" s="360"/>
      <c r="T121" s="360"/>
      <c r="U121" s="360"/>
      <c r="V121" s="360"/>
      <c r="W121" s="360"/>
      <c r="X121" s="360"/>
      <c r="Y121" s="411">
        <v>31</v>
      </c>
      <c r="Z121" s="411">
        <v>23</v>
      </c>
      <c r="AA121" s="411">
        <v>14</v>
      </c>
      <c r="AB121" s="411">
        <v>3</v>
      </c>
      <c r="AC121" s="266"/>
      <c r="AD121" s="531">
        <v>55124</v>
      </c>
      <c r="AE121" s="346"/>
      <c r="AF121" s="478">
        <f t="shared" si="15"/>
        <v>55124</v>
      </c>
    </row>
    <row r="122" spans="1:32" ht="12.75" customHeight="1">
      <c r="A122" s="288">
        <v>120</v>
      </c>
      <c r="B122" s="430"/>
      <c r="C122" s="360"/>
      <c r="D122" s="409" t="s">
        <v>3015</v>
      </c>
      <c r="E122" s="360"/>
      <c r="F122" s="360"/>
      <c r="G122" s="384" t="s">
        <v>2906</v>
      </c>
      <c r="H122" s="435">
        <v>1</v>
      </c>
      <c r="I122" s="391">
        <f t="shared" si="13"/>
        <v>203529.4117647059</v>
      </c>
      <c r="J122" s="424">
        <v>0.19</v>
      </c>
      <c r="K122" s="438">
        <v>242200</v>
      </c>
      <c r="L122" s="426">
        <f t="shared" si="14"/>
        <v>242200</v>
      </c>
      <c r="M122" s="360"/>
      <c r="N122" s="362"/>
      <c r="O122" s="362"/>
      <c r="P122" s="362"/>
      <c r="Q122" s="360"/>
      <c r="R122" s="360"/>
      <c r="S122" s="360"/>
      <c r="T122" s="360"/>
      <c r="U122" s="360"/>
      <c r="V122" s="360"/>
      <c r="W122" s="360"/>
      <c r="X122" s="360"/>
      <c r="Y122" s="411">
        <v>31</v>
      </c>
      <c r="Z122" s="411">
        <v>17</v>
      </c>
      <c r="AA122" s="411">
        <v>19</v>
      </c>
      <c r="AB122" s="411">
        <v>5</v>
      </c>
      <c r="AC122" s="266"/>
      <c r="AD122" s="531">
        <v>242200</v>
      </c>
      <c r="AE122" s="346"/>
      <c r="AF122" s="478">
        <f t="shared" si="15"/>
        <v>242200</v>
      </c>
    </row>
    <row r="123" spans="1:32" ht="12.75" customHeight="1">
      <c r="A123" s="288">
        <v>121</v>
      </c>
      <c r="B123" s="430"/>
      <c r="C123" s="360"/>
      <c r="D123" s="409" t="s">
        <v>3016</v>
      </c>
      <c r="E123" s="360"/>
      <c r="F123" s="360"/>
      <c r="G123" s="384" t="s">
        <v>2906</v>
      </c>
      <c r="H123" s="437">
        <v>1</v>
      </c>
      <c r="I123" s="391">
        <f t="shared" si="13"/>
        <v>186763.8655462185</v>
      </c>
      <c r="J123" s="424">
        <v>0.19</v>
      </c>
      <c r="K123" s="438">
        <v>222249</v>
      </c>
      <c r="L123" s="426">
        <f t="shared" si="14"/>
        <v>222249</v>
      </c>
      <c r="M123" s="360"/>
      <c r="N123" s="362"/>
      <c r="O123" s="362"/>
      <c r="P123" s="362"/>
      <c r="Q123" s="360"/>
      <c r="R123" s="360"/>
      <c r="S123" s="360"/>
      <c r="T123" s="360"/>
      <c r="U123" s="360"/>
      <c r="V123" s="360"/>
      <c r="W123" s="360"/>
      <c r="X123" s="360"/>
      <c r="Y123" s="411">
        <v>31</v>
      </c>
      <c r="Z123" s="411">
        <v>17</v>
      </c>
      <c r="AA123" s="411">
        <v>19</v>
      </c>
      <c r="AB123" s="411">
        <v>5</v>
      </c>
      <c r="AC123" s="266"/>
      <c r="AD123" s="531">
        <v>222249</v>
      </c>
      <c r="AE123" s="346"/>
      <c r="AF123" s="478">
        <f t="shared" si="15"/>
        <v>222249</v>
      </c>
    </row>
    <row r="124" spans="1:32" ht="12.75" customHeight="1">
      <c r="A124" s="288">
        <v>122</v>
      </c>
      <c r="B124" s="430"/>
      <c r="C124" s="360"/>
      <c r="D124" s="409" t="s">
        <v>3017</v>
      </c>
      <c r="E124" s="360"/>
      <c r="F124" s="360"/>
      <c r="G124" s="384" t="s">
        <v>2906</v>
      </c>
      <c r="H124" s="435">
        <v>1</v>
      </c>
      <c r="I124" s="391">
        <f t="shared" si="13"/>
        <v>166359.66386554623</v>
      </c>
      <c r="J124" s="424">
        <v>0.19</v>
      </c>
      <c r="K124" s="438">
        <v>197968</v>
      </c>
      <c r="L124" s="426">
        <f t="shared" si="14"/>
        <v>197968</v>
      </c>
      <c r="M124" s="360"/>
      <c r="N124" s="362"/>
      <c r="O124" s="362"/>
      <c r="P124" s="362"/>
      <c r="Q124" s="360"/>
      <c r="R124" s="360"/>
      <c r="S124" s="360"/>
      <c r="T124" s="360"/>
      <c r="U124" s="360"/>
      <c r="V124" s="360"/>
      <c r="W124" s="360"/>
      <c r="X124" s="360"/>
      <c r="Y124" s="411">
        <v>31</v>
      </c>
      <c r="Z124" s="411">
        <v>17</v>
      </c>
      <c r="AA124" s="411">
        <v>19</v>
      </c>
      <c r="AB124" s="411">
        <v>5</v>
      </c>
      <c r="AC124" s="266"/>
      <c r="AD124" s="531">
        <v>197968</v>
      </c>
      <c r="AE124" s="346"/>
      <c r="AF124" s="478">
        <f t="shared" si="15"/>
        <v>197968</v>
      </c>
    </row>
    <row r="125" spans="1:32" ht="12.75" customHeight="1">
      <c r="A125" s="288">
        <v>123</v>
      </c>
      <c r="B125" s="430"/>
      <c r="C125" s="360"/>
      <c r="D125" s="409" t="s">
        <v>3018</v>
      </c>
      <c r="E125" s="360"/>
      <c r="F125" s="360"/>
      <c r="G125" s="384" t="s">
        <v>2906</v>
      </c>
      <c r="H125" s="437">
        <v>1</v>
      </c>
      <c r="I125" s="391">
        <f t="shared" si="13"/>
        <v>110661.34453781514</v>
      </c>
      <c r="J125" s="424">
        <v>0.19</v>
      </c>
      <c r="K125" s="438">
        <v>131687</v>
      </c>
      <c r="L125" s="426">
        <f t="shared" si="14"/>
        <v>131687</v>
      </c>
      <c r="M125" s="360"/>
      <c r="N125" s="362"/>
      <c r="O125" s="362"/>
      <c r="P125" s="362"/>
      <c r="Q125" s="360"/>
      <c r="R125" s="360"/>
      <c r="S125" s="360"/>
      <c r="T125" s="360"/>
      <c r="U125" s="360"/>
      <c r="V125" s="360"/>
      <c r="W125" s="360"/>
      <c r="X125" s="360"/>
      <c r="Y125" s="411">
        <v>31</v>
      </c>
      <c r="Z125" s="411">
        <v>17</v>
      </c>
      <c r="AA125" s="411">
        <v>19</v>
      </c>
      <c r="AB125" s="411">
        <v>5</v>
      </c>
      <c r="AC125" s="266"/>
      <c r="AD125" s="531">
        <v>131687</v>
      </c>
      <c r="AE125" s="346"/>
      <c r="AF125" s="478">
        <f t="shared" si="15"/>
        <v>131687</v>
      </c>
    </row>
    <row r="126" spans="1:32" ht="12.75" customHeight="1">
      <c r="A126" s="288">
        <v>124</v>
      </c>
      <c r="B126" s="430"/>
      <c r="C126" s="360"/>
      <c r="D126" s="409" t="s">
        <v>3019</v>
      </c>
      <c r="E126" s="360"/>
      <c r="F126" s="360"/>
      <c r="G126" s="384" t="s">
        <v>2906</v>
      </c>
      <c r="H126" s="435">
        <v>1</v>
      </c>
      <c r="I126" s="391">
        <f t="shared" si="13"/>
        <v>98896.638655462186</v>
      </c>
      <c r="J126" s="424">
        <v>0.19</v>
      </c>
      <c r="K126" s="438">
        <v>117687</v>
      </c>
      <c r="L126" s="426">
        <f t="shared" si="14"/>
        <v>117687</v>
      </c>
      <c r="M126" s="360"/>
      <c r="N126" s="362"/>
      <c r="O126" s="362"/>
      <c r="P126" s="362"/>
      <c r="Q126" s="360"/>
      <c r="R126" s="360"/>
      <c r="S126" s="360"/>
      <c r="T126" s="360"/>
      <c r="U126" s="360"/>
      <c r="V126" s="360"/>
      <c r="W126" s="360"/>
      <c r="X126" s="360"/>
      <c r="Y126" s="411">
        <v>31</v>
      </c>
      <c r="Z126" s="411">
        <v>17</v>
      </c>
      <c r="AA126" s="411">
        <v>19</v>
      </c>
      <c r="AB126" s="411">
        <v>5</v>
      </c>
      <c r="AC126" s="266"/>
      <c r="AD126" s="531">
        <v>117687</v>
      </c>
      <c r="AE126" s="346"/>
      <c r="AF126" s="478">
        <f t="shared" si="15"/>
        <v>117687</v>
      </c>
    </row>
    <row r="127" spans="1:32" ht="12.75" customHeight="1">
      <c r="A127" s="288">
        <v>125</v>
      </c>
      <c r="B127" s="430"/>
      <c r="C127" s="360"/>
      <c r="D127" s="409" t="s">
        <v>3020</v>
      </c>
      <c r="E127" s="360"/>
      <c r="F127" s="360"/>
      <c r="G127" s="384" t="s">
        <v>2906</v>
      </c>
      <c r="H127" s="437">
        <v>1</v>
      </c>
      <c r="I127" s="391">
        <f t="shared" si="13"/>
        <v>130000</v>
      </c>
      <c r="J127" s="424">
        <v>0.19</v>
      </c>
      <c r="K127" s="438">
        <v>154700</v>
      </c>
      <c r="L127" s="426">
        <f t="shared" si="14"/>
        <v>154700</v>
      </c>
      <c r="M127" s="360"/>
      <c r="N127" s="362"/>
      <c r="O127" s="362"/>
      <c r="P127" s="362"/>
      <c r="Q127" s="360"/>
      <c r="R127" s="360"/>
      <c r="S127" s="360"/>
      <c r="T127" s="360"/>
      <c r="U127" s="360"/>
      <c r="V127" s="360"/>
      <c r="W127" s="360"/>
      <c r="X127" s="360"/>
      <c r="Y127" s="411">
        <v>24</v>
      </c>
      <c r="Z127" s="411">
        <v>10</v>
      </c>
      <c r="AA127" s="411">
        <v>17</v>
      </c>
      <c r="AB127" s="411">
        <v>22</v>
      </c>
      <c r="AC127" s="266"/>
      <c r="AD127" s="531">
        <v>154700</v>
      </c>
      <c r="AE127" s="346"/>
      <c r="AF127" s="478">
        <f t="shared" si="15"/>
        <v>154700</v>
      </c>
    </row>
    <row r="128" spans="1:32" ht="12.75" customHeight="1">
      <c r="A128" s="288">
        <v>126</v>
      </c>
      <c r="B128" s="430"/>
      <c r="C128" s="360"/>
      <c r="D128" s="409" t="s">
        <v>3021</v>
      </c>
      <c r="E128" s="360"/>
      <c r="F128" s="360"/>
      <c r="G128" s="384" t="s">
        <v>2906</v>
      </c>
      <c r="H128" s="437">
        <v>1</v>
      </c>
      <c r="I128" s="391">
        <f t="shared" si="13"/>
        <v>35294.117647058825</v>
      </c>
      <c r="J128" s="424">
        <v>0.19</v>
      </c>
      <c r="K128" s="438">
        <v>42000</v>
      </c>
      <c r="L128" s="426">
        <f t="shared" si="14"/>
        <v>42000</v>
      </c>
      <c r="M128" s="360"/>
      <c r="N128" s="362"/>
      <c r="O128" s="362"/>
      <c r="P128" s="362"/>
      <c r="Q128" s="360"/>
      <c r="R128" s="360"/>
      <c r="S128" s="360"/>
      <c r="T128" s="360"/>
      <c r="U128" s="360"/>
      <c r="V128" s="360"/>
      <c r="W128" s="360"/>
      <c r="X128" s="360"/>
      <c r="Y128" s="411">
        <v>39</v>
      </c>
      <c r="Z128" s="411">
        <v>13</v>
      </c>
      <c r="AA128" s="411">
        <v>17</v>
      </c>
      <c r="AB128" s="411">
        <v>11</v>
      </c>
      <c r="AC128" s="266"/>
      <c r="AD128" s="531">
        <v>42000</v>
      </c>
      <c r="AE128" s="346"/>
      <c r="AF128" s="478">
        <f t="shared" si="15"/>
        <v>42000</v>
      </c>
    </row>
    <row r="129" spans="1:32" ht="12.75" customHeight="1">
      <c r="A129" s="288">
        <v>127</v>
      </c>
      <c r="B129" s="430"/>
      <c r="C129" s="360"/>
      <c r="D129" s="409" t="s">
        <v>3022</v>
      </c>
      <c r="E129" s="360"/>
      <c r="F129" s="360"/>
      <c r="G129" s="384" t="s">
        <v>2906</v>
      </c>
      <c r="H129" s="435">
        <v>1</v>
      </c>
      <c r="I129" s="391">
        <f t="shared" si="13"/>
        <v>477941.17647058825</v>
      </c>
      <c r="J129" s="424">
        <v>0.19</v>
      </c>
      <c r="K129" s="438">
        <v>568750</v>
      </c>
      <c r="L129" s="426">
        <f t="shared" si="14"/>
        <v>568750</v>
      </c>
      <c r="M129" s="360"/>
      <c r="N129" s="362"/>
      <c r="O129" s="362"/>
      <c r="P129" s="362"/>
      <c r="Q129" s="360"/>
      <c r="R129" s="360"/>
      <c r="S129" s="360"/>
      <c r="T129" s="360"/>
      <c r="U129" s="360"/>
      <c r="V129" s="360"/>
      <c r="W129" s="360"/>
      <c r="X129" s="360"/>
      <c r="Y129" s="411">
        <v>25</v>
      </c>
      <c r="Z129" s="411">
        <v>17</v>
      </c>
      <c r="AA129" s="411">
        <v>42</v>
      </c>
      <c r="AB129" s="411">
        <v>9</v>
      </c>
      <c r="AC129" s="266"/>
      <c r="AD129" s="531">
        <v>568750</v>
      </c>
      <c r="AE129" s="346"/>
      <c r="AF129" s="478">
        <f t="shared" si="15"/>
        <v>568750</v>
      </c>
    </row>
    <row r="130" spans="1:32" ht="12.75" customHeight="1">
      <c r="A130" s="288">
        <v>128</v>
      </c>
      <c r="B130" s="430"/>
      <c r="C130" s="360"/>
      <c r="D130" s="409" t="s">
        <v>3023</v>
      </c>
      <c r="E130" s="360"/>
      <c r="F130" s="360"/>
      <c r="G130" s="384" t="s">
        <v>2906</v>
      </c>
      <c r="H130" s="435">
        <v>1</v>
      </c>
      <c r="I130" s="391">
        <f t="shared" si="13"/>
        <v>179.83193277310926</v>
      </c>
      <c r="J130" s="424">
        <v>0.19</v>
      </c>
      <c r="K130" s="438">
        <v>214</v>
      </c>
      <c r="L130" s="426">
        <f t="shared" si="14"/>
        <v>214</v>
      </c>
      <c r="M130" s="360"/>
      <c r="N130" s="362"/>
      <c r="O130" s="362"/>
      <c r="P130" s="362"/>
      <c r="Q130" s="360"/>
      <c r="R130" s="360"/>
      <c r="S130" s="360"/>
      <c r="T130" s="360"/>
      <c r="U130" s="360"/>
      <c r="V130" s="360"/>
      <c r="W130" s="360"/>
      <c r="X130" s="360"/>
      <c r="Y130" s="411">
        <v>31</v>
      </c>
      <c r="Z130" s="411">
        <v>16</v>
      </c>
      <c r="AA130" s="411">
        <v>17</v>
      </c>
      <c r="AB130" s="411">
        <v>27</v>
      </c>
      <c r="AC130" s="266"/>
      <c r="AD130" s="531">
        <v>214</v>
      </c>
      <c r="AE130" s="346"/>
      <c r="AF130" s="478">
        <f t="shared" si="15"/>
        <v>214</v>
      </c>
    </row>
    <row r="131" spans="1:32" ht="12.75" customHeight="1">
      <c r="A131" s="288">
        <v>129</v>
      </c>
      <c r="B131" s="430"/>
      <c r="C131" s="360"/>
      <c r="D131" s="409" t="s">
        <v>3024</v>
      </c>
      <c r="E131" s="360"/>
      <c r="F131" s="360"/>
      <c r="G131" s="384" t="s">
        <v>2906</v>
      </c>
      <c r="H131" s="437">
        <v>1</v>
      </c>
      <c r="I131" s="391">
        <f t="shared" si="13"/>
        <v>359.66386554621852</v>
      </c>
      <c r="J131" s="424">
        <v>0.19</v>
      </c>
      <c r="K131" s="438">
        <v>428</v>
      </c>
      <c r="L131" s="426">
        <f t="shared" si="14"/>
        <v>428</v>
      </c>
      <c r="M131" s="360"/>
      <c r="N131" s="362"/>
      <c r="O131" s="362"/>
      <c r="P131" s="362"/>
      <c r="Q131" s="360"/>
      <c r="R131" s="360"/>
      <c r="S131" s="360"/>
      <c r="T131" s="360"/>
      <c r="U131" s="360"/>
      <c r="V131" s="360"/>
      <c r="W131" s="360"/>
      <c r="X131" s="360"/>
      <c r="Y131" s="411">
        <v>31</v>
      </c>
      <c r="Z131" s="411">
        <v>16</v>
      </c>
      <c r="AA131" s="411">
        <v>17</v>
      </c>
      <c r="AB131" s="411">
        <v>27</v>
      </c>
      <c r="AC131" s="266"/>
      <c r="AD131" s="531">
        <v>428</v>
      </c>
      <c r="AE131" s="346"/>
      <c r="AF131" s="478">
        <f t="shared" ref="AF131:AF162" si="17">IF(AE131&gt;0,AVERAGE(AD131,AE131),AD131)</f>
        <v>428</v>
      </c>
    </row>
    <row r="132" spans="1:32" ht="12.75" customHeight="1">
      <c r="A132" s="288">
        <v>130</v>
      </c>
      <c r="B132" s="430"/>
      <c r="C132" s="360"/>
      <c r="D132" s="409" t="s">
        <v>3025</v>
      </c>
      <c r="E132" s="360"/>
      <c r="F132" s="360"/>
      <c r="G132" s="384" t="s">
        <v>2906</v>
      </c>
      <c r="H132" s="435">
        <v>1</v>
      </c>
      <c r="I132" s="391">
        <f t="shared" si="13"/>
        <v>756.30252100840335</v>
      </c>
      <c r="J132" s="424">
        <v>0.19</v>
      </c>
      <c r="K132" s="438">
        <v>900</v>
      </c>
      <c r="L132" s="426">
        <f t="shared" si="14"/>
        <v>900</v>
      </c>
      <c r="M132" s="360"/>
      <c r="N132" s="362"/>
      <c r="O132" s="362"/>
      <c r="P132" s="362"/>
      <c r="Q132" s="360"/>
      <c r="R132" s="360"/>
      <c r="S132" s="360"/>
      <c r="T132" s="360"/>
      <c r="U132" s="360"/>
      <c r="V132" s="360"/>
      <c r="W132" s="360"/>
      <c r="X132" s="360"/>
      <c r="Y132" s="411">
        <v>31</v>
      </c>
      <c r="Z132" s="411">
        <v>16</v>
      </c>
      <c r="AA132" s="411">
        <v>17</v>
      </c>
      <c r="AB132" s="411">
        <v>27</v>
      </c>
      <c r="AC132" s="266"/>
      <c r="AD132" s="531">
        <v>900</v>
      </c>
      <c r="AE132" s="346"/>
      <c r="AF132" s="478">
        <f t="shared" si="17"/>
        <v>900</v>
      </c>
    </row>
    <row r="133" spans="1:32" ht="12.75" customHeight="1">
      <c r="A133" s="288">
        <v>131</v>
      </c>
      <c r="B133" s="430"/>
      <c r="C133" s="360"/>
      <c r="D133" s="409" t="s">
        <v>3026</v>
      </c>
      <c r="E133" s="360"/>
      <c r="F133" s="360"/>
      <c r="G133" s="384" t="s">
        <v>2906</v>
      </c>
      <c r="H133" s="437">
        <v>1</v>
      </c>
      <c r="I133" s="391">
        <f t="shared" si="13"/>
        <v>1530.2521008403362</v>
      </c>
      <c r="J133" s="424">
        <v>0.19</v>
      </c>
      <c r="K133" s="438">
        <v>1821</v>
      </c>
      <c r="L133" s="426">
        <f t="shared" si="14"/>
        <v>1821</v>
      </c>
      <c r="M133" s="360"/>
      <c r="N133" s="362"/>
      <c r="O133" s="362"/>
      <c r="P133" s="362"/>
      <c r="Q133" s="360"/>
      <c r="R133" s="360"/>
      <c r="S133" s="360"/>
      <c r="T133" s="360"/>
      <c r="U133" s="360"/>
      <c r="V133" s="360"/>
      <c r="W133" s="360"/>
      <c r="X133" s="360"/>
      <c r="Y133" s="411">
        <v>31</v>
      </c>
      <c r="Z133" s="411">
        <v>16</v>
      </c>
      <c r="AA133" s="411">
        <v>17</v>
      </c>
      <c r="AB133" s="411">
        <v>27</v>
      </c>
      <c r="AC133" s="266"/>
      <c r="AD133" s="531">
        <v>1821</v>
      </c>
      <c r="AE133" s="346"/>
      <c r="AF133" s="478">
        <f t="shared" si="17"/>
        <v>1821</v>
      </c>
    </row>
    <row r="134" spans="1:32" ht="12.75" customHeight="1">
      <c r="A134" s="288">
        <v>132</v>
      </c>
      <c r="B134" s="430"/>
      <c r="C134" s="360"/>
      <c r="D134" s="409" t="s">
        <v>3027</v>
      </c>
      <c r="E134" s="360"/>
      <c r="F134" s="360"/>
      <c r="G134" s="384" t="s">
        <v>2906</v>
      </c>
      <c r="H134" s="435">
        <v>1</v>
      </c>
      <c r="I134" s="391">
        <f t="shared" si="13"/>
        <v>840.3361344537816</v>
      </c>
      <c r="J134" s="424">
        <v>0.19</v>
      </c>
      <c r="K134" s="438">
        <v>1000</v>
      </c>
      <c r="L134" s="426">
        <f t="shared" si="14"/>
        <v>1000</v>
      </c>
      <c r="M134" s="360"/>
      <c r="N134" s="362"/>
      <c r="O134" s="362"/>
      <c r="P134" s="362"/>
      <c r="Q134" s="360"/>
      <c r="R134" s="360"/>
      <c r="S134" s="360"/>
      <c r="T134" s="360"/>
      <c r="U134" s="360"/>
      <c r="V134" s="360"/>
      <c r="W134" s="360"/>
      <c r="X134" s="360"/>
      <c r="Y134" s="411">
        <v>31</v>
      </c>
      <c r="Z134" s="411">
        <v>16</v>
      </c>
      <c r="AA134" s="411">
        <v>15</v>
      </c>
      <c r="AB134" s="411">
        <v>20</v>
      </c>
      <c r="AC134" s="266"/>
      <c r="AD134" s="531">
        <v>1000</v>
      </c>
      <c r="AE134" s="346"/>
      <c r="AF134" s="478">
        <f t="shared" si="17"/>
        <v>1000</v>
      </c>
    </row>
    <row r="135" spans="1:32" ht="12.75" customHeight="1">
      <c r="A135" s="288">
        <v>133</v>
      </c>
      <c r="B135" s="430"/>
      <c r="C135" s="266"/>
      <c r="D135" s="409" t="s">
        <v>3028</v>
      </c>
      <c r="E135" s="360"/>
      <c r="F135" s="360"/>
      <c r="G135" s="384" t="s">
        <v>2906</v>
      </c>
      <c r="H135" s="437">
        <v>1</v>
      </c>
      <c r="I135" s="391">
        <f t="shared" ref="I135:I191" si="18">K135/1.19</f>
        <v>1670.5882352941178</v>
      </c>
      <c r="J135" s="424">
        <v>0.19</v>
      </c>
      <c r="K135" s="438">
        <v>1988</v>
      </c>
      <c r="L135" s="426">
        <f t="shared" si="14"/>
        <v>1988</v>
      </c>
      <c r="M135" s="266"/>
      <c r="N135" s="320"/>
      <c r="O135" s="320"/>
      <c r="P135" s="320"/>
      <c r="Q135" s="266"/>
      <c r="R135" s="266"/>
      <c r="S135" s="266"/>
      <c r="T135" s="266"/>
      <c r="U135" s="266"/>
      <c r="V135" s="266"/>
      <c r="W135" s="266"/>
      <c r="X135" s="266"/>
      <c r="Y135" s="411">
        <v>31</v>
      </c>
      <c r="Z135" s="411">
        <v>16</v>
      </c>
      <c r="AA135" s="411">
        <v>15</v>
      </c>
      <c r="AB135" s="411">
        <v>20</v>
      </c>
      <c r="AC135" s="266"/>
      <c r="AD135" s="531">
        <v>1988</v>
      </c>
      <c r="AE135" s="346"/>
      <c r="AF135" s="478">
        <f t="shared" si="17"/>
        <v>1988</v>
      </c>
    </row>
    <row r="136" spans="1:32" ht="12.75" customHeight="1">
      <c r="A136" s="288">
        <v>134</v>
      </c>
      <c r="B136" s="430"/>
      <c r="C136" s="266"/>
      <c r="D136" s="409" t="s">
        <v>3029</v>
      </c>
      <c r="E136" s="360"/>
      <c r="F136" s="360"/>
      <c r="G136" s="384" t="s">
        <v>2906</v>
      </c>
      <c r="H136" s="435">
        <v>1</v>
      </c>
      <c r="I136" s="391">
        <f t="shared" si="18"/>
        <v>2930.2521008403364</v>
      </c>
      <c r="J136" s="424">
        <v>0.19</v>
      </c>
      <c r="K136" s="438">
        <v>3487</v>
      </c>
      <c r="L136" s="426">
        <f t="shared" si="14"/>
        <v>3487</v>
      </c>
      <c r="M136" s="266"/>
      <c r="N136" s="320"/>
      <c r="O136" s="320"/>
      <c r="P136" s="320"/>
      <c r="Q136" s="266"/>
      <c r="R136" s="266"/>
      <c r="S136" s="266"/>
      <c r="T136" s="266"/>
      <c r="U136" s="266"/>
      <c r="V136" s="266"/>
      <c r="W136" s="266"/>
      <c r="X136" s="266"/>
      <c r="Y136" s="411">
        <v>31</v>
      </c>
      <c r="Z136" s="411">
        <v>16</v>
      </c>
      <c r="AA136" s="411">
        <v>15</v>
      </c>
      <c r="AB136" s="411">
        <v>20</v>
      </c>
      <c r="AC136" s="266"/>
      <c r="AD136" s="531">
        <v>3487</v>
      </c>
      <c r="AE136" s="346"/>
      <c r="AF136" s="478">
        <f t="shared" si="17"/>
        <v>3487</v>
      </c>
    </row>
    <row r="137" spans="1:32" ht="12.75" customHeight="1">
      <c r="A137" s="288">
        <v>135</v>
      </c>
      <c r="B137" s="430"/>
      <c r="C137" s="266"/>
      <c r="D137" s="409" t="s">
        <v>3030</v>
      </c>
      <c r="E137" s="360"/>
      <c r="F137" s="360"/>
      <c r="G137" s="384" t="s">
        <v>2906</v>
      </c>
      <c r="H137" s="437">
        <v>1</v>
      </c>
      <c r="I137" s="391">
        <f t="shared" si="18"/>
        <v>114.28571428571429</v>
      </c>
      <c r="J137" s="424">
        <v>0.19</v>
      </c>
      <c r="K137" s="438">
        <v>136</v>
      </c>
      <c r="L137" s="426">
        <f t="shared" si="14"/>
        <v>136</v>
      </c>
      <c r="M137" s="266"/>
      <c r="N137" s="320"/>
      <c r="O137" s="320"/>
      <c r="P137" s="320"/>
      <c r="Q137" s="266"/>
      <c r="R137" s="266"/>
      <c r="S137" s="266"/>
      <c r="T137" s="266"/>
      <c r="U137" s="266"/>
      <c r="V137" s="266"/>
      <c r="W137" s="266"/>
      <c r="X137" s="266"/>
      <c r="Y137" s="411">
        <v>31</v>
      </c>
      <c r="Z137" s="411">
        <v>16</v>
      </c>
      <c r="AA137" s="411">
        <v>18</v>
      </c>
      <c r="AB137" s="411">
        <v>1</v>
      </c>
      <c r="AC137" s="266"/>
      <c r="AD137" s="531">
        <v>136</v>
      </c>
      <c r="AE137" s="346"/>
      <c r="AF137" s="478">
        <f t="shared" si="17"/>
        <v>136</v>
      </c>
    </row>
    <row r="138" spans="1:32" ht="12.75" customHeight="1">
      <c r="A138" s="288">
        <v>136</v>
      </c>
      <c r="B138" s="430"/>
      <c r="C138" s="266"/>
      <c r="D138" s="409" t="s">
        <v>3031</v>
      </c>
      <c r="E138" s="360"/>
      <c r="F138" s="360"/>
      <c r="G138" s="384" t="s">
        <v>2906</v>
      </c>
      <c r="H138" s="435">
        <v>1</v>
      </c>
      <c r="I138" s="391">
        <f t="shared" si="18"/>
        <v>294.9579831932773</v>
      </c>
      <c r="J138" s="424">
        <v>0.19</v>
      </c>
      <c r="K138" s="438">
        <v>351</v>
      </c>
      <c r="L138" s="426">
        <f t="shared" si="14"/>
        <v>351</v>
      </c>
      <c r="M138" s="266"/>
      <c r="N138" s="320"/>
      <c r="O138" s="320"/>
      <c r="P138" s="320"/>
      <c r="Q138" s="266"/>
      <c r="R138" s="266"/>
      <c r="S138" s="266"/>
      <c r="T138" s="266"/>
      <c r="U138" s="266"/>
      <c r="V138" s="266"/>
      <c r="W138" s="266"/>
      <c r="X138" s="266"/>
      <c r="Y138" s="411">
        <v>31</v>
      </c>
      <c r="Z138" s="411">
        <v>16</v>
      </c>
      <c r="AA138" s="411">
        <v>18</v>
      </c>
      <c r="AB138" s="411">
        <v>1</v>
      </c>
      <c r="AC138" s="266"/>
      <c r="AD138" s="531">
        <v>351</v>
      </c>
      <c r="AE138" s="346"/>
      <c r="AF138" s="478">
        <f t="shared" si="17"/>
        <v>351</v>
      </c>
    </row>
    <row r="139" spans="1:32" ht="12.75" customHeight="1">
      <c r="A139" s="288">
        <v>137</v>
      </c>
      <c r="B139" s="430"/>
      <c r="C139" s="266"/>
      <c r="D139" s="409" t="s">
        <v>3032</v>
      </c>
      <c r="E139" s="360"/>
      <c r="F139" s="360"/>
      <c r="G139" s="384" t="s">
        <v>2906</v>
      </c>
      <c r="H139" s="437">
        <v>1</v>
      </c>
      <c r="I139" s="391">
        <f t="shared" si="18"/>
        <v>829.41176470588243</v>
      </c>
      <c r="J139" s="424">
        <v>0.19</v>
      </c>
      <c r="K139" s="438">
        <v>987</v>
      </c>
      <c r="L139" s="426">
        <f t="shared" si="14"/>
        <v>987</v>
      </c>
      <c r="M139" s="266"/>
      <c r="N139" s="320"/>
      <c r="O139" s="320"/>
      <c r="P139" s="320"/>
      <c r="Q139" s="266"/>
      <c r="R139" s="266"/>
      <c r="S139" s="266"/>
      <c r="T139" s="266"/>
      <c r="U139" s="266"/>
      <c r="V139" s="266"/>
      <c r="W139" s="266"/>
      <c r="X139" s="266"/>
      <c r="Y139" s="411">
        <v>31</v>
      </c>
      <c r="Z139" s="411">
        <v>16</v>
      </c>
      <c r="AA139" s="411">
        <v>18</v>
      </c>
      <c r="AB139" s="411">
        <v>1</v>
      </c>
      <c r="AC139" s="266"/>
      <c r="AD139" s="531">
        <v>987</v>
      </c>
      <c r="AE139" s="346"/>
      <c r="AF139" s="478">
        <f t="shared" si="17"/>
        <v>987</v>
      </c>
    </row>
    <row r="140" spans="1:32" ht="12.75" customHeight="1">
      <c r="A140" s="288">
        <v>138</v>
      </c>
      <c r="B140" s="430"/>
      <c r="C140" s="266"/>
      <c r="D140" s="409" t="s">
        <v>3033</v>
      </c>
      <c r="E140" s="360"/>
      <c r="F140" s="360"/>
      <c r="G140" s="384" t="s">
        <v>2906</v>
      </c>
      <c r="H140" s="435">
        <v>1</v>
      </c>
      <c r="I140" s="391">
        <f t="shared" si="18"/>
        <v>129138.65546218488</v>
      </c>
      <c r="J140" s="424">
        <v>0.19</v>
      </c>
      <c r="K140" s="438">
        <v>153675</v>
      </c>
      <c r="L140" s="426">
        <f t="shared" si="14"/>
        <v>153675</v>
      </c>
      <c r="M140" s="266"/>
      <c r="N140" s="320"/>
      <c r="O140" s="320"/>
      <c r="P140" s="320"/>
      <c r="Q140" s="266"/>
      <c r="R140" s="266"/>
      <c r="S140" s="266"/>
      <c r="T140" s="266"/>
      <c r="U140" s="266"/>
      <c r="V140" s="266"/>
      <c r="W140" s="266"/>
      <c r="X140" s="266"/>
      <c r="Y140" s="411">
        <v>23</v>
      </c>
      <c r="Z140" s="411">
        <v>27</v>
      </c>
      <c r="AA140" s="411">
        <v>18</v>
      </c>
      <c r="AB140" s="411">
        <v>10</v>
      </c>
      <c r="AC140" s="266"/>
      <c r="AD140" s="531">
        <v>153675</v>
      </c>
      <c r="AE140" s="346"/>
      <c r="AF140" s="478">
        <f t="shared" si="17"/>
        <v>153675</v>
      </c>
    </row>
    <row r="141" spans="1:32" ht="12.75" customHeight="1">
      <c r="A141" s="288">
        <v>139</v>
      </c>
      <c r="B141" s="430"/>
      <c r="C141" s="266"/>
      <c r="D141" s="409" t="s">
        <v>3034</v>
      </c>
      <c r="E141" s="360"/>
      <c r="F141" s="360"/>
      <c r="G141" s="384" t="s">
        <v>2906</v>
      </c>
      <c r="H141" s="437">
        <v>1</v>
      </c>
      <c r="I141" s="391">
        <f t="shared" si="18"/>
        <v>116782.35294117648</v>
      </c>
      <c r="J141" s="424">
        <v>0.19</v>
      </c>
      <c r="K141" s="438">
        <v>138971</v>
      </c>
      <c r="L141" s="426">
        <f t="shared" si="14"/>
        <v>138971</v>
      </c>
      <c r="M141" s="266"/>
      <c r="N141" s="320"/>
      <c r="O141" s="320"/>
      <c r="P141" s="320"/>
      <c r="Q141" s="266"/>
      <c r="R141" s="266"/>
      <c r="S141" s="266"/>
      <c r="T141" s="266"/>
      <c r="U141" s="266"/>
      <c r="V141" s="266"/>
      <c r="W141" s="266"/>
      <c r="X141" s="266"/>
      <c r="Y141" s="411">
        <v>23</v>
      </c>
      <c r="Z141" s="411">
        <v>27</v>
      </c>
      <c r="AA141" s="411">
        <v>18</v>
      </c>
      <c r="AB141" s="411">
        <v>10</v>
      </c>
      <c r="AC141" s="266"/>
      <c r="AD141" s="531">
        <v>138971</v>
      </c>
      <c r="AE141" s="346"/>
      <c r="AF141" s="478">
        <f t="shared" si="17"/>
        <v>138971</v>
      </c>
    </row>
    <row r="142" spans="1:32" ht="12.75" customHeight="1">
      <c r="A142" s="288">
        <v>140</v>
      </c>
      <c r="B142" s="430"/>
      <c r="C142" s="266"/>
      <c r="D142" s="409" t="s">
        <v>3035</v>
      </c>
      <c r="E142" s="360"/>
      <c r="F142" s="360"/>
      <c r="G142" s="384" t="s">
        <v>2906</v>
      </c>
      <c r="H142" s="435">
        <v>1</v>
      </c>
      <c r="I142" s="391">
        <f t="shared" si="18"/>
        <v>146910.9243697479</v>
      </c>
      <c r="J142" s="424">
        <v>0.19</v>
      </c>
      <c r="K142" s="438">
        <v>174824</v>
      </c>
      <c r="L142" s="426">
        <f t="shared" si="14"/>
        <v>174824</v>
      </c>
      <c r="M142" s="266"/>
      <c r="N142" s="320"/>
      <c r="O142" s="320"/>
      <c r="P142" s="320"/>
      <c r="Q142" s="266"/>
      <c r="R142" s="266"/>
      <c r="S142" s="266"/>
      <c r="T142" s="266"/>
      <c r="U142" s="266"/>
      <c r="V142" s="266"/>
      <c r="W142" s="266"/>
      <c r="X142" s="266"/>
      <c r="Y142" s="411">
        <v>23</v>
      </c>
      <c r="Z142" s="411">
        <v>27</v>
      </c>
      <c r="AA142" s="411">
        <v>18</v>
      </c>
      <c r="AB142" s="411">
        <v>13</v>
      </c>
      <c r="AC142" s="266"/>
      <c r="AD142" s="531">
        <v>174824</v>
      </c>
      <c r="AE142" s="346"/>
      <c r="AF142" s="478">
        <f t="shared" si="17"/>
        <v>174824</v>
      </c>
    </row>
    <row r="143" spans="1:32" ht="12.75" customHeight="1">
      <c r="A143" s="288">
        <v>141</v>
      </c>
      <c r="B143" s="430"/>
      <c r="C143" s="266"/>
      <c r="D143" s="409" t="s">
        <v>3036</v>
      </c>
      <c r="E143" s="360"/>
      <c r="F143" s="360"/>
      <c r="G143" s="384" t="s">
        <v>3037</v>
      </c>
      <c r="H143" s="435">
        <v>1</v>
      </c>
      <c r="I143" s="391">
        <f t="shared" si="18"/>
        <v>15447.058823529413</v>
      </c>
      <c r="J143" s="424">
        <v>0.19</v>
      </c>
      <c r="K143" s="438">
        <v>18382</v>
      </c>
      <c r="L143" s="426">
        <f t="shared" si="14"/>
        <v>18382</v>
      </c>
      <c r="M143" s="266"/>
      <c r="N143" s="320"/>
      <c r="O143" s="320"/>
      <c r="P143" s="320"/>
      <c r="Q143" s="266"/>
      <c r="R143" s="266"/>
      <c r="S143" s="266"/>
      <c r="T143" s="266"/>
      <c r="U143" s="266"/>
      <c r="V143" s="266"/>
      <c r="W143" s="266"/>
      <c r="X143" s="266"/>
      <c r="Y143" s="411">
        <v>60</v>
      </c>
      <c r="Z143" s="411">
        <v>10</v>
      </c>
      <c r="AA143" s="411">
        <v>49</v>
      </c>
      <c r="AB143" s="411">
        <v>12</v>
      </c>
      <c r="AC143" s="266"/>
      <c r="AD143" s="531">
        <v>18382</v>
      </c>
      <c r="AE143" s="346"/>
      <c r="AF143" s="478">
        <f t="shared" si="17"/>
        <v>18382</v>
      </c>
    </row>
    <row r="144" spans="1:32" ht="12.75" customHeight="1">
      <c r="A144" s="288">
        <v>142</v>
      </c>
      <c r="B144" s="430"/>
      <c r="C144" s="266"/>
      <c r="D144" s="409" t="s">
        <v>3038</v>
      </c>
      <c r="E144" s="360"/>
      <c r="F144" s="360"/>
      <c r="G144" s="384" t="s">
        <v>2906</v>
      </c>
      <c r="H144" s="437">
        <v>1</v>
      </c>
      <c r="I144" s="391">
        <f t="shared" si="18"/>
        <v>23126.050420168067</v>
      </c>
      <c r="J144" s="424">
        <v>0.19</v>
      </c>
      <c r="K144" s="438">
        <v>27520</v>
      </c>
      <c r="L144" s="426">
        <f t="shared" si="14"/>
        <v>27520</v>
      </c>
      <c r="M144" s="266"/>
      <c r="N144" s="320"/>
      <c r="O144" s="320"/>
      <c r="P144" s="320"/>
      <c r="Q144" s="266"/>
      <c r="R144" s="266"/>
      <c r="S144" s="266"/>
      <c r="T144" s="266"/>
      <c r="U144" s="266"/>
      <c r="V144" s="266"/>
      <c r="W144" s="266"/>
      <c r="X144" s="266"/>
      <c r="Y144" s="411">
        <v>39</v>
      </c>
      <c r="Z144" s="411">
        <v>13</v>
      </c>
      <c r="AA144" s="411">
        <v>17</v>
      </c>
      <c r="AB144" s="411">
        <v>11</v>
      </c>
      <c r="AC144" s="266"/>
      <c r="AD144" s="531">
        <v>27520</v>
      </c>
      <c r="AE144" s="346"/>
      <c r="AF144" s="478">
        <f t="shared" si="17"/>
        <v>27520</v>
      </c>
    </row>
    <row r="145" spans="1:32" ht="12.75" customHeight="1">
      <c r="A145" s="288">
        <v>143</v>
      </c>
      <c r="B145" s="430"/>
      <c r="C145" s="266"/>
      <c r="D145" s="409" t="s">
        <v>3039</v>
      </c>
      <c r="E145" s="360"/>
      <c r="F145" s="360"/>
      <c r="G145" s="384" t="s">
        <v>2906</v>
      </c>
      <c r="H145" s="435">
        <v>1</v>
      </c>
      <c r="I145" s="391">
        <f t="shared" si="18"/>
        <v>30770.588235294119</v>
      </c>
      <c r="J145" s="424">
        <v>0.19</v>
      </c>
      <c r="K145" s="438">
        <v>36617</v>
      </c>
      <c r="L145" s="426">
        <f t="shared" ref="L145:L176" si="19">K145*H145</f>
        <v>36617</v>
      </c>
      <c r="M145" s="266"/>
      <c r="N145" s="320"/>
      <c r="O145" s="320"/>
      <c r="P145" s="320"/>
      <c r="Q145" s="266"/>
      <c r="R145" s="266"/>
      <c r="S145" s="266"/>
      <c r="T145" s="266"/>
      <c r="U145" s="266"/>
      <c r="V145" s="266"/>
      <c r="W145" s="266"/>
      <c r="X145" s="266"/>
      <c r="Y145" s="411">
        <v>39</v>
      </c>
      <c r="Z145" s="411">
        <v>13</v>
      </c>
      <c r="AA145" s="411">
        <v>17</v>
      </c>
      <c r="AB145" s="411">
        <v>11</v>
      </c>
      <c r="AC145" s="266"/>
      <c r="AD145" s="531">
        <v>36617</v>
      </c>
      <c r="AE145" s="346"/>
      <c r="AF145" s="478">
        <f t="shared" si="17"/>
        <v>36617</v>
      </c>
    </row>
    <row r="146" spans="1:32" ht="12.75" customHeight="1">
      <c r="A146" s="288">
        <v>144</v>
      </c>
      <c r="B146" s="430"/>
      <c r="C146" s="266"/>
      <c r="D146" s="409" t="s">
        <v>3040</v>
      </c>
      <c r="E146" s="360"/>
      <c r="F146" s="360"/>
      <c r="G146" s="384" t="s">
        <v>2906</v>
      </c>
      <c r="H146" s="437">
        <v>1</v>
      </c>
      <c r="I146" s="391">
        <f t="shared" si="18"/>
        <v>169178.99159663866</v>
      </c>
      <c r="J146" s="424">
        <v>0.19</v>
      </c>
      <c r="K146" s="438">
        <v>201323</v>
      </c>
      <c r="L146" s="426">
        <f t="shared" si="19"/>
        <v>201323</v>
      </c>
      <c r="M146" s="266"/>
      <c r="N146" s="320"/>
      <c r="O146" s="320"/>
      <c r="P146" s="320"/>
      <c r="Q146" s="266"/>
      <c r="R146" s="266"/>
      <c r="S146" s="266"/>
      <c r="T146" s="266"/>
      <c r="U146" s="266"/>
      <c r="V146" s="266"/>
      <c r="W146" s="266"/>
      <c r="X146" s="266"/>
      <c r="Y146" s="411">
        <v>31</v>
      </c>
      <c r="Z146" s="411">
        <v>16</v>
      </c>
      <c r="AA146" s="411">
        <v>27</v>
      </c>
      <c r="AB146" s="411">
        <v>2</v>
      </c>
      <c r="AC146" s="266"/>
      <c r="AD146" s="531">
        <v>201323</v>
      </c>
      <c r="AE146" s="346"/>
      <c r="AF146" s="478">
        <f t="shared" si="17"/>
        <v>201323</v>
      </c>
    </row>
    <row r="147" spans="1:32" ht="12.75" customHeight="1">
      <c r="A147" s="288">
        <v>145</v>
      </c>
      <c r="B147" s="430"/>
      <c r="C147" s="266"/>
      <c r="D147" s="409" t="s">
        <v>3041</v>
      </c>
      <c r="E147" s="360"/>
      <c r="F147" s="360"/>
      <c r="G147" s="384" t="s">
        <v>2906</v>
      </c>
      <c r="H147" s="435">
        <v>1</v>
      </c>
      <c r="I147" s="391">
        <f t="shared" si="18"/>
        <v>489882.3529411765</v>
      </c>
      <c r="J147" s="424">
        <v>0.19</v>
      </c>
      <c r="K147" s="438">
        <v>582960</v>
      </c>
      <c r="L147" s="426">
        <f t="shared" si="19"/>
        <v>582960</v>
      </c>
      <c r="M147" s="266"/>
      <c r="N147" s="320"/>
      <c r="O147" s="320"/>
      <c r="P147" s="320"/>
      <c r="Q147" s="266"/>
      <c r="R147" s="266"/>
      <c r="S147" s="266"/>
      <c r="T147" s="266"/>
      <c r="U147" s="266"/>
      <c r="V147" s="266"/>
      <c r="W147" s="266"/>
      <c r="X147" s="266"/>
      <c r="Y147" s="411">
        <v>20</v>
      </c>
      <c r="Z147" s="411">
        <v>10</v>
      </c>
      <c r="AA147" s="411">
        <v>15</v>
      </c>
      <c r="AB147" s="411">
        <v>6</v>
      </c>
      <c r="AC147" s="266"/>
      <c r="AD147" s="531">
        <v>582960</v>
      </c>
      <c r="AE147" s="346"/>
      <c r="AF147" s="478">
        <f t="shared" si="17"/>
        <v>582960</v>
      </c>
    </row>
    <row r="148" spans="1:32" ht="12.75" customHeight="1">
      <c r="A148" s="288">
        <v>146</v>
      </c>
      <c r="B148" s="430"/>
      <c r="C148" s="266"/>
      <c r="D148" s="409" t="s">
        <v>3042</v>
      </c>
      <c r="E148" s="360"/>
      <c r="F148" s="360"/>
      <c r="G148" s="384" t="s">
        <v>2906</v>
      </c>
      <c r="H148" s="437">
        <v>1</v>
      </c>
      <c r="I148" s="391">
        <f t="shared" si="18"/>
        <v>25735.294117647059</v>
      </c>
      <c r="J148" s="424">
        <v>0.19</v>
      </c>
      <c r="K148" s="438">
        <v>30625</v>
      </c>
      <c r="L148" s="426">
        <f t="shared" si="19"/>
        <v>30625</v>
      </c>
      <c r="M148" s="266"/>
      <c r="N148" s="320"/>
      <c r="O148" s="320"/>
      <c r="P148" s="320"/>
      <c r="Q148" s="266"/>
      <c r="R148" s="266"/>
      <c r="S148" s="266"/>
      <c r="T148" s="266"/>
      <c r="U148" s="266"/>
      <c r="V148" s="266"/>
      <c r="W148" s="266"/>
      <c r="X148" s="266"/>
      <c r="Y148" s="411">
        <v>26</v>
      </c>
      <c r="Z148" s="411">
        <v>11</v>
      </c>
      <c r="AA148" s="411">
        <v>15</v>
      </c>
      <c r="AB148" s="411">
        <v>12</v>
      </c>
      <c r="AC148" s="266"/>
      <c r="AD148" s="531">
        <v>30625</v>
      </c>
      <c r="AE148" s="346"/>
      <c r="AF148" s="478">
        <f t="shared" si="17"/>
        <v>30625</v>
      </c>
    </row>
    <row r="149" spans="1:32" ht="12.75" customHeight="1">
      <c r="A149" s="288">
        <v>147</v>
      </c>
      <c r="B149" s="430"/>
      <c r="C149" s="266"/>
      <c r="D149" s="409" t="s">
        <v>3043</v>
      </c>
      <c r="E149" s="360"/>
      <c r="F149" s="360"/>
      <c r="G149" s="384" t="s">
        <v>2906</v>
      </c>
      <c r="H149" s="435">
        <v>1</v>
      </c>
      <c r="I149" s="391">
        <f t="shared" si="18"/>
        <v>32352.100840336137</v>
      </c>
      <c r="J149" s="424">
        <v>0.19</v>
      </c>
      <c r="K149" s="438">
        <v>38499</v>
      </c>
      <c r="L149" s="426">
        <f t="shared" si="19"/>
        <v>38499</v>
      </c>
      <c r="M149" s="266"/>
      <c r="N149" s="320"/>
      <c r="O149" s="320"/>
      <c r="P149" s="320"/>
      <c r="Q149" s="266"/>
      <c r="R149" s="266"/>
      <c r="S149" s="266"/>
      <c r="T149" s="266"/>
      <c r="U149" s="266"/>
      <c r="V149" s="266"/>
      <c r="W149" s="266"/>
      <c r="X149" s="266"/>
      <c r="Y149" s="411">
        <v>11</v>
      </c>
      <c r="Z149" s="411">
        <v>10</v>
      </c>
      <c r="AA149" s="411">
        <v>17</v>
      </c>
      <c r="AB149" s="411">
        <v>4</v>
      </c>
      <c r="AC149" s="266"/>
      <c r="AD149" s="531">
        <v>38499</v>
      </c>
      <c r="AE149" s="346"/>
      <c r="AF149" s="478">
        <f t="shared" si="17"/>
        <v>38499</v>
      </c>
    </row>
    <row r="150" spans="1:32" ht="12.75" customHeight="1">
      <c r="A150" s="288">
        <v>148</v>
      </c>
      <c r="B150" s="430"/>
      <c r="C150" s="266"/>
      <c r="D150" s="409" t="s">
        <v>3044</v>
      </c>
      <c r="E150" s="360"/>
      <c r="F150" s="360"/>
      <c r="G150" s="290" t="s">
        <v>2489</v>
      </c>
      <c r="H150" s="437">
        <v>1</v>
      </c>
      <c r="I150" s="391">
        <v>50000</v>
      </c>
      <c r="J150" s="424">
        <v>0.19</v>
      </c>
      <c r="K150" s="425">
        <f>(I150*J150)+(I150)</f>
        <v>59500</v>
      </c>
      <c r="L150" s="426">
        <f t="shared" si="19"/>
        <v>59500</v>
      </c>
      <c r="M150" s="522"/>
      <c r="N150" s="320"/>
      <c r="O150" s="320"/>
      <c r="P150" s="320"/>
      <c r="Q150" s="266"/>
      <c r="R150" s="266"/>
      <c r="S150" s="266"/>
      <c r="T150" s="266"/>
      <c r="U150" s="266"/>
      <c r="V150" s="266"/>
      <c r="W150" s="266"/>
      <c r="X150" s="266"/>
      <c r="Y150" s="411">
        <v>11</v>
      </c>
      <c r="Z150" s="411">
        <v>10</v>
      </c>
      <c r="AA150" s="411">
        <v>17</v>
      </c>
      <c r="AB150" s="411">
        <v>4</v>
      </c>
      <c r="AC150" s="266"/>
      <c r="AD150" s="530">
        <v>0</v>
      </c>
      <c r="AE150" s="346"/>
      <c r="AF150" s="478">
        <f t="shared" si="17"/>
        <v>0</v>
      </c>
    </row>
    <row r="151" spans="1:32" ht="12.75" customHeight="1">
      <c r="A151" s="288">
        <v>149</v>
      </c>
      <c r="B151" s="430"/>
      <c r="C151" s="266"/>
      <c r="D151" s="409" t="s">
        <v>3045</v>
      </c>
      <c r="E151" s="360"/>
      <c r="F151" s="360"/>
      <c r="G151" s="384" t="s">
        <v>2906</v>
      </c>
      <c r="H151" s="435">
        <v>1</v>
      </c>
      <c r="I151" s="391">
        <f t="shared" si="18"/>
        <v>188973.10924369749</v>
      </c>
      <c r="J151" s="424">
        <v>0.19</v>
      </c>
      <c r="K151" s="438">
        <v>224878</v>
      </c>
      <c r="L151" s="426">
        <f t="shared" si="19"/>
        <v>224878</v>
      </c>
      <c r="M151" s="266"/>
      <c r="N151" s="320"/>
      <c r="O151" s="320"/>
      <c r="P151" s="320"/>
      <c r="Q151" s="266"/>
      <c r="R151" s="266"/>
      <c r="S151" s="266"/>
      <c r="T151" s="266"/>
      <c r="U151" s="266"/>
      <c r="V151" s="266"/>
      <c r="W151" s="266"/>
      <c r="X151" s="266"/>
      <c r="Y151" s="333">
        <v>30</v>
      </c>
      <c r="Z151" s="333">
        <v>10</v>
      </c>
      <c r="AA151" s="333">
        <v>15</v>
      </c>
      <c r="AB151" s="333" t="s">
        <v>93</v>
      </c>
      <c r="AC151" s="266"/>
      <c r="AD151" s="531">
        <v>224878</v>
      </c>
      <c r="AE151" s="346"/>
      <c r="AF151" s="478">
        <f t="shared" si="17"/>
        <v>224878</v>
      </c>
    </row>
    <row r="152" spans="1:32" ht="12.75" customHeight="1">
      <c r="A152" s="288">
        <v>150</v>
      </c>
      <c r="B152" s="430"/>
      <c r="C152" s="266"/>
      <c r="D152" s="409" t="s">
        <v>3046</v>
      </c>
      <c r="E152" s="360"/>
      <c r="F152" s="360"/>
      <c r="G152" s="384" t="s">
        <v>2906</v>
      </c>
      <c r="H152" s="437">
        <v>1</v>
      </c>
      <c r="I152" s="391">
        <f t="shared" si="18"/>
        <v>76450.420168067227</v>
      </c>
      <c r="J152" s="424">
        <v>0.19</v>
      </c>
      <c r="K152" s="438">
        <v>90976</v>
      </c>
      <c r="L152" s="426">
        <f t="shared" si="19"/>
        <v>90976</v>
      </c>
      <c r="M152" s="266"/>
      <c r="N152" s="320"/>
      <c r="O152" s="320"/>
      <c r="P152" s="320"/>
      <c r="Q152" s="266"/>
      <c r="R152" s="266"/>
      <c r="S152" s="266"/>
      <c r="T152" s="266"/>
      <c r="U152" s="266"/>
      <c r="V152" s="266"/>
      <c r="W152" s="266"/>
      <c r="X152" s="266"/>
      <c r="Y152" s="411">
        <v>31</v>
      </c>
      <c r="Z152" s="411">
        <v>23</v>
      </c>
      <c r="AA152" s="411">
        <v>14</v>
      </c>
      <c r="AB152" s="411">
        <v>2</v>
      </c>
      <c r="AC152" s="266"/>
      <c r="AD152" s="531">
        <v>90976</v>
      </c>
      <c r="AE152" s="346"/>
      <c r="AF152" s="478">
        <f t="shared" si="17"/>
        <v>90976</v>
      </c>
    </row>
    <row r="153" spans="1:32" ht="12.75" customHeight="1">
      <c r="A153" s="288">
        <v>151</v>
      </c>
      <c r="B153" s="430"/>
      <c r="C153" s="266"/>
      <c r="D153" s="409" t="s">
        <v>3047</v>
      </c>
      <c r="E153" s="360"/>
      <c r="F153" s="360"/>
      <c r="G153" s="384" t="s">
        <v>2906</v>
      </c>
      <c r="H153" s="435">
        <v>1</v>
      </c>
      <c r="I153" s="391">
        <f t="shared" si="18"/>
        <v>77941.176470588238</v>
      </c>
      <c r="J153" s="424">
        <v>0.19</v>
      </c>
      <c r="K153" s="438">
        <v>92750</v>
      </c>
      <c r="L153" s="426">
        <f t="shared" si="19"/>
        <v>92750</v>
      </c>
      <c r="M153" s="266"/>
      <c r="N153" s="320"/>
      <c r="O153" s="320"/>
      <c r="P153" s="320"/>
      <c r="Q153" s="266"/>
      <c r="R153" s="266"/>
      <c r="S153" s="266"/>
      <c r="T153" s="266"/>
      <c r="U153" s="266"/>
      <c r="V153" s="266"/>
      <c r="W153" s="266"/>
      <c r="X153" s="266"/>
      <c r="Y153" s="411">
        <v>31</v>
      </c>
      <c r="Z153" s="411">
        <v>23</v>
      </c>
      <c r="AA153" s="411">
        <v>14</v>
      </c>
      <c r="AB153" s="411">
        <v>2</v>
      </c>
      <c r="AC153" s="266"/>
      <c r="AD153" s="531">
        <v>92750</v>
      </c>
      <c r="AE153" s="346"/>
      <c r="AF153" s="478">
        <f t="shared" si="17"/>
        <v>92750</v>
      </c>
    </row>
    <row r="154" spans="1:32" ht="12.75" customHeight="1">
      <c r="A154" s="288">
        <v>152</v>
      </c>
      <c r="B154" s="430"/>
      <c r="C154" s="266"/>
      <c r="D154" s="409" t="s">
        <v>3048</v>
      </c>
      <c r="E154" s="360"/>
      <c r="F154" s="360"/>
      <c r="G154" s="384" t="s">
        <v>2906</v>
      </c>
      <c r="H154" s="437">
        <v>1</v>
      </c>
      <c r="I154" s="391">
        <f t="shared" si="18"/>
        <v>29410.9243697479</v>
      </c>
      <c r="J154" s="424">
        <v>0.19</v>
      </c>
      <c r="K154" s="438">
        <v>34999</v>
      </c>
      <c r="L154" s="426">
        <f t="shared" si="19"/>
        <v>34999</v>
      </c>
      <c r="M154" s="266"/>
      <c r="N154" s="320"/>
      <c r="O154" s="320"/>
      <c r="P154" s="320"/>
      <c r="Q154" s="266"/>
      <c r="R154" s="266"/>
      <c r="S154" s="266"/>
      <c r="T154" s="266"/>
      <c r="U154" s="266"/>
      <c r="V154" s="266"/>
      <c r="W154" s="266"/>
      <c r="X154" s="266"/>
      <c r="Y154" s="411">
        <v>31</v>
      </c>
      <c r="Z154" s="411">
        <v>23</v>
      </c>
      <c r="AA154" s="411">
        <v>14</v>
      </c>
      <c r="AB154" s="411">
        <v>2</v>
      </c>
      <c r="AC154" s="266"/>
      <c r="AD154" s="531">
        <v>34999</v>
      </c>
      <c r="AE154" s="346"/>
      <c r="AF154" s="478">
        <f t="shared" si="17"/>
        <v>34999</v>
      </c>
    </row>
    <row r="155" spans="1:32" ht="12.75" customHeight="1">
      <c r="A155" s="288">
        <v>153</v>
      </c>
      <c r="B155" s="430"/>
      <c r="C155" s="266"/>
      <c r="D155" s="409" t="s">
        <v>3049</v>
      </c>
      <c r="E155" s="360"/>
      <c r="F155" s="360"/>
      <c r="G155" s="384" t="s">
        <v>2906</v>
      </c>
      <c r="H155" s="435">
        <v>1</v>
      </c>
      <c r="I155" s="391">
        <f t="shared" si="18"/>
        <v>22057.983193277312</v>
      </c>
      <c r="J155" s="424">
        <v>0.19</v>
      </c>
      <c r="K155" s="438">
        <v>26249</v>
      </c>
      <c r="L155" s="426">
        <f t="shared" si="19"/>
        <v>26249</v>
      </c>
      <c r="M155" s="266"/>
      <c r="N155" s="320"/>
      <c r="O155" s="320"/>
      <c r="P155" s="320"/>
      <c r="Q155" s="266"/>
      <c r="R155" s="266"/>
      <c r="S155" s="266"/>
      <c r="T155" s="266"/>
      <c r="U155" s="266"/>
      <c r="V155" s="266"/>
      <c r="W155" s="266"/>
      <c r="X155" s="266"/>
      <c r="Y155" s="411">
        <v>31</v>
      </c>
      <c r="Z155" s="411">
        <v>23</v>
      </c>
      <c r="AA155" s="411">
        <v>14</v>
      </c>
      <c r="AB155" s="411">
        <v>2</v>
      </c>
      <c r="AC155" s="266"/>
      <c r="AD155" s="531">
        <v>26249</v>
      </c>
      <c r="AE155" s="346"/>
      <c r="AF155" s="478">
        <f t="shared" si="17"/>
        <v>26249</v>
      </c>
    </row>
    <row r="156" spans="1:32" ht="12.75" customHeight="1">
      <c r="A156" s="288">
        <v>154</v>
      </c>
      <c r="B156" s="427"/>
      <c r="C156" s="266"/>
      <c r="D156" s="409" t="s">
        <v>3050</v>
      </c>
      <c r="E156" s="360"/>
      <c r="F156" s="360"/>
      <c r="G156" s="384" t="s">
        <v>2906</v>
      </c>
      <c r="H156" s="437">
        <v>1</v>
      </c>
      <c r="I156" s="391">
        <f t="shared" si="18"/>
        <v>176616.80672268907</v>
      </c>
      <c r="J156" s="424">
        <v>0.19</v>
      </c>
      <c r="K156" s="438">
        <v>210174</v>
      </c>
      <c r="L156" s="426">
        <f t="shared" si="19"/>
        <v>210174</v>
      </c>
      <c r="M156" s="266"/>
      <c r="N156" s="320"/>
      <c r="O156" s="320"/>
      <c r="P156" s="320"/>
      <c r="Q156" s="266"/>
      <c r="R156" s="266"/>
      <c r="S156" s="266"/>
      <c r="T156" s="266"/>
      <c r="U156" s="266"/>
      <c r="V156" s="266"/>
      <c r="W156" s="266"/>
      <c r="X156" s="266"/>
      <c r="Y156" s="411">
        <v>31</v>
      </c>
      <c r="Z156" s="411">
        <v>23</v>
      </c>
      <c r="AA156" s="411">
        <v>14</v>
      </c>
      <c r="AB156" s="411">
        <v>2</v>
      </c>
      <c r="AC156" s="266"/>
      <c r="AD156" s="531">
        <v>210174</v>
      </c>
      <c r="AE156" s="346"/>
      <c r="AF156" s="478">
        <f t="shared" si="17"/>
        <v>210174</v>
      </c>
    </row>
    <row r="157" spans="1:32" ht="12.75" customHeight="1">
      <c r="A157" s="288">
        <v>155</v>
      </c>
      <c r="B157" s="427"/>
      <c r="C157" s="266"/>
      <c r="D157" s="444" t="s">
        <v>3051</v>
      </c>
      <c r="E157" s="360"/>
      <c r="F157" s="360"/>
      <c r="G157" s="384" t="s">
        <v>2489</v>
      </c>
      <c r="H157" s="445">
        <v>1</v>
      </c>
      <c r="I157" s="391">
        <f t="shared" si="18"/>
        <v>51469.747899159665</v>
      </c>
      <c r="J157" s="424">
        <v>0.19</v>
      </c>
      <c r="K157" s="438">
        <v>61249</v>
      </c>
      <c r="L157" s="426">
        <f t="shared" si="19"/>
        <v>61249</v>
      </c>
      <c r="M157" s="279"/>
      <c r="N157" s="320"/>
      <c r="O157" s="320"/>
      <c r="P157" s="320"/>
      <c r="Q157" s="266"/>
      <c r="R157" s="266"/>
      <c r="S157" s="266"/>
      <c r="T157" s="266"/>
      <c r="U157" s="266"/>
      <c r="V157" s="266"/>
      <c r="W157" s="266"/>
      <c r="X157" s="266"/>
      <c r="Y157" s="411">
        <v>39</v>
      </c>
      <c r="Z157" s="411">
        <v>13</v>
      </c>
      <c r="AA157" s="411">
        <v>17</v>
      </c>
      <c r="AB157" s="411">
        <v>11</v>
      </c>
      <c r="AC157" s="266"/>
      <c r="AD157" s="531">
        <v>61249</v>
      </c>
      <c r="AE157" s="346"/>
      <c r="AF157" s="478">
        <f t="shared" si="17"/>
        <v>61249</v>
      </c>
    </row>
    <row r="158" spans="1:32" ht="57" customHeight="1">
      <c r="A158" s="288">
        <v>156</v>
      </c>
      <c r="B158" s="430"/>
      <c r="C158" s="360"/>
      <c r="D158" s="444" t="s">
        <v>3052</v>
      </c>
      <c r="E158" s="360"/>
      <c r="F158" s="360"/>
      <c r="G158" s="384" t="s">
        <v>2489</v>
      </c>
      <c r="H158" s="446">
        <v>1</v>
      </c>
      <c r="I158" s="391">
        <f t="shared" si="18"/>
        <v>1470588.2352941178</v>
      </c>
      <c r="J158" s="424">
        <v>0.19</v>
      </c>
      <c r="K158" s="438">
        <v>1750000</v>
      </c>
      <c r="L158" s="426">
        <f t="shared" si="19"/>
        <v>1750000</v>
      </c>
      <c r="M158" s="279"/>
      <c r="N158" s="298"/>
      <c r="O158" s="362"/>
      <c r="P158" s="362"/>
      <c r="Q158" s="360"/>
      <c r="R158" s="360"/>
      <c r="S158" s="360"/>
      <c r="T158" s="360"/>
      <c r="U158" s="360"/>
      <c r="V158" s="360"/>
      <c r="W158" s="360"/>
      <c r="X158" s="360"/>
      <c r="Y158" s="411">
        <v>24</v>
      </c>
      <c r="Z158" s="411">
        <v>11</v>
      </c>
      <c r="AA158" s="411">
        <v>24</v>
      </c>
      <c r="AB158" s="411">
        <v>11</v>
      </c>
      <c r="AC158" s="266"/>
      <c r="AD158" s="531">
        <v>1750000</v>
      </c>
      <c r="AE158" s="346"/>
      <c r="AF158" s="478">
        <f t="shared" si="17"/>
        <v>1750000</v>
      </c>
    </row>
    <row r="159" spans="1:32" ht="12.75" customHeight="1">
      <c r="A159" s="288">
        <v>157</v>
      </c>
      <c r="B159" s="430"/>
      <c r="C159" s="360"/>
      <c r="D159" s="444" t="s">
        <v>3053</v>
      </c>
      <c r="E159" s="360"/>
      <c r="F159" s="360"/>
      <c r="G159" s="384" t="s">
        <v>2489</v>
      </c>
      <c r="H159" s="447">
        <v>1</v>
      </c>
      <c r="I159" s="391">
        <f t="shared" si="18"/>
        <v>98590.756302521011</v>
      </c>
      <c r="J159" s="424">
        <v>0.19</v>
      </c>
      <c r="K159" s="438">
        <v>117323</v>
      </c>
      <c r="L159" s="426">
        <f t="shared" si="19"/>
        <v>117323</v>
      </c>
      <c r="M159" s="279"/>
      <c r="N159" s="298"/>
      <c r="O159" s="362"/>
      <c r="P159" s="362"/>
      <c r="Q159" s="360"/>
      <c r="R159" s="360"/>
      <c r="S159" s="360"/>
      <c r="T159" s="360"/>
      <c r="U159" s="360"/>
      <c r="V159" s="360"/>
      <c r="W159" s="360"/>
      <c r="X159" s="360"/>
      <c r="Y159" s="411">
        <v>41</v>
      </c>
      <c r="Z159" s="411">
        <v>11</v>
      </c>
      <c r="AA159" s="411">
        <v>16</v>
      </c>
      <c r="AB159" s="411">
        <v>21</v>
      </c>
      <c r="AC159" s="266"/>
      <c r="AD159" s="531">
        <v>117323</v>
      </c>
      <c r="AE159" s="346"/>
      <c r="AF159" s="478">
        <f t="shared" si="17"/>
        <v>117323</v>
      </c>
    </row>
    <row r="160" spans="1:32" ht="12.75" customHeight="1">
      <c r="A160" s="288">
        <v>158</v>
      </c>
      <c r="B160" s="448"/>
      <c r="C160" s="449"/>
      <c r="D160" s="450" t="s">
        <v>3054</v>
      </c>
      <c r="E160" s="449"/>
      <c r="F160" s="449"/>
      <c r="G160" s="451" t="s">
        <v>2489</v>
      </c>
      <c r="H160" s="446">
        <v>1</v>
      </c>
      <c r="I160" s="391">
        <f t="shared" si="18"/>
        <v>1963469.7478991598</v>
      </c>
      <c r="J160" s="424">
        <v>0.19</v>
      </c>
      <c r="K160" s="438">
        <v>2336529</v>
      </c>
      <c r="L160" s="426">
        <f t="shared" si="19"/>
        <v>2336529</v>
      </c>
      <c r="M160" s="279"/>
      <c r="N160" s="399"/>
      <c r="O160" s="401"/>
      <c r="P160" s="401"/>
      <c r="Q160" s="449"/>
      <c r="R160" s="449"/>
      <c r="S160" s="449"/>
      <c r="T160" s="449"/>
      <c r="U160" s="449"/>
      <c r="V160" s="449"/>
      <c r="W160" s="449"/>
      <c r="X160" s="449"/>
      <c r="Y160" s="452">
        <v>41</v>
      </c>
      <c r="Z160" s="452">
        <v>11</v>
      </c>
      <c r="AA160" s="452">
        <v>16</v>
      </c>
      <c r="AB160" s="452">
        <v>49</v>
      </c>
      <c r="AC160" s="453"/>
      <c r="AD160" s="531">
        <v>2336529</v>
      </c>
      <c r="AE160" s="346"/>
      <c r="AF160" s="478">
        <f t="shared" si="17"/>
        <v>2336529</v>
      </c>
    </row>
    <row r="161" spans="1:32" ht="12.75" customHeight="1">
      <c r="A161" s="288">
        <v>159</v>
      </c>
      <c r="B161" s="430"/>
      <c r="C161" s="360"/>
      <c r="D161" s="454" t="s">
        <v>3055</v>
      </c>
      <c r="E161" s="360"/>
      <c r="F161" s="360"/>
      <c r="G161" s="384" t="s">
        <v>2489</v>
      </c>
      <c r="H161" s="447">
        <v>1</v>
      </c>
      <c r="I161" s="391">
        <f t="shared" si="18"/>
        <v>73382.352941176476</v>
      </c>
      <c r="J161" s="424">
        <v>0.19</v>
      </c>
      <c r="K161" s="438">
        <v>87325</v>
      </c>
      <c r="L161" s="426">
        <f t="shared" si="19"/>
        <v>87325</v>
      </c>
      <c r="M161" s="279"/>
      <c r="N161" s="298"/>
      <c r="O161" s="362"/>
      <c r="P161" s="362"/>
      <c r="Q161" s="360"/>
      <c r="R161" s="360"/>
      <c r="S161" s="360"/>
      <c r="T161" s="360"/>
      <c r="U161" s="360"/>
      <c r="V161" s="360"/>
      <c r="W161" s="360"/>
      <c r="X161" s="360"/>
      <c r="Y161" s="411">
        <v>44</v>
      </c>
      <c r="Z161" s="411">
        <v>11</v>
      </c>
      <c r="AA161" s="411">
        <v>18</v>
      </c>
      <c r="AB161" s="455" t="s">
        <v>76</v>
      </c>
      <c r="AC161" s="266"/>
      <c r="AD161" s="531">
        <v>87325</v>
      </c>
      <c r="AE161" s="346"/>
      <c r="AF161" s="478">
        <f t="shared" si="17"/>
        <v>87325</v>
      </c>
    </row>
    <row r="162" spans="1:32" ht="12.75" customHeight="1">
      <c r="A162" s="288">
        <v>160</v>
      </c>
      <c r="B162" s="430"/>
      <c r="C162" s="360"/>
      <c r="D162" s="456" t="s">
        <v>3056</v>
      </c>
      <c r="E162" s="360"/>
      <c r="F162" s="360"/>
      <c r="G162" s="384" t="s">
        <v>2489</v>
      </c>
      <c r="H162" s="447">
        <v>1</v>
      </c>
      <c r="I162" s="391">
        <f t="shared" si="18"/>
        <v>28299.159663865546</v>
      </c>
      <c r="J162" s="424">
        <v>0.19</v>
      </c>
      <c r="K162" s="438">
        <v>33676</v>
      </c>
      <c r="L162" s="426">
        <f t="shared" si="19"/>
        <v>33676</v>
      </c>
      <c r="M162" s="279"/>
      <c r="N162" s="298"/>
      <c r="O162" s="362"/>
      <c r="P162" s="362"/>
      <c r="Q162" s="360"/>
      <c r="R162" s="360"/>
      <c r="S162" s="360"/>
      <c r="T162" s="360"/>
      <c r="U162" s="360"/>
      <c r="V162" s="360"/>
      <c r="W162" s="360"/>
      <c r="X162" s="360"/>
      <c r="Y162" s="411">
        <v>27</v>
      </c>
      <c r="Z162" s="411">
        <v>11</v>
      </c>
      <c r="AA162" s="411">
        <v>18</v>
      </c>
      <c r="AB162" s="455" t="s">
        <v>39</v>
      </c>
      <c r="AC162" s="266"/>
      <c r="AD162" s="531">
        <v>33676</v>
      </c>
      <c r="AE162" s="346"/>
      <c r="AF162" s="478">
        <f t="shared" si="17"/>
        <v>33676</v>
      </c>
    </row>
    <row r="163" spans="1:32" ht="12.75" customHeight="1">
      <c r="A163" s="288">
        <v>161</v>
      </c>
      <c r="B163" s="430"/>
      <c r="C163" s="360"/>
      <c r="D163" s="433" t="s">
        <v>3057</v>
      </c>
      <c r="E163" s="360"/>
      <c r="F163" s="360"/>
      <c r="G163" s="384" t="s">
        <v>2489</v>
      </c>
      <c r="H163" s="457">
        <v>1</v>
      </c>
      <c r="I163" s="391">
        <f t="shared" si="18"/>
        <v>856021.84873949585</v>
      </c>
      <c r="J163" s="424">
        <v>0.19</v>
      </c>
      <c r="K163" s="438">
        <v>1018666</v>
      </c>
      <c r="L163" s="426">
        <f t="shared" si="19"/>
        <v>1018666</v>
      </c>
      <c r="M163" s="279"/>
      <c r="N163" s="298"/>
      <c r="O163" s="362"/>
      <c r="P163" s="362"/>
      <c r="Q163" s="360"/>
      <c r="R163" s="360"/>
      <c r="S163" s="360"/>
      <c r="T163" s="360"/>
      <c r="U163" s="360"/>
      <c r="V163" s="360"/>
      <c r="W163" s="360"/>
      <c r="X163" s="360"/>
      <c r="Y163" s="411">
        <v>30</v>
      </c>
      <c r="Z163" s="411">
        <v>10</v>
      </c>
      <c r="AA163" s="411">
        <v>20</v>
      </c>
      <c r="AB163" s="455" t="s">
        <v>76</v>
      </c>
      <c r="AC163" s="266"/>
      <c r="AD163" s="531">
        <v>1018666</v>
      </c>
      <c r="AE163" s="346"/>
      <c r="AF163" s="478">
        <f t="shared" ref="AF163:AF191" si="20">IF(AE163&gt;0,AVERAGE(AD163,AE163),AD163)</f>
        <v>1018666</v>
      </c>
    </row>
    <row r="164" spans="1:32" ht="12.75" customHeight="1">
      <c r="A164" s="288">
        <v>162</v>
      </c>
      <c r="B164" s="430"/>
      <c r="C164" s="360"/>
      <c r="D164" s="433" t="s">
        <v>3058</v>
      </c>
      <c r="E164" s="360"/>
      <c r="F164" s="360"/>
      <c r="G164" s="384" t="s">
        <v>2489</v>
      </c>
      <c r="H164" s="457">
        <v>1</v>
      </c>
      <c r="I164" s="391">
        <f t="shared" si="18"/>
        <v>570910.92436974787</v>
      </c>
      <c r="J164" s="424">
        <v>0.19</v>
      </c>
      <c r="K164" s="438">
        <v>679384</v>
      </c>
      <c r="L164" s="426">
        <f t="shared" si="19"/>
        <v>679384</v>
      </c>
      <c r="M164" s="279"/>
      <c r="N164" s="298"/>
      <c r="O164" s="362"/>
      <c r="P164" s="362"/>
      <c r="Q164" s="360"/>
      <c r="R164" s="360"/>
      <c r="S164" s="360"/>
      <c r="T164" s="360"/>
      <c r="U164" s="360"/>
      <c r="V164" s="360"/>
      <c r="W164" s="360"/>
      <c r="X164" s="360"/>
      <c r="Y164" s="411">
        <v>30</v>
      </c>
      <c r="Z164" s="411">
        <v>10</v>
      </c>
      <c r="AA164" s="411">
        <v>20</v>
      </c>
      <c r="AB164" s="455" t="s">
        <v>76</v>
      </c>
      <c r="AC164" s="266"/>
      <c r="AD164" s="531">
        <v>679384</v>
      </c>
      <c r="AE164" s="346"/>
      <c r="AF164" s="478">
        <f t="shared" si="20"/>
        <v>679384</v>
      </c>
    </row>
    <row r="165" spans="1:32" ht="12.75" customHeight="1">
      <c r="A165" s="288">
        <v>163</v>
      </c>
      <c r="B165" s="430"/>
      <c r="C165" s="360"/>
      <c r="D165" s="456" t="s">
        <v>3059</v>
      </c>
      <c r="E165" s="360"/>
      <c r="F165" s="360"/>
      <c r="G165" s="384" t="s">
        <v>2489</v>
      </c>
      <c r="H165" s="457">
        <v>1</v>
      </c>
      <c r="I165" s="391">
        <f t="shared" si="18"/>
        <v>57916.806722689078</v>
      </c>
      <c r="J165" s="424">
        <v>0.19</v>
      </c>
      <c r="K165" s="438">
        <v>68921</v>
      </c>
      <c r="L165" s="426">
        <f t="shared" si="19"/>
        <v>68921</v>
      </c>
      <c r="M165" s="279"/>
      <c r="N165" s="298"/>
      <c r="O165" s="362"/>
      <c r="P165" s="362"/>
      <c r="Q165" s="360"/>
      <c r="R165" s="360"/>
      <c r="S165" s="360"/>
      <c r="T165" s="360"/>
      <c r="U165" s="360"/>
      <c r="V165" s="360"/>
      <c r="W165" s="360"/>
      <c r="X165" s="360"/>
      <c r="Y165" s="411">
        <v>40</v>
      </c>
      <c r="Z165" s="411">
        <v>17</v>
      </c>
      <c r="AA165" s="411">
        <v>16</v>
      </c>
      <c r="AB165" s="455" t="s">
        <v>123</v>
      </c>
      <c r="AC165" s="266"/>
      <c r="AD165" s="531">
        <v>68921</v>
      </c>
      <c r="AE165" s="346"/>
      <c r="AF165" s="478">
        <f t="shared" si="20"/>
        <v>68921</v>
      </c>
    </row>
    <row r="166" spans="1:32" ht="12.75" customHeight="1">
      <c r="A166" s="288">
        <v>164</v>
      </c>
      <c r="B166" s="430"/>
      <c r="C166" s="360"/>
      <c r="D166" s="433" t="s">
        <v>3060</v>
      </c>
      <c r="E166" s="360"/>
      <c r="F166" s="360"/>
      <c r="G166" s="384" t="s">
        <v>2489</v>
      </c>
      <c r="H166" s="457">
        <v>1</v>
      </c>
      <c r="I166" s="391">
        <f t="shared" si="18"/>
        <v>198529.4117647059</v>
      </c>
      <c r="J166" s="424">
        <v>0.19</v>
      </c>
      <c r="K166" s="438">
        <v>236250</v>
      </c>
      <c r="L166" s="426">
        <f t="shared" si="19"/>
        <v>236250</v>
      </c>
      <c r="M166" s="279"/>
      <c r="N166" s="298"/>
      <c r="O166" s="362"/>
      <c r="P166" s="362"/>
      <c r="Q166" s="360"/>
      <c r="R166" s="360"/>
      <c r="S166" s="360"/>
      <c r="T166" s="360"/>
      <c r="U166" s="360"/>
      <c r="V166" s="360"/>
      <c r="W166" s="360"/>
      <c r="X166" s="360"/>
      <c r="Y166" s="411">
        <v>11</v>
      </c>
      <c r="Z166" s="411">
        <v>10</v>
      </c>
      <c r="AA166" s="411">
        <v>17</v>
      </c>
      <c r="AB166" s="455" t="s">
        <v>50</v>
      </c>
      <c r="AC166" s="266"/>
      <c r="AD166" s="531">
        <v>236250</v>
      </c>
      <c r="AE166" s="346"/>
      <c r="AF166" s="478">
        <f t="shared" si="20"/>
        <v>236250</v>
      </c>
    </row>
    <row r="167" spans="1:32" ht="12.75" customHeight="1">
      <c r="A167" s="288">
        <v>165</v>
      </c>
      <c r="B167" s="430"/>
      <c r="C167" s="360"/>
      <c r="D167" s="409" t="s">
        <v>3061</v>
      </c>
      <c r="E167" s="360"/>
      <c r="F167" s="360"/>
      <c r="G167" s="384" t="s">
        <v>2489</v>
      </c>
      <c r="H167" s="457">
        <v>1</v>
      </c>
      <c r="I167" s="391">
        <f t="shared" si="18"/>
        <v>41029.411764705881</v>
      </c>
      <c r="J167" s="424">
        <v>0.19</v>
      </c>
      <c r="K167" s="438">
        <v>48825</v>
      </c>
      <c r="L167" s="426">
        <f t="shared" si="19"/>
        <v>48825</v>
      </c>
      <c r="M167" s="279"/>
      <c r="N167" s="298"/>
      <c r="O167" s="362"/>
      <c r="P167" s="362"/>
      <c r="Q167" s="360"/>
      <c r="R167" s="360"/>
      <c r="S167" s="360"/>
      <c r="T167" s="360"/>
      <c r="U167" s="360"/>
      <c r="V167" s="360"/>
      <c r="W167" s="360"/>
      <c r="X167" s="360"/>
      <c r="Y167" s="411" t="s">
        <v>2841</v>
      </c>
      <c r="Z167" s="411" t="s">
        <v>282</v>
      </c>
      <c r="AA167" s="411" t="s">
        <v>599</v>
      </c>
      <c r="AB167" s="455" t="s">
        <v>169</v>
      </c>
      <c r="AC167" s="266"/>
      <c r="AD167" s="531">
        <v>48825</v>
      </c>
      <c r="AE167" s="346"/>
      <c r="AF167" s="478">
        <f t="shared" si="20"/>
        <v>48825</v>
      </c>
    </row>
    <row r="168" spans="1:32" ht="12.75" customHeight="1">
      <c r="A168" s="288">
        <v>166</v>
      </c>
      <c r="B168" s="430"/>
      <c r="C168" s="360"/>
      <c r="D168" s="454" t="s">
        <v>3062</v>
      </c>
      <c r="E168" s="360"/>
      <c r="F168" s="360"/>
      <c r="G168" s="384" t="s">
        <v>2489</v>
      </c>
      <c r="H168" s="457">
        <v>1</v>
      </c>
      <c r="I168" s="391">
        <f t="shared" si="18"/>
        <v>2267647.0588235296</v>
      </c>
      <c r="J168" s="424">
        <v>0.19</v>
      </c>
      <c r="K168" s="438">
        <v>2698500</v>
      </c>
      <c r="L168" s="426">
        <f t="shared" si="19"/>
        <v>2698500</v>
      </c>
      <c r="M168" s="279"/>
      <c r="N168" s="298"/>
      <c r="O168" s="362"/>
      <c r="P168" s="362"/>
      <c r="Q168" s="360"/>
      <c r="R168" s="360"/>
      <c r="S168" s="360"/>
      <c r="T168" s="360"/>
      <c r="U168" s="360"/>
      <c r="V168" s="360"/>
      <c r="W168" s="360"/>
      <c r="X168" s="360"/>
      <c r="Y168" s="411" t="s">
        <v>1516</v>
      </c>
      <c r="Z168" s="411" t="s">
        <v>532</v>
      </c>
      <c r="AA168" s="411" t="s">
        <v>577</v>
      </c>
      <c r="AB168" s="455" t="s">
        <v>282</v>
      </c>
      <c r="AC168" s="266"/>
      <c r="AD168" s="531">
        <v>2698500</v>
      </c>
      <c r="AE168" s="346"/>
      <c r="AF168" s="478">
        <f t="shared" si="20"/>
        <v>2698500</v>
      </c>
    </row>
    <row r="169" spans="1:32" ht="12.75" customHeight="1">
      <c r="A169" s="288">
        <v>167</v>
      </c>
      <c r="B169" s="430"/>
      <c r="C169" s="360"/>
      <c r="D169" s="454" t="s">
        <v>3063</v>
      </c>
      <c r="E169" s="360"/>
      <c r="F169" s="360"/>
      <c r="G169" s="384" t="s">
        <v>2489</v>
      </c>
      <c r="H169" s="457">
        <v>1</v>
      </c>
      <c r="I169" s="391">
        <f t="shared" si="18"/>
        <v>74695.798319327732</v>
      </c>
      <c r="J169" s="424">
        <v>0.19</v>
      </c>
      <c r="K169" s="438">
        <v>88888</v>
      </c>
      <c r="L169" s="426">
        <f t="shared" si="19"/>
        <v>88888</v>
      </c>
      <c r="M169" s="279"/>
      <c r="N169" s="298"/>
      <c r="O169" s="362"/>
      <c r="P169" s="362"/>
      <c r="Q169" s="360"/>
      <c r="R169" s="360"/>
      <c r="S169" s="360"/>
      <c r="T169" s="360"/>
      <c r="U169" s="360"/>
      <c r="V169" s="360"/>
      <c r="W169" s="360"/>
      <c r="X169" s="360"/>
      <c r="Y169" s="411">
        <v>27</v>
      </c>
      <c r="Z169" s="411">
        <v>11</v>
      </c>
      <c r="AA169" s="411">
        <v>18</v>
      </c>
      <c r="AB169" s="455" t="s">
        <v>39</v>
      </c>
      <c r="AC169" s="266"/>
      <c r="AD169" s="531">
        <v>88888</v>
      </c>
      <c r="AE169" s="346"/>
      <c r="AF169" s="478">
        <f t="shared" si="20"/>
        <v>88888</v>
      </c>
    </row>
    <row r="170" spans="1:32" ht="12.75" customHeight="1">
      <c r="A170" s="288">
        <v>168</v>
      </c>
      <c r="B170" s="430"/>
      <c r="C170" s="360"/>
      <c r="D170" s="409" t="s">
        <v>3064</v>
      </c>
      <c r="E170" s="360"/>
      <c r="F170" s="360"/>
      <c r="G170" s="290" t="s">
        <v>2489</v>
      </c>
      <c r="H170" s="457">
        <v>1</v>
      </c>
      <c r="I170" s="391">
        <v>130000</v>
      </c>
      <c r="J170" s="424">
        <v>0.19</v>
      </c>
      <c r="K170" s="425">
        <f>(I170*J170)+(I170)</f>
        <v>154700</v>
      </c>
      <c r="L170" s="426">
        <f t="shared" si="19"/>
        <v>154700</v>
      </c>
      <c r="M170" s="523"/>
      <c r="N170" s="298"/>
      <c r="O170" s="362"/>
      <c r="P170" s="362"/>
      <c r="Q170" s="360"/>
      <c r="R170" s="360"/>
      <c r="S170" s="360"/>
      <c r="T170" s="360"/>
      <c r="U170" s="360"/>
      <c r="V170" s="360"/>
      <c r="W170" s="360"/>
      <c r="X170" s="360"/>
      <c r="Y170" s="411" t="s">
        <v>1516</v>
      </c>
      <c r="Z170" s="411" t="s">
        <v>532</v>
      </c>
      <c r="AA170" s="411" t="s">
        <v>2731</v>
      </c>
      <c r="AB170" s="455" t="s">
        <v>50</v>
      </c>
      <c r="AC170" s="266"/>
      <c r="AD170" s="530">
        <v>0</v>
      </c>
      <c r="AE170" s="346"/>
      <c r="AF170" s="478">
        <f t="shared" si="20"/>
        <v>0</v>
      </c>
    </row>
    <row r="171" spans="1:32" ht="12.75" customHeight="1">
      <c r="A171" s="288">
        <v>169</v>
      </c>
      <c r="B171" s="430"/>
      <c r="C171" s="360"/>
      <c r="D171" s="409" t="s">
        <v>3065</v>
      </c>
      <c r="E171" s="360"/>
      <c r="F171" s="360"/>
      <c r="G171" s="384" t="s">
        <v>2489</v>
      </c>
      <c r="H171" s="457">
        <v>1</v>
      </c>
      <c r="I171" s="391">
        <f t="shared" si="18"/>
        <v>85845.378151260506</v>
      </c>
      <c r="J171" s="424">
        <v>0.19</v>
      </c>
      <c r="K171" s="438">
        <v>102156</v>
      </c>
      <c r="L171" s="426">
        <f t="shared" si="19"/>
        <v>102156</v>
      </c>
      <c r="M171" s="279"/>
      <c r="N171" s="298"/>
      <c r="O171" s="362"/>
      <c r="P171" s="362"/>
      <c r="Q171" s="360"/>
      <c r="R171" s="360"/>
      <c r="S171" s="360"/>
      <c r="T171" s="360"/>
      <c r="U171" s="360"/>
      <c r="V171" s="360"/>
      <c r="W171" s="360"/>
      <c r="X171" s="360"/>
      <c r="Y171" s="411" t="s">
        <v>383</v>
      </c>
      <c r="Z171" s="411" t="s">
        <v>134</v>
      </c>
      <c r="AA171" s="411" t="s">
        <v>599</v>
      </c>
      <c r="AB171" s="455" t="s">
        <v>387</v>
      </c>
      <c r="AC171" s="266"/>
      <c r="AD171" s="531">
        <v>102156</v>
      </c>
      <c r="AE171" s="346"/>
      <c r="AF171" s="478">
        <f t="shared" si="20"/>
        <v>102156</v>
      </c>
    </row>
    <row r="172" spans="1:32" ht="12.75" customHeight="1">
      <c r="A172" s="288">
        <v>170</v>
      </c>
      <c r="B172" s="430"/>
      <c r="C172" s="360"/>
      <c r="D172" s="409" t="s">
        <v>3066</v>
      </c>
      <c r="E172" s="360"/>
      <c r="F172" s="360"/>
      <c r="G172" s="384" t="s">
        <v>2489</v>
      </c>
      <c r="H172" s="457">
        <v>1</v>
      </c>
      <c r="I172" s="391">
        <f t="shared" si="18"/>
        <v>25000</v>
      </c>
      <c r="J172" s="424">
        <v>0.19</v>
      </c>
      <c r="K172" s="438">
        <v>29750</v>
      </c>
      <c r="L172" s="426">
        <f t="shared" si="19"/>
        <v>29750</v>
      </c>
      <c r="M172" s="279"/>
      <c r="N172" s="298"/>
      <c r="O172" s="362"/>
      <c r="P172" s="362"/>
      <c r="Q172" s="360"/>
      <c r="R172" s="360"/>
      <c r="S172" s="360"/>
      <c r="T172" s="360"/>
      <c r="U172" s="360"/>
      <c r="V172" s="360"/>
      <c r="W172" s="360"/>
      <c r="X172" s="360"/>
      <c r="Y172" s="411" t="s">
        <v>383</v>
      </c>
      <c r="Z172" s="411" t="s">
        <v>134</v>
      </c>
      <c r="AA172" s="411" t="s">
        <v>599</v>
      </c>
      <c r="AB172" s="455" t="s">
        <v>387</v>
      </c>
      <c r="AC172" s="266"/>
      <c r="AD172" s="531">
        <v>29750</v>
      </c>
      <c r="AE172" s="346"/>
      <c r="AF172" s="478">
        <f t="shared" si="20"/>
        <v>29750</v>
      </c>
    </row>
    <row r="173" spans="1:32" ht="12.75" customHeight="1">
      <c r="A173" s="288">
        <v>171</v>
      </c>
      <c r="B173" s="430"/>
      <c r="C173" s="360"/>
      <c r="D173" s="409" t="s">
        <v>3067</v>
      </c>
      <c r="E173" s="360"/>
      <c r="F173" s="360"/>
      <c r="G173" s="290" t="s">
        <v>2489</v>
      </c>
      <c r="H173" s="457">
        <v>1</v>
      </c>
      <c r="I173" s="391">
        <v>95000</v>
      </c>
      <c r="J173" s="424">
        <v>0.19</v>
      </c>
      <c r="K173" s="425">
        <f t="shared" ref="K173:K175" si="21">(I173*J173)+(I173)</f>
        <v>113050</v>
      </c>
      <c r="L173" s="426">
        <f t="shared" si="19"/>
        <v>113050</v>
      </c>
      <c r="M173" s="523"/>
      <c r="N173" s="298"/>
      <c r="O173" s="362"/>
      <c r="P173" s="362"/>
      <c r="Q173" s="360"/>
      <c r="R173" s="360"/>
      <c r="S173" s="360"/>
      <c r="T173" s="360"/>
      <c r="U173" s="360"/>
      <c r="V173" s="360"/>
      <c r="W173" s="360"/>
      <c r="X173" s="360"/>
      <c r="Y173" s="411" t="s">
        <v>308</v>
      </c>
      <c r="Z173" s="411" t="s">
        <v>282</v>
      </c>
      <c r="AA173" s="411" t="s">
        <v>532</v>
      </c>
      <c r="AB173" s="455" t="s">
        <v>1584</v>
      </c>
      <c r="AC173" s="266"/>
      <c r="AD173" s="530">
        <v>0</v>
      </c>
      <c r="AE173" s="346"/>
      <c r="AF173" s="478">
        <f t="shared" si="20"/>
        <v>0</v>
      </c>
    </row>
    <row r="174" spans="1:32" ht="12.75" customHeight="1">
      <c r="A174" s="288">
        <v>172</v>
      </c>
      <c r="B174" s="430"/>
      <c r="C174" s="360"/>
      <c r="D174" s="409" t="s">
        <v>3068</v>
      </c>
      <c r="E174" s="360"/>
      <c r="F174" s="360"/>
      <c r="G174" s="290" t="s">
        <v>2489</v>
      </c>
      <c r="H174" s="457">
        <v>1</v>
      </c>
      <c r="I174" s="391">
        <v>110000</v>
      </c>
      <c r="J174" s="424">
        <v>0.19</v>
      </c>
      <c r="K174" s="425">
        <f t="shared" si="21"/>
        <v>130900</v>
      </c>
      <c r="L174" s="426">
        <f t="shared" si="19"/>
        <v>130900</v>
      </c>
      <c r="M174" s="523"/>
      <c r="N174" s="298"/>
      <c r="O174" s="362"/>
      <c r="P174" s="362"/>
      <c r="Q174" s="360"/>
      <c r="R174" s="360"/>
      <c r="S174" s="360"/>
      <c r="T174" s="360"/>
      <c r="U174" s="360"/>
      <c r="V174" s="360"/>
      <c r="W174" s="360"/>
      <c r="X174" s="360"/>
      <c r="Y174" s="411" t="s">
        <v>577</v>
      </c>
      <c r="Z174" s="411" t="s">
        <v>282</v>
      </c>
      <c r="AA174" s="411" t="s">
        <v>2673</v>
      </c>
      <c r="AB174" s="455" t="s">
        <v>50</v>
      </c>
      <c r="AC174" s="266"/>
      <c r="AD174" s="530">
        <v>0</v>
      </c>
      <c r="AE174" s="346"/>
      <c r="AF174" s="478">
        <f t="shared" si="20"/>
        <v>0</v>
      </c>
    </row>
    <row r="175" spans="1:32" ht="12.75" customHeight="1">
      <c r="A175" s="288">
        <v>173</v>
      </c>
      <c r="B175" s="430"/>
      <c r="C175" s="360"/>
      <c r="D175" s="409" t="s">
        <v>3069</v>
      </c>
      <c r="E175" s="360"/>
      <c r="F175" s="360"/>
      <c r="G175" s="290" t="s">
        <v>2489</v>
      </c>
      <c r="H175" s="457">
        <v>1</v>
      </c>
      <c r="I175" s="391">
        <v>100000</v>
      </c>
      <c r="J175" s="424">
        <v>0.19</v>
      </c>
      <c r="K175" s="425">
        <f t="shared" si="21"/>
        <v>119000</v>
      </c>
      <c r="L175" s="426">
        <f t="shared" si="19"/>
        <v>119000</v>
      </c>
      <c r="M175" s="523"/>
      <c r="N175" s="298"/>
      <c r="O175" s="362"/>
      <c r="P175" s="362"/>
      <c r="Q175" s="360"/>
      <c r="R175" s="360"/>
      <c r="S175" s="360"/>
      <c r="T175" s="360"/>
      <c r="U175" s="360"/>
      <c r="V175" s="360"/>
      <c r="W175" s="360"/>
      <c r="X175" s="360"/>
      <c r="Y175" s="411" t="s">
        <v>272</v>
      </c>
      <c r="Z175" s="411" t="s">
        <v>1584</v>
      </c>
      <c r="AA175" s="411" t="s">
        <v>3070</v>
      </c>
      <c r="AB175" s="455" t="s">
        <v>62</v>
      </c>
      <c r="AC175" s="266"/>
      <c r="AD175" s="530">
        <v>0</v>
      </c>
      <c r="AE175" s="346"/>
      <c r="AF175" s="478">
        <f t="shared" si="20"/>
        <v>0</v>
      </c>
    </row>
    <row r="176" spans="1:32" ht="12.75" customHeight="1">
      <c r="A176" s="288">
        <v>174</v>
      </c>
      <c r="B176" s="430"/>
      <c r="C176" s="360"/>
      <c r="D176" s="409" t="s">
        <v>3071</v>
      </c>
      <c r="E176" s="360"/>
      <c r="F176" s="360"/>
      <c r="G176" s="384" t="s">
        <v>2489</v>
      </c>
      <c r="H176" s="457">
        <v>1</v>
      </c>
      <c r="I176" s="391">
        <f t="shared" si="18"/>
        <v>60294.117647058825</v>
      </c>
      <c r="J176" s="424">
        <v>0.19</v>
      </c>
      <c r="K176" s="438">
        <v>71750</v>
      </c>
      <c r="L176" s="426">
        <f t="shared" si="19"/>
        <v>71750</v>
      </c>
      <c r="M176" s="279"/>
      <c r="N176" s="298"/>
      <c r="O176" s="362"/>
      <c r="P176" s="362"/>
      <c r="Q176" s="360"/>
      <c r="R176" s="360"/>
      <c r="S176" s="360"/>
      <c r="T176" s="360"/>
      <c r="U176" s="360"/>
      <c r="V176" s="360"/>
      <c r="W176" s="360"/>
      <c r="X176" s="360"/>
      <c r="Y176" s="411" t="s">
        <v>577</v>
      </c>
      <c r="Z176" s="411" t="s">
        <v>282</v>
      </c>
      <c r="AA176" s="411" t="s">
        <v>3072</v>
      </c>
      <c r="AB176" s="455" t="s">
        <v>45</v>
      </c>
      <c r="AC176" s="266"/>
      <c r="AD176" s="531">
        <v>71750</v>
      </c>
      <c r="AE176" s="346"/>
      <c r="AF176" s="478">
        <f t="shared" si="20"/>
        <v>71750</v>
      </c>
    </row>
    <row r="177" spans="1:32" ht="12.75" customHeight="1">
      <c r="A177" s="288">
        <v>175</v>
      </c>
      <c r="B177" s="430"/>
      <c r="C177" s="360"/>
      <c r="D177" s="409" t="s">
        <v>3073</v>
      </c>
      <c r="E177" s="360"/>
      <c r="F177" s="360"/>
      <c r="G177" s="384" t="s">
        <v>2489</v>
      </c>
      <c r="H177" s="457">
        <v>1</v>
      </c>
      <c r="I177" s="391">
        <f t="shared" si="18"/>
        <v>75000</v>
      </c>
      <c r="J177" s="424">
        <v>0.19</v>
      </c>
      <c r="K177" s="438">
        <v>89250</v>
      </c>
      <c r="L177" s="426">
        <f>K177</f>
        <v>89250</v>
      </c>
      <c r="M177" s="279"/>
      <c r="N177" s="298"/>
      <c r="O177" s="362"/>
      <c r="P177" s="362"/>
      <c r="Q177" s="360"/>
      <c r="R177" s="360"/>
      <c r="S177" s="360"/>
      <c r="T177" s="360"/>
      <c r="U177" s="360"/>
      <c r="V177" s="360"/>
      <c r="W177" s="360"/>
      <c r="X177" s="360"/>
      <c r="Y177" s="411" t="s">
        <v>577</v>
      </c>
      <c r="Z177" s="411" t="s">
        <v>282</v>
      </c>
      <c r="AA177" s="411" t="s">
        <v>3072</v>
      </c>
      <c r="AB177" s="455" t="s">
        <v>45</v>
      </c>
      <c r="AC177" s="266"/>
      <c r="AD177" s="531">
        <v>89250</v>
      </c>
      <c r="AE177" s="346"/>
      <c r="AF177" s="478">
        <f t="shared" si="20"/>
        <v>89250</v>
      </c>
    </row>
    <row r="178" spans="1:32" ht="12.75" customHeight="1">
      <c r="A178" s="288">
        <v>176</v>
      </c>
      <c r="B178" s="430"/>
      <c r="C178" s="360"/>
      <c r="D178" s="409" t="s">
        <v>3074</v>
      </c>
      <c r="E178" s="360"/>
      <c r="F178" s="360"/>
      <c r="G178" s="384" t="s">
        <v>2489</v>
      </c>
      <c r="H178" s="457">
        <v>1</v>
      </c>
      <c r="I178" s="391">
        <f t="shared" si="18"/>
        <v>24252.100840336134</v>
      </c>
      <c r="J178" s="424">
        <v>0.19</v>
      </c>
      <c r="K178" s="438">
        <v>28860</v>
      </c>
      <c r="L178" s="426">
        <f t="shared" ref="L178:L191" si="22">K178*H178</f>
        <v>28860</v>
      </c>
      <c r="M178" s="279"/>
      <c r="N178" s="298"/>
      <c r="O178" s="362"/>
      <c r="P178" s="362"/>
      <c r="Q178" s="360"/>
      <c r="R178" s="360"/>
      <c r="S178" s="360"/>
      <c r="T178" s="360"/>
      <c r="U178" s="360"/>
      <c r="V178" s="360"/>
      <c r="W178" s="360"/>
      <c r="X178" s="360"/>
      <c r="Y178" s="411" t="s">
        <v>387</v>
      </c>
      <c r="Z178" s="411" t="s">
        <v>150</v>
      </c>
      <c r="AA178" s="411" t="s">
        <v>169</v>
      </c>
      <c r="AB178" s="455" t="s">
        <v>45</v>
      </c>
      <c r="AC178" s="266"/>
      <c r="AD178" s="531">
        <v>28860</v>
      </c>
      <c r="AE178" s="346"/>
      <c r="AF178" s="478">
        <f t="shared" si="20"/>
        <v>28860</v>
      </c>
    </row>
    <row r="179" spans="1:32" ht="12.75" customHeight="1">
      <c r="A179" s="288">
        <v>177</v>
      </c>
      <c r="B179" s="430"/>
      <c r="C179" s="360"/>
      <c r="D179" s="409" t="s">
        <v>3075</v>
      </c>
      <c r="E179" s="360"/>
      <c r="F179" s="360"/>
      <c r="G179" s="384" t="s">
        <v>2489</v>
      </c>
      <c r="H179" s="457">
        <v>1</v>
      </c>
      <c r="I179" s="391">
        <f t="shared" si="18"/>
        <v>208883.19327731093</v>
      </c>
      <c r="J179" s="424">
        <v>0.19</v>
      </c>
      <c r="K179" s="438">
        <v>248571</v>
      </c>
      <c r="L179" s="426">
        <f t="shared" si="22"/>
        <v>248571</v>
      </c>
      <c r="M179" s="279"/>
      <c r="N179" s="298"/>
      <c r="O179" s="362"/>
      <c r="P179" s="362"/>
      <c r="Q179" s="360"/>
      <c r="R179" s="360"/>
      <c r="S179" s="360"/>
      <c r="T179" s="360"/>
      <c r="U179" s="360"/>
      <c r="V179" s="360"/>
      <c r="W179" s="360"/>
      <c r="X179" s="360"/>
      <c r="Y179" s="411">
        <v>15</v>
      </c>
      <c r="Z179" s="411">
        <v>11</v>
      </c>
      <c r="AA179" s="411">
        <v>15</v>
      </c>
      <c r="AB179" s="455" t="s">
        <v>39</v>
      </c>
      <c r="AC179" s="266"/>
      <c r="AD179" s="531">
        <v>248571</v>
      </c>
      <c r="AE179" s="346"/>
      <c r="AF179" s="478">
        <f t="shared" si="20"/>
        <v>248571</v>
      </c>
    </row>
    <row r="180" spans="1:32" ht="12.75" customHeight="1">
      <c r="A180" s="288">
        <v>178</v>
      </c>
      <c r="B180" s="430"/>
      <c r="C180" s="360"/>
      <c r="D180" s="409" t="s">
        <v>3076</v>
      </c>
      <c r="E180" s="360"/>
      <c r="F180" s="360"/>
      <c r="G180" s="384" t="s">
        <v>2489</v>
      </c>
      <c r="H180" s="457">
        <v>1</v>
      </c>
      <c r="I180" s="391">
        <f t="shared" si="18"/>
        <v>8278.9915966386561</v>
      </c>
      <c r="J180" s="424">
        <v>0.19</v>
      </c>
      <c r="K180" s="438">
        <v>9852</v>
      </c>
      <c r="L180" s="426">
        <f t="shared" si="22"/>
        <v>9852</v>
      </c>
      <c r="M180" s="279"/>
      <c r="N180" s="298"/>
      <c r="O180" s="362"/>
      <c r="P180" s="362"/>
      <c r="Q180" s="360"/>
      <c r="R180" s="360"/>
      <c r="S180" s="360"/>
      <c r="T180" s="360"/>
      <c r="U180" s="360"/>
      <c r="V180" s="360"/>
      <c r="W180" s="360"/>
      <c r="X180" s="360"/>
      <c r="Y180" s="458">
        <v>27</v>
      </c>
      <c r="Z180" s="458">
        <v>11</v>
      </c>
      <c r="AA180" s="458">
        <v>28</v>
      </c>
      <c r="AB180" s="455" t="s">
        <v>45</v>
      </c>
      <c r="AC180" s="266"/>
      <c r="AD180" s="531">
        <v>9852</v>
      </c>
      <c r="AE180" s="346"/>
      <c r="AF180" s="478">
        <f t="shared" si="20"/>
        <v>9852</v>
      </c>
    </row>
    <row r="181" spans="1:32" ht="12.75" customHeight="1">
      <c r="A181" s="288">
        <v>179</v>
      </c>
      <c r="B181" s="427"/>
      <c r="C181" s="283"/>
      <c r="D181" s="459" t="s">
        <v>3077</v>
      </c>
      <c r="E181" s="360"/>
      <c r="F181" s="360"/>
      <c r="G181" s="384" t="s">
        <v>2489</v>
      </c>
      <c r="H181" s="460">
        <v>1</v>
      </c>
      <c r="I181" s="391">
        <f t="shared" si="18"/>
        <v>15447.058823529413</v>
      </c>
      <c r="J181" s="424">
        <v>0.19</v>
      </c>
      <c r="K181" s="438">
        <v>18382</v>
      </c>
      <c r="L181" s="426">
        <f t="shared" si="22"/>
        <v>18382</v>
      </c>
      <c r="M181" s="279"/>
      <c r="N181" s="355"/>
      <c r="O181" s="368"/>
      <c r="P181" s="368"/>
      <c r="Q181" s="283"/>
      <c r="R181" s="283"/>
      <c r="S181" s="283"/>
      <c r="T181" s="283"/>
      <c r="U181" s="283"/>
      <c r="V181" s="283"/>
      <c r="W181" s="283"/>
      <c r="X181" s="283"/>
      <c r="Y181" s="458">
        <v>27</v>
      </c>
      <c r="Z181" s="458">
        <v>11</v>
      </c>
      <c r="AA181" s="458">
        <v>28</v>
      </c>
      <c r="AB181" s="455" t="s">
        <v>45</v>
      </c>
      <c r="AC181" s="461"/>
      <c r="AD181" s="531">
        <v>18382</v>
      </c>
      <c r="AE181" s="346"/>
      <c r="AF181" s="478">
        <f t="shared" si="20"/>
        <v>18382</v>
      </c>
    </row>
    <row r="182" spans="1:32" ht="30" customHeight="1">
      <c r="A182" s="288">
        <v>180</v>
      </c>
      <c r="B182" s="462"/>
      <c r="C182" s="463"/>
      <c r="D182" s="409" t="s">
        <v>3078</v>
      </c>
      <c r="E182" s="360"/>
      <c r="F182" s="360"/>
      <c r="G182" s="384" t="s">
        <v>2489</v>
      </c>
      <c r="H182" s="457">
        <v>1</v>
      </c>
      <c r="I182" s="391">
        <f t="shared" si="18"/>
        <v>136925.21008403361</v>
      </c>
      <c r="J182" s="424">
        <v>0.19</v>
      </c>
      <c r="K182" s="438">
        <v>162941</v>
      </c>
      <c r="L182" s="426">
        <f t="shared" si="22"/>
        <v>162941</v>
      </c>
      <c r="M182" s="279"/>
      <c r="N182" s="298"/>
      <c r="O182" s="362"/>
      <c r="P182" s="362"/>
      <c r="Q182" s="360"/>
      <c r="R182" s="360"/>
      <c r="S182" s="360"/>
      <c r="T182" s="360"/>
      <c r="U182" s="360"/>
      <c r="V182" s="360"/>
      <c r="W182" s="360"/>
      <c r="X182" s="360"/>
      <c r="Y182" s="411">
        <v>20</v>
      </c>
      <c r="Z182" s="411">
        <v>12</v>
      </c>
      <c r="AA182" s="411">
        <v>16</v>
      </c>
      <c r="AB182" s="464" t="s">
        <v>45</v>
      </c>
      <c r="AC182" s="266"/>
      <c r="AD182" s="531">
        <v>162941</v>
      </c>
      <c r="AE182" s="346"/>
      <c r="AF182" s="478">
        <f t="shared" si="20"/>
        <v>162941</v>
      </c>
    </row>
    <row r="183" spans="1:32" ht="12.75" customHeight="1">
      <c r="A183" s="288">
        <v>181</v>
      </c>
      <c r="B183" s="462"/>
      <c r="C183" s="463"/>
      <c r="D183" s="409" t="s">
        <v>3079</v>
      </c>
      <c r="E183" s="360"/>
      <c r="F183" s="360"/>
      <c r="G183" s="384" t="s">
        <v>2489</v>
      </c>
      <c r="H183" s="460">
        <v>1</v>
      </c>
      <c r="I183" s="391">
        <f t="shared" si="18"/>
        <v>72132.773109243702</v>
      </c>
      <c r="J183" s="424">
        <v>0.19</v>
      </c>
      <c r="K183" s="438">
        <v>85838</v>
      </c>
      <c r="L183" s="426">
        <f t="shared" si="22"/>
        <v>85838</v>
      </c>
      <c r="M183" s="279"/>
      <c r="N183" s="298"/>
      <c r="O183" s="362"/>
      <c r="P183" s="362"/>
      <c r="Q183" s="360"/>
      <c r="R183" s="360"/>
      <c r="S183" s="360"/>
      <c r="T183" s="360"/>
      <c r="U183" s="360"/>
      <c r="V183" s="360"/>
      <c r="W183" s="360"/>
      <c r="X183" s="360"/>
      <c r="Y183" s="411" t="s">
        <v>1516</v>
      </c>
      <c r="Z183" s="411" t="s">
        <v>1584</v>
      </c>
      <c r="AA183" s="411" t="s">
        <v>1584</v>
      </c>
      <c r="AB183" s="464" t="s">
        <v>45</v>
      </c>
      <c r="AC183" s="266"/>
      <c r="AD183" s="531">
        <v>85838</v>
      </c>
      <c r="AE183" s="346"/>
      <c r="AF183" s="478">
        <f t="shared" si="20"/>
        <v>85838</v>
      </c>
    </row>
    <row r="184" spans="1:32" ht="12.75" customHeight="1">
      <c r="A184" s="288">
        <v>182</v>
      </c>
      <c r="B184" s="462"/>
      <c r="C184" s="463"/>
      <c r="D184" s="409" t="s">
        <v>3080</v>
      </c>
      <c r="E184" s="360"/>
      <c r="F184" s="360"/>
      <c r="G184" s="384" t="s">
        <v>2489</v>
      </c>
      <c r="H184" s="457">
        <v>1</v>
      </c>
      <c r="I184" s="391">
        <f t="shared" si="18"/>
        <v>159866.38655462186</v>
      </c>
      <c r="J184" s="424">
        <v>0.19</v>
      </c>
      <c r="K184" s="438">
        <v>190241</v>
      </c>
      <c r="L184" s="426">
        <f t="shared" si="22"/>
        <v>190241</v>
      </c>
      <c r="M184" s="279"/>
      <c r="N184" s="298"/>
      <c r="O184" s="362"/>
      <c r="P184" s="362"/>
      <c r="Q184" s="360"/>
      <c r="R184" s="360"/>
      <c r="S184" s="360"/>
      <c r="T184" s="360"/>
      <c r="U184" s="360"/>
      <c r="V184" s="360"/>
      <c r="W184" s="360"/>
      <c r="X184" s="360"/>
      <c r="Y184" s="411" t="s">
        <v>1516</v>
      </c>
      <c r="Z184" s="411" t="s">
        <v>1584</v>
      </c>
      <c r="AA184" s="411" t="s">
        <v>1584</v>
      </c>
      <c r="AB184" s="464" t="s">
        <v>45</v>
      </c>
      <c r="AC184" s="266"/>
      <c r="AD184" s="531">
        <v>190241</v>
      </c>
      <c r="AE184" s="346"/>
      <c r="AF184" s="478">
        <f t="shared" si="20"/>
        <v>190241</v>
      </c>
    </row>
    <row r="185" spans="1:32" ht="12.75" customHeight="1">
      <c r="A185" s="288">
        <v>183</v>
      </c>
      <c r="B185" s="462"/>
      <c r="C185" s="463"/>
      <c r="D185" s="409" t="s">
        <v>3081</v>
      </c>
      <c r="E185" s="266"/>
      <c r="F185" s="266"/>
      <c r="G185" s="465" t="s">
        <v>2489</v>
      </c>
      <c r="H185" s="460">
        <v>1</v>
      </c>
      <c r="I185" s="391">
        <f t="shared" si="18"/>
        <v>184400</v>
      </c>
      <c r="J185" s="424">
        <v>0.19</v>
      </c>
      <c r="K185" s="438">
        <v>219436</v>
      </c>
      <c r="L185" s="426">
        <f t="shared" si="22"/>
        <v>219436</v>
      </c>
      <c r="M185" s="279"/>
      <c r="N185" s="298"/>
      <c r="O185" s="362"/>
      <c r="P185" s="362"/>
      <c r="Q185" s="360"/>
      <c r="R185" s="360"/>
      <c r="S185" s="360"/>
      <c r="T185" s="360"/>
      <c r="U185" s="360"/>
      <c r="V185" s="360"/>
      <c r="W185" s="360"/>
      <c r="X185" s="360"/>
      <c r="Y185" s="411" t="s">
        <v>1516</v>
      </c>
      <c r="Z185" s="411" t="s">
        <v>1584</v>
      </c>
      <c r="AA185" s="411" t="s">
        <v>1584</v>
      </c>
      <c r="AB185" s="464" t="s">
        <v>45</v>
      </c>
      <c r="AC185" s="266"/>
      <c r="AD185" s="531">
        <v>219436</v>
      </c>
      <c r="AE185" s="346"/>
      <c r="AF185" s="478">
        <f t="shared" si="20"/>
        <v>219436</v>
      </c>
    </row>
    <row r="186" spans="1:32" ht="12.75" customHeight="1">
      <c r="A186" s="288">
        <v>184</v>
      </c>
      <c r="B186" s="462"/>
      <c r="C186" s="463"/>
      <c r="D186" s="409" t="s">
        <v>3082</v>
      </c>
      <c r="E186" s="266"/>
      <c r="F186" s="266"/>
      <c r="G186" s="465" t="s">
        <v>2489</v>
      </c>
      <c r="H186" s="457">
        <v>1</v>
      </c>
      <c r="I186" s="391">
        <f t="shared" si="18"/>
        <v>38822.689075630253</v>
      </c>
      <c r="J186" s="424">
        <v>0.19</v>
      </c>
      <c r="K186" s="438">
        <v>46199</v>
      </c>
      <c r="L186" s="426">
        <f t="shared" si="22"/>
        <v>46199</v>
      </c>
      <c r="M186" s="279"/>
      <c r="N186" s="298"/>
      <c r="O186" s="362"/>
      <c r="P186" s="362"/>
      <c r="Q186" s="360"/>
      <c r="R186" s="360"/>
      <c r="S186" s="360"/>
      <c r="T186" s="360"/>
      <c r="U186" s="360"/>
      <c r="V186" s="360"/>
      <c r="W186" s="360"/>
      <c r="X186" s="360"/>
      <c r="Y186" s="411" t="s">
        <v>2364</v>
      </c>
      <c r="Z186" s="411" t="s">
        <v>134</v>
      </c>
      <c r="AA186" s="411" t="s">
        <v>272</v>
      </c>
      <c r="AB186" s="464" t="s">
        <v>45</v>
      </c>
      <c r="AC186" s="266"/>
      <c r="AD186" s="531">
        <v>46199</v>
      </c>
      <c r="AE186" s="346"/>
      <c r="AF186" s="478">
        <f t="shared" si="20"/>
        <v>46199</v>
      </c>
    </row>
    <row r="187" spans="1:32" ht="16.5" customHeight="1">
      <c r="A187" s="288">
        <v>185</v>
      </c>
      <c r="B187" s="462"/>
      <c r="C187" s="463"/>
      <c r="D187" s="409" t="s">
        <v>3083</v>
      </c>
      <c r="E187" s="266"/>
      <c r="F187" s="266"/>
      <c r="G187" s="465" t="s">
        <v>2489</v>
      </c>
      <c r="H187" s="460">
        <v>1</v>
      </c>
      <c r="I187" s="391">
        <f t="shared" si="18"/>
        <v>184198.31932773109</v>
      </c>
      <c r="J187" s="424">
        <v>0.19</v>
      </c>
      <c r="K187" s="438">
        <v>219196</v>
      </c>
      <c r="L187" s="426">
        <f t="shared" si="22"/>
        <v>219196</v>
      </c>
      <c r="M187" s="279"/>
      <c r="N187" s="298"/>
      <c r="O187" s="362"/>
      <c r="P187" s="362"/>
      <c r="Q187" s="360"/>
      <c r="R187" s="360"/>
      <c r="S187" s="360"/>
      <c r="T187" s="360"/>
      <c r="U187" s="360"/>
      <c r="V187" s="360"/>
      <c r="W187" s="360"/>
      <c r="X187" s="360"/>
      <c r="Y187" s="411" t="s">
        <v>383</v>
      </c>
      <c r="Z187" s="411" t="s">
        <v>134</v>
      </c>
      <c r="AA187" s="411" t="s">
        <v>599</v>
      </c>
      <c r="AB187" s="464" t="s">
        <v>45</v>
      </c>
      <c r="AC187" s="266"/>
      <c r="AD187" s="531">
        <v>219196</v>
      </c>
      <c r="AE187" s="346"/>
      <c r="AF187" s="478">
        <f t="shared" si="20"/>
        <v>219196</v>
      </c>
    </row>
    <row r="188" spans="1:32" ht="27.75" customHeight="1">
      <c r="A188" s="288">
        <v>186</v>
      </c>
      <c r="B188" s="462"/>
      <c r="C188" s="463"/>
      <c r="D188" s="409" t="s">
        <v>3084</v>
      </c>
      <c r="E188" s="266"/>
      <c r="F188" s="266"/>
      <c r="G188" s="465" t="s">
        <v>2489</v>
      </c>
      <c r="H188" s="457">
        <v>1</v>
      </c>
      <c r="I188" s="391">
        <f t="shared" si="18"/>
        <v>531600</v>
      </c>
      <c r="J188" s="424">
        <v>0.19</v>
      </c>
      <c r="K188" s="438">
        <v>632604</v>
      </c>
      <c r="L188" s="426">
        <f t="shared" si="22"/>
        <v>632604</v>
      </c>
      <c r="M188" s="279"/>
      <c r="N188" s="298"/>
      <c r="O188" s="362"/>
      <c r="P188" s="362"/>
      <c r="Q188" s="360"/>
      <c r="R188" s="360"/>
      <c r="S188" s="360"/>
      <c r="T188" s="360"/>
      <c r="U188" s="360"/>
      <c r="V188" s="360"/>
      <c r="W188" s="360"/>
      <c r="X188" s="360"/>
      <c r="Y188" s="411" t="s">
        <v>1516</v>
      </c>
      <c r="Z188" s="411" t="s">
        <v>1584</v>
      </c>
      <c r="AA188" s="411" t="s">
        <v>1584</v>
      </c>
      <c r="AB188" s="464" t="s">
        <v>45</v>
      </c>
      <c r="AC188" s="266"/>
      <c r="AD188" s="531">
        <v>632604</v>
      </c>
      <c r="AE188" s="346"/>
      <c r="AF188" s="478">
        <f t="shared" si="20"/>
        <v>632604</v>
      </c>
    </row>
    <row r="189" spans="1:32" ht="12.75" customHeight="1">
      <c r="A189" s="288">
        <v>187</v>
      </c>
      <c r="B189" s="462"/>
      <c r="C189" s="463"/>
      <c r="D189" s="409" t="s">
        <v>3085</v>
      </c>
      <c r="E189" s="266"/>
      <c r="F189" s="266"/>
      <c r="G189" s="465" t="s">
        <v>2489</v>
      </c>
      <c r="H189" s="460">
        <v>1</v>
      </c>
      <c r="I189" s="391">
        <f t="shared" si="18"/>
        <v>506000</v>
      </c>
      <c r="J189" s="424">
        <v>0.19</v>
      </c>
      <c r="K189" s="438">
        <v>602140</v>
      </c>
      <c r="L189" s="426">
        <f t="shared" si="22"/>
        <v>602140</v>
      </c>
      <c r="M189" s="279"/>
      <c r="N189" s="298"/>
      <c r="O189" s="362"/>
      <c r="P189" s="362"/>
      <c r="Q189" s="360"/>
      <c r="R189" s="360"/>
      <c r="S189" s="360"/>
      <c r="T189" s="360"/>
      <c r="U189" s="360"/>
      <c r="V189" s="360"/>
      <c r="W189" s="360"/>
      <c r="X189" s="360"/>
      <c r="Y189" s="411" t="s">
        <v>1516</v>
      </c>
      <c r="Z189" s="411" t="s">
        <v>1584</v>
      </c>
      <c r="AA189" s="411" t="s">
        <v>1584</v>
      </c>
      <c r="AB189" s="464" t="s">
        <v>45</v>
      </c>
      <c r="AC189" s="266"/>
      <c r="AD189" s="531">
        <v>602140</v>
      </c>
      <c r="AE189" s="346"/>
      <c r="AF189" s="478">
        <f t="shared" si="20"/>
        <v>602140</v>
      </c>
    </row>
    <row r="190" spans="1:32" ht="12.75" customHeight="1">
      <c r="A190" s="288">
        <v>188</v>
      </c>
      <c r="B190" s="462"/>
      <c r="C190" s="463"/>
      <c r="D190" s="409" t="s">
        <v>3086</v>
      </c>
      <c r="E190" s="266"/>
      <c r="F190" s="266"/>
      <c r="G190" s="465" t="s">
        <v>2489</v>
      </c>
      <c r="H190" s="457">
        <v>1</v>
      </c>
      <c r="I190" s="391">
        <f t="shared" si="18"/>
        <v>515200</v>
      </c>
      <c r="J190" s="424">
        <v>0.19</v>
      </c>
      <c r="K190" s="438">
        <v>613088</v>
      </c>
      <c r="L190" s="426">
        <f t="shared" si="22"/>
        <v>613088</v>
      </c>
      <c r="M190" s="279"/>
      <c r="N190" s="298"/>
      <c r="O190" s="362"/>
      <c r="P190" s="362"/>
      <c r="Q190" s="360"/>
      <c r="R190" s="360"/>
      <c r="S190" s="360"/>
      <c r="T190" s="360"/>
      <c r="U190" s="360"/>
      <c r="V190" s="360"/>
      <c r="W190" s="360"/>
      <c r="X190" s="360"/>
      <c r="Y190" s="458" t="s">
        <v>1516</v>
      </c>
      <c r="Z190" s="458" t="s">
        <v>1584</v>
      </c>
      <c r="AA190" s="458" t="s">
        <v>1584</v>
      </c>
      <c r="AB190" s="455" t="s">
        <v>45</v>
      </c>
      <c r="AC190" s="266"/>
      <c r="AD190" s="531">
        <v>613088</v>
      </c>
      <c r="AE190" s="346"/>
      <c r="AF190" s="478">
        <f t="shared" si="20"/>
        <v>613088</v>
      </c>
    </row>
    <row r="191" spans="1:32" ht="12.75" customHeight="1">
      <c r="A191" s="288">
        <v>189</v>
      </c>
      <c r="B191" s="462"/>
      <c r="C191" s="463"/>
      <c r="D191" s="409" t="s">
        <v>3087</v>
      </c>
      <c r="E191" s="266"/>
      <c r="F191" s="266"/>
      <c r="G191" s="266" t="s">
        <v>2489</v>
      </c>
      <c r="H191" s="457">
        <v>1</v>
      </c>
      <c r="I191" s="391">
        <f t="shared" si="18"/>
        <v>259390.75630252101</v>
      </c>
      <c r="J191" s="424">
        <v>0.19</v>
      </c>
      <c r="K191" s="436">
        <v>308675</v>
      </c>
      <c r="L191" s="426">
        <f t="shared" si="22"/>
        <v>308675</v>
      </c>
      <c r="M191" s="279"/>
      <c r="N191" s="298"/>
      <c r="O191" s="362"/>
      <c r="P191" s="362"/>
      <c r="Q191" s="360"/>
      <c r="R191" s="360"/>
      <c r="S191" s="360"/>
      <c r="T191" s="360"/>
      <c r="U191" s="360"/>
      <c r="V191" s="360"/>
      <c r="W191" s="360"/>
      <c r="X191" s="466"/>
      <c r="Y191" s="458">
        <v>31</v>
      </c>
      <c r="Z191" s="458">
        <v>21</v>
      </c>
      <c r="AA191" s="458">
        <v>15</v>
      </c>
      <c r="AB191" s="455" t="s">
        <v>45</v>
      </c>
      <c r="AC191" s="266"/>
      <c r="AD191" s="531">
        <v>308675</v>
      </c>
      <c r="AE191" s="346"/>
      <c r="AF191" s="478">
        <f t="shared" si="20"/>
        <v>308675</v>
      </c>
    </row>
    <row r="192" spans="1:32" ht="12.75" customHeight="1">
      <c r="A192" s="266"/>
      <c r="B192" s="467"/>
      <c r="C192" s="266"/>
      <c r="D192" s="266"/>
      <c r="E192" s="266"/>
      <c r="F192" s="266"/>
      <c r="G192" s="266"/>
      <c r="H192" s="266"/>
      <c r="I192" s="266"/>
      <c r="J192" s="266"/>
      <c r="K192" s="266"/>
      <c r="L192" s="266"/>
      <c r="M192" s="279"/>
      <c r="N192" s="320"/>
      <c r="O192" s="320"/>
      <c r="P192" s="320"/>
      <c r="Q192" s="266"/>
      <c r="R192" s="266"/>
      <c r="S192" s="266"/>
      <c r="T192" s="266"/>
      <c r="U192" s="266"/>
      <c r="V192" s="266"/>
      <c r="W192" s="266"/>
      <c r="X192" s="266"/>
      <c r="AC192" s="266"/>
    </row>
    <row r="193" spans="1:29" ht="12.75" customHeight="1">
      <c r="A193" s="266"/>
      <c r="B193" s="467"/>
      <c r="C193" s="266"/>
      <c r="D193" s="266"/>
      <c r="E193" s="266"/>
      <c r="F193" s="266"/>
      <c r="G193" s="266"/>
      <c r="H193" s="266"/>
      <c r="I193" s="266"/>
      <c r="J193" s="266"/>
      <c r="K193" s="266"/>
      <c r="L193" s="266"/>
      <c r="M193" s="279"/>
      <c r="N193" s="320"/>
      <c r="O193" s="320"/>
      <c r="P193" s="320"/>
      <c r="Q193" s="266"/>
      <c r="R193" s="266"/>
      <c r="S193" s="266"/>
      <c r="T193" s="266"/>
      <c r="U193" s="266"/>
      <c r="V193" s="266"/>
      <c r="W193" s="266"/>
      <c r="X193" s="266"/>
      <c r="Y193" s="387"/>
      <c r="Z193" s="387"/>
      <c r="AA193" s="387"/>
      <c r="AB193" s="387"/>
      <c r="AC193" s="266"/>
    </row>
    <row r="194" spans="1:29" ht="12.75" customHeight="1">
      <c r="A194" s="266"/>
      <c r="B194" s="467"/>
      <c r="C194" s="266"/>
      <c r="D194" s="266"/>
      <c r="E194" s="266"/>
      <c r="F194" s="266"/>
      <c r="G194" s="266"/>
      <c r="H194" s="266"/>
      <c r="I194" s="266"/>
      <c r="J194" s="266"/>
      <c r="K194" s="266"/>
      <c r="L194" s="266"/>
      <c r="M194" s="279"/>
      <c r="N194" s="320"/>
      <c r="O194" s="320"/>
      <c r="P194" s="320"/>
      <c r="Q194" s="266"/>
      <c r="R194" s="266"/>
      <c r="S194" s="266"/>
      <c r="T194" s="266"/>
      <c r="U194" s="266"/>
      <c r="V194" s="266"/>
      <c r="W194" s="266"/>
      <c r="X194" s="266"/>
      <c r="Y194" s="387"/>
      <c r="Z194" s="387"/>
      <c r="AA194" s="387"/>
      <c r="AB194" s="387"/>
      <c r="AC194" s="266"/>
    </row>
    <row r="195" spans="1:29" ht="12.75" customHeight="1">
      <c r="A195" s="266"/>
      <c r="B195" s="467"/>
      <c r="C195" s="266"/>
      <c r="D195" s="266"/>
      <c r="E195" s="266"/>
      <c r="F195" s="266"/>
      <c r="G195" s="266"/>
      <c r="H195" s="266"/>
      <c r="I195" s="266"/>
      <c r="J195" s="266"/>
      <c r="K195" s="266"/>
      <c r="L195" s="266"/>
      <c r="M195" s="266"/>
      <c r="N195" s="320"/>
      <c r="O195" s="320"/>
      <c r="P195" s="320"/>
      <c r="Q195" s="266"/>
      <c r="R195" s="266"/>
      <c r="S195" s="266"/>
      <c r="T195" s="266"/>
      <c r="U195" s="266"/>
      <c r="V195" s="266"/>
      <c r="W195" s="266"/>
      <c r="X195" s="266"/>
      <c r="Y195" s="387"/>
      <c r="Z195" s="387"/>
      <c r="AA195" s="387"/>
      <c r="AB195" s="387"/>
      <c r="AC195" s="266"/>
    </row>
    <row r="196" spans="1:29" ht="12.75" customHeight="1">
      <c r="A196" s="266"/>
      <c r="B196" s="467"/>
      <c r="C196" s="266"/>
      <c r="D196" s="266"/>
      <c r="E196" s="266"/>
      <c r="F196" s="266"/>
      <c r="G196" s="266"/>
      <c r="H196" s="266"/>
      <c r="I196" s="266"/>
      <c r="J196" s="266"/>
      <c r="K196" s="266"/>
      <c r="L196" s="266"/>
      <c r="M196" s="266"/>
      <c r="N196" s="320"/>
      <c r="O196" s="320"/>
      <c r="P196" s="320"/>
      <c r="Q196" s="266"/>
      <c r="R196" s="266"/>
      <c r="S196" s="266"/>
      <c r="T196" s="266"/>
      <c r="U196" s="266"/>
      <c r="V196" s="266"/>
      <c r="W196" s="266"/>
      <c r="X196" s="266"/>
      <c r="Y196" s="387"/>
      <c r="Z196" s="387"/>
      <c r="AA196" s="387"/>
      <c r="AB196" s="387"/>
      <c r="AC196" s="266"/>
    </row>
    <row r="197" spans="1:29" ht="12.75" customHeight="1">
      <c r="A197" s="266"/>
      <c r="B197" s="467"/>
      <c r="C197" s="266"/>
      <c r="D197" s="266"/>
      <c r="E197" s="266"/>
      <c r="F197" s="266"/>
      <c r="G197" s="266"/>
      <c r="H197" s="266"/>
      <c r="I197" s="266"/>
      <c r="J197" s="266"/>
      <c r="K197" s="266"/>
      <c r="L197" s="266"/>
      <c r="M197" s="266"/>
      <c r="N197" s="320"/>
      <c r="O197" s="320"/>
      <c r="P197" s="320"/>
      <c r="Q197" s="266"/>
      <c r="R197" s="266"/>
      <c r="S197" s="266"/>
      <c r="T197" s="266"/>
      <c r="U197" s="266"/>
      <c r="V197" s="266"/>
      <c r="W197" s="266"/>
      <c r="X197" s="266"/>
      <c r="Y197" s="387"/>
      <c r="Z197" s="387"/>
      <c r="AA197" s="387"/>
      <c r="AB197" s="387"/>
      <c r="AC197" s="266"/>
    </row>
    <row r="198" spans="1:29" ht="12.75" customHeight="1">
      <c r="A198" s="266"/>
      <c r="B198" s="467"/>
      <c r="C198" s="266"/>
      <c r="D198" s="266"/>
      <c r="E198" s="266"/>
      <c r="F198" s="266"/>
      <c r="G198" s="266"/>
      <c r="H198" s="266"/>
      <c r="I198" s="266"/>
      <c r="J198" s="266"/>
      <c r="K198" s="266"/>
      <c r="L198" s="266"/>
      <c r="M198" s="266"/>
      <c r="N198" s="320"/>
      <c r="O198" s="320"/>
      <c r="P198" s="320"/>
      <c r="Q198" s="266"/>
      <c r="R198" s="266"/>
      <c r="S198" s="266"/>
      <c r="T198" s="266"/>
      <c r="U198" s="266"/>
      <c r="V198" s="266"/>
      <c r="W198" s="266"/>
      <c r="X198" s="266"/>
      <c r="Y198" s="387"/>
      <c r="Z198" s="387"/>
      <c r="AA198" s="387"/>
      <c r="AB198" s="387"/>
      <c r="AC198" s="266"/>
    </row>
    <row r="199" spans="1:29" ht="12.75" customHeight="1">
      <c r="A199" s="266"/>
      <c r="B199" s="467"/>
      <c r="C199" s="266"/>
      <c r="D199" s="266"/>
      <c r="E199" s="266"/>
      <c r="F199" s="266"/>
      <c r="G199" s="266"/>
      <c r="H199" s="266"/>
      <c r="I199" s="266"/>
      <c r="J199" s="266"/>
      <c r="K199" s="266"/>
      <c r="L199" s="266"/>
      <c r="M199" s="266"/>
      <c r="N199" s="320"/>
      <c r="O199" s="320"/>
      <c r="P199" s="320"/>
      <c r="Q199" s="266"/>
      <c r="R199" s="266"/>
      <c r="S199" s="266"/>
      <c r="T199" s="266"/>
      <c r="U199" s="266"/>
      <c r="V199" s="266"/>
      <c r="W199" s="266"/>
      <c r="X199" s="266"/>
      <c r="Y199" s="387"/>
      <c r="Z199" s="387"/>
      <c r="AA199" s="387"/>
      <c r="AB199" s="387"/>
      <c r="AC199" s="266"/>
    </row>
    <row r="200" spans="1:29" ht="12.75" customHeight="1">
      <c r="A200" s="266"/>
      <c r="B200" s="467"/>
      <c r="C200" s="266"/>
      <c r="D200" s="266"/>
      <c r="E200" s="266"/>
      <c r="F200" s="266"/>
      <c r="G200" s="266"/>
      <c r="H200" s="266"/>
      <c r="I200" s="266"/>
      <c r="J200" s="266"/>
      <c r="K200" s="266"/>
      <c r="L200" s="266"/>
      <c r="M200" s="266"/>
      <c r="N200" s="320"/>
      <c r="O200" s="320"/>
      <c r="P200" s="320"/>
      <c r="Q200" s="266"/>
      <c r="R200" s="266"/>
      <c r="S200" s="266"/>
      <c r="T200" s="266"/>
      <c r="U200" s="266"/>
      <c r="V200" s="266"/>
      <c r="W200" s="266"/>
      <c r="X200" s="266"/>
      <c r="Y200" s="387"/>
      <c r="Z200" s="387"/>
      <c r="AA200" s="387"/>
      <c r="AB200" s="387"/>
      <c r="AC200" s="266"/>
    </row>
    <row r="201" spans="1:29" ht="12.75" customHeight="1">
      <c r="A201" s="266"/>
      <c r="B201" s="467"/>
      <c r="C201" s="266"/>
      <c r="D201" s="266"/>
      <c r="E201" s="266"/>
      <c r="F201" s="266"/>
      <c r="G201" s="266"/>
      <c r="H201" s="266"/>
      <c r="I201" s="266"/>
      <c r="J201" s="266"/>
      <c r="K201" s="266"/>
      <c r="L201" s="266"/>
      <c r="M201" s="266"/>
      <c r="N201" s="320"/>
      <c r="O201" s="320"/>
      <c r="P201" s="320"/>
      <c r="Q201" s="266"/>
      <c r="R201" s="266"/>
      <c r="S201" s="266"/>
      <c r="T201" s="266"/>
      <c r="U201" s="266"/>
      <c r="V201" s="266"/>
      <c r="W201" s="266"/>
      <c r="X201" s="266"/>
      <c r="Y201" s="387"/>
      <c r="Z201" s="387"/>
      <c r="AA201" s="387"/>
      <c r="AB201" s="387"/>
      <c r="AC201" s="266"/>
    </row>
    <row r="202" spans="1:29" ht="12.75" customHeight="1">
      <c r="A202" s="266"/>
      <c r="B202" s="467"/>
      <c r="C202" s="266"/>
      <c r="D202" s="266"/>
      <c r="E202" s="266"/>
      <c r="F202" s="266"/>
      <c r="G202" s="266"/>
      <c r="H202" s="266"/>
      <c r="I202" s="266"/>
      <c r="J202" s="266"/>
      <c r="K202" s="266"/>
      <c r="L202" s="266"/>
      <c r="M202" s="266"/>
      <c r="N202" s="320"/>
      <c r="O202" s="320"/>
      <c r="P202" s="320"/>
      <c r="Q202" s="266"/>
      <c r="R202" s="266"/>
      <c r="S202" s="266"/>
      <c r="T202" s="266"/>
      <c r="U202" s="266"/>
      <c r="V202" s="266"/>
      <c r="W202" s="266"/>
      <c r="X202" s="266"/>
      <c r="Y202" s="387"/>
      <c r="Z202" s="387"/>
      <c r="AA202" s="387"/>
      <c r="AB202" s="387"/>
      <c r="AC202" s="266"/>
    </row>
    <row r="203" spans="1:29" ht="12.75" customHeight="1">
      <c r="A203" s="266"/>
      <c r="B203" s="467"/>
      <c r="C203" s="266"/>
      <c r="D203" s="266"/>
      <c r="E203" s="266"/>
      <c r="F203" s="266"/>
      <c r="G203" s="266"/>
      <c r="H203" s="266"/>
      <c r="I203" s="266"/>
      <c r="J203" s="266"/>
      <c r="K203" s="266"/>
      <c r="L203" s="266"/>
      <c r="M203" s="266"/>
      <c r="N203" s="320"/>
      <c r="O203" s="320"/>
      <c r="P203" s="320"/>
      <c r="Q203" s="266"/>
      <c r="R203" s="266"/>
      <c r="S203" s="266"/>
      <c r="T203" s="266"/>
      <c r="U203" s="266"/>
      <c r="V203" s="266"/>
      <c r="W203" s="266"/>
      <c r="X203" s="266"/>
      <c r="Y203" s="387"/>
      <c r="Z203" s="387"/>
      <c r="AA203" s="387"/>
      <c r="AB203" s="387"/>
      <c r="AC203" s="266"/>
    </row>
    <row r="204" spans="1:29" ht="12.75" customHeight="1">
      <c r="A204" s="266"/>
      <c r="B204" s="467"/>
      <c r="C204" s="266"/>
      <c r="D204" s="266"/>
      <c r="E204" s="266"/>
      <c r="F204" s="266"/>
      <c r="G204" s="266"/>
      <c r="H204" s="266"/>
      <c r="I204" s="266"/>
      <c r="J204" s="266"/>
      <c r="K204" s="266"/>
      <c r="L204" s="266"/>
      <c r="M204" s="266"/>
      <c r="N204" s="320"/>
      <c r="O204" s="320"/>
      <c r="P204" s="320"/>
      <c r="Q204" s="266"/>
      <c r="R204" s="266"/>
      <c r="S204" s="266"/>
      <c r="T204" s="266"/>
      <c r="U204" s="266"/>
      <c r="V204" s="266"/>
      <c r="W204" s="266"/>
      <c r="X204" s="266"/>
      <c r="Y204" s="387"/>
      <c r="Z204" s="387"/>
      <c r="AA204" s="387"/>
      <c r="AB204" s="387"/>
      <c r="AC204" s="266"/>
    </row>
    <row r="205" spans="1:29" ht="12.75" customHeight="1">
      <c r="A205" s="266"/>
      <c r="B205" s="467"/>
      <c r="C205" s="266"/>
      <c r="D205" s="266"/>
      <c r="E205" s="266"/>
      <c r="F205" s="266"/>
      <c r="G205" s="266"/>
      <c r="H205" s="266"/>
      <c r="I205" s="266"/>
      <c r="J205" s="266"/>
      <c r="K205" s="266"/>
      <c r="L205" s="266"/>
      <c r="M205" s="266"/>
      <c r="N205" s="320"/>
      <c r="O205" s="320"/>
      <c r="P205" s="320"/>
      <c r="Q205" s="266"/>
      <c r="R205" s="266"/>
      <c r="S205" s="266"/>
      <c r="T205" s="266"/>
      <c r="U205" s="266"/>
      <c r="V205" s="266"/>
      <c r="W205" s="266"/>
      <c r="X205" s="266"/>
      <c r="Y205" s="387"/>
      <c r="Z205" s="387"/>
      <c r="AA205" s="387"/>
      <c r="AB205" s="387"/>
      <c r="AC205" s="266"/>
    </row>
    <row r="206" spans="1:29" ht="12.75" customHeight="1">
      <c r="A206" s="266"/>
      <c r="B206" s="467"/>
      <c r="C206" s="266"/>
      <c r="D206" s="266"/>
      <c r="E206" s="266"/>
      <c r="F206" s="266"/>
      <c r="G206" s="266"/>
      <c r="H206" s="266"/>
      <c r="I206" s="266"/>
      <c r="J206" s="266"/>
      <c r="K206" s="266"/>
      <c r="L206" s="266"/>
      <c r="M206" s="266"/>
      <c r="N206" s="320"/>
      <c r="O206" s="320"/>
      <c r="P206" s="320"/>
      <c r="Q206" s="266"/>
      <c r="R206" s="266"/>
      <c r="S206" s="266"/>
      <c r="T206" s="266"/>
      <c r="U206" s="266"/>
      <c r="V206" s="266"/>
      <c r="W206" s="266"/>
      <c r="X206" s="266"/>
      <c r="Y206" s="387"/>
      <c r="Z206" s="387"/>
      <c r="AA206" s="387"/>
      <c r="AB206" s="387"/>
      <c r="AC206" s="266"/>
    </row>
    <row r="207" spans="1:29" ht="12.75" customHeight="1">
      <c r="A207" s="266"/>
      <c r="B207" s="467"/>
      <c r="C207" s="266"/>
      <c r="D207" s="266"/>
      <c r="E207" s="266"/>
      <c r="F207" s="266"/>
      <c r="G207" s="266"/>
      <c r="H207" s="266"/>
      <c r="I207" s="266"/>
      <c r="J207" s="266"/>
      <c r="K207" s="266"/>
      <c r="L207" s="266"/>
      <c r="M207" s="266"/>
      <c r="N207" s="320"/>
      <c r="O207" s="320"/>
      <c r="P207" s="320"/>
      <c r="Q207" s="266"/>
      <c r="R207" s="266"/>
      <c r="S207" s="266"/>
      <c r="T207" s="266"/>
      <c r="U207" s="266"/>
      <c r="V207" s="266"/>
      <c r="W207" s="266"/>
      <c r="X207" s="266"/>
      <c r="Y207" s="387"/>
      <c r="Z207" s="387"/>
      <c r="AA207" s="387"/>
      <c r="AB207" s="387"/>
      <c r="AC207" s="266"/>
    </row>
    <row r="208" spans="1:29" ht="12.75" customHeight="1">
      <c r="A208" s="266"/>
      <c r="B208" s="467"/>
      <c r="C208" s="266"/>
      <c r="D208" s="266"/>
      <c r="E208" s="266"/>
      <c r="F208" s="266"/>
      <c r="G208" s="266"/>
      <c r="H208" s="266"/>
      <c r="I208" s="266"/>
      <c r="J208" s="266"/>
      <c r="K208" s="266"/>
      <c r="L208" s="266"/>
      <c r="M208" s="266"/>
      <c r="N208" s="320"/>
      <c r="O208" s="320"/>
      <c r="P208" s="320"/>
      <c r="Q208" s="266"/>
      <c r="R208" s="266"/>
      <c r="S208" s="266"/>
      <c r="T208" s="266"/>
      <c r="U208" s="266"/>
      <c r="V208" s="266"/>
      <c r="W208" s="266"/>
      <c r="X208" s="266"/>
      <c r="Y208" s="387"/>
      <c r="Z208" s="387"/>
      <c r="AA208" s="387"/>
      <c r="AB208" s="387"/>
      <c r="AC208" s="266"/>
    </row>
    <row r="209" spans="1:29" ht="12.75" customHeight="1">
      <c r="A209" s="266"/>
      <c r="B209" s="467"/>
      <c r="C209" s="266"/>
      <c r="D209" s="266"/>
      <c r="E209" s="266"/>
      <c r="F209" s="266"/>
      <c r="G209" s="266"/>
      <c r="H209" s="266"/>
      <c r="I209" s="266"/>
      <c r="J209" s="266"/>
      <c r="K209" s="266"/>
      <c r="L209" s="266"/>
      <c r="M209" s="266"/>
      <c r="N209" s="320"/>
      <c r="O209" s="320"/>
      <c r="P209" s="320"/>
      <c r="Q209" s="266"/>
      <c r="R209" s="266"/>
      <c r="S209" s="266"/>
      <c r="T209" s="266"/>
      <c r="U209" s="266"/>
      <c r="V209" s="266"/>
      <c r="W209" s="266"/>
      <c r="X209" s="266"/>
      <c r="Y209" s="387"/>
      <c r="Z209" s="387"/>
      <c r="AA209" s="387"/>
      <c r="AB209" s="387"/>
      <c r="AC209" s="266"/>
    </row>
    <row r="210" spans="1:29" ht="12.75" customHeight="1">
      <c r="A210" s="266"/>
      <c r="B210" s="467"/>
      <c r="C210" s="266"/>
      <c r="D210" s="266"/>
      <c r="E210" s="266"/>
      <c r="F210" s="266"/>
      <c r="G210" s="266"/>
      <c r="H210" s="266"/>
      <c r="I210" s="266"/>
      <c r="J210" s="266"/>
      <c r="K210" s="266"/>
      <c r="L210" s="266"/>
      <c r="M210" s="266"/>
      <c r="N210" s="320"/>
      <c r="O210" s="320"/>
      <c r="P210" s="320"/>
      <c r="Q210" s="266"/>
      <c r="R210" s="266"/>
      <c r="S210" s="266"/>
      <c r="T210" s="266"/>
      <c r="U210" s="266"/>
      <c r="V210" s="266"/>
      <c r="W210" s="266"/>
      <c r="X210" s="266"/>
      <c r="Y210" s="387"/>
      <c r="Z210" s="387"/>
      <c r="AA210" s="387"/>
      <c r="AB210" s="387"/>
      <c r="AC210" s="266"/>
    </row>
    <row r="211" spans="1:29" ht="12.75" customHeight="1">
      <c r="A211" s="266"/>
      <c r="B211" s="467"/>
      <c r="C211" s="266"/>
      <c r="D211" s="266"/>
      <c r="E211" s="266"/>
      <c r="F211" s="266"/>
      <c r="G211" s="266"/>
      <c r="H211" s="266"/>
      <c r="I211" s="266"/>
      <c r="J211" s="266"/>
      <c r="K211" s="266"/>
      <c r="L211" s="266"/>
      <c r="M211" s="266"/>
      <c r="N211" s="320"/>
      <c r="O211" s="320"/>
      <c r="P211" s="320"/>
      <c r="Q211" s="266"/>
      <c r="R211" s="266"/>
      <c r="S211" s="266"/>
      <c r="T211" s="266"/>
      <c r="U211" s="266"/>
      <c r="V211" s="266"/>
      <c r="W211" s="266"/>
      <c r="X211" s="266"/>
      <c r="Y211" s="387"/>
      <c r="Z211" s="387"/>
      <c r="AA211" s="387"/>
      <c r="AB211" s="387"/>
      <c r="AC211" s="266"/>
    </row>
    <row r="212" spans="1:29" ht="12.75" customHeight="1">
      <c r="A212" s="266"/>
      <c r="B212" s="467"/>
      <c r="C212" s="266"/>
      <c r="D212" s="266"/>
      <c r="E212" s="266"/>
      <c r="F212" s="266"/>
      <c r="G212" s="266"/>
      <c r="H212" s="266"/>
      <c r="I212" s="266"/>
      <c r="J212" s="266"/>
      <c r="K212" s="266"/>
      <c r="L212" s="266"/>
      <c r="M212" s="266"/>
      <c r="N212" s="320"/>
      <c r="O212" s="320"/>
      <c r="P212" s="320"/>
      <c r="Q212" s="266"/>
      <c r="R212" s="266"/>
      <c r="S212" s="266"/>
      <c r="T212" s="266"/>
      <c r="U212" s="266"/>
      <c r="V212" s="266"/>
      <c r="W212" s="266"/>
      <c r="X212" s="266"/>
      <c r="Y212" s="387"/>
      <c r="Z212" s="387"/>
      <c r="AA212" s="387"/>
      <c r="AB212" s="387"/>
      <c r="AC212" s="266"/>
    </row>
    <row r="213" spans="1:29" ht="12.75" customHeight="1">
      <c r="A213" s="266"/>
      <c r="B213" s="467"/>
      <c r="C213" s="266"/>
      <c r="D213" s="266"/>
      <c r="E213" s="266"/>
      <c r="F213" s="266"/>
      <c r="G213" s="266"/>
      <c r="H213" s="266"/>
      <c r="I213" s="266"/>
      <c r="J213" s="266"/>
      <c r="K213" s="266"/>
      <c r="L213" s="266"/>
      <c r="M213" s="266"/>
      <c r="N213" s="320"/>
      <c r="O213" s="320"/>
      <c r="P213" s="320"/>
      <c r="Q213" s="266"/>
      <c r="R213" s="266"/>
      <c r="S213" s="266"/>
      <c r="T213" s="266"/>
      <c r="U213" s="266"/>
      <c r="V213" s="266"/>
      <c r="W213" s="266"/>
      <c r="X213" s="266"/>
      <c r="Y213" s="387"/>
      <c r="Z213" s="387"/>
      <c r="AA213" s="387"/>
      <c r="AB213" s="387"/>
      <c r="AC213" s="266"/>
    </row>
    <row r="214" spans="1:29" ht="12.75" customHeight="1">
      <c r="A214" s="266"/>
      <c r="B214" s="467"/>
      <c r="C214" s="266"/>
      <c r="D214" s="266"/>
      <c r="E214" s="266"/>
      <c r="F214" s="266"/>
      <c r="G214" s="266"/>
      <c r="H214" s="266"/>
      <c r="I214" s="266"/>
      <c r="J214" s="266"/>
      <c r="K214" s="266"/>
      <c r="L214" s="266"/>
      <c r="M214" s="266"/>
      <c r="N214" s="320"/>
      <c r="O214" s="320"/>
      <c r="P214" s="320"/>
      <c r="Q214" s="266"/>
      <c r="R214" s="266"/>
      <c r="S214" s="266"/>
      <c r="T214" s="266"/>
      <c r="U214" s="266"/>
      <c r="V214" s="266"/>
      <c r="W214" s="266"/>
      <c r="X214" s="266"/>
      <c r="Y214" s="387"/>
      <c r="Z214" s="387"/>
      <c r="AA214" s="387"/>
      <c r="AB214" s="387"/>
      <c r="AC214" s="266"/>
    </row>
    <row r="215" spans="1:29" ht="12.75" customHeight="1">
      <c r="A215" s="266"/>
      <c r="B215" s="467"/>
      <c r="C215" s="266"/>
      <c r="D215" s="266"/>
      <c r="E215" s="266"/>
      <c r="F215" s="266"/>
      <c r="G215" s="266"/>
      <c r="H215" s="266"/>
      <c r="I215" s="266"/>
      <c r="J215" s="266"/>
      <c r="K215" s="266"/>
      <c r="L215" s="266"/>
      <c r="M215" s="266"/>
      <c r="N215" s="320"/>
      <c r="O215" s="320"/>
      <c r="P215" s="320"/>
      <c r="Q215" s="266"/>
      <c r="R215" s="266"/>
      <c r="S215" s="266"/>
      <c r="T215" s="266"/>
      <c r="U215" s="266"/>
      <c r="V215" s="266"/>
      <c r="W215" s="266"/>
      <c r="X215" s="266"/>
      <c r="Y215" s="387"/>
      <c r="Z215" s="387"/>
      <c r="AA215" s="387"/>
      <c r="AB215" s="387"/>
      <c r="AC215" s="266"/>
    </row>
    <row r="216" spans="1:29" ht="12.75" customHeight="1">
      <c r="A216" s="266"/>
      <c r="B216" s="467"/>
      <c r="C216" s="266"/>
      <c r="D216" s="266"/>
      <c r="E216" s="266"/>
      <c r="F216" s="266"/>
      <c r="G216" s="266"/>
      <c r="H216" s="266"/>
      <c r="I216" s="266"/>
      <c r="J216" s="266"/>
      <c r="K216" s="266"/>
      <c r="L216" s="266"/>
      <c r="M216" s="266"/>
      <c r="N216" s="320"/>
      <c r="O216" s="320"/>
      <c r="P216" s="320"/>
      <c r="Q216" s="266"/>
      <c r="R216" s="266"/>
      <c r="S216" s="266"/>
      <c r="T216" s="266"/>
      <c r="U216" s="266"/>
      <c r="V216" s="266"/>
      <c r="W216" s="266"/>
      <c r="X216" s="266"/>
      <c r="Y216" s="387"/>
      <c r="Z216" s="387"/>
      <c r="AA216" s="387"/>
      <c r="AB216" s="387"/>
      <c r="AC216" s="266"/>
    </row>
    <row r="217" spans="1:29" ht="12.75" customHeight="1">
      <c r="A217" s="266"/>
      <c r="B217" s="467"/>
      <c r="C217" s="266"/>
      <c r="D217" s="266"/>
      <c r="E217" s="266"/>
      <c r="F217" s="266"/>
      <c r="G217" s="266"/>
      <c r="H217" s="266"/>
      <c r="I217" s="266"/>
      <c r="J217" s="266"/>
      <c r="K217" s="266"/>
      <c r="L217" s="266"/>
      <c r="M217" s="266"/>
      <c r="N217" s="320"/>
      <c r="O217" s="320"/>
      <c r="P217" s="320"/>
      <c r="Q217" s="266"/>
      <c r="R217" s="266"/>
      <c r="S217" s="266"/>
      <c r="T217" s="266"/>
      <c r="U217" s="266"/>
      <c r="V217" s="266"/>
      <c r="W217" s="266"/>
      <c r="X217" s="266"/>
      <c r="Y217" s="387"/>
      <c r="Z217" s="387"/>
      <c r="AA217" s="387"/>
      <c r="AB217" s="387"/>
      <c r="AC217" s="266"/>
    </row>
    <row r="218" spans="1:29" ht="12.75" customHeight="1">
      <c r="A218" s="266"/>
      <c r="B218" s="467"/>
      <c r="C218" s="266"/>
      <c r="D218" s="266"/>
      <c r="E218" s="266"/>
      <c r="F218" s="266"/>
      <c r="G218" s="266"/>
      <c r="H218" s="266"/>
      <c r="I218" s="266"/>
      <c r="J218" s="266"/>
      <c r="K218" s="266"/>
      <c r="L218" s="266"/>
      <c r="M218" s="266"/>
      <c r="N218" s="320"/>
      <c r="O218" s="320"/>
      <c r="P218" s="320"/>
      <c r="Q218" s="266"/>
      <c r="R218" s="266"/>
      <c r="S218" s="266"/>
      <c r="T218" s="266"/>
      <c r="U218" s="266"/>
      <c r="V218" s="266"/>
      <c r="W218" s="266"/>
      <c r="X218" s="266"/>
      <c r="Y218" s="387"/>
      <c r="Z218" s="387"/>
      <c r="AA218" s="387"/>
      <c r="AB218" s="387"/>
      <c r="AC218" s="266"/>
    </row>
    <row r="219" spans="1:29" ht="12.75" customHeight="1">
      <c r="A219" s="266"/>
      <c r="B219" s="467"/>
      <c r="C219" s="266"/>
      <c r="D219" s="266"/>
      <c r="E219" s="266"/>
      <c r="F219" s="266"/>
      <c r="G219" s="266"/>
      <c r="H219" s="266"/>
      <c r="I219" s="266"/>
      <c r="J219" s="266"/>
      <c r="K219" s="266"/>
      <c r="L219" s="266"/>
      <c r="M219" s="266"/>
      <c r="N219" s="320"/>
      <c r="O219" s="320"/>
      <c r="P219" s="320"/>
      <c r="Q219" s="266"/>
      <c r="R219" s="266"/>
      <c r="S219" s="266"/>
      <c r="T219" s="266"/>
      <c r="U219" s="266"/>
      <c r="V219" s="266"/>
      <c r="W219" s="266"/>
      <c r="X219" s="266"/>
      <c r="Y219" s="387"/>
      <c r="Z219" s="387"/>
      <c r="AA219" s="387"/>
      <c r="AB219" s="387"/>
      <c r="AC219" s="266"/>
    </row>
    <row r="220" spans="1:29" ht="12.75" customHeight="1">
      <c r="A220" s="266"/>
      <c r="B220" s="467"/>
      <c r="C220" s="266"/>
      <c r="D220" s="266"/>
      <c r="E220" s="266"/>
      <c r="F220" s="266"/>
      <c r="G220" s="266"/>
      <c r="H220" s="266"/>
      <c r="I220" s="266"/>
      <c r="J220" s="266"/>
      <c r="K220" s="266"/>
      <c r="L220" s="266"/>
      <c r="M220" s="266"/>
      <c r="N220" s="320"/>
      <c r="O220" s="320"/>
      <c r="P220" s="320"/>
      <c r="Q220" s="266"/>
      <c r="R220" s="266"/>
      <c r="S220" s="266"/>
      <c r="T220" s="266"/>
      <c r="U220" s="266"/>
      <c r="V220" s="266"/>
      <c r="W220" s="266"/>
      <c r="X220" s="266"/>
      <c r="Y220" s="387"/>
      <c r="Z220" s="387"/>
      <c r="AA220" s="387"/>
      <c r="AB220" s="387"/>
      <c r="AC220" s="266"/>
    </row>
    <row r="221" spans="1:29" ht="12.75" customHeight="1">
      <c r="A221" s="266"/>
      <c r="B221" s="467"/>
      <c r="C221" s="266"/>
      <c r="D221" s="266"/>
      <c r="E221" s="266"/>
      <c r="F221" s="266"/>
      <c r="G221" s="266"/>
      <c r="H221" s="266"/>
      <c r="I221" s="266"/>
      <c r="J221" s="266"/>
      <c r="K221" s="266"/>
      <c r="L221" s="266"/>
      <c r="M221" s="266"/>
      <c r="N221" s="320"/>
      <c r="O221" s="320"/>
      <c r="P221" s="320"/>
      <c r="Q221" s="266"/>
      <c r="R221" s="266"/>
      <c r="S221" s="266"/>
      <c r="T221" s="266"/>
      <c r="U221" s="266"/>
      <c r="V221" s="266"/>
      <c r="W221" s="266"/>
      <c r="X221" s="266"/>
      <c r="Y221" s="387"/>
      <c r="Z221" s="387"/>
      <c r="AA221" s="387"/>
      <c r="AB221" s="387"/>
      <c r="AC221" s="266"/>
    </row>
    <row r="222" spans="1:29" ht="12.75" customHeight="1">
      <c r="A222" s="266"/>
      <c r="B222" s="467"/>
      <c r="C222" s="266"/>
      <c r="D222" s="266"/>
      <c r="E222" s="266"/>
      <c r="F222" s="266"/>
      <c r="G222" s="266"/>
      <c r="H222" s="266"/>
      <c r="I222" s="266"/>
      <c r="J222" s="266"/>
      <c r="K222" s="266"/>
      <c r="L222" s="266"/>
      <c r="M222" s="266"/>
      <c r="N222" s="320"/>
      <c r="O222" s="320"/>
      <c r="P222" s="320"/>
      <c r="Q222" s="266"/>
      <c r="R222" s="266"/>
      <c r="S222" s="266"/>
      <c r="T222" s="266"/>
      <c r="U222" s="266"/>
      <c r="V222" s="266"/>
      <c r="W222" s="266"/>
      <c r="X222" s="266"/>
      <c r="Y222" s="387"/>
      <c r="Z222" s="387"/>
      <c r="AA222" s="387"/>
      <c r="AB222" s="387"/>
      <c r="AC222" s="266"/>
    </row>
    <row r="223" spans="1:29" ht="12.75" customHeight="1">
      <c r="A223" s="266"/>
      <c r="B223" s="467"/>
      <c r="C223" s="266"/>
      <c r="D223" s="266"/>
      <c r="E223" s="266"/>
      <c r="F223" s="266"/>
      <c r="G223" s="266"/>
      <c r="H223" s="266"/>
      <c r="I223" s="266"/>
      <c r="J223" s="266"/>
      <c r="K223" s="266"/>
      <c r="L223" s="266"/>
      <c r="M223" s="266"/>
      <c r="N223" s="320"/>
      <c r="O223" s="320"/>
      <c r="P223" s="320"/>
      <c r="Q223" s="266"/>
      <c r="R223" s="266"/>
      <c r="S223" s="266"/>
      <c r="T223" s="266"/>
      <c r="U223" s="266"/>
      <c r="V223" s="266"/>
      <c r="W223" s="266"/>
      <c r="X223" s="266"/>
      <c r="Y223" s="387"/>
      <c r="Z223" s="387"/>
      <c r="AA223" s="387"/>
      <c r="AB223" s="387"/>
      <c r="AC223" s="266"/>
    </row>
    <row r="224" spans="1:29" ht="12.75" customHeight="1">
      <c r="A224" s="266"/>
      <c r="B224" s="467"/>
      <c r="C224" s="266"/>
      <c r="D224" s="266"/>
      <c r="E224" s="266"/>
      <c r="F224" s="266"/>
      <c r="G224" s="266"/>
      <c r="H224" s="266"/>
      <c r="I224" s="266"/>
      <c r="J224" s="266"/>
      <c r="K224" s="266"/>
      <c r="L224" s="266"/>
      <c r="M224" s="266"/>
      <c r="N224" s="320"/>
      <c r="O224" s="320"/>
      <c r="P224" s="320"/>
      <c r="Q224" s="266"/>
      <c r="R224" s="266"/>
      <c r="S224" s="266"/>
      <c r="T224" s="266"/>
      <c r="U224" s="266"/>
      <c r="V224" s="266"/>
      <c r="W224" s="266"/>
      <c r="X224" s="266"/>
      <c r="Y224" s="387"/>
      <c r="Z224" s="387"/>
      <c r="AA224" s="387"/>
      <c r="AB224" s="387"/>
      <c r="AC224" s="266"/>
    </row>
    <row r="225" spans="1:29" ht="12.75" customHeight="1">
      <c r="A225" s="266"/>
      <c r="B225" s="467"/>
      <c r="C225" s="266"/>
      <c r="D225" s="266"/>
      <c r="E225" s="266"/>
      <c r="F225" s="266"/>
      <c r="G225" s="266"/>
      <c r="H225" s="266"/>
      <c r="I225" s="266"/>
      <c r="J225" s="266"/>
      <c r="K225" s="266"/>
      <c r="L225" s="266"/>
      <c r="M225" s="266"/>
      <c r="N225" s="320"/>
      <c r="O225" s="320"/>
      <c r="P225" s="320"/>
      <c r="Q225" s="266"/>
      <c r="R225" s="266"/>
      <c r="S225" s="266"/>
      <c r="T225" s="266"/>
      <c r="U225" s="266"/>
      <c r="V225" s="266"/>
      <c r="W225" s="266"/>
      <c r="X225" s="266"/>
      <c r="Y225" s="387"/>
      <c r="Z225" s="387"/>
      <c r="AA225" s="387"/>
      <c r="AB225" s="387"/>
      <c r="AC225" s="266"/>
    </row>
    <row r="226" spans="1:29" ht="12.75" customHeight="1">
      <c r="A226" s="266"/>
      <c r="B226" s="467"/>
      <c r="C226" s="266"/>
      <c r="D226" s="266"/>
      <c r="E226" s="266"/>
      <c r="F226" s="266"/>
      <c r="G226" s="266"/>
      <c r="H226" s="266"/>
      <c r="I226" s="266"/>
      <c r="J226" s="266"/>
      <c r="K226" s="266"/>
      <c r="L226" s="266"/>
      <c r="M226" s="266"/>
      <c r="N226" s="320"/>
      <c r="O226" s="320"/>
      <c r="P226" s="320"/>
      <c r="Q226" s="266"/>
      <c r="R226" s="266"/>
      <c r="S226" s="266"/>
      <c r="T226" s="266"/>
      <c r="U226" s="266"/>
      <c r="V226" s="266"/>
      <c r="W226" s="266"/>
      <c r="X226" s="266"/>
      <c r="Y226" s="387"/>
      <c r="Z226" s="387"/>
      <c r="AA226" s="387"/>
      <c r="AB226" s="387"/>
      <c r="AC226" s="266"/>
    </row>
    <row r="227" spans="1:29" ht="12.75" customHeight="1">
      <c r="A227" s="266"/>
      <c r="B227" s="467"/>
      <c r="C227" s="266"/>
      <c r="D227" s="266"/>
      <c r="E227" s="266"/>
      <c r="F227" s="266"/>
      <c r="G227" s="266"/>
      <c r="H227" s="266"/>
      <c r="I227" s="266"/>
      <c r="J227" s="266"/>
      <c r="K227" s="266"/>
      <c r="L227" s="266"/>
      <c r="M227" s="266"/>
      <c r="N227" s="320"/>
      <c r="O227" s="320"/>
      <c r="P227" s="320"/>
      <c r="Q227" s="266"/>
      <c r="R227" s="266"/>
      <c r="S227" s="266"/>
      <c r="T227" s="266"/>
      <c r="U227" s="266"/>
      <c r="V227" s="266"/>
      <c r="W227" s="266"/>
      <c r="X227" s="266"/>
      <c r="Y227" s="387"/>
      <c r="Z227" s="387"/>
      <c r="AA227" s="387"/>
      <c r="AB227" s="387"/>
      <c r="AC227" s="266"/>
    </row>
    <row r="228" spans="1:29" ht="12.75" customHeight="1">
      <c r="A228" s="266"/>
      <c r="B228" s="467"/>
      <c r="C228" s="266"/>
      <c r="D228" s="266"/>
      <c r="E228" s="266"/>
      <c r="F228" s="266"/>
      <c r="G228" s="266"/>
      <c r="H228" s="266"/>
      <c r="I228" s="266"/>
      <c r="J228" s="266"/>
      <c r="K228" s="266"/>
      <c r="L228" s="266"/>
      <c r="M228" s="266"/>
      <c r="N228" s="320"/>
      <c r="O228" s="320"/>
      <c r="P228" s="320"/>
      <c r="Q228" s="266"/>
      <c r="R228" s="266"/>
      <c r="S228" s="266"/>
      <c r="T228" s="266"/>
      <c r="U228" s="266"/>
      <c r="V228" s="266"/>
      <c r="W228" s="266"/>
      <c r="X228" s="266"/>
      <c r="Y228" s="387"/>
      <c r="Z228" s="387"/>
      <c r="AA228" s="387"/>
      <c r="AB228" s="387"/>
      <c r="AC228" s="266"/>
    </row>
    <row r="229" spans="1:29" ht="12.75" customHeight="1">
      <c r="A229" s="266"/>
      <c r="B229" s="467"/>
      <c r="C229" s="266"/>
      <c r="D229" s="266"/>
      <c r="E229" s="266"/>
      <c r="F229" s="266"/>
      <c r="G229" s="266"/>
      <c r="H229" s="266"/>
      <c r="I229" s="266"/>
      <c r="J229" s="266"/>
      <c r="K229" s="266"/>
      <c r="L229" s="266"/>
      <c r="M229" s="266"/>
      <c r="N229" s="320"/>
      <c r="O229" s="320"/>
      <c r="P229" s="320"/>
      <c r="Q229" s="266"/>
      <c r="R229" s="266"/>
      <c r="S229" s="266"/>
      <c r="T229" s="266"/>
      <c r="U229" s="266"/>
      <c r="V229" s="266"/>
      <c r="W229" s="266"/>
      <c r="X229" s="266"/>
      <c r="Y229" s="387"/>
      <c r="Z229" s="387"/>
      <c r="AA229" s="387"/>
      <c r="AB229" s="387"/>
      <c r="AC229" s="266"/>
    </row>
    <row r="230" spans="1:29" ht="12.75" customHeight="1">
      <c r="A230" s="266"/>
      <c r="B230" s="467"/>
      <c r="C230" s="266"/>
      <c r="D230" s="266" t="s">
        <v>3088</v>
      </c>
      <c r="E230" s="266"/>
      <c r="F230" s="266"/>
      <c r="G230" s="266"/>
      <c r="H230" s="266"/>
      <c r="I230" s="266"/>
      <c r="J230" s="266"/>
      <c r="K230" s="266"/>
      <c r="L230" s="266"/>
      <c r="M230" s="266"/>
      <c r="N230" s="320"/>
      <c r="O230" s="320"/>
      <c r="P230" s="320"/>
      <c r="Q230" s="266"/>
      <c r="R230" s="266"/>
      <c r="S230" s="266"/>
      <c r="T230" s="266"/>
      <c r="U230" s="266"/>
      <c r="V230" s="266"/>
      <c r="W230" s="266"/>
      <c r="X230" s="266"/>
      <c r="Y230" s="387"/>
      <c r="Z230" s="387"/>
      <c r="AA230" s="387"/>
      <c r="AB230" s="387"/>
      <c r="AC230" s="266"/>
    </row>
  </sheetData>
  <autoFilter ref="A2:AB191"/>
  <mergeCells count="2">
    <mergeCell ref="A1:K1"/>
    <mergeCell ref="Y1:AB1"/>
  </mergeCells>
  <pageMargins left="0.7" right="0.7" top="0.75" bottom="0.75" header="0" footer="0"/>
  <pageSetup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Resumen</vt:lpstr>
      <vt:lpstr>Lote 1 Agropecuaria</vt:lpstr>
      <vt:lpstr>Lote 2 Agroindustria</vt:lpstr>
      <vt:lpstr>Lote 5 Industria </vt:lpstr>
      <vt:lpstr>Lote 7 Sistemas</vt:lpstr>
      <vt:lpstr>Lote 4 Bisuteria</vt:lpstr>
      <vt:lpstr>Lote 3 Salud &amp; deporte</vt:lpstr>
      <vt:lpstr>Lote 6 adtva y financ Papeleria</vt:lpstr>
      <vt:lpstr>Lote 9 Agrosennova</vt:lpstr>
      <vt:lpstr>Lote 8 Laboratorio sennova</vt:lpstr>
      <vt:lpstr>Lote 10 Sistemas Sennova</vt:lpstr>
      <vt:lpstr>Lote 11 Papelería sennova</vt:lpstr>
      <vt:lpstr>Lote 12 Mecanico sennova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Vanessa Teran Montoya</dc:creator>
  <cp:keywords/>
  <dc:description/>
  <cp:lastModifiedBy>Usuario</cp:lastModifiedBy>
  <cp:revision/>
  <dcterms:created xsi:type="dcterms:W3CDTF">2018-02-14T19:54:45Z</dcterms:created>
  <dcterms:modified xsi:type="dcterms:W3CDTF">2022-08-01T22:33:41Z</dcterms:modified>
  <cp:category/>
  <cp:contentStatus/>
</cp:coreProperties>
</file>