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dhenao\Documents\DANIELA\2022\SENA\4. MENOR CUANTIA\SAMC-004-MTTO PTAR Y PTAP\"/>
    </mc:Choice>
  </mc:AlternateContent>
  <xr:revisionPtr revIDLastSave="0" documentId="13_ncr:1_{41992AF7-063E-4FB9-A2AF-F036DEBEC8E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nte plantas CAM" sheetId="4" r:id="rId1"/>
  </sheets>
  <definedNames>
    <definedName name="_xlnm.Print_Titles" localSheetId="0">'mante plantas CAM'!$1:$4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4" l="1"/>
  <c r="M32" i="4" l="1"/>
  <c r="M29" i="4"/>
  <c r="N29" i="4" s="1"/>
  <c r="O29" i="4" s="1"/>
  <c r="K35" i="4"/>
  <c r="L35" i="4" s="1"/>
  <c r="H35" i="4"/>
  <c r="I35" i="4" s="1"/>
  <c r="K34" i="4"/>
  <c r="L34" i="4" s="1"/>
  <c r="H34" i="4"/>
  <c r="I34" i="4" s="1"/>
  <c r="K33" i="4"/>
  <c r="L33" i="4" s="1"/>
  <c r="H33" i="4"/>
  <c r="I33" i="4" s="1"/>
  <c r="K32" i="4"/>
  <c r="L32" i="4" s="1"/>
  <c r="H32" i="4"/>
  <c r="I32" i="4" s="1"/>
  <c r="K31" i="4"/>
  <c r="L31" i="4" s="1"/>
  <c r="H31" i="4"/>
  <c r="I31" i="4" s="1"/>
  <c r="M31" i="4"/>
  <c r="N31" i="4" s="1"/>
  <c r="O31" i="4" s="1"/>
  <c r="K30" i="4"/>
  <c r="L30" i="4" s="1"/>
  <c r="H30" i="4"/>
  <c r="I30" i="4" s="1"/>
  <c r="K29" i="4"/>
  <c r="L29" i="4" s="1"/>
  <c r="H29" i="4"/>
  <c r="I29" i="4" s="1"/>
  <c r="K28" i="4"/>
  <c r="L28" i="4" s="1"/>
  <c r="H28" i="4"/>
  <c r="I28" i="4" s="1"/>
  <c r="K27" i="4"/>
  <c r="L27" i="4" s="1"/>
  <c r="H27" i="4"/>
  <c r="I27" i="4" s="1"/>
  <c r="K26" i="4"/>
  <c r="L26" i="4" s="1"/>
  <c r="H26" i="4"/>
  <c r="I26" i="4" s="1"/>
  <c r="K25" i="4"/>
  <c r="L25" i="4" s="1"/>
  <c r="H25" i="4"/>
  <c r="I25" i="4" s="1"/>
  <c r="K24" i="4"/>
  <c r="L24" i="4" s="1"/>
  <c r="H24" i="4"/>
  <c r="I24" i="4" s="1"/>
  <c r="K23" i="4"/>
  <c r="L23" i="4" s="1"/>
  <c r="H23" i="4"/>
  <c r="I23" i="4" s="1"/>
  <c r="K22" i="4"/>
  <c r="L22" i="4" s="1"/>
  <c r="H22" i="4"/>
  <c r="I22" i="4" s="1"/>
  <c r="K21" i="4"/>
  <c r="L21" i="4" s="1"/>
  <c r="M21" i="4"/>
  <c r="N21" i="4" s="1"/>
  <c r="O21" i="4" s="1"/>
  <c r="K20" i="4"/>
  <c r="L20" i="4" s="1"/>
  <c r="H20" i="4"/>
  <c r="I20" i="4" s="1"/>
  <c r="K19" i="4"/>
  <c r="L19" i="4" s="1"/>
  <c r="M19" i="4"/>
  <c r="N19" i="4" s="1"/>
  <c r="O19" i="4" s="1"/>
  <c r="K18" i="4"/>
  <c r="L18" i="4" s="1"/>
  <c r="H18" i="4"/>
  <c r="I18" i="4" s="1"/>
  <c r="K17" i="4"/>
  <c r="L17" i="4" s="1"/>
  <c r="H17" i="4"/>
  <c r="I17" i="4" s="1"/>
  <c r="K16" i="4"/>
  <c r="L16" i="4" s="1"/>
  <c r="H16" i="4"/>
  <c r="I16" i="4" s="1"/>
  <c r="K15" i="4"/>
  <c r="L15" i="4" s="1"/>
  <c r="H15" i="4"/>
  <c r="I15" i="4" s="1"/>
  <c r="K14" i="4"/>
  <c r="L14" i="4" s="1"/>
  <c r="H14" i="4"/>
  <c r="I14" i="4" s="1"/>
  <c r="K13" i="4"/>
  <c r="L13" i="4" s="1"/>
  <c r="K12" i="4"/>
  <c r="L12" i="4" s="1"/>
  <c r="H12" i="4"/>
  <c r="I12" i="4" s="1"/>
  <c r="K11" i="4"/>
  <c r="L11" i="4" s="1"/>
  <c r="H11" i="4"/>
  <c r="I11" i="4" s="1"/>
  <c r="K10" i="4"/>
  <c r="L10" i="4" s="1"/>
  <c r="H10" i="4"/>
  <c r="I10" i="4" s="1"/>
  <c r="K9" i="4"/>
  <c r="L9" i="4" s="1"/>
  <c r="K8" i="4"/>
  <c r="L8" i="4" s="1"/>
  <c r="H8" i="4"/>
  <c r="I8" i="4" s="1"/>
  <c r="K7" i="4"/>
  <c r="L7" i="4" s="1"/>
  <c r="H7" i="4"/>
  <c r="I7" i="4" s="1"/>
  <c r="K6" i="4"/>
  <c r="L6" i="4" s="1"/>
  <c r="H19" i="4" l="1"/>
  <c r="I19" i="4" s="1"/>
  <c r="M27" i="4"/>
  <c r="N27" i="4" s="1"/>
  <c r="O27" i="4" s="1"/>
  <c r="N32" i="4"/>
  <c r="O32" i="4" s="1"/>
  <c r="M9" i="4"/>
  <c r="N9" i="4" s="1"/>
  <c r="O9" i="4" s="1"/>
  <c r="M13" i="4"/>
  <c r="N13" i="4" s="1"/>
  <c r="O13" i="4" s="1"/>
  <c r="M33" i="4"/>
  <c r="N33" i="4" s="1"/>
  <c r="O33" i="4" s="1"/>
  <c r="M6" i="4"/>
  <c r="N6" i="4" s="1"/>
  <c r="O6" i="4" s="1"/>
  <c r="L36" i="4"/>
  <c r="M18" i="4"/>
  <c r="N18" i="4" s="1"/>
  <c r="O18" i="4" s="1"/>
  <c r="M24" i="4"/>
  <c r="N24" i="4" s="1"/>
  <c r="H6" i="4"/>
  <c r="I6" i="4" s="1"/>
  <c r="H9" i="4"/>
  <c r="I9" i="4" s="1"/>
  <c r="M10" i="4"/>
  <c r="N10" i="4" s="1"/>
  <c r="O10" i="4" s="1"/>
  <c r="M20" i="4"/>
  <c r="N20" i="4" s="1"/>
  <c r="O20" i="4" s="1"/>
  <c r="M25" i="4"/>
  <c r="N25" i="4" s="1"/>
  <c r="O25" i="4" s="1"/>
  <c r="M30" i="4"/>
  <c r="N30" i="4" s="1"/>
  <c r="O30" i="4" s="1"/>
  <c r="M34" i="4"/>
  <c r="N34" i="4" s="1"/>
  <c r="O34" i="4" s="1"/>
  <c r="M23" i="4"/>
  <c r="N23" i="4" s="1"/>
  <c r="O23" i="4" s="1"/>
  <c r="M14" i="4"/>
  <c r="N14" i="4" s="1"/>
  <c r="O14" i="4" s="1"/>
  <c r="H21" i="4"/>
  <c r="I21" i="4" s="1"/>
  <c r="H13" i="4"/>
  <c r="I13" i="4" s="1"/>
  <c r="M11" i="4"/>
  <c r="N11" i="4" s="1"/>
  <c r="O11" i="4" s="1"/>
  <c r="M15" i="4"/>
  <c r="N15" i="4" s="1"/>
  <c r="M35" i="4"/>
  <c r="N35" i="4" s="1"/>
  <c r="O35" i="4" s="1"/>
  <c r="M8" i="4"/>
  <c r="N8" i="4" s="1"/>
  <c r="O8" i="4" s="1"/>
  <c r="M17" i="4"/>
  <c r="N17" i="4" s="1"/>
  <c r="O17" i="4" s="1"/>
  <c r="M28" i="4"/>
  <c r="N28" i="4" s="1"/>
  <c r="O28" i="4" s="1"/>
  <c r="M12" i="4"/>
  <c r="N12" i="4" s="1"/>
  <c r="O12" i="4" s="1"/>
  <c r="M16" i="4"/>
  <c r="N16" i="4" s="1"/>
  <c r="O16" i="4" s="1"/>
  <c r="M22" i="4"/>
  <c r="N22" i="4" s="1"/>
  <c r="O22" i="4" s="1"/>
  <c r="M26" i="4"/>
  <c r="N26" i="4" s="1"/>
  <c r="O26" i="4" s="1"/>
  <c r="M7" i="4"/>
  <c r="N7" i="4" s="1"/>
  <c r="O7" i="4" s="1"/>
  <c r="O36" i="4" l="1"/>
</calcChain>
</file>

<file path=xl/sharedStrings.xml><?xml version="1.0" encoding="utf-8"?>
<sst xmlns="http://schemas.openxmlformats.org/spreadsheetml/2006/main" count="115" uniqueCount="73">
  <si>
    <t>N°</t>
  </si>
  <si>
    <t>DESCRIPCION DEL ELEMENTO O SERVICIO</t>
  </si>
  <si>
    <t>UNIDAD DE MEDIDA</t>
  </si>
  <si>
    <t>CANTIDAD</t>
  </si>
  <si>
    <t>Global</t>
  </si>
  <si>
    <t>Mantenimiento preventivo, correctivo y puesta en funcionamiento  de filtro fime con medidas 1,50 metros de alto, diametro 91 cm, radio de 45,5 cm, perimetro 2,88 metros, y suministro de material de lechos filtrantes, (200 kilos de grava de 3 1/4, 200 kilos de gravas de 1/2, 100 kilos de 1/4, 200 kilos de grava de 1/8, 300 kilos de arena, 100 kilos de antracita, 100 kilos de maya de 10 y 50 kilos de carbón activado granulado grueso), mano de obra y puesta en funcionamiento.</t>
  </si>
  <si>
    <t>Suministro e instalación de (1) un deposito dosificador CNT 110 Volumen 110 litros Dimensiones 480x735 mm de agua para almacenar la solución de hipoclorito en el sistema de desinfección.</t>
  </si>
  <si>
    <t>Unidad</t>
  </si>
  <si>
    <t xml:space="preserve">Suministro e instalación y puesta en marcha del  sistema de microfiltración para la filtración de agua, para una el diámetro de tubería de 1 ½” y el control de solidos o materiales finos (hierro, manganeso entro otros), que permite la remoción de contaminantes por adsorción y al mismo tiempo una filtración de partículas de hasta 3 a 5 micras, el cual actúa como complemento a proceso de tratamiento de aguas, edificio, hoteles, industria de bebidas y alimentos. </t>
  </si>
  <si>
    <t xml:space="preserve">Suministro e instalacion de electrobomba Alta Presión 2 x 2, 5 Hp, 1E0549, de estructura en Hierro y Motor eléctrico, para aplicaciones como: Distribución de agua en unidades residenciales, Equipos de trabajo pesado y continuo, Extracción de agua de pozos llanos y profundos, Industria Minera, Industria Petroquímica, Industria Química, Lavado a presión de maquinaria, Lavado de establos, Llenado de tanques elevados, Llenado tanque bajo-tanque alto, Recirculación de agua en torres de enfriamiento, Riego por aspersión, Sistemas contra incendio, sistemas de presión. </t>
  </si>
  <si>
    <t>unidad</t>
  </si>
  <si>
    <t xml:space="preserve">Mantenimiento preventivo con suministros de repuestos de filtros  de sistema de micro filtración a través de (2) dos cartuchos de 1 1/2" de polidem y carbón para la retención de material fino SWC-45-2005, (2) cartucho de filtro de agua de cáscara de coco bloque de carbón activado CTO | Cartucho universal de 5 micrones de 19.7 in y puesta en funcionamiento. </t>
  </si>
  <si>
    <t>Elaboración del plan de mantenimiento preventivo anual para entrega a CORMACARENA. El plan de mantenimiento de la PTAP, debe estar orientado hacia el preventivo, que debe contener como mínimo	los	siguientes	ítems:
-	Objetivos
-	Descripción de estado actual de la planta de potabilización en relación con sus procesos de extracción de agua, filtración, nivelación de pH, cloración, almacenamiento, medición de caudal
-	Definición y guía de las actividades de mantenimiento preventivo orientado	a:
•	Infraestructura.
•	Elementos	de	medición	de	caudal
•	Equipos	electromecánicos
•	Equipos	electrónicos
•	Instalaciones	eléctricas
•	Dosificadores
•	Sistema		hidráulico                                                                  La guía de mantenimiento debe explicar el paso a paso de cada una de las actividades de mantenimiento , y por lo tanto allí debe especificarse como mínimo la frecuencia de mantenimiento, trabajo a realizar, responsable, materiales, elementos y /o repuestos		necesarios.
-	Realizar los formatos necesarios para llevar el registro de las actividades de mantenimiento (preventivo o correctivo) en la planta	de	potabilización.
-	Actualizar las fichas técnicas y hoja de vida de los equipos de la planta de potabilización, inmersas en la guía operación de la planta de tratamiento de agua potable.</t>
  </si>
  <si>
    <t>Elaboración y entrega de informe de ejecución del mantenimiento realizado.  (En  medio  Físico  y  Magnético  -2  copias).- Objetivos.
-	Descripción del estado actual de la planta de potabilización en relación con sus procesos de extracción de agua, filtración, nivelación de pH, cloración, almacenamiento, medición de caudal.
-	Descripción de las actividades desarrolladas y presentar el registro fotográfico, allí debe contener como mínimo descripción del Tipo de daño, repuestos utilizados y procedimiento realizado
-	Recomendación y Descripción de actividades de mantenimiento correctivos para la planta de potabilización, como información base      para      los      mantenimiento      de      vigencias      futuras.
-	Conclusiones.</t>
  </si>
  <si>
    <t xml:space="preserve">Global </t>
  </si>
  <si>
    <t xml:space="preserve">unid </t>
  </si>
  <si>
    <t>Unid</t>
  </si>
  <si>
    <t>Kg</t>
  </si>
  <si>
    <t xml:space="preserve">Suministro  Caretas anti gases y acidos, con filtros. </t>
  </si>
  <si>
    <t>Sumistro de   bateria recargable de 12 V  7 A   y un cargador de bateria de 12 v 7 Amp inteligente.</t>
  </si>
  <si>
    <t>MANTENIMIENTO PLANTA PTAP NARANJOS</t>
  </si>
  <si>
    <t>Mantenimiento preventivo, correctivoy puesta en marcha de electrobombas de  Alta Presión 2 x 2, 5 Hp, 1E0549, de estructura en Hierro y Motor eléctrico</t>
  </si>
  <si>
    <r>
      <t>Realizar mantenimiento  preventivo, correctivo y actualización a los componentes</t>
    </r>
    <r>
      <rPr>
        <b/>
        <sz val="11"/>
        <rFont val="Arial Narrow"/>
        <family val="2"/>
      </rPr>
      <t xml:space="preserve"> </t>
    </r>
    <r>
      <rPr>
        <sz val="11"/>
        <rFont val="Arial Narrow"/>
        <family val="2"/>
      </rPr>
      <t xml:space="preserve">del tablero eléctrico , incluyendo cambio de componentes, mano de obra y puesta en marcha. </t>
    </r>
  </si>
  <si>
    <t>MANTENIMIENTO PLANTA PTAP HACHON</t>
  </si>
  <si>
    <t>MANTENIMIENTO PLANTA PTAR HACHON</t>
  </si>
  <si>
    <t>Suministrar una (1)  valla informativa con los parametros mas especificos de la PTAR. Según resolucion Cormacarena. valla informativa de 2 X 1 m, indicando el tipo de obra, el uso del recurso, RESOLUCION RESOLUCION PS-GJ.1.2.6.15.0714 EXPEDIENTE 5.37.2.07.036, CAUDAL DE VERTIMIETNO 1,52 l/S  y un mensaje ecologico referido al agua y su ahorro.</t>
  </si>
  <si>
    <t xml:space="preserve">Suministrar e instalar  valla informativa con los parametros mas especificos de la PTAP. Según resolucion de cormacarena. ARTICULO SEXTO:valla informativa de 2 X 1 m,
indicando el tipo de obra, el use del recurso, el caudal otorgado, el acto
administrativo de CORMACARENA que lo autoriza y un mensaje ecologico
referido al agua y su ahorro. (RESOLUCION PS-GJ.1.2.6.15.0714 EXPEDIENTE 5.37.2.07.036, caudal otorgado   1,9 l/s otrogado, aumento de caudal a 3,7 l/s. </t>
  </si>
  <si>
    <t>Suministro de Sulfato de aluminio tipo A Bulto de 25 kilos.</t>
  </si>
  <si>
    <t>Servicios de mantenimiento y reparación de instalaciones</t>
  </si>
  <si>
    <t>Señales de seguridad</t>
  </si>
  <si>
    <t>Antidotos y emeticos</t>
  </si>
  <si>
    <t>hidroxido de calcio</t>
  </si>
  <si>
    <t>Respiradores</t>
  </si>
  <si>
    <t>Tanque plastico</t>
  </si>
  <si>
    <t>Cloro CL</t>
  </si>
  <si>
    <t>Limpiadores causticos</t>
  </si>
  <si>
    <t>cloro CL</t>
  </si>
  <si>
    <t>Caneca de 45 kilos</t>
  </si>
  <si>
    <t>Suministro  Cloro Hipoclorito Granulado al 70%  DE 45 KILOS.
A) Entregar fichas tecnicas de todos los quimicos soliciutados, señalizacion Plastica en Polipropileno correcpondiente  con tabla de Compatibilidad (Sistema Globalmente Armonizado).</t>
  </si>
  <si>
    <t>Bulto de 25 kilos</t>
  </si>
  <si>
    <t>Bulto de 50 kilos</t>
  </si>
  <si>
    <t xml:space="preserve">Suministro de Cal hidratada Blanca </t>
  </si>
  <si>
    <t xml:space="preserve">Suministro  Cloro Hipoclorito Granulado al 90%  DE 50 KILOS.
A) Entregar fichas tecnicas de todos los quimicos soliciutados, señalizacion Plastica en Polipropileno correcpondiente  con tabla de Compatibilidad (Sistema Globalmente Armonizado). </t>
  </si>
  <si>
    <t>Caneca de 50 kilos</t>
  </si>
  <si>
    <t>bulto de 25 kilos</t>
  </si>
  <si>
    <t>CODIGO SECP</t>
  </si>
  <si>
    <t>DESCRIPCION SE</t>
  </si>
  <si>
    <t>Suministro tanques plasticos, con una capacidad de 500 litros.</t>
  </si>
  <si>
    <t>VALOR UNI+IVA</t>
  </si>
  <si>
    <t>VALOR TOTAL</t>
  </si>
  <si>
    <t>COTIZACION COMPAÑÍA DE INFRAESTRUCTURA, PROYECCION Y CONSTRUCCION</t>
  </si>
  <si>
    <t>VALOR UNI</t>
  </si>
  <si>
    <t>CONSTRUCTEMPO</t>
  </si>
  <si>
    <t>TOTAL</t>
  </si>
  <si>
    <t>ESTUDIO DE MERCADO MANTENIMIENTO DE PLANTAS PTAP Y PTAR DEL CENTRO AGROINDUSTRIAL DEL META</t>
  </si>
  <si>
    <t>COMPONENTES</t>
  </si>
  <si>
    <t>NOMBRES</t>
  </si>
  <si>
    <t>ESTUDIO DE MERCADO</t>
  </si>
  <si>
    <t>FIRMAS</t>
  </si>
  <si>
    <t>Suministro y aplicación de carbon coke.  Las cuales seran aplicados en las bandejas de airacion de la planta de tratamiento de agua potable.</t>
  </si>
  <si>
    <t>Cesar Augusto Quiroga -Administrador -Sede Hachón
Jair Fabian Duitama Ochoa-Apoyo Ambienta Hachon</t>
  </si>
  <si>
    <r>
      <t>Soda cáustica al 99% de</t>
    </r>
    <r>
      <rPr>
        <sz val="11"/>
        <color rgb="FFFF0000"/>
        <rFont val="Arial Narrow"/>
        <family val="2"/>
      </rPr>
      <t xml:space="preserve"> </t>
    </r>
    <r>
      <rPr>
        <sz val="11"/>
        <color theme="1"/>
        <rFont val="Arial Narrow"/>
        <family val="2"/>
      </rPr>
      <t>25KG en presentacion escama 
A) Entregar fichas tecnicas de todos los quimicos soliciutados, señalizacion Plastica en Polipropileno correcpondiente  con tabla de Compatibilidad (Sistema Globalmente Armonizado).</t>
    </r>
  </si>
  <si>
    <r>
      <rPr>
        <b/>
        <sz val="11"/>
        <rFont val="Arial Narrow"/>
        <family val="2"/>
      </rPr>
      <t>SISTEMA DE BOMBEO DE AGUA CRUDA Y AGUA POTABLE:</t>
    </r>
    <r>
      <rPr>
        <sz val="11"/>
        <rFont val="Arial Narrow"/>
        <family val="2"/>
      </rPr>
      <t xml:space="preserve">
Mantenimiento preventivo y correctivo (incluido repuestos), instalacion y puesta en funcionamiento de electrobombas de suministro de agua potable y agua cruda:  Cuatro(4) electrobombas de 3Hp y Tres(3) electrobombas de 5 HP consistente en:  
A) Suministro e instalacion de Rodamientos.
B) Suministro e instalacion de escobillas.
C) Suministro e instalacion de Diafragmas y empaquetadura(Juego) 
D) Aplicacion de pintura a los equipos y tuberia de 4" 
E)Suministro e instalacion de 5 cheques de 2 pulgadas en bronce. 
</t>
    </r>
  </si>
  <si>
    <r>
      <rPr>
        <b/>
        <sz val="11"/>
        <rFont val="Arial Narrow"/>
        <family val="2"/>
      </rPr>
      <t>TABLEROS DE CONTROL DEL SISTEMA DE BOMBEO DE AGUA CRUDA Y POTABLE:</t>
    </r>
    <r>
      <rPr>
        <sz val="11"/>
        <rFont val="Arial Narrow"/>
        <family val="2"/>
      </rPr>
      <t xml:space="preserve">
A) Mantenimiento preventivo, correctivo y actualizacion de los elementos del tablero de control de las bombas de presion de agua potable y de agua cruda de 220 V. (Cambio  breakers, reles, contactores).</t>
    </r>
  </si>
  <si>
    <r>
      <rPr>
        <b/>
        <sz val="11"/>
        <rFont val="Arial Narrow"/>
        <family val="2"/>
      </rPr>
      <t>MANTENIMIENTO DE ELECTRO BOMBAS DEL SISTEMA DE AGUA CRUDA PARA POTREROS</t>
    </r>
    <r>
      <rPr>
        <sz val="11"/>
        <rFont val="Arial Narrow"/>
        <family val="2"/>
      </rPr>
      <t xml:space="preserve">
Mantenimiento preventivo y correctivo de 2 Bombas centrifugas,  una (1) de 10 Hp y una segunda (1) de 11 Hp; el cual consiste en realizar embobinado del equipo, cambio de rodamientos, turbina de refrigeracion,sellos, pintura y de mas reparacion requeridas.</t>
    </r>
  </si>
  <si>
    <r>
      <rPr>
        <b/>
        <sz val="11"/>
        <rFont val="Arial Narrow"/>
        <family val="2"/>
      </rPr>
      <t>SISTEMA DE PRESION CON HIDROFLOW:</t>
    </r>
    <r>
      <rPr>
        <sz val="11"/>
        <rFont val="Arial Narrow"/>
        <family val="2"/>
      </rPr>
      <t xml:space="preserve">
A) Suministro, instalacion  y puesta en funcionamiento de dos (2) TANQUES HIDRONEUMATICOS DE ACERO DE ALTA PRESION, CON UNA CAPACIDAD DE 300 LITROS, CON SELLO HERMETICO,MENBRANA INTERNA, CAPACIDAD DE PRESION DE 20-50 PSI EN ARRANQUE Y PRESION DE APAGADO DE 40-70 PSI.
B) Mantenimiento preventivo, correctivo y Calibracion  de los sensores de presion marca DANFOSS.
C) Mantenimeto preventivo, correctivo y actualizacion del tablero de control  Electrico del Sistema de PRESION, DE 220 V. El cual se debe realizar diagnostico del tablero y reemplazar los elementos que presenten falla o desgaste y puesta en funcionamiento optimo.  
D)Sumistro de manual y ficha tecnica de los equipos. 
</t>
    </r>
  </si>
  <si>
    <r>
      <rPr>
        <b/>
        <sz val="11"/>
        <rFont val="Arial Narrow"/>
        <family val="2"/>
      </rPr>
      <t>PLAN DE MANTENIMIENTO PREVENTIVO:</t>
    </r>
    <r>
      <rPr>
        <sz val="11"/>
        <rFont val="Arial Narrow"/>
        <family val="2"/>
      </rPr>
      <t xml:space="preserve">
Elaboracion del plan de mantenimiento preventivo anual para entrega a CORMACARENA. El plan de mantenimiento  de la PTAP, debe estar orientado hacia el preventivo, que debe contener como mínimo los siguientes ítems: 
- Objetivos
- Descripción del los procesos unitarios de la planta de potabilización de la sede hachón- 
- Definición y guía de las actividades de mantenimiento preventivo orientado a:
• Infraestructura.
• Elementos de medición de caudal
• Equipos electromecánicos
• Equipos electrónicos
• Instalaciones eléctricas
• Dosificadores
• Sistema hidráulico
La guía de mantenimiento debe explicar el paso a paso de cada uno, y por lo tanto allí debe especificarse como mínimo la frecuencia de mantenimiento, trabajo a realizar, responsable, materiales, elementos y /o repuestos necesarios. 
- Realizar los formatos necesarios para llevar el registro de las actividades de mantenimiento (preventivo o correctivo) en la ptap
- Realizar  las fichas técnicas y hoja de vida de los equipos de la planta de potabilización. La guía de mantenimiento debe explicar el paso a paso de cada uno, y por lo tanto allí debe especificarse como mínimo la frecuencia de mantenimiento, trabajo a realizar, responsable, materiales, elementos y /o repuestos necesarios. </t>
    </r>
  </si>
  <si>
    <r>
      <rPr>
        <b/>
        <sz val="11"/>
        <color theme="1"/>
        <rFont val="Arial Narrow"/>
        <family val="2"/>
      </rPr>
      <t>INFORME DEL MANTENIMIENTO REALIZADO:</t>
    </r>
    <r>
      <rPr>
        <sz val="11"/>
        <color theme="1"/>
        <rFont val="Arial Narrow"/>
        <family val="2"/>
      </rPr>
      <t xml:space="preserve">
Elaboración y entrega de informe de ejecución del mantenimiento realizado.(En medio Fisico y Magnetico -2 copias). El informe de ejecución de actividades, debe contener como mínimo los siguientes ítems: 
- Objetivos. 
- Descripción del estado actual de la planta de potabilización en relación con sus procesos de extracción de agua, filtración, nivelación de pH, cloración, almacenamiento, medición de caudal.
- Descripción de las actividades desarrolladas y presentar el registro fotográfico, allí debe contener como mínimo descripción del Tipo de daño, repuestos utilizados y procedimiento realizado
- Recomendación y Descripción de actividades de mantenimiento correctivos para la planta de potabilización, como información base para los mantenimientos de vigencias futuras. 
- Conclusiones. </t>
    </r>
  </si>
  <si>
    <r>
      <rPr>
        <b/>
        <sz val="11"/>
        <rFont val="Arial Narrow"/>
        <family val="2"/>
      </rPr>
      <t>LIMPIEZA DE POZOS, TRAMPAS DE GRASAS CON EQUIPO VACTOR:</t>
    </r>
    <r>
      <rPr>
        <sz val="11"/>
        <rFont val="Arial Narrow"/>
        <family val="2"/>
      </rPr>
      <t xml:space="preserve">
Limpieza con equipos especializados (Vactor- vehiculo succionador) en: el pozo de recibo en la PTAR  (1,93 m diametro X 5.80 m profundidad X 35 cm de lodo Y 2,10 de agua).
Cajas de inspeccion, trampas de grasas (casino la primera trampa es de 1,80 m X 80 cm - la segunda trampa tiene 80cm X 90 cm). 
Agroindustria 70 cm X 1,70m y 1m de profundidad.
Sala de sacrificio pozo (1,70 diametro x 6 profundidada).
Pozo Septico detras de la  sala de ordeño mecanico,  de 2x2 m y 6 de profundidad. 
Debe incluir: extracción, transporte, disposición de residuos extraidos y entrega de certificado de disposición final a través de una empresa autorizada por la Autoridad Ambiental.</t>
    </r>
  </si>
  <si>
    <r>
      <rPr>
        <b/>
        <sz val="11"/>
        <color theme="1"/>
        <rFont val="Arial Narrow"/>
        <family val="2"/>
      </rPr>
      <t>PROYECTO</t>
    </r>
    <r>
      <rPr>
        <sz val="11"/>
        <color theme="1"/>
        <rFont val="Arial Narrow"/>
        <family val="2"/>
      </rPr>
      <t xml:space="preserve">:        COMPONENTE TECNICO:  </t>
    </r>
  </si>
  <si>
    <r>
      <rPr>
        <b/>
        <sz val="11"/>
        <color theme="1"/>
        <rFont val="Arial Narrow"/>
        <family val="2"/>
      </rPr>
      <t xml:space="preserve">REVISO:  </t>
    </r>
    <r>
      <rPr>
        <sz val="11"/>
        <color theme="1"/>
        <rFont val="Arial Narrow"/>
        <family val="2"/>
      </rPr>
      <t xml:space="preserve">AREA FINANCIERA Y ECONOMICA: </t>
    </r>
  </si>
  <si>
    <t>LEYSI FAISURY MARIN REYES- Profesional  Contratacion CAM</t>
  </si>
  <si>
    <r>
      <rPr>
        <b/>
        <sz val="11"/>
        <rFont val="Arial Narrow"/>
        <family val="2"/>
      </rPr>
      <t>SISTEMA DE DESINFECCION:</t>
    </r>
    <r>
      <rPr>
        <sz val="11"/>
        <rFont val="Arial Narrow"/>
        <family val="2"/>
      </rPr>
      <t xml:space="preserve">
*Suministro e instalacion de un (1)agitador tipo Air Blowe;, de 2 HP; En acero inoxidable; de 240 Volt; de 4,9 amp; 50/60 ciclos; open flow 110 cfm; presion sellada 120 " h20; Funcionamiento  automatico. Instalacion y puesta en funcionamiento.
*Suministro, instalación y puesta en funcionamiento de Dos (2)Bombas DOSIFICADORAS PERISTALTICAS: 100-240 V; Bar 10 I/H 5 Y  50/60 Hz; 20w: bar5 I/H 2.  que cumplan con la necesidad del sistema de tratamiento que se realice en las intalaciones. (1 para cloro y otra para sulfato)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</si>
</sst>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 Narrow"/>
      <family val="2"/>
    </font>
    <font>
      <sz val="10"/>
      <color theme="1"/>
      <name val="Arial"/>
      <family val="2"/>
    </font>
    <font>
      <b/>
      <sz val="11"/>
      <color theme="1"/>
      <name val="Arial Narrow"/>
      <family val="2"/>
    </font>
    <font>
      <sz val="11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3" fontId="7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left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top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0" fillId="0" borderId="0" xfId="0" applyFill="1" applyAlignment="1">
      <alignment horizont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wrapText="1"/>
    </xf>
    <xf numFmtId="1" fontId="6" fillId="0" borderId="1" xfId="0" applyNumberFormat="1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/>
    <xf numFmtId="0" fontId="0" fillId="0" borderId="0" xfId="0" applyFill="1" applyAlignment="1">
      <alignment wrapText="1"/>
    </xf>
    <xf numFmtId="1" fontId="0" fillId="0" borderId="0" xfId="0" applyNumberFormat="1" applyFill="1" applyAlignment="1">
      <alignment wrapText="1"/>
    </xf>
    <xf numFmtId="3" fontId="0" fillId="0" borderId="0" xfId="0" applyNumberFormat="1" applyFill="1"/>
    <xf numFmtId="3" fontId="9" fillId="0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1" fontId="10" fillId="0" borderId="5" xfId="0" applyNumberFormat="1" applyFont="1" applyFill="1" applyBorder="1" applyAlignment="1">
      <alignment wrapText="1"/>
    </xf>
    <xf numFmtId="0" fontId="10" fillId="0" borderId="5" xfId="0" applyFont="1" applyFill="1" applyBorder="1" applyAlignment="1">
      <alignment wrapText="1"/>
    </xf>
    <xf numFmtId="0" fontId="10" fillId="0" borderId="5" xfId="0" applyFont="1" applyFill="1" applyBorder="1"/>
    <xf numFmtId="0" fontId="10" fillId="0" borderId="5" xfId="0" applyFon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3" fontId="10" fillId="0" borderId="3" xfId="0" applyNumberFormat="1" applyFont="1" applyFill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13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13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 vertical="top" wrapText="1"/>
    </xf>
    <xf numFmtId="0" fontId="13" fillId="0" borderId="2" xfId="0" applyFont="1" applyFill="1" applyBorder="1" applyAlignment="1">
      <alignment wrapText="1"/>
    </xf>
    <xf numFmtId="0" fontId="3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wrapText="1"/>
    </xf>
    <xf numFmtId="3" fontId="13" fillId="0" borderId="1" xfId="0" applyNumberFormat="1" applyFont="1" applyBorder="1" applyAlignment="1">
      <alignment horizontal="justify" vertical="top" wrapText="1"/>
    </xf>
    <xf numFmtId="3" fontId="3" fillId="0" borderId="4" xfId="0" applyNumberFormat="1" applyFont="1" applyBorder="1" applyAlignment="1">
      <alignment horizontal="justify" vertical="top" wrapText="1"/>
    </xf>
    <xf numFmtId="3" fontId="3" fillId="0" borderId="1" xfId="0" applyNumberFormat="1" applyFont="1" applyBorder="1" applyAlignment="1">
      <alignment horizontal="left" vertical="center" wrapText="1"/>
    </xf>
    <xf numFmtId="3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3" fontId="10" fillId="0" borderId="0" xfId="0" applyNumberFormat="1" applyFont="1" applyFill="1" applyBorder="1" applyAlignment="1">
      <alignment horizontal="center" vertical="center" wrapText="1"/>
    </xf>
    <xf numFmtId="1" fontId="12" fillId="0" borderId="0" xfId="0" applyNumberFormat="1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3" fontId="9" fillId="0" borderId="0" xfId="0" applyNumberFormat="1" applyFont="1" applyBorder="1" applyAlignment="1">
      <alignment vertical="center"/>
    </xf>
    <xf numFmtId="3" fontId="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wrapText="1"/>
    </xf>
    <xf numFmtId="3" fontId="12" fillId="0" borderId="1" xfId="0" applyNumberFormat="1" applyFont="1" applyBorder="1" applyAlignment="1">
      <alignment horizontal="left" vertical="center" wrapText="1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 wrapText="1"/>
    </xf>
    <xf numFmtId="3" fontId="12" fillId="0" borderId="2" xfId="0" applyNumberFormat="1" applyFont="1" applyBorder="1" applyAlignment="1">
      <alignment horizontal="left" vertical="center" wrapText="1"/>
    </xf>
    <xf numFmtId="3" fontId="12" fillId="0" borderId="5" xfId="0" applyNumberFormat="1" applyFont="1" applyBorder="1" applyAlignment="1">
      <alignment horizontal="left" vertical="center" wrapText="1"/>
    </xf>
    <xf numFmtId="3" fontId="12" fillId="0" borderId="3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171205</xdr:colOff>
      <xdr:row>39</xdr:row>
      <xdr:rowOff>606425</xdr:rowOff>
    </xdr:from>
    <xdr:to>
      <xdr:col>6</xdr:col>
      <xdr:colOff>1095550</xdr:colOff>
      <xdr:row>39</xdr:row>
      <xdr:rowOff>1044575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32840" y="38217963"/>
          <a:ext cx="92434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203451</xdr:colOff>
      <xdr:row>39</xdr:row>
      <xdr:rowOff>144707</xdr:rowOff>
    </xdr:from>
    <xdr:to>
      <xdr:col>6</xdr:col>
      <xdr:colOff>1046040</xdr:colOff>
      <xdr:row>39</xdr:row>
      <xdr:rowOff>449142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65086" y="37756245"/>
          <a:ext cx="842589" cy="304435"/>
        </a:xfrm>
        <a:prstGeom prst="rect">
          <a:avLst/>
        </a:prstGeom>
      </xdr:spPr>
    </xdr:pic>
    <xdr:clientData/>
  </xdr:twoCellAnchor>
  <xdr:twoCellAnchor editAs="oneCell">
    <xdr:from>
      <xdr:col>6</xdr:col>
      <xdr:colOff>61058</xdr:colOff>
      <xdr:row>40</xdr:row>
      <xdr:rowOff>427403</xdr:rowOff>
    </xdr:from>
    <xdr:to>
      <xdr:col>6</xdr:col>
      <xdr:colOff>1282212</xdr:colOff>
      <xdr:row>40</xdr:row>
      <xdr:rowOff>740519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0C5C021-FD02-4C2F-A921-BCE0A056F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622693" y="40969711"/>
          <a:ext cx="1221154" cy="3131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2"/>
  <sheetViews>
    <sheetView tabSelected="1" topLeftCell="C34" zoomScale="78" zoomScaleNormal="78" workbookViewId="0">
      <selection activeCell="P7" sqref="P7"/>
    </sheetView>
  </sheetViews>
  <sheetFormatPr baseColWidth="10" defaultRowHeight="16.5" x14ac:dyDescent="0.3"/>
  <cols>
    <col min="1" max="1" width="4.7109375" style="15" customWidth="1"/>
    <col min="2" max="2" width="83" style="46" customWidth="1"/>
    <col min="3" max="3" width="11.7109375" style="27" customWidth="1"/>
    <col min="4" max="4" width="21.28515625" style="26" customWidth="1"/>
    <col min="5" max="5" width="11.42578125" style="15"/>
    <col min="6" max="6" width="14.140625" style="21" customWidth="1"/>
    <col min="7" max="7" width="23.140625" style="35" customWidth="1"/>
    <col min="8" max="8" width="11.42578125" style="35"/>
    <col min="9" max="9" width="19.28515625" style="35" customWidth="1"/>
    <col min="10" max="11" width="11.42578125" style="35"/>
    <col min="12" max="12" width="18.28515625" style="35" customWidth="1"/>
    <col min="13" max="13" width="11.42578125" style="35"/>
    <col min="14" max="14" width="14.7109375" style="35" customWidth="1"/>
    <col min="15" max="15" width="25.140625" style="35" customWidth="1"/>
    <col min="16" max="16" width="17.28515625" style="15" customWidth="1"/>
    <col min="17" max="16384" width="11.42578125" style="15"/>
  </cols>
  <sheetData>
    <row r="1" spans="1:16" ht="18.75" customHeight="1" x14ac:dyDescent="0.25">
      <c r="A1" s="63" t="s">
        <v>54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6" ht="18.75" customHeight="1" x14ac:dyDescent="0.3">
      <c r="A2" s="40"/>
      <c r="B2" s="41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6" ht="44.25" customHeight="1" x14ac:dyDescent="0.3">
      <c r="B3" s="42"/>
      <c r="C3" s="19"/>
      <c r="D3" s="12"/>
      <c r="G3" s="68" t="s">
        <v>50</v>
      </c>
      <c r="H3" s="68"/>
      <c r="I3" s="68"/>
      <c r="J3" s="68" t="s">
        <v>52</v>
      </c>
      <c r="K3" s="68"/>
      <c r="L3" s="68"/>
      <c r="M3" s="68" t="s">
        <v>57</v>
      </c>
      <c r="N3" s="68"/>
      <c r="O3" s="68"/>
    </row>
    <row r="4" spans="1:16" ht="50.25" customHeight="1" x14ac:dyDescent="0.25">
      <c r="A4" s="17" t="s">
        <v>0</v>
      </c>
      <c r="B4" s="47" t="s">
        <v>1</v>
      </c>
      <c r="C4" s="22" t="s">
        <v>45</v>
      </c>
      <c r="D4" s="17" t="s">
        <v>46</v>
      </c>
      <c r="E4" s="17" t="s">
        <v>2</v>
      </c>
      <c r="F4" s="17" t="s">
        <v>3</v>
      </c>
      <c r="G4" s="29" t="s">
        <v>51</v>
      </c>
      <c r="H4" s="29" t="s">
        <v>48</v>
      </c>
      <c r="I4" s="29" t="s">
        <v>49</v>
      </c>
      <c r="J4" s="29" t="s">
        <v>51</v>
      </c>
      <c r="K4" s="29" t="s">
        <v>48</v>
      </c>
      <c r="L4" s="29" t="s">
        <v>49</v>
      </c>
      <c r="M4" s="29" t="s">
        <v>51</v>
      </c>
      <c r="N4" s="29" t="s">
        <v>48</v>
      </c>
      <c r="O4" s="29" t="s">
        <v>49</v>
      </c>
    </row>
    <row r="5" spans="1:16" x14ac:dyDescent="0.25">
      <c r="A5" s="17"/>
      <c r="B5" s="48" t="s">
        <v>23</v>
      </c>
      <c r="C5" s="22"/>
      <c r="D5" s="17"/>
      <c r="E5" s="17"/>
      <c r="F5" s="17"/>
      <c r="G5" s="36"/>
      <c r="H5" s="36"/>
      <c r="I5" s="36"/>
      <c r="J5" s="36"/>
      <c r="K5" s="36"/>
      <c r="L5" s="36"/>
      <c r="M5" s="36"/>
      <c r="N5" s="36"/>
      <c r="O5" s="36"/>
    </row>
    <row r="6" spans="1:16" ht="138" customHeight="1" x14ac:dyDescent="0.25">
      <c r="A6" s="17">
        <v>1</v>
      </c>
      <c r="B6" s="49" t="s">
        <v>72</v>
      </c>
      <c r="C6" s="20">
        <v>72102900</v>
      </c>
      <c r="D6" s="13" t="s">
        <v>28</v>
      </c>
      <c r="E6" s="18" t="s">
        <v>14</v>
      </c>
      <c r="F6" s="5">
        <v>3</v>
      </c>
      <c r="G6" s="36">
        <v>4105042</v>
      </c>
      <c r="H6" s="36">
        <f t="shared" ref="H6:H35" si="0">+G6*1.19</f>
        <v>4884999.9799999995</v>
      </c>
      <c r="I6" s="36">
        <f t="shared" ref="I6:I35" si="1">+H6*F6</f>
        <v>14654999.939999998</v>
      </c>
      <c r="J6" s="36">
        <v>4000000</v>
      </c>
      <c r="K6" s="36">
        <f>+J6*1.19</f>
        <v>4760000</v>
      </c>
      <c r="L6" s="36">
        <f t="shared" ref="L6:L35" si="2">+K6*F6</f>
        <v>14280000</v>
      </c>
      <c r="M6" s="23">
        <f>+ROUND((G6+J6)/2,0)</f>
        <v>4052521</v>
      </c>
      <c r="N6" s="23">
        <f>+M6*1.19</f>
        <v>4822499.99</v>
      </c>
      <c r="O6" s="5">
        <f t="shared" ref="O6:O14" si="3">+N6*F6</f>
        <v>14467499.970000001</v>
      </c>
    </row>
    <row r="7" spans="1:16" ht="142.5" customHeight="1" x14ac:dyDescent="0.25">
      <c r="A7" s="17">
        <v>2</v>
      </c>
      <c r="B7" s="49" t="s">
        <v>62</v>
      </c>
      <c r="C7" s="20">
        <v>72102900</v>
      </c>
      <c r="D7" s="13" t="s">
        <v>28</v>
      </c>
      <c r="E7" s="14" t="s">
        <v>4</v>
      </c>
      <c r="F7" s="5">
        <v>7</v>
      </c>
      <c r="G7" s="36">
        <v>638655</v>
      </c>
      <c r="H7" s="36">
        <f t="shared" si="0"/>
        <v>759999.45</v>
      </c>
      <c r="I7" s="36">
        <f t="shared" si="1"/>
        <v>5319996.1499999994</v>
      </c>
      <c r="J7" s="36">
        <v>648000</v>
      </c>
      <c r="K7" s="36">
        <f t="shared" ref="K7:K35" si="4">+J7*1.19</f>
        <v>771120</v>
      </c>
      <c r="L7" s="36">
        <f t="shared" si="2"/>
        <v>5397840</v>
      </c>
      <c r="M7" s="23">
        <f t="shared" ref="M7:M35" si="5">+ROUND((G7+J7)/2,0)</f>
        <v>643328</v>
      </c>
      <c r="N7" s="23">
        <f t="shared" ref="N7:N35" si="6">+M7*1.19</f>
        <v>765560.31999999995</v>
      </c>
      <c r="O7" s="5">
        <f t="shared" si="3"/>
        <v>5358922.2399999993</v>
      </c>
      <c r="P7" s="28"/>
    </row>
    <row r="8" spans="1:16" ht="67.5" customHeight="1" x14ac:dyDescent="0.25">
      <c r="A8" s="17">
        <v>3</v>
      </c>
      <c r="B8" s="49" t="s">
        <v>63</v>
      </c>
      <c r="C8" s="20">
        <v>72102900</v>
      </c>
      <c r="D8" s="13" t="s">
        <v>28</v>
      </c>
      <c r="E8" s="14" t="s">
        <v>4</v>
      </c>
      <c r="F8" s="5">
        <v>2</v>
      </c>
      <c r="G8" s="36">
        <v>6722689</v>
      </c>
      <c r="H8" s="36">
        <f t="shared" si="0"/>
        <v>7999999.9099999992</v>
      </c>
      <c r="I8" s="36">
        <f t="shared" si="1"/>
        <v>15999999.819999998</v>
      </c>
      <c r="J8" s="36">
        <v>6500000</v>
      </c>
      <c r="K8" s="36">
        <f t="shared" si="4"/>
        <v>7735000</v>
      </c>
      <c r="L8" s="36">
        <f t="shared" si="2"/>
        <v>15470000</v>
      </c>
      <c r="M8" s="23">
        <f t="shared" si="5"/>
        <v>6611345</v>
      </c>
      <c r="N8" s="23">
        <f t="shared" si="6"/>
        <v>7867500.5499999998</v>
      </c>
      <c r="O8" s="5">
        <f t="shared" si="3"/>
        <v>15735001.1</v>
      </c>
    </row>
    <row r="9" spans="1:16" ht="99" x14ac:dyDescent="0.25">
      <c r="A9" s="17">
        <v>4</v>
      </c>
      <c r="B9" s="49" t="s">
        <v>26</v>
      </c>
      <c r="C9" s="20">
        <v>72102900</v>
      </c>
      <c r="D9" s="13" t="s">
        <v>28</v>
      </c>
      <c r="E9" s="14" t="s">
        <v>15</v>
      </c>
      <c r="F9" s="5">
        <v>1</v>
      </c>
      <c r="G9" s="36">
        <v>1092437</v>
      </c>
      <c r="H9" s="36">
        <f t="shared" si="0"/>
        <v>1300000.03</v>
      </c>
      <c r="I9" s="36">
        <f t="shared" si="1"/>
        <v>1300000.03</v>
      </c>
      <c r="J9" s="36">
        <v>1090000</v>
      </c>
      <c r="K9" s="36">
        <f t="shared" si="4"/>
        <v>1297100</v>
      </c>
      <c r="L9" s="36">
        <f t="shared" si="2"/>
        <v>1297100</v>
      </c>
      <c r="M9" s="23">
        <f t="shared" si="5"/>
        <v>1091219</v>
      </c>
      <c r="N9" s="23">
        <f t="shared" si="6"/>
        <v>1298550.6099999999</v>
      </c>
      <c r="O9" s="5">
        <f t="shared" si="3"/>
        <v>1298550.6099999999</v>
      </c>
    </row>
    <row r="10" spans="1:16" ht="66.75" customHeight="1" x14ac:dyDescent="0.25">
      <c r="A10" s="17">
        <v>5</v>
      </c>
      <c r="B10" s="49" t="s">
        <v>64</v>
      </c>
      <c r="C10" s="20">
        <v>72102900</v>
      </c>
      <c r="D10" s="13" t="s">
        <v>28</v>
      </c>
      <c r="E10" s="23" t="s">
        <v>4</v>
      </c>
      <c r="F10" s="5">
        <v>2</v>
      </c>
      <c r="G10" s="36">
        <v>1680672</v>
      </c>
      <c r="H10" s="36">
        <f t="shared" si="0"/>
        <v>1999999.68</v>
      </c>
      <c r="I10" s="36">
        <f t="shared" si="1"/>
        <v>3999999.36</v>
      </c>
      <c r="J10" s="36">
        <v>1690000</v>
      </c>
      <c r="K10" s="36">
        <f t="shared" si="4"/>
        <v>2011100</v>
      </c>
      <c r="L10" s="36">
        <f t="shared" si="2"/>
        <v>4022200</v>
      </c>
      <c r="M10" s="23">
        <f t="shared" si="5"/>
        <v>1685336</v>
      </c>
      <c r="N10" s="23">
        <f t="shared" si="6"/>
        <v>2005549.8399999999</v>
      </c>
      <c r="O10" s="5">
        <f t="shared" si="3"/>
        <v>4011099.6799999997</v>
      </c>
    </row>
    <row r="11" spans="1:16" ht="181.5" x14ac:dyDescent="0.25">
      <c r="A11" s="17">
        <v>6</v>
      </c>
      <c r="B11" s="49" t="s">
        <v>65</v>
      </c>
      <c r="C11" s="20">
        <v>72102900</v>
      </c>
      <c r="D11" s="13" t="s">
        <v>28</v>
      </c>
      <c r="E11" s="23" t="s">
        <v>4</v>
      </c>
      <c r="F11" s="5">
        <v>6</v>
      </c>
      <c r="G11" s="36">
        <v>924370</v>
      </c>
      <c r="H11" s="36">
        <f t="shared" si="0"/>
        <v>1100000.3</v>
      </c>
      <c r="I11" s="36">
        <f t="shared" si="1"/>
        <v>6600001.8000000007</v>
      </c>
      <c r="J11" s="36">
        <v>923000</v>
      </c>
      <c r="K11" s="36">
        <f t="shared" si="4"/>
        <v>1098370</v>
      </c>
      <c r="L11" s="36">
        <f t="shared" si="2"/>
        <v>6590220</v>
      </c>
      <c r="M11" s="23">
        <f t="shared" si="5"/>
        <v>923685</v>
      </c>
      <c r="N11" s="23">
        <f t="shared" si="6"/>
        <v>1099185.1499999999</v>
      </c>
      <c r="O11" s="5">
        <f t="shared" si="3"/>
        <v>6595110.8999999994</v>
      </c>
    </row>
    <row r="12" spans="1:16" ht="312.75" customHeight="1" x14ac:dyDescent="0.25">
      <c r="A12" s="17">
        <v>7</v>
      </c>
      <c r="B12" s="49" t="s">
        <v>66</v>
      </c>
      <c r="C12" s="20">
        <v>72102900</v>
      </c>
      <c r="D12" s="13" t="s">
        <v>28</v>
      </c>
      <c r="E12" s="23" t="s">
        <v>16</v>
      </c>
      <c r="F12" s="5">
        <v>1</v>
      </c>
      <c r="G12" s="36">
        <v>1176471</v>
      </c>
      <c r="H12" s="36">
        <f t="shared" si="0"/>
        <v>1400000.49</v>
      </c>
      <c r="I12" s="36">
        <f t="shared" si="1"/>
        <v>1400000.49</v>
      </c>
      <c r="J12" s="36">
        <v>1000000</v>
      </c>
      <c r="K12" s="36">
        <f t="shared" si="4"/>
        <v>1190000</v>
      </c>
      <c r="L12" s="36">
        <f t="shared" si="2"/>
        <v>1190000</v>
      </c>
      <c r="M12" s="23">
        <f t="shared" si="5"/>
        <v>1088236</v>
      </c>
      <c r="N12" s="23">
        <f t="shared" si="6"/>
        <v>1295000.8399999999</v>
      </c>
      <c r="O12" s="5">
        <f t="shared" si="3"/>
        <v>1295000.8399999999</v>
      </c>
    </row>
    <row r="13" spans="1:16" ht="198" x14ac:dyDescent="0.25">
      <c r="A13" s="17">
        <v>8</v>
      </c>
      <c r="B13" s="50" t="s">
        <v>67</v>
      </c>
      <c r="C13" s="20">
        <v>72102900</v>
      </c>
      <c r="D13" s="13" t="s">
        <v>28</v>
      </c>
      <c r="E13" s="23" t="s">
        <v>16</v>
      </c>
      <c r="F13" s="5">
        <v>1</v>
      </c>
      <c r="G13" s="36">
        <v>420168</v>
      </c>
      <c r="H13" s="36">
        <f t="shared" si="0"/>
        <v>499999.92</v>
      </c>
      <c r="I13" s="36">
        <f t="shared" si="1"/>
        <v>499999.92</v>
      </c>
      <c r="J13" s="36">
        <v>410000</v>
      </c>
      <c r="K13" s="36">
        <f t="shared" si="4"/>
        <v>487900</v>
      </c>
      <c r="L13" s="36">
        <f t="shared" si="2"/>
        <v>487900</v>
      </c>
      <c r="M13" s="23">
        <f t="shared" si="5"/>
        <v>415084</v>
      </c>
      <c r="N13" s="23">
        <f t="shared" si="6"/>
        <v>493949.95999999996</v>
      </c>
      <c r="O13" s="5">
        <f t="shared" si="3"/>
        <v>493949.95999999996</v>
      </c>
    </row>
    <row r="14" spans="1:16" ht="51" x14ac:dyDescent="0.25">
      <c r="A14" s="17">
        <v>9</v>
      </c>
      <c r="B14" s="50" t="s">
        <v>59</v>
      </c>
      <c r="C14" s="20">
        <v>72102900</v>
      </c>
      <c r="D14" s="13" t="s">
        <v>28</v>
      </c>
      <c r="E14" s="1" t="s">
        <v>17</v>
      </c>
      <c r="F14" s="3">
        <v>40</v>
      </c>
      <c r="G14" s="36">
        <v>21008</v>
      </c>
      <c r="H14" s="36">
        <f t="shared" si="0"/>
        <v>24999.52</v>
      </c>
      <c r="I14" s="36">
        <f t="shared" si="1"/>
        <v>999980.8</v>
      </c>
      <c r="J14" s="36">
        <v>21000</v>
      </c>
      <c r="K14" s="36">
        <f t="shared" si="4"/>
        <v>24990</v>
      </c>
      <c r="L14" s="36">
        <f t="shared" si="2"/>
        <v>999600</v>
      </c>
      <c r="M14" s="23">
        <f t="shared" si="5"/>
        <v>21004</v>
      </c>
      <c r="N14" s="23">
        <f t="shared" si="6"/>
        <v>24994.76</v>
      </c>
      <c r="O14" s="5">
        <f t="shared" si="3"/>
        <v>999790.39999999991</v>
      </c>
    </row>
    <row r="15" spans="1:16" x14ac:dyDescent="0.25">
      <c r="A15" s="17"/>
      <c r="B15" s="48" t="s">
        <v>24</v>
      </c>
      <c r="C15" s="20"/>
      <c r="D15" s="13"/>
      <c r="E15" s="17"/>
      <c r="F15" s="17"/>
      <c r="G15" s="36">
        <v>0</v>
      </c>
      <c r="H15" s="36">
        <f t="shared" si="0"/>
        <v>0</v>
      </c>
      <c r="I15" s="36">
        <f t="shared" si="1"/>
        <v>0</v>
      </c>
      <c r="J15" s="36">
        <v>0</v>
      </c>
      <c r="K15" s="36">
        <f t="shared" si="4"/>
        <v>0</v>
      </c>
      <c r="L15" s="36">
        <f t="shared" si="2"/>
        <v>0</v>
      </c>
      <c r="M15" s="23">
        <f t="shared" si="5"/>
        <v>0</v>
      </c>
      <c r="N15" s="23">
        <f t="shared" si="6"/>
        <v>0</v>
      </c>
      <c r="O15" s="5"/>
    </row>
    <row r="16" spans="1:16" ht="49.5" customHeight="1" x14ac:dyDescent="0.25">
      <c r="A16" s="4">
        <v>10</v>
      </c>
      <c r="B16" s="50" t="s">
        <v>25</v>
      </c>
      <c r="C16" s="20">
        <v>55121704</v>
      </c>
      <c r="D16" s="13" t="s">
        <v>29</v>
      </c>
      <c r="E16" s="1" t="s">
        <v>16</v>
      </c>
      <c r="F16" s="3">
        <v>1</v>
      </c>
      <c r="G16" s="36">
        <v>1092437</v>
      </c>
      <c r="H16" s="36">
        <f t="shared" si="0"/>
        <v>1300000.03</v>
      </c>
      <c r="I16" s="36">
        <f t="shared" si="1"/>
        <v>1300000.03</v>
      </c>
      <c r="J16" s="36">
        <v>1002437</v>
      </c>
      <c r="K16" s="36">
        <f t="shared" si="4"/>
        <v>1192900.03</v>
      </c>
      <c r="L16" s="36">
        <f t="shared" si="2"/>
        <v>1192900.03</v>
      </c>
      <c r="M16" s="23">
        <f t="shared" si="5"/>
        <v>1047437</v>
      </c>
      <c r="N16" s="23">
        <f t="shared" si="6"/>
        <v>1246450.03</v>
      </c>
      <c r="O16" s="5">
        <f t="shared" ref="O16:O23" si="7">+N16*F16</f>
        <v>1246450.03</v>
      </c>
    </row>
    <row r="17" spans="1:15" ht="60" customHeight="1" x14ac:dyDescent="0.25">
      <c r="A17" s="4">
        <v>11</v>
      </c>
      <c r="B17" s="50" t="s">
        <v>38</v>
      </c>
      <c r="C17" s="24">
        <v>12141901</v>
      </c>
      <c r="D17" s="2" t="s">
        <v>34</v>
      </c>
      <c r="E17" s="3" t="s">
        <v>37</v>
      </c>
      <c r="F17" s="3">
        <v>5</v>
      </c>
      <c r="G17" s="36">
        <v>1134454</v>
      </c>
      <c r="H17" s="36">
        <f t="shared" si="0"/>
        <v>1350000.26</v>
      </c>
      <c r="I17" s="36">
        <f t="shared" si="1"/>
        <v>6750001.2999999998</v>
      </c>
      <c r="J17" s="36">
        <v>1034454</v>
      </c>
      <c r="K17" s="36">
        <f t="shared" si="4"/>
        <v>1231000.26</v>
      </c>
      <c r="L17" s="36">
        <f t="shared" si="2"/>
        <v>6155001.2999999998</v>
      </c>
      <c r="M17" s="23">
        <f t="shared" si="5"/>
        <v>1084454</v>
      </c>
      <c r="N17" s="23">
        <f t="shared" si="6"/>
        <v>1290500.26</v>
      </c>
      <c r="O17" s="5">
        <f t="shared" si="7"/>
        <v>6452501.2999999998</v>
      </c>
    </row>
    <row r="18" spans="1:15" ht="25.5" x14ac:dyDescent="0.25">
      <c r="A18" s="4">
        <v>12</v>
      </c>
      <c r="B18" s="50" t="s">
        <v>27</v>
      </c>
      <c r="C18" s="24">
        <v>51211600</v>
      </c>
      <c r="D18" s="2" t="s">
        <v>30</v>
      </c>
      <c r="E18" s="3" t="s">
        <v>39</v>
      </c>
      <c r="F18" s="3">
        <v>6</v>
      </c>
      <c r="G18" s="36">
        <v>105882</v>
      </c>
      <c r="H18" s="36">
        <f t="shared" si="0"/>
        <v>125999.57999999999</v>
      </c>
      <c r="I18" s="36">
        <f t="shared" si="1"/>
        <v>755997.48</v>
      </c>
      <c r="J18" s="36">
        <v>100882</v>
      </c>
      <c r="K18" s="36">
        <f t="shared" si="4"/>
        <v>120049.58</v>
      </c>
      <c r="L18" s="36">
        <f t="shared" si="2"/>
        <v>720297.48</v>
      </c>
      <c r="M18" s="23">
        <f t="shared" si="5"/>
        <v>103382</v>
      </c>
      <c r="N18" s="23">
        <f t="shared" si="6"/>
        <v>123024.58</v>
      </c>
      <c r="O18" s="5">
        <f t="shared" si="7"/>
        <v>738147.48</v>
      </c>
    </row>
    <row r="19" spans="1:15" ht="25.5" x14ac:dyDescent="0.25">
      <c r="A19" s="4">
        <v>13</v>
      </c>
      <c r="B19" s="50" t="s">
        <v>41</v>
      </c>
      <c r="C19" s="24">
        <v>12352319</v>
      </c>
      <c r="D19" s="2" t="s">
        <v>31</v>
      </c>
      <c r="E19" s="3" t="s">
        <v>40</v>
      </c>
      <c r="F19" s="3">
        <v>5</v>
      </c>
      <c r="G19" s="36">
        <v>14286</v>
      </c>
      <c r="H19" s="36">
        <f t="shared" si="0"/>
        <v>17000.34</v>
      </c>
      <c r="I19" s="36">
        <f t="shared" si="1"/>
        <v>85001.7</v>
      </c>
      <c r="J19" s="36">
        <v>13286</v>
      </c>
      <c r="K19" s="36">
        <f t="shared" si="4"/>
        <v>15810.34</v>
      </c>
      <c r="L19" s="36">
        <f t="shared" si="2"/>
        <v>79051.7</v>
      </c>
      <c r="M19" s="23">
        <f t="shared" si="5"/>
        <v>13786</v>
      </c>
      <c r="N19" s="23">
        <f t="shared" si="6"/>
        <v>16405.34</v>
      </c>
      <c r="O19" s="5">
        <f t="shared" si="7"/>
        <v>82026.7</v>
      </c>
    </row>
    <row r="20" spans="1:15" x14ac:dyDescent="0.25">
      <c r="A20" s="4">
        <v>14</v>
      </c>
      <c r="B20" s="49" t="s">
        <v>18</v>
      </c>
      <c r="C20" s="20">
        <v>46182002</v>
      </c>
      <c r="D20" s="13" t="s">
        <v>32</v>
      </c>
      <c r="E20" s="1" t="s">
        <v>7</v>
      </c>
      <c r="F20" s="3">
        <v>2</v>
      </c>
      <c r="G20" s="36">
        <v>75630</v>
      </c>
      <c r="H20" s="36">
        <f t="shared" si="0"/>
        <v>89999.7</v>
      </c>
      <c r="I20" s="36">
        <f t="shared" si="1"/>
        <v>179999.4</v>
      </c>
      <c r="J20" s="36">
        <v>79630</v>
      </c>
      <c r="K20" s="36">
        <f t="shared" si="4"/>
        <v>94759.7</v>
      </c>
      <c r="L20" s="36">
        <f t="shared" si="2"/>
        <v>189519.4</v>
      </c>
      <c r="M20" s="23">
        <f t="shared" si="5"/>
        <v>77630</v>
      </c>
      <c r="N20" s="23">
        <f t="shared" si="6"/>
        <v>92379.7</v>
      </c>
      <c r="O20" s="5">
        <f t="shared" si="7"/>
        <v>184759.4</v>
      </c>
    </row>
    <row r="21" spans="1:15" x14ac:dyDescent="0.25">
      <c r="A21" s="4">
        <v>15</v>
      </c>
      <c r="B21" s="49" t="s">
        <v>47</v>
      </c>
      <c r="C21" s="20">
        <v>20142904</v>
      </c>
      <c r="D21" s="13" t="s">
        <v>33</v>
      </c>
      <c r="E21" s="1" t="s">
        <v>7</v>
      </c>
      <c r="F21" s="3">
        <v>1</v>
      </c>
      <c r="G21" s="36">
        <v>294118</v>
      </c>
      <c r="H21" s="36">
        <f t="shared" si="0"/>
        <v>350000.42</v>
      </c>
      <c r="I21" s="36">
        <f t="shared" si="1"/>
        <v>350000.42</v>
      </c>
      <c r="J21" s="36">
        <v>298118</v>
      </c>
      <c r="K21" s="36">
        <f t="shared" si="4"/>
        <v>354760.42</v>
      </c>
      <c r="L21" s="36">
        <f t="shared" si="2"/>
        <v>354760.42</v>
      </c>
      <c r="M21" s="23">
        <f t="shared" si="5"/>
        <v>296118</v>
      </c>
      <c r="N21" s="23">
        <f t="shared" si="6"/>
        <v>352380.42</v>
      </c>
      <c r="O21" s="5">
        <f t="shared" si="7"/>
        <v>352380.42</v>
      </c>
    </row>
    <row r="22" spans="1:15" ht="155.25" customHeight="1" x14ac:dyDescent="0.25">
      <c r="A22" s="4">
        <v>16</v>
      </c>
      <c r="B22" s="49" t="s">
        <v>68</v>
      </c>
      <c r="C22" s="20">
        <v>72102900</v>
      </c>
      <c r="D22" s="13" t="s">
        <v>28</v>
      </c>
      <c r="E22" s="1" t="s">
        <v>4</v>
      </c>
      <c r="F22" s="3">
        <v>6</v>
      </c>
      <c r="G22" s="36">
        <v>605043</v>
      </c>
      <c r="H22" s="36">
        <f t="shared" si="0"/>
        <v>720001.16999999993</v>
      </c>
      <c r="I22" s="36">
        <f t="shared" si="1"/>
        <v>4320007.0199999996</v>
      </c>
      <c r="J22" s="36">
        <v>500000</v>
      </c>
      <c r="K22" s="36">
        <f t="shared" si="4"/>
        <v>595000</v>
      </c>
      <c r="L22" s="36">
        <f t="shared" si="2"/>
        <v>3570000</v>
      </c>
      <c r="M22" s="23">
        <f t="shared" si="5"/>
        <v>552522</v>
      </c>
      <c r="N22" s="23">
        <f t="shared" si="6"/>
        <v>657501.17999999993</v>
      </c>
      <c r="O22" s="5">
        <f t="shared" si="7"/>
        <v>3945007.0799999996</v>
      </c>
    </row>
    <row r="23" spans="1:15" ht="51" x14ac:dyDescent="0.3">
      <c r="A23" s="4">
        <v>17</v>
      </c>
      <c r="B23" s="51" t="s">
        <v>19</v>
      </c>
      <c r="C23" s="20">
        <v>72102900</v>
      </c>
      <c r="D23" s="13" t="s">
        <v>28</v>
      </c>
      <c r="E23" s="25" t="s">
        <v>7</v>
      </c>
      <c r="F23" s="16">
        <v>2</v>
      </c>
      <c r="G23" s="36">
        <v>336134</v>
      </c>
      <c r="H23" s="36">
        <f t="shared" si="0"/>
        <v>399999.45999999996</v>
      </c>
      <c r="I23" s="36">
        <f t="shared" si="1"/>
        <v>799998.91999999993</v>
      </c>
      <c r="J23" s="36">
        <v>316134</v>
      </c>
      <c r="K23" s="36">
        <f t="shared" si="4"/>
        <v>376199.45999999996</v>
      </c>
      <c r="L23" s="36">
        <f t="shared" si="2"/>
        <v>752398.91999999993</v>
      </c>
      <c r="M23" s="23">
        <f t="shared" si="5"/>
        <v>326134</v>
      </c>
      <c r="N23" s="23">
        <f t="shared" si="6"/>
        <v>388099.45999999996</v>
      </c>
      <c r="O23" s="5">
        <f t="shared" si="7"/>
        <v>776198.91999999993</v>
      </c>
    </row>
    <row r="24" spans="1:15" ht="28.5" customHeight="1" x14ac:dyDescent="0.3">
      <c r="B24" s="43" t="s">
        <v>20</v>
      </c>
      <c r="C24" s="20">
        <v>72102900</v>
      </c>
      <c r="D24" s="13" t="s">
        <v>28</v>
      </c>
      <c r="E24" s="25"/>
      <c r="F24" s="16"/>
      <c r="G24" s="36">
        <v>0</v>
      </c>
      <c r="H24" s="36">
        <f t="shared" si="0"/>
        <v>0</v>
      </c>
      <c r="I24" s="36">
        <f t="shared" si="1"/>
        <v>0</v>
      </c>
      <c r="J24" s="36">
        <v>0</v>
      </c>
      <c r="K24" s="36">
        <f t="shared" si="4"/>
        <v>0</v>
      </c>
      <c r="L24" s="36">
        <f t="shared" si="2"/>
        <v>0</v>
      </c>
      <c r="M24" s="23">
        <f t="shared" si="5"/>
        <v>0</v>
      </c>
      <c r="N24" s="23">
        <f t="shared" si="6"/>
        <v>0</v>
      </c>
      <c r="O24" s="5"/>
    </row>
    <row r="25" spans="1:15" ht="48.75" customHeight="1" x14ac:dyDescent="0.25">
      <c r="A25" s="9">
        <v>18</v>
      </c>
      <c r="B25" s="6" t="s">
        <v>22</v>
      </c>
      <c r="C25" s="20">
        <v>72102900</v>
      </c>
      <c r="D25" s="13" t="s">
        <v>28</v>
      </c>
      <c r="E25" s="10" t="s">
        <v>4</v>
      </c>
      <c r="F25" s="11">
        <v>1</v>
      </c>
      <c r="G25" s="36">
        <v>1890756</v>
      </c>
      <c r="H25" s="36">
        <f t="shared" si="0"/>
        <v>2249999.64</v>
      </c>
      <c r="I25" s="36">
        <f t="shared" si="1"/>
        <v>2249999.64</v>
      </c>
      <c r="J25" s="36">
        <v>1990000</v>
      </c>
      <c r="K25" s="36">
        <f t="shared" si="4"/>
        <v>2368100</v>
      </c>
      <c r="L25" s="36">
        <f t="shared" si="2"/>
        <v>2368100</v>
      </c>
      <c r="M25" s="23">
        <f t="shared" si="5"/>
        <v>1940378</v>
      </c>
      <c r="N25" s="23">
        <f t="shared" si="6"/>
        <v>2309049.8199999998</v>
      </c>
      <c r="O25" s="5">
        <f t="shared" ref="O25:O35" si="8">+N25*F25</f>
        <v>2309049.8199999998</v>
      </c>
    </row>
    <row r="26" spans="1:15" ht="99" customHeight="1" x14ac:dyDescent="0.25">
      <c r="A26" s="9">
        <v>19</v>
      </c>
      <c r="B26" s="6" t="s">
        <v>5</v>
      </c>
      <c r="C26" s="20">
        <v>72102900</v>
      </c>
      <c r="D26" s="13" t="s">
        <v>28</v>
      </c>
      <c r="E26" s="10" t="s">
        <v>4</v>
      </c>
      <c r="F26" s="11">
        <v>1</v>
      </c>
      <c r="G26" s="36">
        <v>3361345</v>
      </c>
      <c r="H26" s="36">
        <f t="shared" si="0"/>
        <v>4000000.55</v>
      </c>
      <c r="I26" s="36">
        <f t="shared" si="1"/>
        <v>4000000.55</v>
      </c>
      <c r="J26" s="36">
        <v>3461000</v>
      </c>
      <c r="K26" s="36">
        <f t="shared" si="4"/>
        <v>4118590</v>
      </c>
      <c r="L26" s="36">
        <f t="shared" si="2"/>
        <v>4118590</v>
      </c>
      <c r="M26" s="23">
        <f t="shared" si="5"/>
        <v>3411173</v>
      </c>
      <c r="N26" s="23">
        <f t="shared" si="6"/>
        <v>4059295.8699999996</v>
      </c>
      <c r="O26" s="5">
        <f t="shared" si="8"/>
        <v>4059295.8699999996</v>
      </c>
    </row>
    <row r="27" spans="1:15" ht="51" x14ac:dyDescent="0.25">
      <c r="A27" s="9">
        <v>20</v>
      </c>
      <c r="B27" s="6" t="s">
        <v>6</v>
      </c>
      <c r="C27" s="20">
        <v>72102900</v>
      </c>
      <c r="D27" s="13" t="s">
        <v>28</v>
      </c>
      <c r="E27" s="10" t="s">
        <v>7</v>
      </c>
      <c r="F27" s="11">
        <v>1</v>
      </c>
      <c r="G27" s="36">
        <v>336134</v>
      </c>
      <c r="H27" s="36">
        <f t="shared" si="0"/>
        <v>399999.45999999996</v>
      </c>
      <c r="I27" s="36">
        <f t="shared" si="1"/>
        <v>399999.45999999996</v>
      </c>
      <c r="J27" s="36">
        <v>376000</v>
      </c>
      <c r="K27" s="36">
        <f t="shared" si="4"/>
        <v>447440</v>
      </c>
      <c r="L27" s="36">
        <f t="shared" si="2"/>
        <v>447440</v>
      </c>
      <c r="M27" s="23">
        <f t="shared" si="5"/>
        <v>356067</v>
      </c>
      <c r="N27" s="23">
        <f t="shared" si="6"/>
        <v>423719.73</v>
      </c>
      <c r="O27" s="5">
        <f t="shared" si="8"/>
        <v>423719.73</v>
      </c>
    </row>
    <row r="28" spans="1:15" ht="82.5" x14ac:dyDescent="0.25">
      <c r="A28" s="9">
        <v>21</v>
      </c>
      <c r="B28" s="6" t="s">
        <v>8</v>
      </c>
      <c r="C28" s="20">
        <v>72102900</v>
      </c>
      <c r="D28" s="13" t="s">
        <v>28</v>
      </c>
      <c r="E28" s="10" t="s">
        <v>7</v>
      </c>
      <c r="F28" s="11">
        <v>1</v>
      </c>
      <c r="G28" s="36">
        <v>2151261</v>
      </c>
      <c r="H28" s="36">
        <f t="shared" si="0"/>
        <v>2560000.59</v>
      </c>
      <c r="I28" s="36">
        <f t="shared" si="1"/>
        <v>2560000.59</v>
      </c>
      <c r="J28" s="36">
        <v>2351000</v>
      </c>
      <c r="K28" s="36">
        <f t="shared" si="4"/>
        <v>2797690</v>
      </c>
      <c r="L28" s="36">
        <f t="shared" si="2"/>
        <v>2797690</v>
      </c>
      <c r="M28" s="23">
        <f t="shared" si="5"/>
        <v>2251131</v>
      </c>
      <c r="N28" s="23">
        <f t="shared" si="6"/>
        <v>2678845.8899999997</v>
      </c>
      <c r="O28" s="5">
        <f t="shared" si="8"/>
        <v>2678845.8899999997</v>
      </c>
    </row>
    <row r="29" spans="1:15" ht="99" x14ac:dyDescent="0.25">
      <c r="A29" s="9">
        <v>22</v>
      </c>
      <c r="B29" s="6" t="s">
        <v>9</v>
      </c>
      <c r="C29" s="20">
        <v>72102900</v>
      </c>
      <c r="D29" s="13" t="s">
        <v>28</v>
      </c>
      <c r="E29" s="10" t="s">
        <v>7</v>
      </c>
      <c r="F29" s="11">
        <v>2</v>
      </c>
      <c r="G29" s="36">
        <v>4201681</v>
      </c>
      <c r="H29" s="36">
        <f t="shared" si="0"/>
        <v>5000000.3899999997</v>
      </c>
      <c r="I29" s="36">
        <f t="shared" si="1"/>
        <v>10000000.779999999</v>
      </c>
      <c r="J29" s="36">
        <v>4301000</v>
      </c>
      <c r="K29" s="36">
        <f t="shared" si="4"/>
        <v>5118190</v>
      </c>
      <c r="L29" s="36">
        <f t="shared" si="2"/>
        <v>10236380</v>
      </c>
      <c r="M29" s="23">
        <f t="shared" si="5"/>
        <v>4251341</v>
      </c>
      <c r="N29" s="23">
        <f t="shared" si="6"/>
        <v>5059095.79</v>
      </c>
      <c r="O29" s="5">
        <f t="shared" si="8"/>
        <v>10118191.58</v>
      </c>
    </row>
    <row r="30" spans="1:15" ht="51" x14ac:dyDescent="0.25">
      <c r="A30" s="9">
        <v>23</v>
      </c>
      <c r="B30" s="6" t="s">
        <v>21</v>
      </c>
      <c r="C30" s="20">
        <v>72102900</v>
      </c>
      <c r="D30" s="13" t="s">
        <v>28</v>
      </c>
      <c r="E30" s="10" t="s">
        <v>10</v>
      </c>
      <c r="F30" s="11">
        <v>2</v>
      </c>
      <c r="G30" s="36">
        <v>2016807</v>
      </c>
      <c r="H30" s="36">
        <f t="shared" si="0"/>
        <v>2400000.33</v>
      </c>
      <c r="I30" s="36">
        <f t="shared" si="1"/>
        <v>4800000.66</v>
      </c>
      <c r="J30" s="36">
        <v>2116000</v>
      </c>
      <c r="K30" s="36">
        <f t="shared" si="4"/>
        <v>2518040</v>
      </c>
      <c r="L30" s="36">
        <f t="shared" si="2"/>
        <v>5036080</v>
      </c>
      <c r="M30" s="23">
        <f t="shared" si="5"/>
        <v>2066404</v>
      </c>
      <c r="N30" s="23">
        <f t="shared" si="6"/>
        <v>2459020.7599999998</v>
      </c>
      <c r="O30" s="5">
        <f t="shared" si="8"/>
        <v>4918041.5199999996</v>
      </c>
    </row>
    <row r="31" spans="1:15" ht="66" x14ac:dyDescent="0.25">
      <c r="A31" s="9">
        <v>24</v>
      </c>
      <c r="B31" s="6" t="s">
        <v>11</v>
      </c>
      <c r="C31" s="20">
        <v>72102900</v>
      </c>
      <c r="D31" s="13" t="s">
        <v>28</v>
      </c>
      <c r="E31" s="10" t="s">
        <v>4</v>
      </c>
      <c r="F31" s="11">
        <v>1</v>
      </c>
      <c r="G31" s="36">
        <v>840336</v>
      </c>
      <c r="H31" s="36">
        <f t="shared" si="0"/>
        <v>999999.84</v>
      </c>
      <c r="I31" s="36">
        <f t="shared" si="1"/>
        <v>999999.84</v>
      </c>
      <c r="J31" s="36">
        <v>880000</v>
      </c>
      <c r="K31" s="36">
        <f t="shared" si="4"/>
        <v>1047200</v>
      </c>
      <c r="L31" s="36">
        <f t="shared" si="2"/>
        <v>1047200</v>
      </c>
      <c r="M31" s="23">
        <f t="shared" si="5"/>
        <v>860168</v>
      </c>
      <c r="N31" s="23">
        <f t="shared" si="6"/>
        <v>1023599.9199999999</v>
      </c>
      <c r="O31" s="5">
        <f t="shared" si="8"/>
        <v>1023599.9199999999</v>
      </c>
    </row>
    <row r="32" spans="1:15" ht="376.5" customHeight="1" x14ac:dyDescent="0.25">
      <c r="A32" s="9">
        <v>25</v>
      </c>
      <c r="B32" s="7" t="s">
        <v>12</v>
      </c>
      <c r="C32" s="20">
        <v>72102900</v>
      </c>
      <c r="D32" s="13" t="s">
        <v>28</v>
      </c>
      <c r="E32" s="10" t="s">
        <v>4</v>
      </c>
      <c r="F32" s="11">
        <v>1</v>
      </c>
      <c r="G32" s="36">
        <v>2352941</v>
      </c>
      <c r="H32" s="36">
        <f t="shared" si="0"/>
        <v>2799999.79</v>
      </c>
      <c r="I32" s="36">
        <f t="shared" si="1"/>
        <v>2799999.79</v>
      </c>
      <c r="J32" s="36">
        <v>2450000</v>
      </c>
      <c r="K32" s="36">
        <f t="shared" si="4"/>
        <v>2915500</v>
      </c>
      <c r="L32" s="36">
        <f t="shared" si="2"/>
        <v>2915500</v>
      </c>
      <c r="M32" s="23">
        <f>+ROUND((G32+J32)/2,0)</f>
        <v>2401471</v>
      </c>
      <c r="N32" s="23">
        <f t="shared" si="6"/>
        <v>2857750.4899999998</v>
      </c>
      <c r="O32" s="5">
        <f t="shared" si="8"/>
        <v>2857750.4899999998</v>
      </c>
    </row>
    <row r="33" spans="1:15" ht="148.5" x14ac:dyDescent="0.25">
      <c r="A33" s="9">
        <v>26</v>
      </c>
      <c r="B33" s="8" t="s">
        <v>13</v>
      </c>
      <c r="C33" s="20">
        <v>72102900</v>
      </c>
      <c r="D33" s="13" t="s">
        <v>28</v>
      </c>
      <c r="E33" s="10" t="s">
        <v>4</v>
      </c>
      <c r="F33" s="11">
        <v>1</v>
      </c>
      <c r="G33" s="36">
        <v>504202</v>
      </c>
      <c r="H33" s="36">
        <f t="shared" si="0"/>
        <v>600000.38</v>
      </c>
      <c r="I33" s="36">
        <f t="shared" si="1"/>
        <v>600000.38</v>
      </c>
      <c r="J33" s="36">
        <v>515000</v>
      </c>
      <c r="K33" s="36">
        <f t="shared" si="4"/>
        <v>612850</v>
      </c>
      <c r="L33" s="36">
        <f t="shared" si="2"/>
        <v>612850</v>
      </c>
      <c r="M33" s="23">
        <f t="shared" si="5"/>
        <v>509601</v>
      </c>
      <c r="N33" s="23">
        <f t="shared" si="6"/>
        <v>606425.18999999994</v>
      </c>
      <c r="O33" s="5">
        <f t="shared" si="8"/>
        <v>606425.18999999994</v>
      </c>
    </row>
    <row r="34" spans="1:15" ht="51.75" customHeight="1" x14ac:dyDescent="0.25">
      <c r="A34" s="9">
        <v>27</v>
      </c>
      <c r="B34" s="49" t="s">
        <v>42</v>
      </c>
      <c r="C34" s="20">
        <v>12141901</v>
      </c>
      <c r="D34" s="13" t="s">
        <v>36</v>
      </c>
      <c r="E34" s="3" t="s">
        <v>43</v>
      </c>
      <c r="F34" s="3">
        <v>3</v>
      </c>
      <c r="G34" s="36">
        <v>2300000</v>
      </c>
      <c r="H34" s="36">
        <f t="shared" si="0"/>
        <v>2737000</v>
      </c>
      <c r="I34" s="36">
        <f t="shared" si="1"/>
        <v>8211000</v>
      </c>
      <c r="J34" s="36">
        <v>1900000</v>
      </c>
      <c r="K34" s="36">
        <f t="shared" si="4"/>
        <v>2261000</v>
      </c>
      <c r="L34" s="36">
        <f t="shared" si="2"/>
        <v>6783000</v>
      </c>
      <c r="M34" s="23">
        <f t="shared" si="5"/>
        <v>2100000</v>
      </c>
      <c r="N34" s="23">
        <f t="shared" si="6"/>
        <v>2499000</v>
      </c>
      <c r="O34" s="5">
        <f t="shared" si="8"/>
        <v>7497000</v>
      </c>
    </row>
    <row r="35" spans="1:15" ht="78.75" customHeight="1" x14ac:dyDescent="0.25">
      <c r="A35" s="9">
        <v>28</v>
      </c>
      <c r="B35" s="44" t="s">
        <v>61</v>
      </c>
      <c r="C35" s="20">
        <v>47131819</v>
      </c>
      <c r="D35" s="13" t="s">
        <v>35</v>
      </c>
      <c r="E35" s="10" t="s">
        <v>44</v>
      </c>
      <c r="F35" s="16">
        <v>3</v>
      </c>
      <c r="G35" s="36">
        <v>520000</v>
      </c>
      <c r="H35" s="36">
        <f t="shared" si="0"/>
        <v>618800</v>
      </c>
      <c r="I35" s="36">
        <f t="shared" si="1"/>
        <v>1856400</v>
      </c>
      <c r="J35" s="36">
        <v>490000</v>
      </c>
      <c r="K35" s="36">
        <f t="shared" si="4"/>
        <v>583100</v>
      </c>
      <c r="L35" s="36">
        <f t="shared" si="2"/>
        <v>1749300</v>
      </c>
      <c r="M35" s="23">
        <f t="shared" si="5"/>
        <v>505000</v>
      </c>
      <c r="N35" s="23">
        <f t="shared" si="6"/>
        <v>600950</v>
      </c>
      <c r="O35" s="5">
        <f t="shared" si="8"/>
        <v>1802850</v>
      </c>
    </row>
    <row r="36" spans="1:15" ht="29.25" customHeight="1" x14ac:dyDescent="0.3">
      <c r="B36" s="45" t="s">
        <v>53</v>
      </c>
      <c r="C36" s="31"/>
      <c r="D36" s="32"/>
      <c r="E36" s="33"/>
      <c r="F36" s="34"/>
      <c r="G36" s="37"/>
      <c r="H36" s="37"/>
      <c r="I36" s="37">
        <f>SUM(I6:I35)</f>
        <v>103793386.27</v>
      </c>
      <c r="J36" s="37"/>
      <c r="K36" s="37"/>
      <c r="L36" s="37">
        <f>SUM(L6:L35)</f>
        <v>100860919.25</v>
      </c>
      <c r="M36" s="37"/>
      <c r="N36" s="37"/>
      <c r="O36" s="38">
        <f>SUM(O6:O35)</f>
        <v>102327167.03999999</v>
      </c>
    </row>
    <row r="39" spans="1:15" ht="51" customHeight="1" x14ac:dyDescent="0.25">
      <c r="B39" s="52" t="s">
        <v>55</v>
      </c>
      <c r="C39" s="65" t="s">
        <v>56</v>
      </c>
      <c r="D39" s="66"/>
      <c r="E39" s="66"/>
      <c r="F39" s="67"/>
      <c r="G39" s="30" t="s">
        <v>58</v>
      </c>
      <c r="K39" s="55"/>
      <c r="L39" s="56"/>
      <c r="M39" s="56"/>
      <c r="N39" s="57"/>
      <c r="O39" s="58"/>
    </row>
    <row r="40" spans="1:15" ht="104.25" customHeight="1" x14ac:dyDescent="0.25">
      <c r="B40" s="53" t="s">
        <v>69</v>
      </c>
      <c r="C40" s="69" t="s">
        <v>60</v>
      </c>
      <c r="D40" s="70"/>
      <c r="E40" s="70"/>
      <c r="F40" s="71"/>
      <c r="G40" s="39"/>
      <c r="K40" s="59"/>
      <c r="L40" s="60"/>
      <c r="M40" s="60"/>
      <c r="N40" s="61"/>
      <c r="O40" s="62"/>
    </row>
    <row r="41" spans="1:15" ht="95.25" customHeight="1" x14ac:dyDescent="0.25">
      <c r="B41" s="54" t="s">
        <v>70</v>
      </c>
      <c r="C41" s="64" t="s">
        <v>71</v>
      </c>
      <c r="D41" s="64"/>
      <c r="E41" s="64"/>
      <c r="F41" s="64"/>
      <c r="G41" s="36"/>
      <c r="K41" s="59"/>
      <c r="L41" s="60"/>
      <c r="M41" s="60"/>
      <c r="N41" s="61"/>
      <c r="O41" s="62"/>
    </row>
    <row r="42" spans="1:15" x14ac:dyDescent="0.3">
      <c r="K42" s="56"/>
      <c r="L42" s="56"/>
      <c r="M42" s="56"/>
      <c r="N42" s="55"/>
      <c r="O42" s="55"/>
    </row>
  </sheetData>
  <mergeCells count="7">
    <mergeCell ref="A1:O1"/>
    <mergeCell ref="C41:F41"/>
    <mergeCell ref="C39:F39"/>
    <mergeCell ref="G3:I3"/>
    <mergeCell ref="J3:L3"/>
    <mergeCell ref="M3:O3"/>
    <mergeCell ref="C40:F40"/>
  </mergeCells>
  <conditionalFormatting sqref="E25:E26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{74F7AB76-BC91-4612-ABB3-9D6719C0805A}</x14:id>
        </ext>
      </extLst>
    </cfRule>
  </conditionalFormatting>
  <conditionalFormatting sqref="E28:E33 E35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{2B1170CE-23B1-4555-AE33-2B7212FC59F8}</x14:id>
        </ext>
      </extLst>
    </cfRule>
  </conditionalFormatting>
  <conditionalFormatting sqref="E27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{76FA79CC-34BE-4A27-B00F-751E4DF14D45}</x14:id>
        </ext>
      </extLst>
    </cfRule>
  </conditionalFormatting>
  <pageMargins left="0.23622047244094491" right="0.15748031496062992" top="0.59" bottom="0.74803149606299213" header="0.21" footer="0.31496062992125984"/>
  <pageSetup paperSize="120" scale="60" orientation="landscape" r:id="rId1"/>
  <headerFooter>
    <oddFooter>Página &amp;P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F7AB76-BC91-4612-ABB3-9D6719C080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E25:E26</xm:sqref>
        </x14:conditionalFormatting>
        <x14:conditionalFormatting xmlns:xm="http://schemas.microsoft.com/office/excel/2006/main">
          <x14:cfRule type="dataBar" id="{2B1170CE-23B1-4555-AE33-2B7212FC59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E28:E33 E35</xm:sqref>
        </x14:conditionalFormatting>
        <x14:conditionalFormatting xmlns:xm="http://schemas.microsoft.com/office/excel/2006/main">
          <x14:cfRule type="dataBar" id="{76FA79CC-34BE-4A27-B00F-751E4DF14D4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mante plantas CAM</vt:lpstr>
      <vt:lpstr>'mante plantas CAM'!Títulos_a_imprimir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Geny Astrid Leon Currea</dc:creator>
  <cp:lastModifiedBy>Laura Daniela Henao Blanco</cp:lastModifiedBy>
  <cp:lastPrinted>2022-06-17T14:24:41Z</cp:lastPrinted>
  <dcterms:created xsi:type="dcterms:W3CDTF">2022-03-15T14:48:32Z</dcterms:created>
  <dcterms:modified xsi:type="dcterms:W3CDTF">2022-08-18T21:20:34Z</dcterms:modified>
</cp:coreProperties>
</file>