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lauracristinacardenassalas/Downloads/"/>
    </mc:Choice>
  </mc:AlternateContent>
  <bookViews>
    <workbookView xWindow="0" yWindow="0" windowWidth="27320" windowHeight="15360" tabRatio="929" firstSheet="1" activeTab="1"/>
  </bookViews>
  <sheets>
    <sheet name="Presupuesto ajustado" sheetId="23" state="hidden" r:id="rId1"/>
    <sheet name="Presupuesto 2022" sheetId="26" r:id="rId2"/>
    <sheet name="cot1" sheetId="27" r:id="rId3"/>
    <sheet name="cot2" sheetId="28" r:id="rId4"/>
    <sheet name="cot3" sheetId="29" r:id="rId5"/>
  </sheet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3" i="26" l="1"/>
  <c r="H43" i="26"/>
  <c r="E44" i="26"/>
  <c r="H44" i="26"/>
  <c r="E45" i="26"/>
  <c r="H45" i="26"/>
  <c r="E46" i="26"/>
  <c r="H46" i="26"/>
  <c r="H47" i="26"/>
  <c r="H48" i="26"/>
  <c r="H49" i="26"/>
  <c r="E31" i="26"/>
  <c r="H31" i="26"/>
  <c r="E32" i="26"/>
  <c r="H32" i="26"/>
  <c r="E33" i="26"/>
  <c r="H33" i="26"/>
  <c r="E34" i="26"/>
  <c r="H34" i="26"/>
  <c r="H35" i="26"/>
  <c r="H36" i="26"/>
  <c r="H37" i="26"/>
  <c r="E19" i="26"/>
  <c r="H19" i="26"/>
  <c r="E20" i="26"/>
  <c r="H20" i="26"/>
  <c r="E21" i="26"/>
  <c r="H21" i="26"/>
  <c r="E22" i="26"/>
  <c r="H22" i="26"/>
  <c r="H23" i="26"/>
  <c r="H24" i="26"/>
  <c r="H25" i="26"/>
  <c r="H11" i="29"/>
  <c r="H10" i="29"/>
  <c r="E9" i="29"/>
  <c r="H9" i="29"/>
  <c r="E8" i="29"/>
  <c r="H8" i="29"/>
  <c r="E7" i="29"/>
  <c r="H7" i="29"/>
  <c r="E6" i="29"/>
  <c r="H6" i="29"/>
  <c r="H11" i="28"/>
  <c r="H10" i="28"/>
  <c r="E9" i="28"/>
  <c r="H9" i="28"/>
  <c r="E8" i="28"/>
  <c r="H8" i="28"/>
  <c r="E7" i="28"/>
  <c r="H7" i="28"/>
  <c r="E6" i="28"/>
  <c r="H6" i="28"/>
  <c r="H11" i="27"/>
  <c r="H10" i="27"/>
  <c r="E9" i="27"/>
  <c r="H9" i="27"/>
  <c r="E8" i="27"/>
  <c r="H8" i="27"/>
  <c r="E7" i="27"/>
  <c r="H7" i="27"/>
  <c r="E6" i="27"/>
  <c r="H6" i="27"/>
  <c r="H11" i="26"/>
  <c r="H10" i="26"/>
  <c r="E9" i="26"/>
  <c r="H9" i="26"/>
  <c r="E8" i="26"/>
  <c r="H8" i="26"/>
  <c r="E7" i="26"/>
  <c r="H7" i="26"/>
  <c r="E6" i="26"/>
  <c r="H6" i="26"/>
  <c r="H12" i="29"/>
  <c r="H12" i="28"/>
  <c r="H12" i="27"/>
  <c r="H12" i="26"/>
  <c r="G11" i="23"/>
  <c r="L11" i="23"/>
  <c r="L12" i="23"/>
  <c r="G9" i="23"/>
  <c r="L9" i="23"/>
  <c r="G8" i="23"/>
  <c r="K8" i="23"/>
  <c r="G7" i="23"/>
  <c r="K7" i="23"/>
  <c r="G6" i="23"/>
  <c r="L6" i="23"/>
  <c r="G5" i="23"/>
  <c r="L5" i="23"/>
  <c r="J6" i="23"/>
  <c r="K6" i="23"/>
  <c r="J9" i="23"/>
  <c r="K5" i="23"/>
  <c r="L8" i="23"/>
  <c r="J8" i="23"/>
  <c r="K11" i="23"/>
  <c r="J5" i="23"/>
  <c r="L7" i="23"/>
  <c r="L10" i="23"/>
  <c r="L13" i="23"/>
  <c r="J7" i="23"/>
  <c r="K13" i="23"/>
  <c r="J13" i="23"/>
</calcChain>
</file>

<file path=xl/sharedStrings.xml><?xml version="1.0" encoding="utf-8"?>
<sst xmlns="http://schemas.openxmlformats.org/spreadsheetml/2006/main" count="137" uniqueCount="39">
  <si>
    <t>ITEM</t>
  </si>
  <si>
    <t>DESCRIPCION</t>
  </si>
  <si>
    <t xml:space="preserve">Costo por Megabite (Mb) </t>
  </si>
  <si>
    <t>Valor Unitario Mes por Sede</t>
  </si>
  <si>
    <t># Sede</t>
  </si>
  <si>
    <t>Valor Total Mensual</t>
  </si>
  <si>
    <t>Valor total</t>
  </si>
  <si>
    <t>Enlace dedicado a Internet 10Mb</t>
  </si>
  <si>
    <t>Enlace dedicado a Internet 15Mb</t>
  </si>
  <si>
    <t>Enlace dedicado a Internet 20Mb</t>
  </si>
  <si>
    <t>Enlace dedicado a Internet 25Mb</t>
  </si>
  <si>
    <t>Instalación Infraestructura TICs en sedes educativas oficiales</t>
  </si>
  <si>
    <t xml:space="preserve">SUBTOTAL Prestación del servicio de internet en 298 Sedes Educativas </t>
  </si>
  <si>
    <t>Equipos de cómputo con especificaciones acordes al proyecto.</t>
  </si>
  <si>
    <t>SUBTOTAL, Infraestructura tecnológica para el acceso a educación virtual.</t>
  </si>
  <si>
    <t xml:space="preserve">VALOR TOTAL DEL PROYECTO </t>
  </si>
  <si>
    <t>Brindar conectividad a las sedes educativas oficiales de los municipios no certificados del departamento</t>
  </si>
  <si>
    <t>ACTIVIDAD</t>
  </si>
  <si>
    <t>Sedes Educativas dotadas de herramientas tecnológicas</t>
  </si>
  <si>
    <t xml:space="preserve">IMPLEMENTACIÓN DE TECNOLOGÍAS DE LA INFORMACIÓN Y LA COMUNICACIÓN EN EL MARCO DE LA ALTERNANCIA EDUCATIVA DE LOS ESTABLECIMIENTOS EDUCATIVOS NO CERTIFICADOS DEL DEPARTAMENTO DEL CAUCA </t>
  </si>
  <si>
    <t>Tiempo 2021 (Mes)</t>
  </si>
  <si>
    <t>Tiempo 2022 (Mes)</t>
  </si>
  <si>
    <t>VALOR 2021</t>
  </si>
  <si>
    <t>VALOR 2022</t>
  </si>
  <si>
    <t>TIEMPO ADICIÓN 2022</t>
  </si>
  <si>
    <t>Sedes Instaladas</t>
  </si>
  <si>
    <t xml:space="preserve"># Sedes </t>
  </si>
  <si>
    <t>Enlace dedicado a Internet 15 Mb</t>
  </si>
  <si>
    <t>Enlace dedicado a Internet 20 Mb</t>
  </si>
  <si>
    <t>Enlace dedicado a Internet 25 Mb</t>
  </si>
  <si>
    <t>Enlace dedicado a Internet 30 Mb</t>
  </si>
  <si>
    <t>Prestar el servicio de conectividad a Internet en Establecimientos Educativos Oficiales</t>
  </si>
  <si>
    <t xml:space="preserve">SUBTOTAL Prestación del servicio de internet en Sedes Educativas </t>
  </si>
  <si>
    <t>IMIMPLEMENTACIÓN DE TECNOLOGÍAS DE LA INFORMACIÓN Y LA COMUNICACIÓN EN LOS ESTABLECIMIENTOS EDUCATIVOS OFICIALES DE LOS MUNICIPIOS NO CERTIFICADOS EN EDUCACIÓN DEL DEPARTAMENTO DEL CAUCA</t>
  </si>
  <si>
    <t>IMPLEMENTACIÓN DE TECNOLOGÍAS DE LA INFORMACIÓN Y LA COMUNICACIÓN EN LOS ESTABLECIMIENTOS EDUCATIVOS OFICIALES DE LOS MUNICIPIOS NO CERTIFICADOS EN EDUCACIÓN DEL DEPARTAMENTO DEL CAUCA</t>
  </si>
  <si>
    <t xml:space="preserve">VALOR TOTAL  MÁXIMO A OFERTAR </t>
  </si>
  <si>
    <t>COTIZACIÓN 1</t>
  </si>
  <si>
    <t>COTIZACIÓN 2</t>
  </si>
  <si>
    <t>COTIZACIÓN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</si>
</sst>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 * #,##0.00_ ;_ * \-#,##0.00_ ;_ * &quot;-&quot;??_ ;_ @_ "/>
    <numFmt numFmtId="168" formatCode="_(&quot;$&quot;\ * #,##0.00_);_(&quot;$&quot;\ * \(#,##0.00\);_(&quot;$&quot;\ * &quot;-&quot;??_);_(@_)"/>
    <numFmt numFmtId="169" formatCode="_-* #,##0.00\ _€_-;\-* #,##0.00\ _€_-;_-* &quot;-&quot;??\ _€_-;_-@_-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Arial Narrow"/>
      <family val="2"/>
    </font>
    <font>
      <sz val="11"/>
      <color rgb="FF000000"/>
      <name val="Calibri"/>
      <family val="2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0"/>
      <name val="Arial Narrow"/>
      <family val="2"/>
    </font>
    <font>
      <sz val="8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8496B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50">
    <xf numFmtId="0" fontId="0" fillId="0" borderId="0"/>
    <xf numFmtId="0" fontId="7" fillId="0" borderId="0"/>
    <xf numFmtId="0" fontId="6" fillId="0" borderId="0"/>
    <xf numFmtId="0" fontId="8" fillId="0" borderId="0"/>
    <xf numFmtId="42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5" fillId="0" borderId="0"/>
    <xf numFmtId="0" fontId="10" fillId="0" borderId="0"/>
    <xf numFmtId="41" fontId="8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17" fillId="0" borderId="0"/>
    <xf numFmtId="43" fontId="1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164" fontId="12" fillId="3" borderId="8" xfId="0" applyNumberFormat="1" applyFont="1" applyFill="1" applyBorder="1" applyAlignment="1">
      <alignment horizontal="right" vertical="center"/>
    </xf>
    <xf numFmtId="0" fontId="13" fillId="0" borderId="8" xfId="0" applyFont="1" applyBorder="1" applyAlignment="1">
      <alignment vertical="center" wrapText="1"/>
    </xf>
    <xf numFmtId="164" fontId="13" fillId="0" borderId="8" xfId="0" applyNumberFormat="1" applyFont="1" applyBorder="1" applyAlignment="1">
      <alignment horizontal="right" vertical="center"/>
    </xf>
    <xf numFmtId="164" fontId="13" fillId="0" borderId="8" xfId="0" applyNumberFormat="1" applyFont="1" applyBorder="1" applyAlignment="1">
      <alignment horizontal="right" vertical="center" wrapText="1"/>
    </xf>
    <xf numFmtId="164" fontId="12" fillId="4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9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15" fillId="0" borderId="1" xfId="0" applyNumberFormat="1" applyFont="1" applyBorder="1" applyAlignment="1">
      <alignment vertical="center"/>
    </xf>
    <xf numFmtId="164" fontId="15" fillId="0" borderId="13" xfId="0" applyNumberFormat="1" applyFont="1" applyBorder="1" applyAlignment="1">
      <alignment horizontal="right" vertical="center"/>
    </xf>
    <xf numFmtId="164" fontId="13" fillId="0" borderId="8" xfId="0" applyNumberFormat="1" applyFont="1" applyBorder="1" applyAlignment="1">
      <alignment horizontal="center" vertical="center"/>
    </xf>
    <xf numFmtId="0" fontId="0" fillId="0" borderId="13" xfId="0" applyBorder="1"/>
    <xf numFmtId="164" fontId="15" fillId="0" borderId="13" xfId="0" applyNumberFormat="1" applyFont="1" applyBorder="1" applyAlignment="1">
      <alignment vertical="center"/>
    </xf>
    <xf numFmtId="164" fontId="12" fillId="4" borderId="13" xfId="0" applyNumberFormat="1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164" fontId="12" fillId="3" borderId="13" xfId="0" applyNumberFormat="1" applyFont="1" applyFill="1" applyBorder="1" applyAlignment="1">
      <alignment horizontal="right" vertical="center" wrapText="1"/>
    </xf>
    <xf numFmtId="164" fontId="0" fillId="0" borderId="0" xfId="0" applyNumberFormat="1"/>
    <xf numFmtId="9" fontId="15" fillId="0" borderId="0" xfId="49" applyFont="1" applyBorder="1" applyAlignment="1">
      <alignment horizontal="right" vertical="center"/>
    </xf>
    <xf numFmtId="164" fontId="15" fillId="0" borderId="0" xfId="0" applyNumberFormat="1" applyFont="1" applyBorder="1" applyAlignment="1">
      <alignment horizontal="right" vertical="center"/>
    </xf>
    <xf numFmtId="164" fontId="13" fillId="0" borderId="13" xfId="0" applyNumberFormat="1" applyFont="1" applyBorder="1" applyAlignment="1">
      <alignment horizontal="right" vertical="center"/>
    </xf>
    <xf numFmtId="164" fontId="13" fillId="0" borderId="7" xfId="0" applyNumberFormat="1" applyFont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0" fillId="0" borderId="0" xfId="0" applyFont="1"/>
    <xf numFmtId="165" fontId="15" fillId="0" borderId="8" xfId="0" applyNumberFormat="1" applyFont="1" applyBorder="1" applyAlignment="1">
      <alignment horizontal="center" vertical="center" wrapText="1"/>
    </xf>
    <xf numFmtId="0" fontId="20" fillId="0" borderId="0" xfId="0" applyFont="1" applyFill="1"/>
    <xf numFmtId="164" fontId="15" fillId="0" borderId="0" xfId="0" applyNumberFormat="1" applyFont="1" applyFill="1" applyBorder="1" applyAlignment="1">
      <alignment horizontal="right" vertical="center"/>
    </xf>
    <xf numFmtId="164" fontId="12" fillId="3" borderId="11" xfId="0" applyNumberFormat="1" applyFont="1" applyFill="1" applyBorder="1" applyAlignment="1">
      <alignment horizontal="right" vertical="center" wrapText="1"/>
    </xf>
  </cellXfs>
  <cellStyles count="50">
    <cellStyle name="Excel Built-in Normal" xfId="1"/>
    <cellStyle name="Millares [0] 2" xfId="18"/>
    <cellStyle name="Millares [0] 2 2" xfId="36"/>
    <cellStyle name="Millares [0] 3" xfId="10"/>
    <cellStyle name="Millares [0] 3 2" xfId="29"/>
    <cellStyle name="Millares [0] 4" xfId="21"/>
    <cellStyle name="Millares 10 3" xfId="24"/>
    <cellStyle name="Millares 10 3 2" xfId="30"/>
    <cellStyle name="Millares 12 2" xfId="27"/>
    <cellStyle name="Millares 12 2 2" xfId="45"/>
    <cellStyle name="Millares 14" xfId="38"/>
    <cellStyle name="Millares 2" xfId="15"/>
    <cellStyle name="Millares 2 2" xfId="25"/>
    <cellStyle name="Millares 2 3" xfId="23"/>
    <cellStyle name="Millares 3" xfId="31"/>
    <cellStyle name="Millares 3 2" xfId="32"/>
    <cellStyle name="Millares 4" xfId="42"/>
    <cellStyle name="Millares 4 2" xfId="37"/>
    <cellStyle name="Millares 5" xfId="41"/>
    <cellStyle name="Millares 6" xfId="39"/>
    <cellStyle name="Millares 7" xfId="20"/>
    <cellStyle name="Millares 8" xfId="48"/>
    <cellStyle name="Millares 9 2 3 2 2" xfId="35"/>
    <cellStyle name="Moneda [0] 2" xfId="4"/>
    <cellStyle name="Moneda [0] 2 2" xfId="12"/>
    <cellStyle name="Moneda [0] 3" xfId="5"/>
    <cellStyle name="Moneda 2" xfId="17"/>
    <cellStyle name="Moneda 2 2" xfId="28"/>
    <cellStyle name="Moneda 3" xfId="16"/>
    <cellStyle name="Moneda 3 2" xfId="44"/>
    <cellStyle name="Normal" xfId="0" builtinId="0"/>
    <cellStyle name="Normal 2" xfId="8"/>
    <cellStyle name="Normal 2 2" xfId="11"/>
    <cellStyle name="Normal 2 2 2" xfId="26"/>
    <cellStyle name="Normal 2 3" xfId="40"/>
    <cellStyle name="Normal 2 3 2" xfId="46"/>
    <cellStyle name="Normal 2 4" xfId="2"/>
    <cellStyle name="Normal 2 4 2" xfId="47"/>
    <cellStyle name="Normal 3" xfId="14"/>
    <cellStyle name="Normal 3 3" xfId="43"/>
    <cellStyle name="Normal 4" xfId="7"/>
    <cellStyle name="Normal 5" xfId="9"/>
    <cellStyle name="Normal 5 2" xfId="33"/>
    <cellStyle name="Normal 6" xfId="19"/>
    <cellStyle name="Normal 6 2" xfId="34"/>
    <cellStyle name="Normal 8" xfId="3"/>
    <cellStyle name="Porcentaje" xfId="49" builtinId="5"/>
    <cellStyle name="Porcentaje 2" xfId="6"/>
    <cellStyle name="Porcentaje 2 2" xfId="13"/>
    <cellStyle name="Porcentaje 3" xfId="22"/>
  </cellStyles>
  <dxfs count="0"/>
  <tableStyles count="0" defaultTableStyle="TableStyleMedium2" defaultPivotStyle="PivotStyleLight16"/>
  <colors>
    <mruColors>
      <color rgb="FFFF3300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14"/>
  <sheetViews>
    <sheetView topLeftCell="A4" workbookViewId="0">
      <selection activeCell="L13" sqref="L13"/>
    </sheetView>
  </sheetViews>
  <sheetFormatPr baseColWidth="10" defaultRowHeight="16" x14ac:dyDescent="0.2"/>
  <cols>
    <col min="1" max="1" width="11.1640625" customWidth="1"/>
    <col min="2" max="2" width="6.83203125" customWidth="1"/>
    <col min="3" max="3" width="12.1640625" customWidth="1"/>
    <col min="4" max="4" width="8.6640625" customWidth="1"/>
    <col min="6" max="6" width="8.33203125" customWidth="1"/>
    <col min="7" max="7" width="12.33203125" customWidth="1"/>
    <col min="8" max="8" width="10" customWidth="1"/>
    <col min="9" max="9" width="8.33203125" customWidth="1"/>
    <col min="10" max="10" width="10" customWidth="1"/>
    <col min="11" max="11" width="11.6640625" customWidth="1"/>
    <col min="12" max="12" width="12.1640625" style="12" customWidth="1"/>
    <col min="13" max="13" width="12.33203125" bestFit="1" customWidth="1"/>
  </cols>
  <sheetData>
    <row r="1" spans="1:13" ht="40.5" customHeight="1" thickBot="1" x14ac:dyDescent="0.25">
      <c r="A1" s="47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9"/>
      <c r="M1" s="1"/>
    </row>
    <row r="2" spans="1:13" ht="14.25" customHeight="1" x14ac:dyDescent="0.2">
      <c r="A2" s="50" t="s">
        <v>17</v>
      </c>
      <c r="B2" s="50" t="s">
        <v>0</v>
      </c>
      <c r="C2" s="50" t="s">
        <v>1</v>
      </c>
      <c r="D2" s="45" t="s">
        <v>2</v>
      </c>
      <c r="E2" s="45" t="s">
        <v>3</v>
      </c>
      <c r="F2" s="45" t="s">
        <v>4</v>
      </c>
      <c r="G2" s="45" t="s">
        <v>5</v>
      </c>
      <c r="H2" s="45" t="s">
        <v>20</v>
      </c>
      <c r="I2" s="45" t="s">
        <v>21</v>
      </c>
      <c r="J2" s="45" t="s">
        <v>22</v>
      </c>
      <c r="K2" s="45" t="s">
        <v>23</v>
      </c>
      <c r="L2" s="45" t="s">
        <v>6</v>
      </c>
      <c r="M2" s="1"/>
    </row>
    <row r="3" spans="1:13" x14ac:dyDescent="0.2">
      <c r="A3" s="51"/>
      <c r="B3" s="51"/>
      <c r="C3" s="51"/>
      <c r="D3" s="40"/>
      <c r="E3" s="40"/>
      <c r="F3" s="40"/>
      <c r="G3" s="40"/>
      <c r="H3" s="40"/>
      <c r="I3" s="40"/>
      <c r="J3" s="40"/>
      <c r="K3" s="40"/>
      <c r="L3" s="40"/>
      <c r="M3" s="1"/>
    </row>
    <row r="4" spans="1:13" ht="7.5" customHeight="1" thickBot="1" x14ac:dyDescent="0.25">
      <c r="A4" s="52"/>
      <c r="B4" s="52"/>
      <c r="C4" s="52"/>
      <c r="D4" s="46"/>
      <c r="E4" s="46"/>
      <c r="F4" s="46"/>
      <c r="G4" s="46"/>
      <c r="H4" s="46"/>
      <c r="I4" s="46"/>
      <c r="J4" s="46"/>
      <c r="K4" s="46"/>
      <c r="L4" s="46"/>
      <c r="M4" s="1"/>
    </row>
    <row r="5" spans="1:13" ht="23" thickBot="1" x14ac:dyDescent="0.25">
      <c r="A5" s="39" t="s">
        <v>16</v>
      </c>
      <c r="B5" s="2">
        <v>1</v>
      </c>
      <c r="C5" s="3" t="s">
        <v>7</v>
      </c>
      <c r="D5" s="4">
        <v>53649</v>
      </c>
      <c r="E5" s="9">
        <v>536490</v>
      </c>
      <c r="F5" s="5">
        <v>104</v>
      </c>
      <c r="G5" s="9">
        <f>E5*F5</f>
        <v>55794960</v>
      </c>
      <c r="H5" s="5">
        <v>0.5</v>
      </c>
      <c r="I5" s="5">
        <v>4.5</v>
      </c>
      <c r="J5" s="21">
        <f>H5*G5</f>
        <v>27897480</v>
      </c>
      <c r="K5" s="21">
        <f>I5*G5</f>
        <v>251077320</v>
      </c>
      <c r="L5" s="9">
        <f>(H5*G5)+(G5*I5)</f>
        <v>278974800</v>
      </c>
      <c r="M5" s="1"/>
    </row>
    <row r="6" spans="1:13" ht="23" thickBot="1" x14ac:dyDescent="0.25">
      <c r="A6" s="40"/>
      <c r="B6" s="2">
        <v>2</v>
      </c>
      <c r="C6" s="3" t="s">
        <v>8</v>
      </c>
      <c r="D6" s="4">
        <v>53649</v>
      </c>
      <c r="E6" s="9">
        <v>804735</v>
      </c>
      <c r="F6" s="5">
        <v>26</v>
      </c>
      <c r="G6" s="9">
        <f t="shared" ref="G6:G9" si="0">E6*F6</f>
        <v>20923110</v>
      </c>
      <c r="H6" s="5">
        <v>0.5</v>
      </c>
      <c r="I6" s="5">
        <v>4.5</v>
      </c>
      <c r="J6" s="21">
        <f t="shared" ref="J6:J8" si="1">H6*G6</f>
        <v>10461555</v>
      </c>
      <c r="K6" s="21">
        <f t="shared" ref="K6:K8" si="2">I6*G6</f>
        <v>94153995</v>
      </c>
      <c r="L6" s="9">
        <f t="shared" ref="L6:L8" si="3">(H6*G6)+(G6*I6)</f>
        <v>104615550</v>
      </c>
      <c r="M6" s="1"/>
    </row>
    <row r="7" spans="1:13" ht="23" thickBot="1" x14ac:dyDescent="0.25">
      <c r="A7" s="40"/>
      <c r="B7" s="2">
        <v>3</v>
      </c>
      <c r="C7" s="3" t="s">
        <v>9</v>
      </c>
      <c r="D7" s="4">
        <v>53649</v>
      </c>
      <c r="E7" s="10">
        <v>1072980</v>
      </c>
      <c r="F7" s="5">
        <v>8</v>
      </c>
      <c r="G7" s="9">
        <f t="shared" si="0"/>
        <v>8583840</v>
      </c>
      <c r="H7" s="5">
        <v>0.5</v>
      </c>
      <c r="I7" s="5">
        <v>4.5</v>
      </c>
      <c r="J7" s="21">
        <f t="shared" si="1"/>
        <v>4291920</v>
      </c>
      <c r="K7" s="21">
        <f t="shared" si="2"/>
        <v>38627280</v>
      </c>
      <c r="L7" s="9">
        <f t="shared" si="3"/>
        <v>42919200</v>
      </c>
      <c r="M7" s="1"/>
    </row>
    <row r="8" spans="1:13" ht="23" thickBot="1" x14ac:dyDescent="0.25">
      <c r="A8" s="40"/>
      <c r="B8" s="2">
        <v>4</v>
      </c>
      <c r="C8" s="3" t="s">
        <v>10</v>
      </c>
      <c r="D8" s="4">
        <v>53649</v>
      </c>
      <c r="E8" s="9">
        <v>1341225</v>
      </c>
      <c r="F8" s="5">
        <v>160</v>
      </c>
      <c r="G8" s="9">
        <f t="shared" si="0"/>
        <v>214596000</v>
      </c>
      <c r="H8" s="5">
        <v>0.5</v>
      </c>
      <c r="I8" s="5">
        <v>4.5</v>
      </c>
      <c r="J8" s="21">
        <f t="shared" si="1"/>
        <v>107298000</v>
      </c>
      <c r="K8" s="21">
        <f t="shared" si="2"/>
        <v>965682000</v>
      </c>
      <c r="L8" s="9">
        <f t="shared" si="3"/>
        <v>1072980000</v>
      </c>
      <c r="M8" s="18"/>
    </row>
    <row r="9" spans="1:13" ht="45" thickBot="1" x14ac:dyDescent="0.25">
      <c r="A9" s="41"/>
      <c r="B9" s="2">
        <v>5</v>
      </c>
      <c r="C9" s="3" t="s">
        <v>11</v>
      </c>
      <c r="D9" s="6"/>
      <c r="E9" s="9">
        <v>1509592</v>
      </c>
      <c r="F9" s="5">
        <v>298</v>
      </c>
      <c r="G9" s="9">
        <f t="shared" si="0"/>
        <v>449858416</v>
      </c>
      <c r="H9" s="5">
        <v>1</v>
      </c>
      <c r="I9" s="5"/>
      <c r="J9" s="21">
        <f>H9*G9</f>
        <v>449858416</v>
      </c>
      <c r="K9" s="5"/>
      <c r="L9" s="9">
        <f>H9*G9</f>
        <v>449858416</v>
      </c>
      <c r="M9" s="1"/>
    </row>
    <row r="10" spans="1:13" ht="16.5" customHeight="1" thickBot="1" x14ac:dyDescent="0.25">
      <c r="A10" s="42" t="s">
        <v>12</v>
      </c>
      <c r="B10" s="43"/>
      <c r="C10" s="43"/>
      <c r="D10" s="43"/>
      <c r="E10" s="43"/>
      <c r="F10" s="43"/>
      <c r="G10" s="43"/>
      <c r="H10" s="44"/>
      <c r="I10" s="17"/>
      <c r="J10" s="17"/>
      <c r="K10" s="17"/>
      <c r="L10" s="7">
        <f>SUM(L5:L9)</f>
        <v>1949347966</v>
      </c>
      <c r="M10" s="1"/>
    </row>
    <row r="11" spans="1:13" ht="45" thickBot="1" x14ac:dyDescent="0.25">
      <c r="A11" s="16" t="s">
        <v>18</v>
      </c>
      <c r="B11" s="2">
        <v>6</v>
      </c>
      <c r="C11" s="8" t="s">
        <v>13</v>
      </c>
      <c r="D11" s="10">
        <v>2318515.94</v>
      </c>
      <c r="E11" s="5">
        <v>80</v>
      </c>
      <c r="G11" s="19">
        <f>D11*E11</f>
        <v>185481275.19999999</v>
      </c>
      <c r="H11" s="23"/>
      <c r="I11" s="22"/>
      <c r="J11" s="22"/>
      <c r="K11" s="19">
        <f>G11</f>
        <v>185481275.19999999</v>
      </c>
      <c r="L11" s="20">
        <f>G11</f>
        <v>185481275.19999999</v>
      </c>
      <c r="M11" s="14"/>
    </row>
    <row r="12" spans="1:13" ht="17" thickBot="1" x14ac:dyDescent="0.25">
      <c r="A12" s="42" t="s">
        <v>14</v>
      </c>
      <c r="B12" s="43"/>
      <c r="C12" s="43"/>
      <c r="D12" s="43"/>
      <c r="E12" s="43"/>
      <c r="F12" s="43"/>
      <c r="G12" s="43"/>
      <c r="H12" s="44"/>
      <c r="I12" s="17"/>
      <c r="J12" s="17"/>
      <c r="K12" s="17"/>
      <c r="L12" s="7">
        <f>L11</f>
        <v>185481275.19999999</v>
      </c>
      <c r="M12" s="1"/>
    </row>
    <row r="13" spans="1:13" ht="16.5" customHeight="1" thickBot="1" x14ac:dyDescent="0.3">
      <c r="A13" s="37" t="s">
        <v>15</v>
      </c>
      <c r="B13" s="38"/>
      <c r="C13" s="38"/>
      <c r="D13" s="38"/>
      <c r="E13" s="38"/>
      <c r="F13" s="38"/>
      <c r="G13" s="38"/>
      <c r="H13" s="38"/>
      <c r="I13" s="38"/>
      <c r="J13" s="24">
        <f>J9+J8+J7+J6+J5</f>
        <v>599807371</v>
      </c>
      <c r="K13" s="11">
        <f>K8+K7+K6+K5+K11</f>
        <v>1535021870.2</v>
      </c>
      <c r="L13" s="11">
        <f>L10+L12</f>
        <v>2134829241.2</v>
      </c>
      <c r="M13" s="1"/>
    </row>
    <row r="14" spans="1:13" ht="40.5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3"/>
    </row>
  </sheetData>
  <mergeCells count="17">
    <mergeCell ref="A1:L1"/>
    <mergeCell ref="A2:A4"/>
    <mergeCell ref="B2:B4"/>
    <mergeCell ref="C2:C4"/>
    <mergeCell ref="D2:D4"/>
    <mergeCell ref="E2:E4"/>
    <mergeCell ref="F2:F4"/>
    <mergeCell ref="G2:G4"/>
    <mergeCell ref="H2:H4"/>
    <mergeCell ref="L2:L4"/>
    <mergeCell ref="J2:J4"/>
    <mergeCell ref="K2:K4"/>
    <mergeCell ref="A13:I13"/>
    <mergeCell ref="A5:A9"/>
    <mergeCell ref="A10:H10"/>
    <mergeCell ref="A12:H12"/>
    <mergeCell ref="I2:I4"/>
  </mergeCells>
  <pageMargins left="0.7" right="0.7" top="0.75" bottom="0.75" header="0.3" footer="0.3"/>
  <pageSetup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49"/>
  <sheetViews>
    <sheetView tabSelected="1" workbookViewId="0">
      <selection sqref="A1:XFD1"/>
    </sheetView>
  </sheetViews>
  <sheetFormatPr baseColWidth="10" defaultRowHeight="16" x14ac:dyDescent="0.2"/>
  <cols>
    <col min="1" max="1" width="27" customWidth="1"/>
    <col min="2" max="2" width="6.83203125" customWidth="1"/>
    <col min="3" max="3" width="34.5" customWidth="1"/>
    <col min="4" max="4" width="8.6640625" customWidth="1"/>
    <col min="6" max="6" width="9.33203125" bestFit="1" customWidth="1"/>
    <col min="7" max="7" width="8.33203125" customWidth="1"/>
    <col min="8" max="8" width="13.33203125" style="12" customWidth="1"/>
    <col min="9" max="9" width="6.83203125" customWidth="1"/>
    <col min="10" max="10" width="15.1640625" bestFit="1" customWidth="1"/>
    <col min="11" max="12" width="15.33203125" bestFit="1" customWidth="1"/>
  </cols>
  <sheetData>
    <row r="1" spans="1:13" ht="17" thickBot="1" x14ac:dyDescent="0.25"/>
    <row r="2" spans="1:13" ht="40.5" customHeight="1" thickBot="1" x14ac:dyDescent="0.25">
      <c r="A2" s="47" t="s">
        <v>34</v>
      </c>
      <c r="B2" s="48"/>
      <c r="C2" s="48"/>
      <c r="D2" s="48"/>
      <c r="E2" s="48"/>
      <c r="F2" s="48"/>
      <c r="G2" s="48"/>
      <c r="H2" s="49"/>
      <c r="J2" s="53"/>
      <c r="K2" s="53"/>
      <c r="L2" s="53"/>
    </row>
    <row r="3" spans="1:13" ht="14.25" customHeight="1" x14ac:dyDescent="0.2">
      <c r="A3" s="50" t="s">
        <v>17</v>
      </c>
      <c r="B3" s="50" t="s">
        <v>0</v>
      </c>
      <c r="C3" s="50" t="s">
        <v>1</v>
      </c>
      <c r="D3" s="45" t="s">
        <v>2</v>
      </c>
      <c r="E3" s="45" t="s">
        <v>3</v>
      </c>
      <c r="F3" s="45" t="s">
        <v>26</v>
      </c>
      <c r="G3" s="45" t="s">
        <v>24</v>
      </c>
      <c r="H3" s="45" t="s">
        <v>35</v>
      </c>
      <c r="J3" s="53"/>
      <c r="K3" s="53"/>
      <c r="L3" s="53"/>
    </row>
    <row r="4" spans="1:13" ht="17" thickBot="1" x14ac:dyDescent="0.25">
      <c r="A4" s="51"/>
      <c r="B4" s="51"/>
      <c r="C4" s="51"/>
      <c r="D4" s="40"/>
      <c r="E4" s="40"/>
      <c r="F4" s="40"/>
      <c r="G4" s="40"/>
      <c r="H4" s="40"/>
      <c r="J4" s="54"/>
      <c r="K4" s="54"/>
      <c r="L4" s="54"/>
    </row>
    <row r="5" spans="1:13" ht="7.5" customHeight="1" thickBot="1" x14ac:dyDescent="0.25">
      <c r="A5" s="52"/>
      <c r="B5" s="52"/>
      <c r="C5" s="52"/>
      <c r="D5" s="46"/>
      <c r="E5" s="46"/>
      <c r="F5" s="46"/>
      <c r="G5" s="46"/>
      <c r="H5" s="40"/>
      <c r="J5" s="55"/>
      <c r="K5" s="55"/>
      <c r="L5" s="53"/>
    </row>
    <row r="6" spans="1:13" ht="17" thickBot="1" x14ac:dyDescent="0.25">
      <c r="A6" s="39" t="s">
        <v>31</v>
      </c>
      <c r="B6" s="2">
        <v>1</v>
      </c>
      <c r="C6" s="3" t="s">
        <v>27</v>
      </c>
      <c r="D6" s="4">
        <v>53649</v>
      </c>
      <c r="E6" s="9">
        <f>D6*15</f>
        <v>804735</v>
      </c>
      <c r="F6" s="5">
        <v>133</v>
      </c>
      <c r="G6" s="5">
        <v>4</v>
      </c>
      <c r="H6" s="33">
        <f>F6*E6*G6</f>
        <v>428119020</v>
      </c>
      <c r="I6" s="31"/>
      <c r="J6" s="56"/>
      <c r="K6" s="56"/>
      <c r="L6" s="32"/>
    </row>
    <row r="7" spans="1:13" ht="17" thickBot="1" x14ac:dyDescent="0.25">
      <c r="A7" s="40"/>
      <c r="B7" s="2">
        <v>2</v>
      </c>
      <c r="C7" s="3" t="s">
        <v>28</v>
      </c>
      <c r="D7" s="4">
        <v>53649</v>
      </c>
      <c r="E7" s="9">
        <f>D7*20</f>
        <v>1072980</v>
      </c>
      <c r="F7" s="5">
        <v>26</v>
      </c>
      <c r="G7" s="5">
        <v>4</v>
      </c>
      <c r="H7" s="34">
        <f>F7*E7*G7</f>
        <v>111589920</v>
      </c>
      <c r="I7" s="31"/>
      <c r="J7" s="56"/>
      <c r="K7" s="56"/>
      <c r="L7" s="32"/>
    </row>
    <row r="8" spans="1:13" ht="17" thickBot="1" x14ac:dyDescent="0.25">
      <c r="A8" s="40"/>
      <c r="B8" s="2">
        <v>3</v>
      </c>
      <c r="C8" s="3" t="s">
        <v>29</v>
      </c>
      <c r="D8" s="4">
        <v>53649</v>
      </c>
      <c r="E8" s="10">
        <f>D8*25</f>
        <v>1341225</v>
      </c>
      <c r="F8" s="5">
        <v>28</v>
      </c>
      <c r="G8" s="5">
        <v>4</v>
      </c>
      <c r="H8" s="34">
        <f>F8*E8*G8</f>
        <v>150217200</v>
      </c>
      <c r="I8" s="31"/>
      <c r="J8" s="56"/>
      <c r="K8" s="56"/>
      <c r="L8" s="32"/>
    </row>
    <row r="9" spans="1:13" ht="17" thickBot="1" x14ac:dyDescent="0.25">
      <c r="A9" s="40"/>
      <c r="B9" s="2">
        <v>4</v>
      </c>
      <c r="C9" s="3" t="s">
        <v>30</v>
      </c>
      <c r="D9" s="4">
        <v>53649</v>
      </c>
      <c r="E9" s="9">
        <f>D9*30</f>
        <v>1609470</v>
      </c>
      <c r="F9" s="5">
        <v>160</v>
      </c>
      <c r="G9" s="5">
        <v>4</v>
      </c>
      <c r="H9" s="34">
        <f>F9*E9*G9</f>
        <v>1030060800</v>
      </c>
      <c r="I9" s="31"/>
      <c r="J9" s="56"/>
      <c r="K9" s="56"/>
      <c r="L9" s="32"/>
    </row>
    <row r="10" spans="1:13" ht="17" thickBot="1" x14ac:dyDescent="0.25">
      <c r="A10" s="40"/>
      <c r="B10" s="2">
        <v>5</v>
      </c>
      <c r="C10" s="3" t="s">
        <v>11</v>
      </c>
      <c r="D10" s="6"/>
      <c r="E10" s="9">
        <v>1509592</v>
      </c>
      <c r="F10" s="26">
        <v>49</v>
      </c>
      <c r="G10" s="5">
        <v>1</v>
      </c>
      <c r="H10" s="34">
        <f>F10*E10</f>
        <v>73970008</v>
      </c>
      <c r="I10" s="31"/>
      <c r="J10" s="56"/>
      <c r="K10" s="56"/>
      <c r="L10" s="32"/>
      <c r="M10" s="30"/>
    </row>
    <row r="11" spans="1:13" ht="17" thickBot="1" x14ac:dyDescent="0.25">
      <c r="A11" s="41"/>
      <c r="B11" s="28">
        <v>6</v>
      </c>
      <c r="C11" s="27" t="s">
        <v>25</v>
      </c>
      <c r="D11" s="6"/>
      <c r="E11" s="9">
        <v>282520</v>
      </c>
      <c r="F11" s="25">
        <v>298</v>
      </c>
      <c r="G11" s="5"/>
      <c r="H11" s="34">
        <f>F11*E11</f>
        <v>84190960</v>
      </c>
      <c r="I11" s="31"/>
      <c r="J11" s="56"/>
      <c r="K11" s="56"/>
      <c r="L11" s="32"/>
      <c r="M11" s="30"/>
    </row>
    <row r="12" spans="1:13" ht="16.5" customHeight="1" thickBot="1" x14ac:dyDescent="0.25">
      <c r="A12" s="42" t="s">
        <v>32</v>
      </c>
      <c r="B12" s="43"/>
      <c r="C12" s="43"/>
      <c r="D12" s="43"/>
      <c r="E12" s="43"/>
      <c r="F12" s="43"/>
      <c r="G12" s="17"/>
      <c r="H12" s="29">
        <f>SUM(H6:H11)</f>
        <v>1878147908</v>
      </c>
      <c r="I12" s="31"/>
      <c r="J12" s="56"/>
      <c r="K12" s="56"/>
      <c r="L12" s="32"/>
    </row>
    <row r="13" spans="1:13" ht="16.5" customHeight="1" thickBot="1" x14ac:dyDescent="0.25">
      <c r="A13" s="35"/>
      <c r="B13" s="36"/>
      <c r="C13" s="36"/>
      <c r="D13" s="36"/>
      <c r="E13" s="36"/>
      <c r="F13" s="36"/>
      <c r="G13" s="17"/>
      <c r="H13" s="57"/>
      <c r="I13" s="31"/>
      <c r="J13" s="56"/>
      <c r="K13" s="56"/>
      <c r="L13" s="32"/>
    </row>
    <row r="14" spans="1:13" ht="16.5" customHeight="1" thickBot="1" x14ac:dyDescent="0.25">
      <c r="A14" s="35"/>
      <c r="B14" s="36"/>
      <c r="C14" s="36"/>
      <c r="D14" s="36"/>
      <c r="E14" s="36"/>
      <c r="F14" s="36"/>
      <c r="G14" s="17"/>
      <c r="H14" s="57"/>
      <c r="I14" s="31"/>
      <c r="J14" s="56"/>
      <c r="K14" s="56"/>
      <c r="L14" s="32"/>
    </row>
    <row r="15" spans="1:13" ht="17" thickBot="1" x14ac:dyDescent="0.25">
      <c r="A15" s="47" t="s">
        <v>36</v>
      </c>
      <c r="B15" s="48"/>
      <c r="C15" s="48"/>
      <c r="D15" s="48"/>
      <c r="E15" s="48"/>
      <c r="F15" s="48"/>
      <c r="G15" s="48"/>
      <c r="H15" s="49"/>
    </row>
    <row r="16" spans="1:13" x14ac:dyDescent="0.2">
      <c r="A16" s="50" t="s">
        <v>17</v>
      </c>
      <c r="B16" s="50" t="s">
        <v>0</v>
      </c>
      <c r="C16" s="50" t="s">
        <v>1</v>
      </c>
      <c r="D16" s="45" t="s">
        <v>2</v>
      </c>
      <c r="E16" s="45" t="s">
        <v>3</v>
      </c>
      <c r="F16" s="45" t="s">
        <v>26</v>
      </c>
      <c r="G16" s="45" t="s">
        <v>24</v>
      </c>
      <c r="H16" s="45">
        <v>2022</v>
      </c>
    </row>
    <row r="17" spans="1:8" x14ac:dyDescent="0.2">
      <c r="A17" s="51"/>
      <c r="B17" s="51"/>
      <c r="C17" s="51"/>
      <c r="D17" s="40"/>
      <c r="E17" s="40"/>
      <c r="F17" s="40"/>
      <c r="G17" s="40"/>
      <c r="H17" s="40"/>
    </row>
    <row r="18" spans="1:8" ht="17" thickBot="1" x14ac:dyDescent="0.25">
      <c r="A18" s="52"/>
      <c r="B18" s="52"/>
      <c r="C18" s="52"/>
      <c r="D18" s="46"/>
      <c r="E18" s="46"/>
      <c r="F18" s="46"/>
      <c r="G18" s="46"/>
      <c r="H18" s="40"/>
    </row>
    <row r="19" spans="1:8" ht="17" thickBot="1" x14ac:dyDescent="0.25">
      <c r="A19" s="39" t="s">
        <v>31</v>
      </c>
      <c r="B19" s="2">
        <v>1</v>
      </c>
      <c r="C19" s="3" t="s">
        <v>27</v>
      </c>
      <c r="D19" s="4">
        <v>53225</v>
      </c>
      <c r="E19" s="9">
        <f>D19*15</f>
        <v>798375</v>
      </c>
      <c r="F19" s="5">
        <v>133</v>
      </c>
      <c r="G19" s="5">
        <v>4</v>
      </c>
      <c r="H19" s="33">
        <f>F19*E19*G19</f>
        <v>424735500</v>
      </c>
    </row>
    <row r="20" spans="1:8" ht="17" thickBot="1" x14ac:dyDescent="0.25">
      <c r="A20" s="40"/>
      <c r="B20" s="2">
        <v>2</v>
      </c>
      <c r="C20" s="3" t="s">
        <v>28</v>
      </c>
      <c r="D20" s="4">
        <v>53225</v>
      </c>
      <c r="E20" s="9">
        <f>D20*20</f>
        <v>1064500</v>
      </c>
      <c r="F20" s="5">
        <v>26</v>
      </c>
      <c r="G20" s="5">
        <v>4</v>
      </c>
      <c r="H20" s="34">
        <f>F20*E20*G20</f>
        <v>110708000</v>
      </c>
    </row>
    <row r="21" spans="1:8" ht="17" thickBot="1" x14ac:dyDescent="0.25">
      <c r="A21" s="40"/>
      <c r="B21" s="2">
        <v>3</v>
      </c>
      <c r="C21" s="3" t="s">
        <v>29</v>
      </c>
      <c r="D21" s="4">
        <v>53225</v>
      </c>
      <c r="E21" s="10">
        <f>D21*25</f>
        <v>1330625</v>
      </c>
      <c r="F21" s="5">
        <v>28</v>
      </c>
      <c r="G21" s="5">
        <v>4</v>
      </c>
      <c r="H21" s="34">
        <f>F21*E21*G21</f>
        <v>149030000</v>
      </c>
    </row>
    <row r="22" spans="1:8" ht="17" thickBot="1" x14ac:dyDescent="0.25">
      <c r="A22" s="40"/>
      <c r="B22" s="2">
        <v>4</v>
      </c>
      <c r="C22" s="3" t="s">
        <v>30</v>
      </c>
      <c r="D22" s="4">
        <v>53225</v>
      </c>
      <c r="E22" s="9">
        <f>D22*30</f>
        <v>1596750</v>
      </c>
      <c r="F22" s="5">
        <v>160</v>
      </c>
      <c r="G22" s="5">
        <v>4</v>
      </c>
      <c r="H22" s="34">
        <f>F22*E22*G22</f>
        <v>1021920000</v>
      </c>
    </row>
    <row r="23" spans="1:8" ht="17" thickBot="1" x14ac:dyDescent="0.25">
      <c r="A23" s="40"/>
      <c r="B23" s="2">
        <v>5</v>
      </c>
      <c r="C23" s="3" t="s">
        <v>11</v>
      </c>
      <c r="D23" s="6"/>
      <c r="E23" s="20">
        <v>1495200</v>
      </c>
      <c r="F23" s="26">
        <v>49</v>
      </c>
      <c r="G23" s="5">
        <v>1</v>
      </c>
      <c r="H23" s="34">
        <f>F23*E23</f>
        <v>73264800</v>
      </c>
    </row>
    <row r="24" spans="1:8" ht="17" thickBot="1" x14ac:dyDescent="0.25">
      <c r="A24" s="41"/>
      <c r="B24" s="28">
        <v>6</v>
      </c>
      <c r="C24" s="27" t="s">
        <v>25</v>
      </c>
      <c r="D24" s="6"/>
      <c r="E24" s="20">
        <v>278500</v>
      </c>
      <c r="F24" s="25">
        <v>298</v>
      </c>
      <c r="G24" s="5"/>
      <c r="H24" s="34">
        <f>F24*E24</f>
        <v>82993000</v>
      </c>
    </row>
    <row r="25" spans="1:8" ht="17" thickBot="1" x14ac:dyDescent="0.25">
      <c r="A25" s="42" t="s">
        <v>32</v>
      </c>
      <c r="B25" s="43"/>
      <c r="C25" s="43"/>
      <c r="D25" s="43"/>
      <c r="E25" s="43"/>
      <c r="F25" s="43"/>
      <c r="G25" s="17"/>
      <c r="H25" s="29">
        <f>SUM(H19:H24)</f>
        <v>1862651300</v>
      </c>
    </row>
    <row r="26" spans="1:8" ht="17" thickBot="1" x14ac:dyDescent="0.25">
      <c r="H26"/>
    </row>
    <row r="27" spans="1:8" ht="17" thickBot="1" x14ac:dyDescent="0.25">
      <c r="A27" s="47" t="s">
        <v>37</v>
      </c>
      <c r="B27" s="48"/>
      <c r="C27" s="48"/>
      <c r="D27" s="48"/>
      <c r="E27" s="48"/>
      <c r="F27" s="48"/>
      <c r="G27" s="48"/>
      <c r="H27" s="49"/>
    </row>
    <row r="28" spans="1:8" x14ac:dyDescent="0.2">
      <c r="A28" s="50" t="s">
        <v>17</v>
      </c>
      <c r="B28" s="50" t="s">
        <v>0</v>
      </c>
      <c r="C28" s="50" t="s">
        <v>1</v>
      </c>
      <c r="D28" s="45" t="s">
        <v>2</v>
      </c>
      <c r="E28" s="45" t="s">
        <v>3</v>
      </c>
      <c r="F28" s="45" t="s">
        <v>26</v>
      </c>
      <c r="G28" s="45" t="s">
        <v>24</v>
      </c>
      <c r="H28" s="45">
        <v>2022</v>
      </c>
    </row>
    <row r="29" spans="1:8" x14ac:dyDescent="0.2">
      <c r="A29" s="51"/>
      <c r="B29" s="51"/>
      <c r="C29" s="51"/>
      <c r="D29" s="40"/>
      <c r="E29" s="40"/>
      <c r="F29" s="40"/>
      <c r="G29" s="40"/>
      <c r="H29" s="40"/>
    </row>
    <row r="30" spans="1:8" ht="17" thickBot="1" x14ac:dyDescent="0.25">
      <c r="A30" s="52"/>
      <c r="B30" s="52"/>
      <c r="C30" s="52"/>
      <c r="D30" s="46"/>
      <c r="E30" s="46"/>
      <c r="F30" s="46"/>
      <c r="G30" s="46"/>
      <c r="H30" s="40"/>
    </row>
    <row r="31" spans="1:8" ht="17" thickBot="1" x14ac:dyDescent="0.25">
      <c r="A31" s="39" t="s">
        <v>31</v>
      </c>
      <c r="B31" s="2">
        <v>1</v>
      </c>
      <c r="C31" s="3" t="s">
        <v>27</v>
      </c>
      <c r="D31" s="4">
        <v>53900</v>
      </c>
      <c r="E31" s="9">
        <f>D31*15</f>
        <v>808500</v>
      </c>
      <c r="F31" s="5">
        <v>133</v>
      </c>
      <c r="G31" s="5">
        <v>4</v>
      </c>
      <c r="H31" s="33">
        <f>F31*E31*G31</f>
        <v>430122000</v>
      </c>
    </row>
    <row r="32" spans="1:8" ht="17" thickBot="1" x14ac:dyDescent="0.25">
      <c r="A32" s="40"/>
      <c r="B32" s="2">
        <v>2</v>
      </c>
      <c r="C32" s="3" t="s">
        <v>28</v>
      </c>
      <c r="D32" s="4">
        <v>53900</v>
      </c>
      <c r="E32" s="9">
        <f>D32*20</f>
        <v>1078000</v>
      </c>
      <c r="F32" s="5">
        <v>26</v>
      </c>
      <c r="G32" s="5">
        <v>4</v>
      </c>
      <c r="H32" s="34">
        <f>F32*E32*G32</f>
        <v>112112000</v>
      </c>
    </row>
    <row r="33" spans="1:8" ht="17" thickBot="1" x14ac:dyDescent="0.25">
      <c r="A33" s="40"/>
      <c r="B33" s="2">
        <v>3</v>
      </c>
      <c r="C33" s="3" t="s">
        <v>29</v>
      </c>
      <c r="D33" s="4">
        <v>53900</v>
      </c>
      <c r="E33" s="10">
        <f>D33*25</f>
        <v>1347500</v>
      </c>
      <c r="F33" s="5">
        <v>28</v>
      </c>
      <c r="G33" s="5">
        <v>4</v>
      </c>
      <c r="H33" s="34">
        <f>F33*E33*G33</f>
        <v>150920000</v>
      </c>
    </row>
    <row r="34" spans="1:8" ht="17" thickBot="1" x14ac:dyDescent="0.25">
      <c r="A34" s="40"/>
      <c r="B34" s="2">
        <v>4</v>
      </c>
      <c r="C34" s="3" t="s">
        <v>30</v>
      </c>
      <c r="D34" s="4">
        <v>53900</v>
      </c>
      <c r="E34" s="9">
        <f>D34*30</f>
        <v>1617000</v>
      </c>
      <c r="F34" s="5">
        <v>160</v>
      </c>
      <c r="G34" s="5">
        <v>4</v>
      </c>
      <c r="H34" s="34">
        <f>F34*E34*G34</f>
        <v>1034880000</v>
      </c>
    </row>
    <row r="35" spans="1:8" ht="17" thickBot="1" x14ac:dyDescent="0.25">
      <c r="A35" s="40"/>
      <c r="B35" s="2">
        <v>5</v>
      </c>
      <c r="C35" s="3" t="s">
        <v>11</v>
      </c>
      <c r="D35" s="6"/>
      <c r="E35" s="32">
        <v>1526000</v>
      </c>
      <c r="F35" s="26">
        <v>49</v>
      </c>
      <c r="G35" s="5">
        <v>1</v>
      </c>
      <c r="H35" s="34">
        <f>F35*E35</f>
        <v>74774000</v>
      </c>
    </row>
    <row r="36" spans="1:8" ht="17" thickBot="1" x14ac:dyDescent="0.25">
      <c r="A36" s="41"/>
      <c r="B36" s="28">
        <v>6</v>
      </c>
      <c r="C36" s="27" t="s">
        <v>25</v>
      </c>
      <c r="D36" s="6"/>
      <c r="E36" s="32">
        <v>285500</v>
      </c>
      <c r="F36" s="25">
        <v>298</v>
      </c>
      <c r="G36" s="5"/>
      <c r="H36" s="34">
        <f>F36*E36</f>
        <v>85079000</v>
      </c>
    </row>
    <row r="37" spans="1:8" ht="17" thickBot="1" x14ac:dyDescent="0.25">
      <c r="A37" s="42" t="s">
        <v>32</v>
      </c>
      <c r="B37" s="43"/>
      <c r="C37" s="43"/>
      <c r="D37" s="43"/>
      <c r="E37" s="43"/>
      <c r="F37" s="43"/>
      <c r="G37" s="17"/>
      <c r="H37" s="29">
        <f>SUM(H31:H36)</f>
        <v>1887887000</v>
      </c>
    </row>
    <row r="38" spans="1:8" ht="17" thickBot="1" x14ac:dyDescent="0.25"/>
    <row r="39" spans="1:8" ht="17" thickBot="1" x14ac:dyDescent="0.25">
      <c r="A39" s="47" t="s">
        <v>38</v>
      </c>
      <c r="B39" s="48"/>
      <c r="C39" s="48"/>
      <c r="D39" s="48"/>
      <c r="E39" s="48"/>
      <c r="F39" s="48"/>
      <c r="G39" s="48"/>
      <c r="H39" s="49"/>
    </row>
    <row r="40" spans="1:8" x14ac:dyDescent="0.2">
      <c r="A40" s="50" t="s">
        <v>17</v>
      </c>
      <c r="B40" s="50" t="s">
        <v>0</v>
      </c>
      <c r="C40" s="50" t="s">
        <v>1</v>
      </c>
      <c r="D40" s="45" t="s">
        <v>2</v>
      </c>
      <c r="E40" s="45" t="s">
        <v>3</v>
      </c>
      <c r="F40" s="45" t="s">
        <v>26</v>
      </c>
      <c r="G40" s="45" t="s">
        <v>24</v>
      </c>
      <c r="H40" s="45">
        <v>2022</v>
      </c>
    </row>
    <row r="41" spans="1:8" x14ac:dyDescent="0.2">
      <c r="A41" s="51"/>
      <c r="B41" s="51"/>
      <c r="C41" s="51"/>
      <c r="D41" s="40"/>
      <c r="E41" s="40"/>
      <c r="F41" s="40"/>
      <c r="G41" s="40"/>
      <c r="H41" s="40"/>
    </row>
    <row r="42" spans="1:8" ht="17" thickBot="1" x14ac:dyDescent="0.25">
      <c r="A42" s="52"/>
      <c r="B42" s="52"/>
      <c r="C42" s="52"/>
      <c r="D42" s="46"/>
      <c r="E42" s="46"/>
      <c r="F42" s="46"/>
      <c r="G42" s="46"/>
      <c r="H42" s="40"/>
    </row>
    <row r="43" spans="1:8" ht="17" thickBot="1" x14ac:dyDescent="0.25">
      <c r="A43" s="39" t="s">
        <v>31</v>
      </c>
      <c r="B43" s="2">
        <v>1</v>
      </c>
      <c r="C43" s="3" t="s">
        <v>27</v>
      </c>
      <c r="D43" s="4">
        <v>53822</v>
      </c>
      <c r="E43" s="9">
        <f>D43*15</f>
        <v>807330</v>
      </c>
      <c r="F43" s="5">
        <v>133</v>
      </c>
      <c r="G43" s="5">
        <v>4</v>
      </c>
      <c r="H43" s="33">
        <f>F43*E43*G43</f>
        <v>429499560</v>
      </c>
    </row>
    <row r="44" spans="1:8" ht="17" thickBot="1" x14ac:dyDescent="0.25">
      <c r="A44" s="40"/>
      <c r="B44" s="2">
        <v>2</v>
      </c>
      <c r="C44" s="3" t="s">
        <v>28</v>
      </c>
      <c r="D44" s="4">
        <v>53822</v>
      </c>
      <c r="E44" s="9">
        <f>D44*20</f>
        <v>1076440</v>
      </c>
      <c r="F44" s="5">
        <v>26</v>
      </c>
      <c r="G44" s="5">
        <v>4</v>
      </c>
      <c r="H44" s="34">
        <f>F44*E44*G44</f>
        <v>111949760</v>
      </c>
    </row>
    <row r="45" spans="1:8" ht="17" thickBot="1" x14ac:dyDescent="0.25">
      <c r="A45" s="40"/>
      <c r="B45" s="2">
        <v>3</v>
      </c>
      <c r="C45" s="3" t="s">
        <v>29</v>
      </c>
      <c r="D45" s="4">
        <v>53822</v>
      </c>
      <c r="E45" s="10">
        <f>D45*25</f>
        <v>1345550</v>
      </c>
      <c r="F45" s="5">
        <v>28</v>
      </c>
      <c r="G45" s="5">
        <v>4</v>
      </c>
      <c r="H45" s="34">
        <f>F45*E45*G45</f>
        <v>150701600</v>
      </c>
    </row>
    <row r="46" spans="1:8" ht="17" thickBot="1" x14ac:dyDescent="0.25">
      <c r="A46" s="40"/>
      <c r="B46" s="2">
        <v>4</v>
      </c>
      <c r="C46" s="3" t="s">
        <v>30</v>
      </c>
      <c r="D46" s="4">
        <v>53822</v>
      </c>
      <c r="E46" s="9">
        <f>D46*30</f>
        <v>1614660</v>
      </c>
      <c r="F46" s="5">
        <v>160</v>
      </c>
      <c r="G46" s="5">
        <v>4</v>
      </c>
      <c r="H46" s="34">
        <f>F46*E46*G46</f>
        <v>1033382400</v>
      </c>
    </row>
    <row r="47" spans="1:8" ht="17" thickBot="1" x14ac:dyDescent="0.25">
      <c r="A47" s="40"/>
      <c r="B47" s="2">
        <v>5</v>
      </c>
      <c r="C47" s="3" t="s">
        <v>11</v>
      </c>
      <c r="D47" s="6"/>
      <c r="E47" s="9">
        <v>1507576</v>
      </c>
      <c r="F47" s="26">
        <v>49</v>
      </c>
      <c r="G47" s="5">
        <v>1</v>
      </c>
      <c r="H47" s="34">
        <f>F47*E47</f>
        <v>73871224</v>
      </c>
    </row>
    <row r="48" spans="1:8" ht="17" thickBot="1" x14ac:dyDescent="0.25">
      <c r="A48" s="41"/>
      <c r="B48" s="28">
        <v>6</v>
      </c>
      <c r="C48" s="27" t="s">
        <v>25</v>
      </c>
      <c r="D48" s="6"/>
      <c r="E48" s="9">
        <v>283560</v>
      </c>
      <c r="F48" s="25">
        <v>298</v>
      </c>
      <c r="G48" s="5"/>
      <c r="H48" s="34">
        <f>F48*E48</f>
        <v>84500880</v>
      </c>
    </row>
    <row r="49" spans="1:8" ht="17" thickBot="1" x14ac:dyDescent="0.25">
      <c r="A49" s="42" t="s">
        <v>32</v>
      </c>
      <c r="B49" s="43"/>
      <c r="C49" s="43"/>
      <c r="D49" s="43"/>
      <c r="E49" s="43"/>
      <c r="F49" s="43"/>
      <c r="G49" s="17"/>
      <c r="H49" s="29">
        <f>SUM(H43:H48)</f>
        <v>1883905424</v>
      </c>
    </row>
  </sheetData>
  <mergeCells count="44">
    <mergeCell ref="A43:A48"/>
    <mergeCell ref="A49:F49"/>
    <mergeCell ref="A31:A36"/>
    <mergeCell ref="A37:F37"/>
    <mergeCell ref="A39:H39"/>
    <mergeCell ref="A40:A42"/>
    <mergeCell ref="B40:B42"/>
    <mergeCell ref="C40:C42"/>
    <mergeCell ref="D40:D42"/>
    <mergeCell ref="E40:E42"/>
    <mergeCell ref="F40:F42"/>
    <mergeCell ref="G40:G42"/>
    <mergeCell ref="H40:H42"/>
    <mergeCell ref="A19:A24"/>
    <mergeCell ref="A25:F25"/>
    <mergeCell ref="A27:H27"/>
    <mergeCell ref="A28:A30"/>
    <mergeCell ref="B28:B30"/>
    <mergeCell ref="C28:C30"/>
    <mergeCell ref="D28:D30"/>
    <mergeCell ref="E28:E30"/>
    <mergeCell ref="F28:F30"/>
    <mergeCell ref="G28:G30"/>
    <mergeCell ref="H28:H30"/>
    <mergeCell ref="A15:H15"/>
    <mergeCell ref="A16:A18"/>
    <mergeCell ref="B16:B18"/>
    <mergeCell ref="C16:C18"/>
    <mergeCell ref="D16:D18"/>
    <mergeCell ref="E16:E18"/>
    <mergeCell ref="F16:F18"/>
    <mergeCell ref="G16:G18"/>
    <mergeCell ref="H16:H18"/>
    <mergeCell ref="A6:A11"/>
    <mergeCell ref="A12:F12"/>
    <mergeCell ref="A2:H2"/>
    <mergeCell ref="A3:A5"/>
    <mergeCell ref="B3:B5"/>
    <mergeCell ref="C3:C5"/>
    <mergeCell ref="D3:D5"/>
    <mergeCell ref="E3:E5"/>
    <mergeCell ref="F3:F5"/>
    <mergeCell ref="G3:G5"/>
    <mergeCell ref="H3:H5"/>
  </mergeCells>
  <phoneticPr fontId="21" type="noConversion"/>
  <pageMargins left="0.7" right="0.7" top="0.75" bottom="0.75" header="0.3" footer="0.3"/>
  <pageSetup scale="60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13" sqref="A2:H13"/>
    </sheetView>
  </sheetViews>
  <sheetFormatPr baseColWidth="10" defaultRowHeight="16" x14ac:dyDescent="0.2"/>
  <sheetData>
    <row r="1" spans="1:8" ht="16.5" thickBot="1" x14ac:dyDescent="0.3">
      <c r="D1" s="4"/>
    </row>
    <row r="2" spans="1:8" ht="17" thickBot="1" x14ac:dyDescent="0.25">
      <c r="A2" s="47" t="s">
        <v>33</v>
      </c>
      <c r="B2" s="48"/>
      <c r="C2" s="48"/>
      <c r="D2" s="48"/>
      <c r="E2" s="48"/>
      <c r="F2" s="48"/>
      <c r="G2" s="48"/>
      <c r="H2" s="49"/>
    </row>
    <row r="3" spans="1:8" x14ac:dyDescent="0.2">
      <c r="A3" s="50" t="s">
        <v>17</v>
      </c>
      <c r="B3" s="50" t="s">
        <v>0</v>
      </c>
      <c r="C3" s="50" t="s">
        <v>1</v>
      </c>
      <c r="D3" s="45" t="s">
        <v>2</v>
      </c>
      <c r="E3" s="45" t="s">
        <v>3</v>
      </c>
      <c r="F3" s="45" t="s">
        <v>26</v>
      </c>
      <c r="G3" s="45" t="s">
        <v>24</v>
      </c>
      <c r="H3" s="45">
        <v>2022</v>
      </c>
    </row>
    <row r="4" spans="1:8" x14ac:dyDescent="0.2">
      <c r="A4" s="51"/>
      <c r="B4" s="51"/>
      <c r="C4" s="51"/>
      <c r="D4" s="40"/>
      <c r="E4" s="40"/>
      <c r="F4" s="40"/>
      <c r="G4" s="40"/>
      <c r="H4" s="40"/>
    </row>
    <row r="5" spans="1:8" ht="17" thickBot="1" x14ac:dyDescent="0.25">
      <c r="A5" s="52"/>
      <c r="B5" s="52"/>
      <c r="C5" s="52"/>
      <c r="D5" s="46"/>
      <c r="E5" s="46"/>
      <c r="F5" s="46"/>
      <c r="G5" s="46"/>
      <c r="H5" s="40"/>
    </row>
    <row r="6" spans="1:8" ht="23" thickBot="1" x14ac:dyDescent="0.25">
      <c r="A6" s="39" t="s">
        <v>31</v>
      </c>
      <c r="B6" s="2">
        <v>1</v>
      </c>
      <c r="C6" s="3" t="s">
        <v>27</v>
      </c>
      <c r="D6" s="4">
        <v>53225</v>
      </c>
      <c r="E6" s="9">
        <f>D6*15</f>
        <v>798375</v>
      </c>
      <c r="F6" s="5">
        <v>133</v>
      </c>
      <c r="G6" s="5">
        <v>5</v>
      </c>
      <c r="H6" s="33">
        <f>F6*E6*G6</f>
        <v>530919375</v>
      </c>
    </row>
    <row r="7" spans="1:8" ht="23" thickBot="1" x14ac:dyDescent="0.25">
      <c r="A7" s="40"/>
      <c r="B7" s="2">
        <v>2</v>
      </c>
      <c r="C7" s="3" t="s">
        <v>28</v>
      </c>
      <c r="D7" s="4">
        <v>53225</v>
      </c>
      <c r="E7" s="9">
        <f>D7*20</f>
        <v>1064500</v>
      </c>
      <c r="F7" s="5">
        <v>26</v>
      </c>
      <c r="G7" s="5">
        <v>5</v>
      </c>
      <c r="H7" s="34">
        <f>F7*E7*G7</f>
        <v>138385000</v>
      </c>
    </row>
    <row r="8" spans="1:8" ht="23" thickBot="1" x14ac:dyDescent="0.25">
      <c r="A8" s="40"/>
      <c r="B8" s="2">
        <v>3</v>
      </c>
      <c r="C8" s="3" t="s">
        <v>29</v>
      </c>
      <c r="D8" s="4">
        <v>53225</v>
      </c>
      <c r="E8" s="10">
        <f>D8*25</f>
        <v>1330625</v>
      </c>
      <c r="F8" s="5">
        <v>28</v>
      </c>
      <c r="G8" s="5">
        <v>5</v>
      </c>
      <c r="H8" s="34">
        <f>F8*E8*G8</f>
        <v>186287500</v>
      </c>
    </row>
    <row r="9" spans="1:8" ht="23" thickBot="1" x14ac:dyDescent="0.25">
      <c r="A9" s="40"/>
      <c r="B9" s="2">
        <v>4</v>
      </c>
      <c r="C9" s="3" t="s">
        <v>30</v>
      </c>
      <c r="D9" s="4">
        <v>53225</v>
      </c>
      <c r="E9" s="9">
        <f>D9*30</f>
        <v>1596750</v>
      </c>
      <c r="F9" s="5">
        <v>160</v>
      </c>
      <c r="G9" s="5">
        <v>5</v>
      </c>
      <c r="H9" s="34">
        <f>F9*E9*G9</f>
        <v>1277400000</v>
      </c>
    </row>
    <row r="10" spans="1:8" ht="56" thickBot="1" x14ac:dyDescent="0.25">
      <c r="A10" s="40"/>
      <c r="B10" s="2">
        <v>5</v>
      </c>
      <c r="C10" s="3" t="s">
        <v>11</v>
      </c>
      <c r="D10" s="6"/>
      <c r="E10" s="20">
        <v>1495200</v>
      </c>
      <c r="F10" s="26">
        <v>49</v>
      </c>
      <c r="G10" s="5">
        <v>1</v>
      </c>
      <c r="H10" s="34">
        <f>F10*E10</f>
        <v>73264800</v>
      </c>
    </row>
    <row r="11" spans="1:8" ht="17" thickBot="1" x14ac:dyDescent="0.25">
      <c r="A11" s="41"/>
      <c r="B11" s="28">
        <v>6</v>
      </c>
      <c r="C11" s="27" t="s">
        <v>25</v>
      </c>
      <c r="D11" s="6"/>
      <c r="E11" s="20">
        <v>278500</v>
      </c>
      <c r="F11" s="25">
        <v>298</v>
      </c>
      <c r="G11" s="5"/>
      <c r="H11" s="34">
        <f>F11*E11</f>
        <v>82993000</v>
      </c>
    </row>
    <row r="12" spans="1:8" ht="17" thickBot="1" x14ac:dyDescent="0.25">
      <c r="A12" s="42" t="s">
        <v>32</v>
      </c>
      <c r="B12" s="43"/>
      <c r="C12" s="43"/>
      <c r="D12" s="43"/>
      <c r="E12" s="43"/>
      <c r="F12" s="43"/>
      <c r="G12" s="17"/>
      <c r="H12" s="29">
        <f>SUM(H6:H11)</f>
        <v>2289249675</v>
      </c>
    </row>
  </sheetData>
  <mergeCells count="11">
    <mergeCell ref="A6:A11"/>
    <mergeCell ref="A12:F12"/>
    <mergeCell ref="A2:H2"/>
    <mergeCell ref="A3:A5"/>
    <mergeCell ref="B3:B5"/>
    <mergeCell ref="C3:C5"/>
    <mergeCell ref="D3:D5"/>
    <mergeCell ref="E3:E5"/>
    <mergeCell ref="F3:F5"/>
    <mergeCell ref="G3:G5"/>
    <mergeCell ref="H3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12" sqref="A2:H12"/>
    </sheetView>
  </sheetViews>
  <sheetFormatPr baseColWidth="10" defaultRowHeight="16" x14ac:dyDescent="0.2"/>
  <sheetData>
    <row r="1" spans="1:8" ht="16.5" thickBot="1" x14ac:dyDescent="0.3">
      <c r="D1" s="4"/>
    </row>
    <row r="2" spans="1:8" ht="17" thickBot="1" x14ac:dyDescent="0.25">
      <c r="A2" s="47" t="s">
        <v>33</v>
      </c>
      <c r="B2" s="48"/>
      <c r="C2" s="48"/>
      <c r="D2" s="48"/>
      <c r="E2" s="48"/>
      <c r="F2" s="48"/>
      <c r="G2" s="48"/>
      <c r="H2" s="49"/>
    </row>
    <row r="3" spans="1:8" x14ac:dyDescent="0.2">
      <c r="A3" s="50" t="s">
        <v>17</v>
      </c>
      <c r="B3" s="50" t="s">
        <v>0</v>
      </c>
      <c r="C3" s="50" t="s">
        <v>1</v>
      </c>
      <c r="D3" s="45" t="s">
        <v>2</v>
      </c>
      <c r="E3" s="45" t="s">
        <v>3</v>
      </c>
      <c r="F3" s="45" t="s">
        <v>26</v>
      </c>
      <c r="G3" s="45" t="s">
        <v>24</v>
      </c>
      <c r="H3" s="45">
        <v>2022</v>
      </c>
    </row>
    <row r="4" spans="1:8" x14ac:dyDescent="0.2">
      <c r="A4" s="51"/>
      <c r="B4" s="51"/>
      <c r="C4" s="51"/>
      <c r="D4" s="40"/>
      <c r="E4" s="40"/>
      <c r="F4" s="40"/>
      <c r="G4" s="40"/>
      <c r="H4" s="40"/>
    </row>
    <row r="5" spans="1:8" ht="17" thickBot="1" x14ac:dyDescent="0.25">
      <c r="A5" s="52"/>
      <c r="B5" s="52"/>
      <c r="C5" s="52"/>
      <c r="D5" s="46"/>
      <c r="E5" s="46"/>
      <c r="F5" s="46"/>
      <c r="G5" s="46"/>
      <c r="H5" s="40"/>
    </row>
    <row r="6" spans="1:8" ht="23" thickBot="1" x14ac:dyDescent="0.25">
      <c r="A6" s="39" t="s">
        <v>31</v>
      </c>
      <c r="B6" s="2">
        <v>1</v>
      </c>
      <c r="C6" s="3" t="s">
        <v>27</v>
      </c>
      <c r="D6" s="4">
        <v>53900</v>
      </c>
      <c r="E6" s="9">
        <f>D6*15</f>
        <v>808500</v>
      </c>
      <c r="F6" s="5">
        <v>133</v>
      </c>
      <c r="G6" s="5">
        <v>5</v>
      </c>
      <c r="H6" s="33">
        <f>F6*E6*G6</f>
        <v>537652500</v>
      </c>
    </row>
    <row r="7" spans="1:8" ht="23" thickBot="1" x14ac:dyDescent="0.25">
      <c r="A7" s="40"/>
      <c r="B7" s="2">
        <v>2</v>
      </c>
      <c r="C7" s="3" t="s">
        <v>28</v>
      </c>
      <c r="D7" s="4">
        <v>53900</v>
      </c>
      <c r="E7" s="9">
        <f>D7*20</f>
        <v>1078000</v>
      </c>
      <c r="F7" s="5">
        <v>26</v>
      </c>
      <c r="G7" s="5">
        <v>5</v>
      </c>
      <c r="H7" s="34">
        <f>F7*E7*G7</f>
        <v>140140000</v>
      </c>
    </row>
    <row r="8" spans="1:8" ht="23" thickBot="1" x14ac:dyDescent="0.25">
      <c r="A8" s="40"/>
      <c r="B8" s="2">
        <v>3</v>
      </c>
      <c r="C8" s="3" t="s">
        <v>29</v>
      </c>
      <c r="D8" s="4">
        <v>53900</v>
      </c>
      <c r="E8" s="10">
        <f>D8*25</f>
        <v>1347500</v>
      </c>
      <c r="F8" s="5">
        <v>28</v>
      </c>
      <c r="G8" s="5">
        <v>5</v>
      </c>
      <c r="H8" s="34">
        <f>F8*E8*G8</f>
        <v>188650000</v>
      </c>
    </row>
    <row r="9" spans="1:8" ht="23" thickBot="1" x14ac:dyDescent="0.25">
      <c r="A9" s="40"/>
      <c r="B9" s="2">
        <v>4</v>
      </c>
      <c r="C9" s="3" t="s">
        <v>30</v>
      </c>
      <c r="D9" s="4">
        <v>53900</v>
      </c>
      <c r="E9" s="9">
        <f>D9*30</f>
        <v>1617000</v>
      </c>
      <c r="F9" s="5">
        <v>160</v>
      </c>
      <c r="G9" s="5">
        <v>5</v>
      </c>
      <c r="H9" s="34">
        <f>F9*E9*G9</f>
        <v>1293600000</v>
      </c>
    </row>
    <row r="10" spans="1:8" ht="56" thickBot="1" x14ac:dyDescent="0.25">
      <c r="A10" s="40"/>
      <c r="B10" s="2">
        <v>5</v>
      </c>
      <c r="C10" s="3" t="s">
        <v>11</v>
      </c>
      <c r="D10" s="6"/>
      <c r="E10" s="32">
        <v>1526000</v>
      </c>
      <c r="F10" s="26">
        <v>49</v>
      </c>
      <c r="G10" s="5">
        <v>1</v>
      </c>
      <c r="H10" s="34">
        <f>F10*E10</f>
        <v>74774000</v>
      </c>
    </row>
    <row r="11" spans="1:8" ht="17" thickBot="1" x14ac:dyDescent="0.25">
      <c r="A11" s="41"/>
      <c r="B11" s="28">
        <v>6</v>
      </c>
      <c r="C11" s="27" t="s">
        <v>25</v>
      </c>
      <c r="D11" s="6"/>
      <c r="E11" s="32">
        <v>285500</v>
      </c>
      <c r="F11" s="25">
        <v>298</v>
      </c>
      <c r="G11" s="5"/>
      <c r="H11" s="34">
        <f>F11*E11</f>
        <v>85079000</v>
      </c>
    </row>
    <row r="12" spans="1:8" ht="17" thickBot="1" x14ac:dyDescent="0.25">
      <c r="A12" s="42" t="s">
        <v>32</v>
      </c>
      <c r="B12" s="43"/>
      <c r="C12" s="43"/>
      <c r="D12" s="43"/>
      <c r="E12" s="43"/>
      <c r="F12" s="43"/>
      <c r="G12" s="17"/>
      <c r="H12" s="29">
        <f>SUM(H6:H11)</f>
        <v>2319895500</v>
      </c>
    </row>
  </sheetData>
  <mergeCells count="11">
    <mergeCell ref="A6:A11"/>
    <mergeCell ref="A12:F12"/>
    <mergeCell ref="A2:H2"/>
    <mergeCell ref="A3:A5"/>
    <mergeCell ref="B3:B5"/>
    <mergeCell ref="C3:C5"/>
    <mergeCell ref="D3:D5"/>
    <mergeCell ref="E3:E5"/>
    <mergeCell ref="F3:F5"/>
    <mergeCell ref="G3:G5"/>
    <mergeCell ref="H3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12" sqref="A2:H12"/>
    </sheetView>
  </sheetViews>
  <sheetFormatPr baseColWidth="10" defaultRowHeight="16" x14ac:dyDescent="0.2"/>
  <sheetData>
    <row r="1" spans="1:8" ht="17" thickBot="1" x14ac:dyDescent="0.25">
      <c r="D1" s="4">
        <v>53822</v>
      </c>
    </row>
    <row r="2" spans="1:8" ht="17" thickBot="1" x14ac:dyDescent="0.25">
      <c r="A2" s="47" t="s">
        <v>33</v>
      </c>
      <c r="B2" s="48"/>
      <c r="C2" s="48"/>
      <c r="D2" s="48"/>
      <c r="E2" s="48"/>
      <c r="F2" s="48"/>
      <c r="G2" s="48"/>
      <c r="H2" s="49"/>
    </row>
    <row r="3" spans="1:8" x14ac:dyDescent="0.2">
      <c r="A3" s="50" t="s">
        <v>17</v>
      </c>
      <c r="B3" s="50" t="s">
        <v>0</v>
      </c>
      <c r="C3" s="50" t="s">
        <v>1</v>
      </c>
      <c r="D3" s="45" t="s">
        <v>2</v>
      </c>
      <c r="E3" s="45" t="s">
        <v>3</v>
      </c>
      <c r="F3" s="45" t="s">
        <v>26</v>
      </c>
      <c r="G3" s="45" t="s">
        <v>24</v>
      </c>
      <c r="H3" s="45">
        <v>2022</v>
      </c>
    </row>
    <row r="4" spans="1:8" x14ac:dyDescent="0.2">
      <c r="A4" s="51"/>
      <c r="B4" s="51"/>
      <c r="C4" s="51"/>
      <c r="D4" s="40"/>
      <c r="E4" s="40"/>
      <c r="F4" s="40"/>
      <c r="G4" s="40"/>
      <c r="H4" s="40"/>
    </row>
    <row r="5" spans="1:8" ht="17" thickBot="1" x14ac:dyDescent="0.25">
      <c r="A5" s="52"/>
      <c r="B5" s="52"/>
      <c r="C5" s="52"/>
      <c r="D5" s="46"/>
      <c r="E5" s="46"/>
      <c r="F5" s="46"/>
      <c r="G5" s="46"/>
      <c r="H5" s="40"/>
    </row>
    <row r="6" spans="1:8" ht="23" thickBot="1" x14ac:dyDescent="0.25">
      <c r="A6" s="39" t="s">
        <v>31</v>
      </c>
      <c r="B6" s="2">
        <v>1</v>
      </c>
      <c r="C6" s="3" t="s">
        <v>27</v>
      </c>
      <c r="D6" s="4">
        <v>53822</v>
      </c>
      <c r="E6" s="9">
        <f>D6*15</f>
        <v>807330</v>
      </c>
      <c r="F6" s="5">
        <v>133</v>
      </c>
      <c r="G6" s="5">
        <v>5</v>
      </c>
      <c r="H6" s="33">
        <f>F6*E6*G6</f>
        <v>536874450</v>
      </c>
    </row>
    <row r="7" spans="1:8" ht="23" thickBot="1" x14ac:dyDescent="0.25">
      <c r="A7" s="40"/>
      <c r="B7" s="2">
        <v>2</v>
      </c>
      <c r="C7" s="3" t="s">
        <v>28</v>
      </c>
      <c r="D7" s="4">
        <v>53822</v>
      </c>
      <c r="E7" s="9">
        <f>D7*20</f>
        <v>1076440</v>
      </c>
      <c r="F7" s="5">
        <v>26</v>
      </c>
      <c r="G7" s="5">
        <v>5</v>
      </c>
      <c r="H7" s="34">
        <f>F7*E7*G7</f>
        <v>139937200</v>
      </c>
    </row>
    <row r="8" spans="1:8" ht="23" thickBot="1" x14ac:dyDescent="0.25">
      <c r="A8" s="40"/>
      <c r="B8" s="2">
        <v>3</v>
      </c>
      <c r="C8" s="3" t="s">
        <v>29</v>
      </c>
      <c r="D8" s="4">
        <v>53822</v>
      </c>
      <c r="E8" s="10">
        <f>D8*25</f>
        <v>1345550</v>
      </c>
      <c r="F8" s="5">
        <v>28</v>
      </c>
      <c r="G8" s="5">
        <v>5</v>
      </c>
      <c r="H8" s="34">
        <f>F8*E8*G8</f>
        <v>188377000</v>
      </c>
    </row>
    <row r="9" spans="1:8" ht="23" thickBot="1" x14ac:dyDescent="0.25">
      <c r="A9" s="40"/>
      <c r="B9" s="2">
        <v>4</v>
      </c>
      <c r="C9" s="3" t="s">
        <v>30</v>
      </c>
      <c r="D9" s="4">
        <v>53822</v>
      </c>
      <c r="E9" s="9">
        <f>D9*30</f>
        <v>1614660</v>
      </c>
      <c r="F9" s="5">
        <v>160</v>
      </c>
      <c r="G9" s="5">
        <v>5</v>
      </c>
      <c r="H9" s="34">
        <f>F9*E9*G9</f>
        <v>1291728000</v>
      </c>
    </row>
    <row r="10" spans="1:8" ht="56" thickBot="1" x14ac:dyDescent="0.25">
      <c r="A10" s="40"/>
      <c r="B10" s="2">
        <v>5</v>
      </c>
      <c r="C10" s="3" t="s">
        <v>11</v>
      </c>
      <c r="D10" s="6"/>
      <c r="E10" s="9">
        <v>1507576</v>
      </c>
      <c r="F10" s="26">
        <v>49</v>
      </c>
      <c r="G10" s="5">
        <v>1</v>
      </c>
      <c r="H10" s="34">
        <f>F10*E10</f>
        <v>73871224</v>
      </c>
    </row>
    <row r="11" spans="1:8" ht="17" thickBot="1" x14ac:dyDescent="0.25">
      <c r="A11" s="41"/>
      <c r="B11" s="28">
        <v>6</v>
      </c>
      <c r="C11" s="27" t="s">
        <v>25</v>
      </c>
      <c r="D11" s="6"/>
      <c r="E11" s="9">
        <v>283560</v>
      </c>
      <c r="F11" s="25">
        <v>298</v>
      </c>
      <c r="G11" s="5"/>
      <c r="H11" s="34">
        <f>F11*E11</f>
        <v>84500880</v>
      </c>
    </row>
    <row r="12" spans="1:8" ht="17" thickBot="1" x14ac:dyDescent="0.25">
      <c r="A12" s="42" t="s">
        <v>32</v>
      </c>
      <c r="B12" s="43"/>
      <c r="C12" s="43"/>
      <c r="D12" s="43"/>
      <c r="E12" s="43"/>
      <c r="F12" s="43"/>
      <c r="G12" s="17"/>
      <c r="H12" s="29">
        <f>SUM(H6:H11)</f>
        <v>2315288754</v>
      </c>
    </row>
  </sheetData>
  <mergeCells count="11">
    <mergeCell ref="A6:A11"/>
    <mergeCell ref="A12:F12"/>
    <mergeCell ref="A2:H2"/>
    <mergeCell ref="A3:A5"/>
    <mergeCell ref="B3:B5"/>
    <mergeCell ref="C3:C5"/>
    <mergeCell ref="D3:D5"/>
    <mergeCell ref="E3:E5"/>
    <mergeCell ref="F3:F5"/>
    <mergeCell ref="G3:G5"/>
    <mergeCell ref="H3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Presupuesto ajustado</vt:lpstr>
      <vt:lpstr>Presupuesto 2022</vt:lpstr>
      <vt:lpstr>cot1</vt:lpstr>
      <vt:lpstr>cot2</vt:lpstr>
      <vt:lpstr>cot3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 de Microsoft Office</cp:lastModifiedBy>
  <cp:lastPrinted>2021-12-28T16:56:07Z</cp:lastPrinted>
  <dcterms:created xsi:type="dcterms:W3CDTF">2019-03-06T17:51:53Z</dcterms:created>
  <dcterms:modified xsi:type="dcterms:W3CDTF">2022-06-28T21:34:55Z</dcterms:modified>
</cp:coreProperties>
</file>