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joan.ferrer\Desktop\SAMC-0003-2022\"/>
    </mc:Choice>
  </mc:AlternateContent>
  <xr:revisionPtr revIDLastSave="0" documentId="8_{B230BD6A-1394-4108-90CE-0420FC39E7AA}" xr6:coauthVersionLast="44" xr6:coauthVersionMax="44" xr10:uidLastSave="{00000000-0000-0000-0000-000000000000}"/>
  <bookViews>
    <workbookView xWindow="-120" yWindow="-120" windowWidth="29040" windowHeight="15840" xr2:uid="{00000000-000D-0000-FFFF-FFFF00000000}"/>
  </bookViews>
  <sheets>
    <sheet name="Price List" sheetId="3" r:id="rId1"/>
    <sheet name="Calculo valores"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6" i="3" l="1"/>
  <c r="H20" i="3"/>
  <c r="H19" i="3"/>
  <c r="E24" i="3" l="1"/>
  <c r="D10" i="4" l="1"/>
  <c r="E10" i="4" s="1"/>
  <c r="E9" i="4"/>
  <c r="E8" i="4"/>
  <c r="E7" i="4"/>
  <c r="E6" i="4"/>
  <c r="E5" i="4"/>
  <c r="H24" i="3"/>
  <c r="H7" i="3"/>
  <c r="H34" i="3"/>
  <c r="H10" i="3"/>
  <c r="H8" i="3"/>
  <c r="H9" i="3"/>
  <c r="H43" i="3"/>
  <c r="H44" i="3"/>
  <c r="H45" i="3"/>
  <c r="H38" i="3"/>
  <c r="H39" i="3"/>
  <c r="H40" i="3"/>
  <c r="H37" i="3"/>
  <c r="H14" i="3"/>
  <c r="H15" i="3"/>
  <c r="H16" i="3"/>
  <c r="H17" i="3"/>
  <c r="H18" i="3"/>
  <c r="H21" i="3"/>
  <c r="H22" i="3"/>
  <c r="H23" i="3"/>
  <c r="H25" i="3"/>
  <c r="H27" i="3"/>
  <c r="H28" i="3"/>
  <c r="H29" i="3"/>
  <c r="H30" i="3"/>
  <c r="H31" i="3"/>
  <c r="H32" i="3"/>
  <c r="H33" i="3"/>
  <c r="H13" i="3"/>
  <c r="H49" i="3"/>
  <c r="H50" i="3"/>
  <c r="H48" i="3"/>
  <c r="H35" i="3" l="1"/>
  <c r="H52" i="3" s="1"/>
  <c r="H41" i="3"/>
  <c r="H11" i="3"/>
  <c r="H51" i="3"/>
  <c r="H46" i="3"/>
</calcChain>
</file>

<file path=xl/sharedStrings.xml><?xml version="1.0" encoding="utf-8"?>
<sst xmlns="http://schemas.openxmlformats.org/spreadsheetml/2006/main" count="157" uniqueCount="118">
  <si>
    <t>Descripción</t>
  </si>
  <si>
    <t>Cantidad</t>
  </si>
  <si>
    <t>Unidad</t>
  </si>
  <si>
    <t xml:space="preserve">ARTICULOS </t>
  </si>
  <si>
    <t>Nivel</t>
  </si>
  <si>
    <t>Ref. Artículo</t>
  </si>
  <si>
    <t>Código UNSPSC</t>
  </si>
  <si>
    <t>Precio unitario estimado</t>
  </si>
  <si>
    <t>Precio total estimado</t>
  </si>
  <si>
    <t>1.1</t>
  </si>
  <si>
    <t>UN</t>
  </si>
  <si>
    <t>1.2</t>
  </si>
  <si>
    <t>Refrigerio</t>
  </si>
  <si>
    <t>1.4</t>
  </si>
  <si>
    <t>90101800</t>
  </si>
  <si>
    <t>1.3</t>
  </si>
  <si>
    <t xml:space="preserve"> 85122102</t>
  </si>
  <si>
    <t>86131904</t>
  </si>
  <si>
    <t>2.1</t>
  </si>
  <si>
    <t>2.2</t>
  </si>
  <si>
    <t>2.3</t>
  </si>
  <si>
    <t>2.4</t>
  </si>
  <si>
    <t>Acciones complementarias PCD y Cuidadores</t>
  </si>
  <si>
    <t>Tapete para yoga en espuma, medidas aproximadas 170*60.</t>
  </si>
  <si>
    <t>Termo plastico de 500 a 600Ml para agua, marcado con información del proyecto y logos institucionales.</t>
  </si>
  <si>
    <t>Masaje relajante cuerpo completo (frontal y posterior) con esencias y mascarilla facil.</t>
  </si>
  <si>
    <t>Interprete de lenguaje de señas</t>
  </si>
  <si>
    <t>hora</t>
  </si>
  <si>
    <t xml:space="preserve">Un (1) pastel hojaldrado hawaiano (jamón, queso y piña) de minimo 200gr.  Una (1) fruta entera de temporada de minimo 80gr una(1) bebida de refresco o nectar de fruta no alcoholica, no lactea, no energizante, de minimo 250 ml en envase tetrapack. </t>
  </si>
  <si>
    <t>Sesión de Musicoterapia dirigida, para grupo de 20 personas. que incluya elementos necesarios para su desarrollo.</t>
  </si>
  <si>
    <t>Sesión de Aromaterapia dirigida, para grupo de 20 personas, que incluya velas aromáticas, esencias, difusores, y/o demás materiales o elementos requeridos.</t>
  </si>
  <si>
    <t>Libro de colorear para adultos de 50 páginas aproximadamente</t>
  </si>
  <si>
    <t>Caja de colores x 24 unidades con taja lapiz</t>
  </si>
  <si>
    <t>Masajeador de cabeza árabe antiestrés.</t>
  </si>
  <si>
    <t>Vela aromática de lavanda o jazmín (u otros aromas relajantes) de mínimo 90gr.</t>
  </si>
  <si>
    <t>Pastillas de sales/bombas efervescentes para manos y pies x 10</t>
  </si>
  <si>
    <t>Crema corporal hidratante por mínimo 75ml</t>
  </si>
  <si>
    <t>VOLANTE TAMAÑO MEDIA CARTA PAPEL BOND 90 GRS; TINTA:2x0.</t>
  </si>
  <si>
    <t>AFICHE PROPALCOTE, 240 GRS 1/ 4 DE PLIEGO TINTA:4x0.</t>
  </si>
  <si>
    <t>CONTRATO</t>
  </si>
  <si>
    <t>ELEMENTO/SERVICIO</t>
  </si>
  <si>
    <t>VALOR UNITARIO ADJUDICADO</t>
  </si>
  <si>
    <t>Sesion de Hidroterapia: intervención terapéutica acuática (50 minutos)</t>
  </si>
  <si>
    <t>PRECIO UNITARIO CON INCREMETO IPC 2022 (Marzo: 8,53%; Fuente: Banco de la republica)</t>
  </si>
  <si>
    <t>Sesión de equinoterapia- hipoterapia que incluya monta a caballo (40 minutos)</t>
  </si>
  <si>
    <t>Salón o espacio fisico acorde para la realización de cada taller, este deberá ser un lugar limpio y seguro, adaptado de acuerdo a la actividad a realizar con los medios audiovisuales requeridos (si aplica) y deberá ser dentro de la Localidad. X Hora</t>
  </si>
  <si>
    <t>SERVICIO DE TRANSPORTE</t>
  </si>
  <si>
    <t>Cartilla con rutinas (prescripción, recomendaciones o asesoría en actividad física y reducción del sedentarismo) para realizar en casa, pautas y tareas de autocuidado, actividades de relajación y respiración; de mínimo 40 y máximo 50 páginas impreso a full color. Tamaño: carta</t>
  </si>
  <si>
    <t>RECORRIDO (IDA Y VUELTA DESDE ALCALDIA)</t>
  </si>
  <si>
    <t>Servicio de transporte especial ida y regreso desde la alcaldia local hasta los sitios de equino terapia, hidroterapia y establecimiento especializado en masajes ofertados por el ejecutor.</t>
  </si>
  <si>
    <t>PAQUETE X 10</t>
  </si>
  <si>
    <t>Un (1) sandwich de pollo y queso de 240gr  con aderezo, que contenga verduras: Lechuga y tomate. Una (1) fruta entera de temporada de minimo 80gr, una (1) bebida de refresco o nectar de fruta no alcoholica, no lactea, no energizante, de minimo 250 ml en envase tetrapack.</t>
  </si>
  <si>
    <t xml:space="preserve"> Servicio de transporte especial, capacidad para 40 personas, (ida y regreso) para la persona con discapacidad y su cuidador, el servicio de transporte deberá ser adaptado y acorde para el traslado desde alcaldía local Rafael Uribe Uribe hasta el centro de hipoterapia ofertado por el ejecutor (dentro de la ciudad).</t>
  </si>
  <si>
    <t xml:space="preserve"> Servicio de transporte especial, capacidad para 40 personas, (ida y regreso) para la persona con discapacidad y su cuidador, el servicio de transporte deberá ser adaptado y acorde para el traslado desde alcaldía local Rafael Uribe Uribe hasta el centro de hidroterapia ofertado por el ejecutor (dentro de la ciudad)</t>
  </si>
  <si>
    <t xml:space="preserve"> Servicio de transporte especial, capacidad para 40 personas, (ida y regreso) para el cuidador, desde alcaldía local Rafael Uribe Uribe hasta el centro especializado para el masaje relajante, ofertado por el ejecutor (dentro de la ciudad)</t>
  </si>
  <si>
    <t>TALENTO HUMANO</t>
  </si>
  <si>
    <t>MES</t>
  </si>
  <si>
    <t>Profesional en Terapia Física o Terapeuta Ocupacional, con especialización en áreas en salud o formación en medios alternativos para la salud. con experiencia mínima de un (1) año en proyectos relacionados con acciones comunitarias, salud pública, manejo de personas con discapacidad permanente, acciones relacionadas con hipoterapia o hidroterapia.</t>
  </si>
  <si>
    <t>Profesional en Psicología con especialización en áreas de la salud. con mínimo 1 año de experiencia relacionada con personas con discapacidad y cuidadores de personas con discapacidad.</t>
  </si>
  <si>
    <t>DIFUSIÓN</t>
  </si>
  <si>
    <t>GLOBAL</t>
  </si>
  <si>
    <t>horas</t>
  </si>
  <si>
    <t>Salón o espacio fisico acorde para la realización de cada taller, este deberá ser un lugar limpio y seguro, adaptado de acuerdo a la actividad a realizar con los medios audiovisuales requeridos (si aplica) y deberá ser dentro de la Localidad.</t>
  </si>
  <si>
    <t>Sesion de 40 minutos de Yoga para grupo de 20 personas. (10 talleres por 2 grupos de 20 personas)</t>
  </si>
  <si>
    <t>Total acciones complementarias</t>
  </si>
  <si>
    <t>Total refrigerios</t>
  </si>
  <si>
    <t>3.1</t>
  </si>
  <si>
    <t>3.2</t>
  </si>
  <si>
    <t>3.3</t>
  </si>
  <si>
    <t>Total transporte</t>
  </si>
  <si>
    <t>5.1</t>
  </si>
  <si>
    <t>5.2</t>
  </si>
  <si>
    <t>5.3</t>
  </si>
  <si>
    <t>Valor tomado de  CSU-317-2021- EN ALIANZA SAS (en ejecución)</t>
  </si>
  <si>
    <t>Total talento humano</t>
  </si>
  <si>
    <t>VALOR TOTAL PRESUPUESTO OFICIAL</t>
  </si>
  <si>
    <t>Total difusión</t>
  </si>
  <si>
    <r>
      <rPr>
        <b/>
        <sz val="9"/>
        <color theme="1"/>
        <rFont val="Arial"/>
        <family val="2"/>
      </rPr>
      <t>Coordinador administrativo y operativo del proyecto</t>
    </r>
    <r>
      <rPr>
        <sz val="9"/>
        <color theme="1"/>
        <rFont val="Arial"/>
        <family val="2"/>
      </rPr>
      <t xml:space="preserve">
Profesional del área de la salud o del área social en Psicología o en trabajo social, con especialización en áreas administrativas o en salud. Con experiencia mínima de dos (2) años en coordinación de proyectos de salud y un (1) año en ejecución de proyectos de inversión local relacionados con temas dirigidos a la población con discapacidad.</t>
    </r>
  </si>
  <si>
    <t xml:space="preserve">Sesion de hidroterapia dirigida a personas con discapacidad Se vincularán 30 personas con discapacidad a 14 sesiones de hidroterapia (2 x semana) </t>
  </si>
  <si>
    <t xml:space="preserve">Sesion de hidroterapia dirigida a personas cuidadoras de personas con discapacidad. 30 cuidadores a 14 sesiones de hidroterapia (2 x semana) </t>
  </si>
  <si>
    <t xml:space="preserve">Sesion de equinoterapia dirigida a personas con discapacidad. 35 personas con discapacidad, a 16 sesiones de hipoterapia (2 x semana) </t>
  </si>
  <si>
    <t xml:space="preserve">Sesion de equino-yoga dirigida a cuidadores de personas con discapacidad.Se vincularán 35 cuidadores de personas con discapacidad, a 16 sesiones de equino-yoga (2 x semana) </t>
  </si>
  <si>
    <t xml:space="preserve">PROCESO SELECCIÓN ABREVIADA DE MENOR CUANTIA FDLRUU SAMC- </t>
  </si>
  <si>
    <r>
      <rPr>
        <b/>
        <sz val="9"/>
        <color theme="1"/>
        <rFont val="Arial"/>
        <family val="2"/>
      </rPr>
      <t>OBJETO:</t>
    </r>
    <r>
      <rPr>
        <sz val="9"/>
        <color theme="1"/>
        <rFont val="Arial"/>
        <family val="2"/>
      </rPr>
      <t xml:space="preserve"> DESARROLLAR ACTIVIDADES COMPLEMENTARIAS EN SALUD DIRIJIDAS A PERSONAS CON DISCAPACIDAD Y/O SUS CUIDADORES Y CUIDADORAS, RESIDENTES EN LA LOCALIDAD RAFAEL URIBE URIBE, QUE CONTRIBUYAN A RESOLVER LAS DIFERENTES PROBLEMÁTICAS A LAS QUE SE ENFRENTAN Y QUE PROPENDAN POR EL AUTOCUIDADO Y EL BUEN VIVIR EL MARCO DEL PROYECTO DE INVERSIÓN 1658</t>
    </r>
  </si>
  <si>
    <t>SESION GRUPAL</t>
  </si>
  <si>
    <r>
      <t xml:space="preserve">Medios locales de comunicación </t>
    </r>
    <r>
      <rPr>
        <b/>
        <sz val="9"/>
        <color theme="1"/>
        <rFont val="Arial"/>
        <family val="2"/>
      </rPr>
      <t>ESTE VALOR NO PODRA SER OBJETO DE MODIFICACIÓN EN EL OFRECIMIENTO</t>
    </r>
  </si>
  <si>
    <r>
      <rPr>
        <b/>
        <sz val="9"/>
        <color theme="1"/>
        <rFont val="Arial"/>
        <family val="2"/>
      </rPr>
      <t>Gestores locales</t>
    </r>
    <r>
      <rPr>
        <sz val="9"/>
        <color theme="1"/>
        <rFont val="Arial"/>
        <family val="2"/>
      </rPr>
      <t xml:space="preserve">: El ejecutor deberá incluir en su equipo de trabajo por un periodo de tres (03) meses, dos (2) lideres comunitarios que hagan parte de la población con discapacidad o cuidadores de personas con discapacidad residentes en la localidad Rafael Uribe Uribe, con el fin de apoyar el proceso de convocatoria y socialización en el territorio y en los diferentes espacios e instancias de la localidad, así como el apoyo de las jornadas de inscripción que sean requeridas. </t>
    </r>
    <r>
      <rPr>
        <b/>
        <sz val="9"/>
        <color theme="1"/>
        <rFont val="Arial"/>
        <family val="2"/>
      </rPr>
      <t>ESTE VALOR NO PODRA SER OBJETO DE MODIFICACIÓN EN EL OFRECIMIENTO NI EN LA EJECUCIÓN.</t>
    </r>
  </si>
  <si>
    <t>2.5</t>
  </si>
  <si>
    <t>2.6</t>
  </si>
  <si>
    <t>2.7</t>
  </si>
  <si>
    <t>2.8</t>
  </si>
  <si>
    <t>2.9</t>
  </si>
  <si>
    <t>2.10</t>
  </si>
  <si>
    <t>2.11</t>
  </si>
  <si>
    <t>2.12</t>
  </si>
  <si>
    <t>2.13</t>
  </si>
  <si>
    <t>2.14</t>
  </si>
  <si>
    <t>2.15</t>
  </si>
  <si>
    <t>2.16</t>
  </si>
  <si>
    <t>2.17</t>
  </si>
  <si>
    <t>2.18</t>
  </si>
  <si>
    <t>2.19</t>
  </si>
  <si>
    <t>EXPERIENCIAS HISTORICAS DEL FDLRUU</t>
  </si>
  <si>
    <t>CSU-317-2021- EN ALIANZA SAS- EN EJECUCIÓN</t>
  </si>
  <si>
    <t>CPS-301-2021- FUNVIVE (FINALIZADO)</t>
  </si>
  <si>
    <t>Un (1) sandwich de jamón y queso de 240gr  que contenga verduras: Lechuga y tomate. Una (1) fruta entera de temporada de minimo 80gr, una (1) bebida de refresco o nectar de fruta no alcoholica, no lactea, no energizante, de minimo 250 ml en envase tetrapack.</t>
  </si>
  <si>
    <t>Una (1)Ensalada de frutas que contenga minimo: Picado: 70gr de papaya, 70 gr de banano, 70gr de mango, 70gr de melon, 70gr de Piña, Decoración: 40gr de fresa, 40gr de durazno, 40 gr kiwi,  40 gr de manzana, porcion de gelatina de 100gr, 30gr queso mozarella rallado, opcional a gusto del usuario: crema de leche/ leche condensada o salsas al gusto.</t>
  </si>
  <si>
    <t>Gorro en tela para piscina.</t>
  </si>
  <si>
    <t>Toalla para cuerpo, unicolor, medidas mínimas 70cm x 130cm en 100% Algodón, min 550gr, marcada (bordado) con información del proyecto y  Alcaldía Local.</t>
  </si>
  <si>
    <t>Toalla facial 100% algodón min 400gr, medidas mínimas aproximadas 40cm x 40cm.</t>
  </si>
  <si>
    <t>2.20</t>
  </si>
  <si>
    <t>2.21</t>
  </si>
  <si>
    <t>2.22</t>
  </si>
  <si>
    <t>3.4</t>
  </si>
  <si>
    <t>4.1</t>
  </si>
  <si>
    <t>4.2</t>
  </si>
  <si>
    <t>4.3</t>
  </si>
  <si>
    <t>ANEXO No. 3 DEL ESTUDIO PREVIO "PROPUESTA ECONOMICA 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</si>
</sst>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_ ;[Red]\-0\ "/>
    <numFmt numFmtId="165" formatCode="_-&quot;$&quot;\ * #,##0_-;\-&quot;$&quot;\ * #,##0_-;_-&quot;$&quot;\ * &quot;-&quot;??_-;_-@_-"/>
  </numFmts>
  <fonts count="13" x14ac:knownFonts="1">
    <font>
      <sz val="11"/>
      <color theme="1"/>
      <name val="Calibri"/>
      <family val="2"/>
      <scheme val="minor"/>
    </font>
    <font>
      <sz val="10"/>
      <color theme="1"/>
      <name val="Verdana"/>
      <family val="2"/>
    </font>
    <font>
      <b/>
      <sz val="14"/>
      <color theme="1"/>
      <name val="Verdana"/>
      <family val="2"/>
    </font>
    <font>
      <b/>
      <sz val="10"/>
      <color theme="1"/>
      <name val="Verdana"/>
      <family val="2"/>
    </font>
    <font>
      <sz val="8"/>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9"/>
      <color theme="1"/>
      <name val="Arial"/>
      <family val="2"/>
    </font>
    <font>
      <sz val="9"/>
      <color theme="1"/>
      <name val="Arial"/>
      <family val="2"/>
    </font>
    <font>
      <sz val="9"/>
      <color rgb="FF000000"/>
      <name val="Arial"/>
      <family val="2"/>
    </font>
    <font>
      <b/>
      <sz val="14"/>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auto="1"/>
      </top>
      <bottom style="thin">
        <color auto="1"/>
      </bottom>
      <diagonal/>
    </border>
    <border>
      <left style="thin">
        <color indexed="64"/>
      </left>
      <right/>
      <top/>
      <bottom/>
      <diagonal/>
    </border>
  </borders>
  <cellStyleXfs count="6">
    <xf numFmtId="0" fontId="0" fillId="0" borderId="0"/>
    <xf numFmtId="0" fontId="2" fillId="2" borderId="1" applyNumberFormat="0" applyProtection="0">
      <alignment horizontal="left" vertical="center"/>
    </xf>
    <xf numFmtId="0" fontId="3" fillId="3" borderId="0" applyNumberFormat="0" applyBorder="0" applyProtection="0">
      <alignment horizontal="center" vertical="center"/>
    </xf>
    <xf numFmtId="3" fontId="1" fillId="0" borderId="0" applyFill="0" applyBorder="0" applyProtection="0">
      <alignment horizontal="right" vertical="center"/>
    </xf>
    <xf numFmtId="49" fontId="1" fillId="0" borderId="0" applyFill="0" applyBorder="0" applyProtection="0">
      <alignment horizontal="left" vertical="center"/>
    </xf>
    <xf numFmtId="44" fontId="5" fillId="0" borderId="0" applyFont="0" applyFill="0" applyBorder="0" applyAlignment="0" applyProtection="0"/>
  </cellStyleXfs>
  <cellXfs count="84">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7" fillId="0" borderId="1" xfId="0" applyFont="1" applyBorder="1" applyAlignment="1">
      <alignmen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165" fontId="7" fillId="0" borderId="1" xfId="5" applyNumberFormat="1" applyFont="1" applyBorder="1" applyAlignment="1">
      <alignment vertical="center" wrapText="1"/>
    </xf>
    <xf numFmtId="165" fontId="7" fillId="0" borderId="1" xfId="0" applyNumberFormat="1" applyFont="1" applyBorder="1" applyAlignment="1">
      <alignment horizontal="center" vertical="center" wrapText="1"/>
    </xf>
    <xf numFmtId="165" fontId="7" fillId="0" borderId="1" xfId="5" applyNumberFormat="1" applyFont="1" applyFill="1" applyBorder="1" applyAlignment="1">
      <alignment horizontal="center" vertical="center" wrapText="1"/>
    </xf>
    <xf numFmtId="0" fontId="7" fillId="0" borderId="1" xfId="0" applyFont="1" applyBorder="1" applyAlignment="1">
      <alignment horizontal="left" vertical="center" wrapText="1"/>
    </xf>
    <xf numFmtId="165" fontId="0" fillId="0" borderId="1" xfId="5" applyNumberFormat="1" applyFont="1" applyBorder="1" applyAlignment="1">
      <alignment horizontal="center" vertical="center"/>
    </xf>
    <xf numFmtId="165" fontId="7" fillId="0" borderId="1" xfId="5" applyNumberFormat="1" applyFont="1" applyFill="1" applyBorder="1" applyAlignment="1">
      <alignment vertical="center" wrapText="1"/>
    </xf>
    <xf numFmtId="0" fontId="0" fillId="0" borderId="0" xfId="0" applyFill="1"/>
    <xf numFmtId="0" fontId="1" fillId="0" borderId="0" xfId="0" applyFont="1" applyFill="1" applyAlignment="1">
      <alignment vertical="center" wrapText="1"/>
    </xf>
    <xf numFmtId="0" fontId="3" fillId="0" borderId="0" xfId="0" applyFont="1" applyFill="1" applyAlignment="1">
      <alignment vertical="center" wrapText="1"/>
    </xf>
    <xf numFmtId="0" fontId="9" fillId="0" borderId="1" xfId="2"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10" fillId="0" borderId="0" xfId="0" applyFont="1" applyFill="1" applyAlignment="1">
      <alignment vertical="center" wrapText="1"/>
    </xf>
    <xf numFmtId="0" fontId="9" fillId="3" borderId="1" xfId="2" applyFont="1" applyBorder="1" applyAlignment="1">
      <alignment horizontal="center" vertical="center" wrapText="1"/>
    </xf>
    <xf numFmtId="164" fontId="9" fillId="0" borderId="1" xfId="2" applyNumberFormat="1" applyFont="1" applyFill="1" applyBorder="1" applyAlignment="1">
      <alignment horizontal="center" vertical="center" wrapText="1"/>
    </xf>
    <xf numFmtId="165" fontId="9" fillId="0" borderId="1" xfId="5"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0" borderId="0" xfId="0" applyFont="1" applyFill="1" applyAlignment="1">
      <alignment vertical="center" wrapText="1"/>
    </xf>
    <xf numFmtId="0" fontId="10" fillId="0" borderId="1" xfId="0" applyFont="1" applyBorder="1" applyAlignment="1" applyProtection="1">
      <alignment vertical="center" wrapText="1"/>
      <protection locked="0"/>
    </xf>
    <xf numFmtId="49" fontId="10" fillId="0" borderId="1" xfId="4"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vertical="center" wrapText="1"/>
    </xf>
    <xf numFmtId="165" fontId="10" fillId="0" borderId="1" xfId="5" applyNumberFormat="1" applyFont="1" applyFill="1" applyBorder="1" applyAlignment="1">
      <alignment vertical="center" wrapText="1"/>
    </xf>
    <xf numFmtId="0" fontId="11" fillId="0" borderId="4" xfId="0" applyFont="1" applyFill="1" applyBorder="1" applyAlignment="1">
      <alignment horizontal="left" vertical="center" wrapText="1"/>
    </xf>
    <xf numFmtId="0" fontId="11" fillId="0" borderId="1" xfId="0" applyFont="1" applyFill="1" applyBorder="1" applyAlignment="1">
      <alignment horizontal="left" vertical="center" wrapText="1"/>
    </xf>
    <xf numFmtId="49" fontId="10" fillId="0" borderId="2" xfId="4" applyFont="1" applyFill="1" applyBorder="1" applyAlignment="1">
      <alignment horizontal="center" vertical="center" wrapText="1"/>
    </xf>
    <xf numFmtId="0" fontId="10" fillId="4" borderId="1" xfId="0" applyFont="1" applyFill="1" applyBorder="1" applyAlignment="1">
      <alignment vertical="center" wrapText="1"/>
    </xf>
    <xf numFmtId="165" fontId="10" fillId="4" borderId="1" xfId="5" applyNumberFormat="1" applyFont="1" applyFill="1" applyBorder="1" applyAlignment="1">
      <alignment vertical="center" wrapText="1"/>
    </xf>
    <xf numFmtId="0" fontId="11" fillId="0" borderId="5" xfId="0" applyFont="1" applyFill="1" applyBorder="1" applyAlignment="1">
      <alignment horizontal="left" vertical="center" wrapText="1"/>
    </xf>
    <xf numFmtId="0" fontId="10" fillId="0" borderId="4" xfId="0" applyFont="1" applyFill="1" applyBorder="1" applyAlignment="1">
      <alignment horizontal="left" vertical="center" wrapText="1"/>
    </xf>
    <xf numFmtId="3" fontId="10" fillId="4" borderId="1" xfId="3" applyFont="1" applyFill="1" applyBorder="1" applyAlignment="1">
      <alignment horizontal="right" vertical="center" wrapText="1"/>
    </xf>
    <xf numFmtId="0" fontId="10" fillId="4" borderId="1" xfId="0" applyFont="1" applyFill="1" applyBorder="1" applyAlignment="1" applyProtection="1">
      <alignment horizontal="center" vertical="center" wrapText="1"/>
      <protection locked="0"/>
    </xf>
    <xf numFmtId="0" fontId="10" fillId="4" borderId="1" xfId="0" applyFont="1" applyFill="1" applyBorder="1" applyAlignment="1" applyProtection="1">
      <alignment horizontal="right" vertical="center" wrapText="1"/>
      <protection locked="0"/>
    </xf>
    <xf numFmtId="0" fontId="9" fillId="4" borderId="1" xfId="0" applyFont="1" applyFill="1" applyBorder="1" applyAlignment="1" applyProtection="1">
      <alignment vertical="center" wrapText="1"/>
      <protection locked="0"/>
    </xf>
    <xf numFmtId="164" fontId="10" fillId="4" borderId="1" xfId="0" applyNumberFormat="1" applyFont="1" applyFill="1" applyBorder="1" applyAlignment="1" applyProtection="1">
      <alignment vertical="center" wrapText="1"/>
      <protection locked="0"/>
    </xf>
    <xf numFmtId="165" fontId="10" fillId="4" borderId="1" xfId="5" applyNumberFormat="1" applyFont="1" applyFill="1" applyBorder="1" applyAlignment="1" applyProtection="1">
      <alignment vertical="center" wrapText="1"/>
      <protection locked="0"/>
    </xf>
    <xf numFmtId="3" fontId="10" fillId="0" borderId="1" xfId="3" applyFont="1" applyBorder="1" applyAlignment="1">
      <alignment horizontal="right" vertical="center" wrapText="1"/>
    </xf>
    <xf numFmtId="0" fontId="10" fillId="0" borderId="1" xfId="0" applyFont="1" applyFill="1" applyBorder="1" applyAlignment="1" applyProtection="1">
      <alignment horizontal="right" vertical="center" wrapText="1"/>
      <protection locked="0"/>
    </xf>
    <xf numFmtId="0" fontId="10" fillId="0" borderId="1" xfId="0" applyFont="1" applyFill="1" applyBorder="1" applyAlignment="1" applyProtection="1">
      <alignment vertical="center" wrapText="1"/>
      <protection locked="0"/>
    </xf>
    <xf numFmtId="165" fontId="10" fillId="0" borderId="1" xfId="5" applyNumberFormat="1" applyFont="1" applyFill="1" applyBorder="1" applyAlignment="1" applyProtection="1">
      <alignment vertical="center" wrapText="1"/>
      <protection locked="0"/>
    </xf>
    <xf numFmtId="0" fontId="10" fillId="0" borderId="1" xfId="0" applyFont="1" applyFill="1" applyBorder="1" applyAlignment="1">
      <alignment wrapText="1"/>
    </xf>
    <xf numFmtId="0" fontId="10" fillId="0" borderId="1" xfId="0" applyFont="1" applyFill="1" applyBorder="1" applyAlignment="1">
      <alignment horizontal="justify" vertical="center"/>
    </xf>
    <xf numFmtId="165" fontId="10" fillId="0" borderId="0" xfId="5" applyNumberFormat="1" applyFont="1" applyFill="1" applyAlignment="1" applyProtection="1">
      <alignment vertical="center" wrapText="1"/>
      <protection locked="0"/>
    </xf>
    <xf numFmtId="0" fontId="10" fillId="0" borderId="0" xfId="0" applyFont="1" applyAlignment="1" applyProtection="1">
      <alignment vertical="center" wrapText="1"/>
      <protection locked="0"/>
    </xf>
    <xf numFmtId="0" fontId="10" fillId="0" borderId="0" xfId="0" applyFont="1" applyFill="1" applyAlignment="1" applyProtection="1">
      <alignment horizontal="center" vertical="center" wrapText="1"/>
      <protection locked="0"/>
    </xf>
    <xf numFmtId="0" fontId="10" fillId="0" borderId="0" xfId="0" applyFont="1" applyFill="1" applyAlignment="1" applyProtection="1">
      <alignment horizontal="right" vertical="center" wrapText="1"/>
      <protection locked="0"/>
    </xf>
    <xf numFmtId="164" fontId="10" fillId="0" borderId="0" xfId="0" applyNumberFormat="1" applyFont="1" applyFill="1" applyAlignment="1" applyProtection="1">
      <alignment vertical="center" wrapText="1"/>
      <protection locked="0"/>
    </xf>
    <xf numFmtId="0" fontId="10" fillId="5" borderId="1" xfId="0" applyFont="1" applyFill="1" applyBorder="1" applyAlignment="1" applyProtection="1">
      <alignment vertical="center" wrapText="1"/>
      <protection locked="0"/>
    </xf>
    <xf numFmtId="165" fontId="10" fillId="0" borderId="1" xfId="5" applyNumberFormat="1" applyFont="1" applyFill="1" applyBorder="1" applyAlignment="1" applyProtection="1">
      <alignment horizontal="center" vertical="center" wrapText="1"/>
      <protection locked="0"/>
    </xf>
    <xf numFmtId="165" fontId="9" fillId="5" borderId="1" xfId="5" applyNumberFormat="1" applyFont="1" applyFill="1" applyBorder="1" applyAlignment="1" applyProtection="1">
      <alignment vertical="center" wrapText="1"/>
      <protection locked="0"/>
    </xf>
    <xf numFmtId="165" fontId="9" fillId="5" borderId="1" xfId="5" applyNumberFormat="1" applyFont="1" applyFill="1" applyBorder="1" applyAlignment="1">
      <alignment vertical="center" wrapText="1"/>
    </xf>
    <xf numFmtId="165" fontId="9" fillId="0" borderId="1" xfId="5" applyNumberFormat="1" applyFont="1" applyFill="1" applyBorder="1" applyAlignment="1" applyProtection="1">
      <alignment vertical="center" wrapText="1"/>
      <protection locked="0"/>
    </xf>
    <xf numFmtId="0" fontId="9" fillId="4" borderId="1" xfId="0" applyFont="1" applyFill="1" applyBorder="1" applyAlignment="1" applyProtection="1">
      <alignment horizontal="center" vertical="center" wrapText="1"/>
      <protection locked="0"/>
    </xf>
    <xf numFmtId="165" fontId="12" fillId="6" borderId="1" xfId="5" applyNumberFormat="1" applyFont="1" applyFill="1" applyBorder="1" applyAlignment="1" applyProtection="1">
      <alignment vertical="center" wrapText="1"/>
      <protection locked="0"/>
    </xf>
    <xf numFmtId="165" fontId="9" fillId="0" borderId="0" xfId="0" applyNumberFormat="1" applyFont="1" applyFill="1" applyAlignment="1">
      <alignmen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12" fillId="6"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4" borderId="1" xfId="0"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2" xfId="0" applyFont="1" applyFill="1" applyBorder="1" applyAlignment="1" applyProtection="1">
      <alignment horizontal="center" vertical="center" wrapText="1"/>
      <protection locked="0"/>
    </xf>
    <xf numFmtId="0" fontId="9" fillId="5" borderId="4" xfId="0" applyFont="1" applyFill="1" applyBorder="1" applyAlignment="1" applyProtection="1">
      <alignment horizontal="center" vertical="center" wrapText="1"/>
      <protection locked="0"/>
    </xf>
    <xf numFmtId="0" fontId="9" fillId="5" borderId="3"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6" xfId="0" applyFont="1" applyFill="1" applyBorder="1" applyAlignment="1">
      <alignment horizontal="center" vertical="center" wrapText="1"/>
    </xf>
    <xf numFmtId="0" fontId="9" fillId="5" borderId="1" xfId="0" applyFont="1" applyFill="1" applyBorder="1" applyAlignment="1" applyProtection="1">
      <alignment horizontal="center" vertical="center" wrapText="1"/>
      <protection locked="0"/>
    </xf>
    <xf numFmtId="0" fontId="9" fillId="2" borderId="1" xfId="1" applyFont="1" applyBorder="1" applyAlignment="1">
      <alignment horizontal="center" vertical="center" wrapText="1"/>
    </xf>
    <xf numFmtId="49" fontId="9" fillId="4" borderId="1" xfId="4"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6" fillId="0" borderId="0" xfId="0" applyFont="1" applyAlignment="1">
      <alignment horizontal="center"/>
    </xf>
  </cellXfs>
  <cellStyles count="6">
    <cellStyle name="BodyStyle" xfId="4" xr:uid="{00000000-0005-0000-0000-000000000000}"/>
    <cellStyle name="HeaderStyle" xfId="2" xr:uid="{00000000-0005-0000-0000-000001000000}"/>
    <cellStyle name="MainTitle" xfId="1" xr:uid="{00000000-0005-0000-0000-000002000000}"/>
    <cellStyle name="Moneda" xfId="5" builtinId="4"/>
    <cellStyle name="Normal" xfId="0" builtinId="0"/>
    <cellStyle name="Numeric"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327421</xdr:colOff>
      <xdr:row>0</xdr:row>
      <xdr:rowOff>59531</xdr:rowOff>
    </xdr:from>
    <xdr:to>
      <xdr:col>2</xdr:col>
      <xdr:colOff>49608</xdr:colOff>
      <xdr:row>1</xdr:row>
      <xdr:rowOff>119063</xdr:rowOff>
    </xdr:to>
    <xdr:pic>
      <xdr:nvPicPr>
        <xdr:cNvPr id="2" name="Imagen 1">
          <a:extLst>
            <a:ext uri="{FF2B5EF4-FFF2-40B4-BE49-F238E27FC236}">
              <a16:creationId xmlns:a16="http://schemas.microsoft.com/office/drawing/2014/main" id="{A07718BB-F8C7-4616-942E-685DF9E53A1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193" t="8846" r="25183" b="16296"/>
        <a:stretch/>
      </xdr:blipFill>
      <xdr:spPr bwMode="auto">
        <a:xfrm>
          <a:off x="327421" y="59531"/>
          <a:ext cx="704453" cy="357188"/>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2"/>
  <sheetViews>
    <sheetView tabSelected="1" topLeftCell="C3" zoomScale="96" zoomScaleNormal="96" workbookViewId="0">
      <selection activeCell="I55" sqref="I55"/>
    </sheetView>
  </sheetViews>
  <sheetFormatPr baseColWidth="10" defaultColWidth="9.140625" defaultRowHeight="12.75" x14ac:dyDescent="0.25"/>
  <cols>
    <col min="1" max="1" width="5" style="52" customWidth="1"/>
    <col min="2" max="2" width="9.7109375" style="53" customWidth="1"/>
    <col min="3" max="3" width="11.5703125" style="54" customWidth="1"/>
    <col min="4" max="4" width="63" style="20" customWidth="1"/>
    <col min="5" max="5" width="13.28515625" style="20" customWidth="1"/>
    <col min="6" max="6" width="14" style="20" customWidth="1"/>
    <col min="7" max="7" width="18" style="55" customWidth="1"/>
    <col min="8" max="8" width="21.28515625" style="51" customWidth="1"/>
    <col min="9" max="9" width="18.85546875" style="21" customWidth="1"/>
    <col min="10" max="10" width="9.140625" style="13"/>
    <col min="11" max="16384" width="9.140625" style="1"/>
  </cols>
  <sheetData>
    <row r="1" spans="1:10" ht="23.25" customHeight="1" x14ac:dyDescent="0.25">
      <c r="A1" s="67" t="s">
        <v>117</v>
      </c>
      <c r="B1" s="67"/>
      <c r="C1" s="67"/>
      <c r="D1" s="67"/>
      <c r="E1" s="67"/>
      <c r="F1" s="67"/>
      <c r="G1" s="67"/>
      <c r="H1" s="67"/>
    </row>
    <row r="2" spans="1:10" x14ac:dyDescent="0.25">
      <c r="A2" s="67" t="s">
        <v>82</v>
      </c>
      <c r="B2" s="67"/>
      <c r="C2" s="67"/>
      <c r="D2" s="67"/>
      <c r="E2" s="67"/>
      <c r="F2" s="67"/>
      <c r="G2" s="67"/>
      <c r="H2" s="67"/>
    </row>
    <row r="3" spans="1:10" ht="39.75" customHeight="1" x14ac:dyDescent="0.25">
      <c r="A3" s="75" t="s">
        <v>83</v>
      </c>
      <c r="B3" s="75"/>
      <c r="C3" s="75"/>
      <c r="D3" s="75"/>
      <c r="E3" s="75"/>
      <c r="F3" s="75"/>
      <c r="G3" s="75"/>
      <c r="H3" s="75"/>
    </row>
    <row r="4" spans="1:10" ht="32.25" customHeight="1" x14ac:dyDescent="0.25">
      <c r="A4" s="78" t="s">
        <v>3</v>
      </c>
      <c r="B4" s="78"/>
      <c r="C4" s="78"/>
      <c r="D4" s="78"/>
      <c r="E4" s="78"/>
      <c r="F4" s="78"/>
      <c r="G4" s="78"/>
      <c r="H4" s="78"/>
    </row>
    <row r="5" spans="1:10" ht="24" x14ac:dyDescent="0.25">
      <c r="A5" s="22" t="s">
        <v>4</v>
      </c>
      <c r="B5" s="15" t="s">
        <v>5</v>
      </c>
      <c r="C5" s="15" t="s">
        <v>6</v>
      </c>
      <c r="D5" s="15" t="s">
        <v>0</v>
      </c>
      <c r="E5" s="15" t="s">
        <v>1</v>
      </c>
      <c r="F5" s="15" t="s">
        <v>2</v>
      </c>
      <c r="G5" s="23" t="s">
        <v>7</v>
      </c>
      <c r="H5" s="24" t="s">
        <v>8</v>
      </c>
    </row>
    <row r="6" spans="1:10" x14ac:dyDescent="0.25">
      <c r="A6" s="18"/>
      <c r="B6" s="40">
        <v>1</v>
      </c>
      <c r="C6" s="41"/>
      <c r="D6" s="61" t="s">
        <v>55</v>
      </c>
      <c r="E6" s="18"/>
      <c r="F6" s="18"/>
      <c r="G6" s="43"/>
      <c r="H6" s="44"/>
    </row>
    <row r="7" spans="1:10" ht="72" x14ac:dyDescent="0.25">
      <c r="A7" s="27"/>
      <c r="B7" s="19" t="s">
        <v>9</v>
      </c>
      <c r="C7" s="64">
        <v>93141506</v>
      </c>
      <c r="D7" s="47" t="s">
        <v>77</v>
      </c>
      <c r="E7" s="19">
        <v>7</v>
      </c>
      <c r="F7" s="19" t="s">
        <v>56</v>
      </c>
      <c r="G7" s="48">
        <v>6982120</v>
      </c>
      <c r="H7" s="48">
        <f>G7*E7</f>
        <v>48874840</v>
      </c>
    </row>
    <row r="8" spans="1:10" ht="60" x14ac:dyDescent="0.25">
      <c r="A8" s="27"/>
      <c r="B8" s="19" t="s">
        <v>11</v>
      </c>
      <c r="C8" s="46"/>
      <c r="D8" s="47" t="s">
        <v>57</v>
      </c>
      <c r="E8" s="19">
        <v>7</v>
      </c>
      <c r="F8" s="19" t="s">
        <v>56</v>
      </c>
      <c r="G8" s="48">
        <v>3968627</v>
      </c>
      <c r="H8" s="48">
        <f t="shared" ref="H8:H9" si="0">G8*E8</f>
        <v>27780389</v>
      </c>
    </row>
    <row r="9" spans="1:10" ht="39.75" customHeight="1" x14ac:dyDescent="0.25">
      <c r="A9" s="27"/>
      <c r="B9" s="19" t="s">
        <v>15</v>
      </c>
      <c r="C9" s="64">
        <v>85121608</v>
      </c>
      <c r="D9" s="47" t="s">
        <v>58</v>
      </c>
      <c r="E9" s="19">
        <v>7</v>
      </c>
      <c r="F9" s="19" t="s">
        <v>56</v>
      </c>
      <c r="G9" s="48">
        <v>3968627</v>
      </c>
      <c r="H9" s="48">
        <f t="shared" si="0"/>
        <v>27780389</v>
      </c>
    </row>
    <row r="10" spans="1:10" ht="96" x14ac:dyDescent="0.25">
      <c r="A10" s="27"/>
      <c r="B10" s="19" t="s">
        <v>13</v>
      </c>
      <c r="C10" s="64">
        <v>91101504</v>
      </c>
      <c r="D10" s="47" t="s">
        <v>86</v>
      </c>
      <c r="E10" s="19">
        <v>6</v>
      </c>
      <c r="F10" s="19" t="s">
        <v>56</v>
      </c>
      <c r="G10" s="48">
        <v>1980000</v>
      </c>
      <c r="H10" s="48">
        <f>G10*E10</f>
        <v>11880000</v>
      </c>
    </row>
    <row r="11" spans="1:10" x14ac:dyDescent="0.25">
      <c r="A11" s="56"/>
      <c r="B11" s="77" t="s">
        <v>74</v>
      </c>
      <c r="C11" s="77"/>
      <c r="D11" s="77"/>
      <c r="E11" s="77"/>
      <c r="F11" s="77"/>
      <c r="G11" s="77"/>
      <c r="H11" s="58">
        <f>SUM(H7:H10)</f>
        <v>116315618</v>
      </c>
    </row>
    <row r="12" spans="1:10" s="2" customFormat="1" ht="22.5" customHeight="1" x14ac:dyDescent="0.25">
      <c r="A12" s="18"/>
      <c r="B12" s="25">
        <v>2</v>
      </c>
      <c r="C12" s="79" t="s">
        <v>22</v>
      </c>
      <c r="D12" s="79"/>
      <c r="E12" s="80"/>
      <c r="F12" s="80"/>
      <c r="G12" s="80"/>
      <c r="H12" s="80"/>
      <c r="I12" s="26"/>
      <c r="J12" s="14"/>
    </row>
    <row r="13" spans="1:10" s="2" customFormat="1" ht="24" x14ac:dyDescent="0.25">
      <c r="A13" s="27"/>
      <c r="B13" s="16" t="s">
        <v>18</v>
      </c>
      <c r="C13" s="28"/>
      <c r="D13" s="29" t="s">
        <v>63</v>
      </c>
      <c r="E13" s="16">
        <v>30</v>
      </c>
      <c r="F13" s="16" t="s">
        <v>84</v>
      </c>
      <c r="G13" s="31">
        <v>108972</v>
      </c>
      <c r="H13" s="31">
        <f>G13*E13</f>
        <v>3269160</v>
      </c>
      <c r="I13" s="26"/>
      <c r="J13" s="14"/>
    </row>
    <row r="14" spans="1:10" s="2" customFormat="1" ht="36" x14ac:dyDescent="0.25">
      <c r="A14" s="27"/>
      <c r="B14" s="16" t="s">
        <v>19</v>
      </c>
      <c r="C14" s="28"/>
      <c r="D14" s="32" t="s">
        <v>30</v>
      </c>
      <c r="E14" s="16">
        <v>6</v>
      </c>
      <c r="F14" s="16" t="s">
        <v>10</v>
      </c>
      <c r="G14" s="31">
        <v>108972</v>
      </c>
      <c r="H14" s="31">
        <f t="shared" ref="H14:H33" si="1">G14*E14</f>
        <v>653832</v>
      </c>
      <c r="I14" s="26"/>
      <c r="J14" s="14"/>
    </row>
    <row r="15" spans="1:10" s="2" customFormat="1" ht="30" customHeight="1" x14ac:dyDescent="0.25">
      <c r="A15" s="27"/>
      <c r="B15" s="16" t="s">
        <v>20</v>
      </c>
      <c r="C15" s="28"/>
      <c r="D15" s="32" t="s">
        <v>29</v>
      </c>
      <c r="E15" s="16">
        <v>6</v>
      </c>
      <c r="F15" s="16" t="s">
        <v>10</v>
      </c>
      <c r="G15" s="31">
        <v>98869</v>
      </c>
      <c r="H15" s="31">
        <f t="shared" si="1"/>
        <v>593214</v>
      </c>
      <c r="I15" s="26"/>
      <c r="J15" s="14"/>
    </row>
    <row r="16" spans="1:10" s="2" customFormat="1" ht="28.5" customHeight="1" x14ac:dyDescent="0.25">
      <c r="A16" s="27"/>
      <c r="B16" s="16" t="s">
        <v>21</v>
      </c>
      <c r="C16" s="28"/>
      <c r="D16" s="33" t="s">
        <v>25</v>
      </c>
      <c r="E16" s="16">
        <v>60</v>
      </c>
      <c r="F16" s="16" t="s">
        <v>10</v>
      </c>
      <c r="G16" s="31">
        <v>98869</v>
      </c>
      <c r="H16" s="31">
        <f t="shared" si="1"/>
        <v>5932140</v>
      </c>
      <c r="I16" s="26"/>
      <c r="J16" s="14"/>
    </row>
    <row r="17" spans="1:10" s="2" customFormat="1" ht="33" customHeight="1" x14ac:dyDescent="0.25">
      <c r="A17" s="27"/>
      <c r="B17" s="16" t="s">
        <v>87</v>
      </c>
      <c r="C17" s="28" t="s">
        <v>17</v>
      </c>
      <c r="D17" s="33" t="s">
        <v>78</v>
      </c>
      <c r="E17" s="16">
        <v>420</v>
      </c>
      <c r="F17" s="16" t="s">
        <v>10</v>
      </c>
      <c r="G17" s="57">
        <v>100980</v>
      </c>
      <c r="H17" s="31">
        <f t="shared" si="1"/>
        <v>42411600</v>
      </c>
      <c r="I17" s="26"/>
      <c r="J17" s="14"/>
    </row>
    <row r="18" spans="1:10" s="2" customFormat="1" ht="29.25" customHeight="1" x14ac:dyDescent="0.25">
      <c r="A18" s="27"/>
      <c r="B18" s="16" t="s">
        <v>88</v>
      </c>
      <c r="C18" s="28" t="s">
        <v>17</v>
      </c>
      <c r="D18" s="33" t="s">
        <v>79</v>
      </c>
      <c r="E18" s="16">
        <v>420</v>
      </c>
      <c r="F18" s="16" t="s">
        <v>10</v>
      </c>
      <c r="G18" s="57">
        <v>94638</v>
      </c>
      <c r="H18" s="31">
        <f t="shared" si="1"/>
        <v>39747960</v>
      </c>
      <c r="I18" s="26"/>
      <c r="J18" s="14"/>
    </row>
    <row r="19" spans="1:10" s="2" customFormat="1" ht="18" customHeight="1" x14ac:dyDescent="0.25">
      <c r="A19" s="27"/>
      <c r="B19" s="16" t="s">
        <v>89</v>
      </c>
      <c r="C19" s="28"/>
      <c r="D19" s="33" t="s">
        <v>107</v>
      </c>
      <c r="E19" s="16">
        <v>60</v>
      </c>
      <c r="F19" s="16" t="s">
        <v>10</v>
      </c>
      <c r="G19" s="57">
        <v>15871</v>
      </c>
      <c r="H19" s="31">
        <f t="shared" ref="H19" si="2">G19*E19</f>
        <v>952260</v>
      </c>
      <c r="I19" s="26"/>
      <c r="J19" s="14"/>
    </row>
    <row r="20" spans="1:10" s="2" customFormat="1" ht="34.5" customHeight="1" x14ac:dyDescent="0.25">
      <c r="A20" s="27"/>
      <c r="B20" s="16" t="s">
        <v>90</v>
      </c>
      <c r="C20" s="28"/>
      <c r="D20" s="33" t="s">
        <v>108</v>
      </c>
      <c r="E20" s="16">
        <v>60</v>
      </c>
      <c r="F20" s="16" t="s">
        <v>10</v>
      </c>
      <c r="G20" s="57">
        <v>53605</v>
      </c>
      <c r="H20" s="31">
        <f t="shared" ref="H20" si="3">G20*E20</f>
        <v>3216300</v>
      </c>
      <c r="I20" s="26"/>
      <c r="J20" s="14"/>
    </row>
    <row r="21" spans="1:10" s="2" customFormat="1" ht="31.5" customHeight="1" x14ac:dyDescent="0.25">
      <c r="A21" s="27"/>
      <c r="B21" s="16" t="s">
        <v>91</v>
      </c>
      <c r="C21" s="28" t="s">
        <v>16</v>
      </c>
      <c r="D21" s="33" t="s">
        <v>80</v>
      </c>
      <c r="E21" s="16">
        <v>560</v>
      </c>
      <c r="F21" s="16" t="s">
        <v>10</v>
      </c>
      <c r="G21" s="57">
        <v>95783</v>
      </c>
      <c r="H21" s="31">
        <f t="shared" si="1"/>
        <v>53638480</v>
      </c>
      <c r="I21" s="26"/>
      <c r="J21" s="14"/>
    </row>
    <row r="22" spans="1:10" s="2" customFormat="1" ht="37.5" customHeight="1" x14ac:dyDescent="0.25">
      <c r="A22" s="27"/>
      <c r="B22" s="16" t="s">
        <v>92</v>
      </c>
      <c r="C22" s="28" t="s">
        <v>16</v>
      </c>
      <c r="D22" s="33" t="s">
        <v>81</v>
      </c>
      <c r="E22" s="16">
        <v>560</v>
      </c>
      <c r="F22" s="16" t="s">
        <v>10</v>
      </c>
      <c r="G22" s="31">
        <v>82334</v>
      </c>
      <c r="H22" s="31">
        <f t="shared" si="1"/>
        <v>46107040</v>
      </c>
      <c r="I22" s="26"/>
      <c r="J22" s="14"/>
    </row>
    <row r="23" spans="1:10" s="2" customFormat="1" ht="21" customHeight="1" x14ac:dyDescent="0.25">
      <c r="A23" s="27"/>
      <c r="B23" s="16" t="s">
        <v>93</v>
      </c>
      <c r="C23" s="28"/>
      <c r="D23" s="33" t="s">
        <v>23</v>
      </c>
      <c r="E23" s="16">
        <v>60</v>
      </c>
      <c r="F23" s="16" t="s">
        <v>10</v>
      </c>
      <c r="G23" s="31">
        <v>24519</v>
      </c>
      <c r="H23" s="31">
        <f t="shared" si="1"/>
        <v>1471140</v>
      </c>
      <c r="I23" s="26"/>
      <c r="J23" s="14"/>
    </row>
    <row r="24" spans="1:10" s="2" customFormat="1" ht="25.5" customHeight="1" x14ac:dyDescent="0.25">
      <c r="A24" s="27"/>
      <c r="B24" s="16" t="s">
        <v>94</v>
      </c>
      <c r="C24" s="34"/>
      <c r="D24" s="33" t="s">
        <v>24</v>
      </c>
      <c r="E24" s="16">
        <f>60+70</f>
        <v>130</v>
      </c>
      <c r="F24" s="16" t="s">
        <v>10</v>
      </c>
      <c r="G24" s="31">
        <v>18161</v>
      </c>
      <c r="H24" s="31">
        <f t="shared" si="1"/>
        <v>2360930</v>
      </c>
      <c r="I24" s="26"/>
      <c r="J24" s="14"/>
    </row>
    <row r="25" spans="1:10" s="2" customFormat="1" ht="23.25" customHeight="1" x14ac:dyDescent="0.25">
      <c r="A25" s="27"/>
      <c r="B25" s="16" t="s">
        <v>95</v>
      </c>
      <c r="C25" s="28"/>
      <c r="D25" s="33" t="s">
        <v>34</v>
      </c>
      <c r="E25" s="16">
        <v>120</v>
      </c>
      <c r="F25" s="16" t="s">
        <v>10</v>
      </c>
      <c r="G25" s="31">
        <v>28163</v>
      </c>
      <c r="H25" s="31">
        <f t="shared" si="1"/>
        <v>3379560</v>
      </c>
      <c r="I25" s="63"/>
      <c r="J25" s="14"/>
    </row>
    <row r="26" spans="1:10" s="2" customFormat="1" ht="23.25" customHeight="1" x14ac:dyDescent="0.25">
      <c r="A26" s="27"/>
      <c r="B26" s="16" t="s">
        <v>96</v>
      </c>
      <c r="C26" s="28"/>
      <c r="D26" s="33" t="s">
        <v>109</v>
      </c>
      <c r="E26" s="16">
        <v>60</v>
      </c>
      <c r="F26" s="16" t="s">
        <v>10</v>
      </c>
      <c r="G26" s="31">
        <v>9496</v>
      </c>
      <c r="H26" s="31">
        <f t="shared" ref="H26" si="4">G26*E26</f>
        <v>569760</v>
      </c>
      <c r="I26" s="63"/>
      <c r="J26" s="14"/>
    </row>
    <row r="27" spans="1:10" s="2" customFormat="1" x14ac:dyDescent="0.25">
      <c r="A27" s="27"/>
      <c r="B27" s="16" t="s">
        <v>97</v>
      </c>
      <c r="C27" s="28"/>
      <c r="D27" s="33" t="s">
        <v>31</v>
      </c>
      <c r="E27" s="16">
        <v>60</v>
      </c>
      <c r="F27" s="16" t="s">
        <v>10</v>
      </c>
      <c r="G27" s="31">
        <v>14403</v>
      </c>
      <c r="H27" s="31">
        <f t="shared" si="1"/>
        <v>864180</v>
      </c>
      <c r="I27" s="26"/>
      <c r="J27" s="14"/>
    </row>
    <row r="28" spans="1:10" s="2" customFormat="1" x14ac:dyDescent="0.25">
      <c r="A28" s="27"/>
      <c r="B28" s="16" t="s">
        <v>98</v>
      </c>
      <c r="C28" s="28"/>
      <c r="D28" s="33" t="s">
        <v>32</v>
      </c>
      <c r="E28" s="16">
        <v>60</v>
      </c>
      <c r="F28" s="16" t="s">
        <v>10</v>
      </c>
      <c r="G28" s="31">
        <v>25297</v>
      </c>
      <c r="H28" s="31">
        <f t="shared" si="1"/>
        <v>1517820</v>
      </c>
      <c r="I28" s="26"/>
      <c r="J28" s="14"/>
    </row>
    <row r="29" spans="1:10" s="2" customFormat="1" ht="16.5" customHeight="1" x14ac:dyDescent="0.25">
      <c r="A29" s="27"/>
      <c r="B29" s="16" t="s">
        <v>99</v>
      </c>
      <c r="C29" s="28"/>
      <c r="D29" s="33" t="s">
        <v>33</v>
      </c>
      <c r="E29" s="16">
        <v>60</v>
      </c>
      <c r="F29" s="16" t="s">
        <v>10</v>
      </c>
      <c r="G29" s="31">
        <v>17476</v>
      </c>
      <c r="H29" s="31">
        <f t="shared" si="1"/>
        <v>1048560</v>
      </c>
      <c r="I29" s="26"/>
      <c r="J29" s="14"/>
    </row>
    <row r="30" spans="1:10" s="2" customFormat="1" x14ac:dyDescent="0.25">
      <c r="A30" s="27"/>
      <c r="B30" s="16" t="s">
        <v>100</v>
      </c>
      <c r="C30" s="28"/>
      <c r="D30" s="33" t="s">
        <v>35</v>
      </c>
      <c r="E30" s="16">
        <v>60</v>
      </c>
      <c r="F30" s="16" t="s">
        <v>50</v>
      </c>
      <c r="G30" s="31">
        <v>21986</v>
      </c>
      <c r="H30" s="31">
        <f t="shared" si="1"/>
        <v>1319160</v>
      </c>
      <c r="I30" s="26"/>
      <c r="J30" s="14"/>
    </row>
    <row r="31" spans="1:10" s="2" customFormat="1" x14ac:dyDescent="0.25">
      <c r="A31" s="27"/>
      <c r="B31" s="16" t="s">
        <v>101</v>
      </c>
      <c r="C31" s="28"/>
      <c r="D31" s="33" t="s">
        <v>36</v>
      </c>
      <c r="E31" s="16">
        <v>60</v>
      </c>
      <c r="F31" s="16" t="s">
        <v>10</v>
      </c>
      <c r="G31" s="31">
        <v>26991</v>
      </c>
      <c r="H31" s="31">
        <f t="shared" si="1"/>
        <v>1619460</v>
      </c>
      <c r="I31" s="26"/>
      <c r="J31" s="14"/>
    </row>
    <row r="32" spans="1:10" s="2" customFormat="1" x14ac:dyDescent="0.25">
      <c r="A32" s="27"/>
      <c r="B32" s="16" t="s">
        <v>110</v>
      </c>
      <c r="C32" s="28"/>
      <c r="D32" s="33" t="s">
        <v>26</v>
      </c>
      <c r="E32" s="16">
        <v>12</v>
      </c>
      <c r="F32" s="16" t="s">
        <v>27</v>
      </c>
      <c r="G32" s="31">
        <v>333708</v>
      </c>
      <c r="H32" s="31">
        <f t="shared" si="1"/>
        <v>4004496</v>
      </c>
      <c r="I32" s="26"/>
      <c r="J32" s="14"/>
    </row>
    <row r="33" spans="1:10" s="2" customFormat="1" ht="48" x14ac:dyDescent="0.25">
      <c r="A33" s="27"/>
      <c r="B33" s="16" t="s">
        <v>111</v>
      </c>
      <c r="C33" s="28"/>
      <c r="D33" s="33" t="s">
        <v>47</v>
      </c>
      <c r="E33" s="16">
        <v>60</v>
      </c>
      <c r="F33" s="16" t="s">
        <v>10</v>
      </c>
      <c r="G33" s="31">
        <v>15681</v>
      </c>
      <c r="H33" s="31">
        <f t="shared" si="1"/>
        <v>940860</v>
      </c>
      <c r="I33" s="26"/>
      <c r="J33" s="14"/>
    </row>
    <row r="34" spans="1:10" s="2" customFormat="1" ht="48" x14ac:dyDescent="0.25">
      <c r="A34" s="27"/>
      <c r="B34" s="16" t="s">
        <v>112</v>
      </c>
      <c r="C34" s="34"/>
      <c r="D34" s="29" t="s">
        <v>62</v>
      </c>
      <c r="E34" s="16">
        <v>60</v>
      </c>
      <c r="F34" s="16" t="s">
        <v>61</v>
      </c>
      <c r="G34" s="31">
        <v>41299</v>
      </c>
      <c r="H34" s="31">
        <f>G34*E34</f>
        <v>2477940</v>
      </c>
      <c r="I34" s="26"/>
      <c r="J34" s="14"/>
    </row>
    <row r="35" spans="1:10" s="2" customFormat="1" ht="21" customHeight="1" x14ac:dyDescent="0.25">
      <c r="A35" s="56"/>
      <c r="B35" s="69" t="s">
        <v>64</v>
      </c>
      <c r="C35" s="70"/>
      <c r="D35" s="70"/>
      <c r="E35" s="70"/>
      <c r="F35" s="70"/>
      <c r="G35" s="71"/>
      <c r="H35" s="59">
        <f>SUM(H13:H34)</f>
        <v>218095852</v>
      </c>
      <c r="I35" s="26"/>
      <c r="J35" s="14"/>
    </row>
    <row r="36" spans="1:10" x14ac:dyDescent="0.25">
      <c r="A36" s="18"/>
      <c r="B36" s="25">
        <v>3</v>
      </c>
      <c r="C36" s="81" t="s">
        <v>12</v>
      </c>
      <c r="D36" s="82"/>
      <c r="E36" s="17"/>
      <c r="F36" s="17"/>
      <c r="G36" s="35"/>
      <c r="H36" s="36"/>
    </row>
    <row r="37" spans="1:10" ht="57" customHeight="1" x14ac:dyDescent="0.25">
      <c r="A37" s="27"/>
      <c r="B37" s="16" t="s">
        <v>66</v>
      </c>
      <c r="C37" s="28" t="s">
        <v>14</v>
      </c>
      <c r="D37" s="37" t="s">
        <v>51</v>
      </c>
      <c r="E37" s="16">
        <v>690</v>
      </c>
      <c r="F37" s="16" t="s">
        <v>10</v>
      </c>
      <c r="G37" s="31">
        <v>8545</v>
      </c>
      <c r="H37" s="31">
        <f>G37*E37</f>
        <v>5896050</v>
      </c>
    </row>
    <row r="38" spans="1:10" ht="57" customHeight="1" x14ac:dyDescent="0.25">
      <c r="A38" s="27"/>
      <c r="B38" s="16" t="s">
        <v>67</v>
      </c>
      <c r="C38" s="28" t="s">
        <v>14</v>
      </c>
      <c r="D38" s="37" t="s">
        <v>105</v>
      </c>
      <c r="E38" s="16">
        <v>690</v>
      </c>
      <c r="F38" s="16" t="s">
        <v>10</v>
      </c>
      <c r="G38" s="31">
        <v>8545</v>
      </c>
      <c r="H38" s="31">
        <f t="shared" ref="H38:H40" si="5">G38*E38</f>
        <v>5896050</v>
      </c>
    </row>
    <row r="39" spans="1:10" ht="53.25" customHeight="1" x14ac:dyDescent="0.25">
      <c r="A39" s="27"/>
      <c r="B39" s="16" t="s">
        <v>68</v>
      </c>
      <c r="C39" s="28" t="s">
        <v>14</v>
      </c>
      <c r="D39" s="37" t="s">
        <v>28</v>
      </c>
      <c r="E39" s="16">
        <v>690</v>
      </c>
      <c r="F39" s="16" t="s">
        <v>10</v>
      </c>
      <c r="G39" s="31">
        <v>13693</v>
      </c>
      <c r="H39" s="31">
        <f t="shared" si="5"/>
        <v>9448170</v>
      </c>
    </row>
    <row r="40" spans="1:10" ht="60.75" customHeight="1" x14ac:dyDescent="0.25">
      <c r="A40" s="27"/>
      <c r="B40" s="16" t="s">
        <v>113</v>
      </c>
      <c r="C40" s="28" t="s">
        <v>14</v>
      </c>
      <c r="D40" s="38" t="s">
        <v>106</v>
      </c>
      <c r="E40" s="16">
        <v>550</v>
      </c>
      <c r="F40" s="16" t="s">
        <v>10</v>
      </c>
      <c r="G40" s="31">
        <v>15696</v>
      </c>
      <c r="H40" s="31">
        <f t="shared" si="5"/>
        <v>8632800</v>
      </c>
    </row>
    <row r="41" spans="1:10" ht="20.25" customHeight="1" x14ac:dyDescent="0.25">
      <c r="A41" s="72" t="s">
        <v>65</v>
      </c>
      <c r="B41" s="73"/>
      <c r="C41" s="73"/>
      <c r="D41" s="73"/>
      <c r="E41" s="73"/>
      <c r="F41" s="73"/>
      <c r="G41" s="74"/>
      <c r="H41" s="59">
        <f>SUM(H37:H40)</f>
        <v>29873070</v>
      </c>
    </row>
    <row r="42" spans="1:10" x14ac:dyDescent="0.25">
      <c r="A42" s="39"/>
      <c r="B42" s="40">
        <v>4</v>
      </c>
      <c r="C42" s="41"/>
      <c r="D42" s="42" t="s">
        <v>46</v>
      </c>
      <c r="E42" s="18"/>
      <c r="F42" s="18"/>
      <c r="G42" s="43"/>
      <c r="H42" s="44"/>
    </row>
    <row r="43" spans="1:10" ht="68.25" customHeight="1" x14ac:dyDescent="0.25">
      <c r="A43" s="45"/>
      <c r="B43" s="19" t="s">
        <v>114</v>
      </c>
      <c r="C43" s="46"/>
      <c r="D43" s="47" t="s">
        <v>52</v>
      </c>
      <c r="E43" s="19">
        <v>32</v>
      </c>
      <c r="F43" s="19" t="s">
        <v>48</v>
      </c>
      <c r="G43" s="57">
        <v>600105</v>
      </c>
      <c r="H43" s="48">
        <f>G43*E43</f>
        <v>19203360</v>
      </c>
    </row>
    <row r="44" spans="1:10" ht="57" customHeight="1" x14ac:dyDescent="0.25">
      <c r="A44" s="45"/>
      <c r="B44" s="19" t="s">
        <v>115</v>
      </c>
      <c r="C44" s="46"/>
      <c r="D44" s="47" t="s">
        <v>53</v>
      </c>
      <c r="E44" s="19">
        <v>28</v>
      </c>
      <c r="F44" s="19" t="s">
        <v>48</v>
      </c>
      <c r="G44" s="57">
        <v>600105</v>
      </c>
      <c r="H44" s="48">
        <f t="shared" ref="H44:H45" si="6">G44*E44</f>
        <v>16802940</v>
      </c>
    </row>
    <row r="45" spans="1:10" ht="55.5" customHeight="1" x14ac:dyDescent="0.25">
      <c r="A45" s="27"/>
      <c r="B45" s="19" t="s">
        <v>116</v>
      </c>
      <c r="C45" s="46"/>
      <c r="D45" s="47" t="s">
        <v>54</v>
      </c>
      <c r="E45" s="19">
        <v>2</v>
      </c>
      <c r="F45" s="19" t="s">
        <v>48</v>
      </c>
      <c r="G45" s="57">
        <v>600105</v>
      </c>
      <c r="H45" s="48">
        <f t="shared" si="6"/>
        <v>1200210</v>
      </c>
    </row>
    <row r="46" spans="1:10" ht="20.25" customHeight="1" x14ac:dyDescent="0.25">
      <c r="A46" s="72" t="s">
        <v>69</v>
      </c>
      <c r="B46" s="73"/>
      <c r="C46" s="73"/>
      <c r="D46" s="73"/>
      <c r="E46" s="73"/>
      <c r="F46" s="73"/>
      <c r="G46" s="74"/>
      <c r="H46" s="58">
        <f>SUM(H43:H45)</f>
        <v>37206510</v>
      </c>
    </row>
    <row r="47" spans="1:10" ht="27.75" customHeight="1" x14ac:dyDescent="0.25">
      <c r="A47" s="35"/>
      <c r="B47" s="61">
        <v>5</v>
      </c>
      <c r="C47" s="42"/>
      <c r="D47" s="68" t="s">
        <v>59</v>
      </c>
      <c r="E47" s="68"/>
      <c r="F47" s="68"/>
      <c r="G47" s="68"/>
      <c r="H47" s="68"/>
    </row>
    <row r="48" spans="1:10" ht="17.25" customHeight="1" x14ac:dyDescent="0.2">
      <c r="A48" s="27"/>
      <c r="B48" s="19" t="s">
        <v>70</v>
      </c>
      <c r="C48" s="65">
        <v>82101503</v>
      </c>
      <c r="D48" s="49" t="s">
        <v>37</v>
      </c>
      <c r="E48" s="19">
        <v>1000</v>
      </c>
      <c r="F48" s="19" t="s">
        <v>10</v>
      </c>
      <c r="G48" s="48">
        <v>804</v>
      </c>
      <c r="H48" s="48">
        <f>G48*E48</f>
        <v>804000</v>
      </c>
      <c r="I48" s="76" t="s">
        <v>73</v>
      </c>
    </row>
    <row r="49" spans="1:9" ht="27.75" customHeight="1" x14ac:dyDescent="0.25">
      <c r="A49" s="27"/>
      <c r="B49" s="19" t="s">
        <v>71</v>
      </c>
      <c r="C49" s="46"/>
      <c r="D49" s="30" t="s">
        <v>38</v>
      </c>
      <c r="E49" s="19">
        <v>250</v>
      </c>
      <c r="F49" s="19" t="s">
        <v>10</v>
      </c>
      <c r="G49" s="48">
        <v>4341</v>
      </c>
      <c r="H49" s="48">
        <f t="shared" ref="H49:H50" si="7">G49*E49</f>
        <v>1085250</v>
      </c>
      <c r="I49" s="76"/>
    </row>
    <row r="50" spans="1:9" ht="24" x14ac:dyDescent="0.25">
      <c r="A50" s="27"/>
      <c r="B50" s="19" t="s">
        <v>72</v>
      </c>
      <c r="C50" s="46"/>
      <c r="D50" s="50" t="s">
        <v>85</v>
      </c>
      <c r="E50" s="19">
        <v>1</v>
      </c>
      <c r="F50" s="19" t="s">
        <v>60</v>
      </c>
      <c r="G50" s="48">
        <v>4500000</v>
      </c>
      <c r="H50" s="48">
        <f t="shared" si="7"/>
        <v>4500000</v>
      </c>
    </row>
    <row r="51" spans="1:9" x14ac:dyDescent="0.25">
      <c r="A51" s="67" t="s">
        <v>76</v>
      </c>
      <c r="B51" s="67"/>
      <c r="C51" s="67"/>
      <c r="D51" s="67"/>
      <c r="E51" s="67"/>
      <c r="F51" s="67"/>
      <c r="G51" s="67"/>
      <c r="H51" s="60">
        <f>SUM(H48:H50)</f>
        <v>6389250</v>
      </c>
    </row>
    <row r="52" spans="1:9" ht="36" customHeight="1" x14ac:dyDescent="0.25">
      <c r="A52" s="66" t="s">
        <v>75</v>
      </c>
      <c r="B52" s="66"/>
      <c r="C52" s="66"/>
      <c r="D52" s="66"/>
      <c r="E52" s="66"/>
      <c r="F52" s="66"/>
      <c r="G52" s="66"/>
      <c r="H52" s="62">
        <f>H35+H41+H46+H11+H51</f>
        <v>407880300</v>
      </c>
    </row>
  </sheetData>
  <mergeCells count="15">
    <mergeCell ref="A2:H2"/>
    <mergeCell ref="A1:H1"/>
    <mergeCell ref="A3:H3"/>
    <mergeCell ref="I48:I49"/>
    <mergeCell ref="B11:G11"/>
    <mergeCell ref="A4:H4"/>
    <mergeCell ref="C12:D12"/>
    <mergeCell ref="E12:H12"/>
    <mergeCell ref="C36:D36"/>
    <mergeCell ref="A52:G52"/>
    <mergeCell ref="A51:G51"/>
    <mergeCell ref="D47:H47"/>
    <mergeCell ref="B35:G35"/>
    <mergeCell ref="A41:G41"/>
    <mergeCell ref="A46:G46"/>
  </mergeCells>
  <phoneticPr fontId="4" type="noConversion"/>
  <pageMargins left="0.7" right="0.7" top="0.75" bottom="0.75" header="0.3" footer="0.3"/>
  <pageSetup scale="70" fitToHeight="0" orientation="landscape" horizontalDpi="4294967293" r:id="rId1"/>
  <ignoredErrors>
    <ignoredError sqref="H48:H50"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10"/>
  <sheetViews>
    <sheetView topLeftCell="A13" workbookViewId="0">
      <selection activeCell="E4" sqref="E4"/>
    </sheetView>
  </sheetViews>
  <sheetFormatPr baseColWidth="10" defaultRowHeight="15" x14ac:dyDescent="0.25"/>
  <cols>
    <col min="2" max="2" width="27.5703125" customWidth="1"/>
    <col min="3" max="3" width="18.42578125" customWidth="1"/>
    <col min="4" max="4" width="20.5703125" customWidth="1"/>
    <col min="5" max="5" width="25.7109375" customWidth="1"/>
  </cols>
  <sheetData>
    <row r="2" spans="2:5" x14ac:dyDescent="0.25">
      <c r="B2" s="83" t="s">
        <v>102</v>
      </c>
      <c r="C2" s="83"/>
      <c r="D2" s="83"/>
      <c r="E2" s="83"/>
    </row>
    <row r="4" spans="2:5" ht="50.25" customHeight="1" x14ac:dyDescent="0.25">
      <c r="B4" s="4" t="s">
        <v>40</v>
      </c>
      <c r="C4" s="4" t="s">
        <v>39</v>
      </c>
      <c r="D4" s="4" t="s">
        <v>41</v>
      </c>
      <c r="E4" s="4" t="s">
        <v>43</v>
      </c>
    </row>
    <row r="5" spans="2:5" ht="38.25" x14ac:dyDescent="0.25">
      <c r="B5" s="5" t="s">
        <v>37</v>
      </c>
      <c r="C5" s="5" t="s">
        <v>103</v>
      </c>
      <c r="D5" s="11">
        <v>741</v>
      </c>
      <c r="E5" s="7">
        <f>D5+(D5*8.53%)</f>
        <v>804.20730000000003</v>
      </c>
    </row>
    <row r="6" spans="2:5" ht="39" customHeight="1" x14ac:dyDescent="0.25">
      <c r="B6" s="5" t="s">
        <v>38</v>
      </c>
      <c r="C6" s="5" t="s">
        <v>103</v>
      </c>
      <c r="D6" s="11">
        <v>4000</v>
      </c>
      <c r="E6" s="7">
        <f t="shared" ref="E6:E8" si="0">D6+(D6*8.53%)</f>
        <v>4341.2</v>
      </c>
    </row>
    <row r="7" spans="2:5" s="12" customFormat="1" ht="49.5" customHeight="1" x14ac:dyDescent="0.25">
      <c r="B7" s="5" t="s">
        <v>44</v>
      </c>
      <c r="C7" s="5" t="s">
        <v>104</v>
      </c>
      <c r="D7" s="6">
        <v>74553</v>
      </c>
      <c r="E7" s="7">
        <f t="shared" si="0"/>
        <v>80912.370899999994</v>
      </c>
    </row>
    <row r="8" spans="2:5" s="12" customFormat="1" ht="48.75" customHeight="1" x14ac:dyDescent="0.25">
      <c r="B8" s="3" t="s">
        <v>42</v>
      </c>
      <c r="C8" s="5" t="s">
        <v>104</v>
      </c>
      <c r="D8" s="6">
        <v>79896</v>
      </c>
      <c r="E8" s="7">
        <f t="shared" si="0"/>
        <v>86711.128800000006</v>
      </c>
    </row>
    <row r="9" spans="2:5" ht="109.5" customHeight="1" x14ac:dyDescent="0.25">
      <c r="B9" s="9" t="s">
        <v>45</v>
      </c>
      <c r="C9" s="5" t="s">
        <v>104</v>
      </c>
      <c r="D9" s="8">
        <v>34341</v>
      </c>
      <c r="E9" s="7">
        <f>D9+(D9*8.53%)</f>
        <v>37270.287299999996</v>
      </c>
    </row>
    <row r="10" spans="2:5" ht="84.75" customHeight="1" x14ac:dyDescent="0.25">
      <c r="B10" s="5" t="s">
        <v>49</v>
      </c>
      <c r="C10" s="5" t="s">
        <v>104</v>
      </c>
      <c r="D10" s="10">
        <f>(614000+500000)/2</f>
        <v>557000</v>
      </c>
      <c r="E10" s="7">
        <f>D10+(D10*8.53%)</f>
        <v>604512.1</v>
      </c>
    </row>
  </sheetData>
  <mergeCells count="1">
    <mergeCell ref="B2:E2"/>
  </mergeCells>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 List</vt:lpstr>
      <vt:lpstr>Calculo valores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marpe</dc:creator>
  <cp:lastModifiedBy>Joan David Ferrer Jimenez</cp:lastModifiedBy>
  <cp:lastPrinted>2022-07-17T20:58:25Z</cp:lastPrinted>
  <dcterms:created xsi:type="dcterms:W3CDTF">2020-07-15T18:35:18Z</dcterms:created>
  <dcterms:modified xsi:type="dcterms:W3CDTF">2022-09-02T13:57:27Z</dcterms:modified>
</cp:coreProperties>
</file>