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WONDER\CONTRATACIÓN  REGIONAL CARIBE\2022\SUBASTA INVERSA\VIGENCIAS FUTURAS\MANTENIMIETO DE VEHICULOS REGIONAL CARIBE\LISTAS DE PRECIOS\"/>
    </mc:Choice>
  </mc:AlternateContent>
  <bookViews>
    <workbookView xWindow="0" yWindow="0" windowWidth="19155" windowHeight="6975" tabRatio="618"/>
  </bookViews>
  <sheets>
    <sheet name="REPUESTOS VEHICULOS" sheetId="12" r:id="rId1"/>
    <sheet name="MANO DE OBRA MOTOS" sheetId="6" r:id="rId2"/>
    <sheet name="REPUESTOS MOTOS " sheetId="13" r:id="rId3"/>
    <sheet name="TOTAL" sheetId="11" r:id="rId4"/>
  </sheets>
  <definedNames>
    <definedName name="_xlnm._FilterDatabase" localSheetId="1" hidden="1">'MANO DE OBRA MOTOS'!$A$10:$AQ$186</definedName>
    <definedName name="_xlnm._FilterDatabase" localSheetId="2" hidden="1">'REPUESTOS MOTOS '!$A$11:$AI$54</definedName>
    <definedName name="_xlnm._FilterDatabase" localSheetId="0" hidden="1">'REPUESTOS VEHICULOS'!$A$12:$AQ$208</definedName>
    <definedName name="_xlnm.Print_Area" localSheetId="1">'MANO DE OBRA MOTOS'!#REF!</definedName>
    <definedName name="_xlnm.Print_Area" localSheetId="0">'REPUESTOS VEHICULOS'!$A$3:$AU$214</definedName>
    <definedName name="_xlnm.Print_Titles" localSheetId="1">'MANO DE OBRA MOTOS'!#REF!</definedName>
    <definedName name="_xlnm.Print_Titles" localSheetId="0">'REPUESTOS VEHICULOS'!#REF!,'REPUESTOS VEHICULOS'!$3:$12</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7" i="11" l="1"/>
  <c r="AH52" i="13" l="1"/>
  <c r="AG52" i="13"/>
  <c r="F57" i="13"/>
  <c r="G57" i="13"/>
  <c r="H57" i="13"/>
  <c r="AH51" i="13"/>
  <c r="AG51" i="13"/>
  <c r="AH53" i="13"/>
  <c r="AG53" i="13"/>
  <c r="AH50" i="13"/>
  <c r="AG50" i="13"/>
  <c r="AH45" i="13"/>
  <c r="AG45" i="13"/>
  <c r="AG34" i="13"/>
  <c r="AH34" i="13"/>
  <c r="AH31" i="13"/>
  <c r="AG31" i="13"/>
  <c r="AH30" i="13"/>
  <c r="AG30" i="13"/>
  <c r="AH28" i="13"/>
  <c r="AG28" i="13"/>
  <c r="AH27" i="13"/>
  <c r="AG27" i="13"/>
  <c r="AH26" i="13"/>
  <c r="AG26" i="13"/>
  <c r="AH25" i="13"/>
  <c r="AG25" i="13"/>
  <c r="AH24" i="13"/>
  <c r="AG24" i="13"/>
  <c r="AH22" i="13"/>
  <c r="AG22" i="13"/>
  <c r="AH20" i="13"/>
  <c r="AG20" i="13"/>
  <c r="AH18" i="13"/>
  <c r="AG18" i="13"/>
  <c r="AG17" i="13"/>
  <c r="AH17" i="13"/>
  <c r="AH16" i="13"/>
  <c r="AG16" i="13"/>
  <c r="AG14" i="13"/>
  <c r="AH14" i="13"/>
  <c r="Z53" i="13"/>
  <c r="Y53" i="13"/>
  <c r="Z52" i="13"/>
  <c r="Y52" i="13"/>
  <c r="Z51" i="13"/>
  <c r="Y51" i="13"/>
  <c r="Z50" i="13"/>
  <c r="Y50" i="13"/>
  <c r="Z49" i="13"/>
  <c r="Y49" i="13"/>
  <c r="Z48" i="13"/>
  <c r="Y48" i="13"/>
  <c r="Z47" i="13"/>
  <c r="Y47" i="13"/>
  <c r="Z46" i="13"/>
  <c r="Y46" i="13"/>
  <c r="Z45" i="13"/>
  <c r="Y45" i="13"/>
  <c r="Z44" i="13"/>
  <c r="Y44" i="13"/>
  <c r="Z41" i="13"/>
  <c r="Y41" i="13"/>
  <c r="Z39" i="13"/>
  <c r="Y39" i="13"/>
  <c r="Z38" i="13"/>
  <c r="Y38" i="13"/>
  <c r="Z37" i="13"/>
  <c r="Y37" i="13"/>
  <c r="Z36" i="13"/>
  <c r="Y36" i="13"/>
  <c r="Z35" i="13"/>
  <c r="Y35" i="13"/>
  <c r="Y34" i="13"/>
  <c r="Z34" i="13"/>
  <c r="Z31" i="13"/>
  <c r="Y31" i="13"/>
  <c r="Z30" i="13"/>
  <c r="Y30" i="13"/>
  <c r="Z28" i="13"/>
  <c r="Y28" i="13"/>
  <c r="Z27" i="13"/>
  <c r="Y27" i="13"/>
  <c r="Z26" i="13"/>
  <c r="Y26" i="13"/>
  <c r="Z25" i="13"/>
  <c r="Y25" i="13"/>
  <c r="Y24" i="13"/>
  <c r="Z24" i="13"/>
  <c r="Y17" i="13"/>
  <c r="Z17" i="13"/>
  <c r="Y16" i="13"/>
  <c r="Z16" i="13"/>
  <c r="R52" i="13"/>
  <c r="Q52" i="13"/>
  <c r="R51" i="13"/>
  <c r="Q51" i="13"/>
  <c r="R50" i="13"/>
  <c r="Q50" i="13"/>
  <c r="R45" i="13"/>
  <c r="Q45" i="13"/>
  <c r="R41" i="13"/>
  <c r="Q41" i="13"/>
  <c r="R39" i="13"/>
  <c r="Q39" i="13"/>
  <c r="R44" i="13"/>
  <c r="Q44" i="13"/>
  <c r="R38" i="13"/>
  <c r="Q38" i="13"/>
  <c r="R37" i="13"/>
  <c r="Q37" i="13"/>
  <c r="R35" i="13"/>
  <c r="Q35" i="13"/>
  <c r="R31" i="13"/>
  <c r="Q31" i="13"/>
  <c r="R30" i="13"/>
  <c r="Q30" i="13"/>
  <c r="R28" i="13"/>
  <c r="Q28" i="13"/>
  <c r="R27" i="13"/>
  <c r="Q27" i="13"/>
  <c r="R26" i="13"/>
  <c r="Q26" i="13"/>
  <c r="R25" i="13"/>
  <c r="Q25" i="13"/>
  <c r="Q24" i="13"/>
  <c r="R24" i="13"/>
  <c r="Q12" i="13"/>
  <c r="R12" i="13"/>
  <c r="Q13" i="13"/>
  <c r="R13" i="13"/>
  <c r="Q14" i="13"/>
  <c r="R14" i="13"/>
  <c r="Q16" i="13"/>
  <c r="R16" i="13"/>
  <c r="Q17" i="13"/>
  <c r="R17" i="13"/>
  <c r="Q18" i="13"/>
  <c r="R18" i="13"/>
  <c r="Q20" i="13"/>
  <c r="R20" i="13"/>
  <c r="Q21" i="13"/>
  <c r="R21" i="13"/>
  <c r="Q22" i="13"/>
  <c r="R22" i="13"/>
  <c r="Q33" i="13"/>
  <c r="R33" i="13"/>
  <c r="Q34" i="13"/>
  <c r="R34" i="13"/>
  <c r="Q36" i="13"/>
  <c r="R36" i="13"/>
  <c r="Q40" i="13"/>
  <c r="R40" i="13"/>
  <c r="Q42" i="13"/>
  <c r="R42" i="13"/>
  <c r="Q43" i="13"/>
  <c r="R43" i="13"/>
  <c r="Q46" i="13"/>
  <c r="R46" i="13"/>
  <c r="Q47" i="13"/>
  <c r="R47" i="13"/>
  <c r="Q48" i="13"/>
  <c r="R48" i="13"/>
  <c r="Q49" i="13"/>
  <c r="R49" i="13"/>
  <c r="Q53" i="13"/>
  <c r="R53" i="13"/>
  <c r="I31" i="13"/>
  <c r="J31" i="13"/>
  <c r="J52" i="13"/>
  <c r="I52" i="13"/>
  <c r="J50" i="13"/>
  <c r="I50" i="13"/>
  <c r="J47" i="13"/>
  <c r="I47" i="13"/>
  <c r="J45" i="13"/>
  <c r="I45" i="13"/>
  <c r="J35" i="13"/>
  <c r="I35" i="13"/>
  <c r="J34" i="13"/>
  <c r="I34" i="13"/>
  <c r="J30" i="13"/>
  <c r="I30" i="13"/>
  <c r="J28" i="13"/>
  <c r="I28" i="13"/>
  <c r="J27" i="13"/>
  <c r="I27" i="13"/>
  <c r="J26" i="13"/>
  <c r="I26" i="13"/>
  <c r="J25" i="13"/>
  <c r="I25" i="13"/>
  <c r="J24" i="13"/>
  <c r="I24" i="13"/>
  <c r="J22" i="13"/>
  <c r="I22" i="13"/>
  <c r="J18" i="13"/>
  <c r="I18" i="13"/>
  <c r="J16" i="13"/>
  <c r="I16" i="13"/>
  <c r="J14" i="13"/>
  <c r="I14" i="13"/>
  <c r="I12" i="13"/>
  <c r="J12" i="13"/>
  <c r="T185" i="6"/>
  <c r="S185" i="6"/>
  <c r="T184" i="6"/>
  <c r="S184" i="6"/>
  <c r="T183" i="6"/>
  <c r="S183" i="6"/>
  <c r="T182" i="6"/>
  <c r="S182" i="6"/>
  <c r="T181" i="6"/>
  <c r="S181" i="6"/>
  <c r="T180" i="6"/>
  <c r="S180" i="6"/>
  <c r="T179" i="6"/>
  <c r="S179" i="6"/>
  <c r="T178" i="6"/>
  <c r="S178" i="6"/>
  <c r="T176" i="6"/>
  <c r="S176" i="6"/>
  <c r="T175" i="6"/>
  <c r="S175" i="6"/>
  <c r="T174" i="6"/>
  <c r="S174" i="6"/>
  <c r="T173" i="6"/>
  <c r="S173" i="6"/>
  <c r="T172" i="6"/>
  <c r="S172" i="6"/>
  <c r="T170" i="6"/>
  <c r="S170" i="6"/>
  <c r="T169" i="6"/>
  <c r="S169" i="6"/>
  <c r="T168" i="6"/>
  <c r="S168" i="6"/>
  <c r="T167" i="6"/>
  <c r="S167" i="6"/>
  <c r="T166" i="6"/>
  <c r="S166" i="6"/>
  <c r="T165" i="6"/>
  <c r="S165" i="6"/>
  <c r="T164" i="6"/>
  <c r="S164" i="6"/>
  <c r="T162" i="6"/>
  <c r="S162" i="6"/>
  <c r="T160" i="6"/>
  <c r="S160" i="6"/>
  <c r="T159" i="6"/>
  <c r="S159" i="6"/>
  <c r="T158" i="6"/>
  <c r="S158" i="6"/>
  <c r="T157" i="6"/>
  <c r="S157" i="6"/>
  <c r="T156" i="6"/>
  <c r="S156" i="6"/>
  <c r="T155" i="6"/>
  <c r="S155" i="6"/>
  <c r="T153" i="6"/>
  <c r="S153" i="6"/>
  <c r="T152" i="6"/>
  <c r="S152" i="6"/>
  <c r="T151" i="6"/>
  <c r="S151" i="6"/>
  <c r="T150" i="6"/>
  <c r="S150" i="6"/>
  <c r="T149" i="6"/>
  <c r="S149" i="6"/>
  <c r="T148" i="6"/>
  <c r="S148" i="6"/>
  <c r="T147" i="6"/>
  <c r="S147" i="6"/>
  <c r="T146" i="6"/>
  <c r="S146" i="6"/>
  <c r="T145" i="6"/>
  <c r="S145" i="6"/>
  <c r="T144" i="6"/>
  <c r="S144" i="6"/>
  <c r="T143" i="6"/>
  <c r="S143" i="6"/>
  <c r="T142" i="6"/>
  <c r="S142" i="6"/>
  <c r="T141" i="6"/>
  <c r="S141" i="6"/>
  <c r="T140" i="6"/>
  <c r="S140" i="6"/>
  <c r="T139" i="6"/>
  <c r="S139" i="6"/>
  <c r="T138" i="6"/>
  <c r="S138" i="6"/>
  <c r="T137" i="6"/>
  <c r="S137" i="6"/>
  <c r="T136" i="6"/>
  <c r="S136" i="6"/>
  <c r="T135" i="6"/>
  <c r="S135" i="6"/>
  <c r="T134" i="6"/>
  <c r="S134" i="6"/>
  <c r="T133" i="6"/>
  <c r="S133" i="6"/>
  <c r="T132" i="6"/>
  <c r="S132" i="6"/>
  <c r="T131" i="6"/>
  <c r="S131" i="6"/>
  <c r="T130" i="6"/>
  <c r="S130" i="6"/>
  <c r="T129" i="6"/>
  <c r="S129" i="6"/>
  <c r="T128" i="6"/>
  <c r="S128" i="6"/>
  <c r="T127" i="6"/>
  <c r="S127" i="6"/>
  <c r="T126" i="6"/>
  <c r="S126" i="6"/>
  <c r="T125" i="6"/>
  <c r="S125" i="6"/>
  <c r="T124" i="6"/>
  <c r="S124" i="6"/>
  <c r="T122" i="6"/>
  <c r="S122" i="6"/>
  <c r="T121" i="6"/>
  <c r="S121" i="6"/>
  <c r="T120" i="6"/>
  <c r="S120" i="6"/>
  <c r="T119" i="6"/>
  <c r="S119" i="6"/>
  <c r="T118" i="6"/>
  <c r="S118" i="6"/>
  <c r="T117" i="6"/>
  <c r="S117" i="6"/>
  <c r="T116" i="6"/>
  <c r="S116" i="6"/>
  <c r="T115" i="6"/>
  <c r="S115" i="6"/>
  <c r="T114" i="6"/>
  <c r="S114" i="6"/>
  <c r="T113" i="6"/>
  <c r="S113" i="6"/>
  <c r="T112" i="6"/>
  <c r="S112" i="6"/>
  <c r="T111" i="6"/>
  <c r="S111" i="6"/>
  <c r="T110" i="6"/>
  <c r="S110" i="6"/>
  <c r="T109" i="6"/>
  <c r="S109" i="6"/>
  <c r="T108" i="6"/>
  <c r="S108" i="6"/>
  <c r="T107" i="6"/>
  <c r="S107" i="6"/>
  <c r="T106" i="6"/>
  <c r="S106" i="6"/>
  <c r="T105" i="6"/>
  <c r="S105" i="6"/>
  <c r="T103" i="6"/>
  <c r="S103" i="6"/>
  <c r="T102" i="6"/>
  <c r="S102" i="6"/>
  <c r="T101" i="6"/>
  <c r="S101" i="6"/>
  <c r="T100" i="6"/>
  <c r="S100" i="6"/>
  <c r="T99" i="6"/>
  <c r="S99" i="6"/>
  <c r="T98" i="6"/>
  <c r="S98" i="6"/>
  <c r="T97" i="6"/>
  <c r="S97" i="6"/>
  <c r="T95" i="6"/>
  <c r="S95" i="6"/>
  <c r="T94" i="6"/>
  <c r="S94" i="6"/>
  <c r="T93" i="6"/>
  <c r="S93" i="6"/>
  <c r="T92" i="6"/>
  <c r="S92" i="6"/>
  <c r="T91" i="6"/>
  <c r="S91" i="6"/>
  <c r="T90" i="6"/>
  <c r="S90" i="6"/>
  <c r="T89" i="6"/>
  <c r="S89" i="6"/>
  <c r="T88" i="6"/>
  <c r="S88" i="6"/>
  <c r="T87" i="6"/>
  <c r="S87" i="6"/>
  <c r="T86" i="6"/>
  <c r="S86" i="6"/>
  <c r="T85" i="6"/>
  <c r="S85" i="6"/>
  <c r="T84" i="6"/>
  <c r="S84" i="6"/>
  <c r="T83" i="6"/>
  <c r="S83" i="6"/>
  <c r="T82" i="6"/>
  <c r="S82" i="6"/>
  <c r="T81" i="6"/>
  <c r="S81" i="6"/>
  <c r="T80" i="6"/>
  <c r="S80" i="6"/>
  <c r="T78" i="6"/>
  <c r="S78" i="6"/>
  <c r="T77" i="6"/>
  <c r="S77" i="6"/>
  <c r="T76" i="6"/>
  <c r="S76" i="6"/>
  <c r="T75" i="6"/>
  <c r="S75" i="6"/>
  <c r="T74" i="6"/>
  <c r="S74" i="6"/>
  <c r="T73" i="6"/>
  <c r="S73" i="6"/>
  <c r="T72" i="6"/>
  <c r="S72" i="6"/>
  <c r="T71" i="6"/>
  <c r="S71" i="6"/>
  <c r="T70" i="6"/>
  <c r="S70" i="6"/>
  <c r="T69" i="6"/>
  <c r="S69" i="6"/>
  <c r="T68" i="6"/>
  <c r="S68" i="6"/>
  <c r="T67" i="6"/>
  <c r="S67" i="6"/>
  <c r="T66" i="6"/>
  <c r="S66" i="6"/>
  <c r="T65" i="6"/>
  <c r="S65" i="6"/>
  <c r="T64" i="6"/>
  <c r="S64" i="6"/>
  <c r="T63" i="6"/>
  <c r="S63" i="6"/>
  <c r="T62" i="6"/>
  <c r="S62" i="6"/>
  <c r="T61" i="6"/>
  <c r="S61" i="6"/>
  <c r="T60" i="6"/>
  <c r="S60" i="6"/>
  <c r="T59" i="6"/>
  <c r="S59" i="6"/>
  <c r="T58" i="6"/>
  <c r="S58" i="6"/>
  <c r="T57" i="6"/>
  <c r="S57" i="6"/>
  <c r="T56" i="6"/>
  <c r="S56" i="6"/>
  <c r="T55" i="6"/>
  <c r="S55" i="6"/>
  <c r="T54" i="6"/>
  <c r="S54" i="6"/>
  <c r="T53" i="6"/>
  <c r="S53" i="6"/>
  <c r="T52" i="6"/>
  <c r="S52" i="6"/>
  <c r="T51" i="6"/>
  <c r="S51" i="6"/>
  <c r="T50" i="6"/>
  <c r="S50" i="6"/>
  <c r="T49" i="6"/>
  <c r="S49" i="6"/>
  <c r="T48" i="6"/>
  <c r="S48" i="6"/>
  <c r="T46" i="6"/>
  <c r="S46" i="6"/>
  <c r="T45" i="6"/>
  <c r="S45" i="6"/>
  <c r="T44" i="6"/>
  <c r="S44" i="6"/>
  <c r="T43" i="6"/>
  <c r="S43" i="6"/>
  <c r="T42" i="6"/>
  <c r="S42" i="6"/>
  <c r="T41" i="6"/>
  <c r="S41" i="6"/>
  <c r="T40" i="6"/>
  <c r="S40" i="6"/>
  <c r="T39" i="6"/>
  <c r="S39" i="6"/>
  <c r="T38" i="6"/>
  <c r="S38" i="6"/>
  <c r="T36" i="6"/>
  <c r="S36" i="6"/>
  <c r="T35" i="6"/>
  <c r="S35" i="6"/>
  <c r="T34" i="6"/>
  <c r="S34" i="6"/>
  <c r="T33" i="6"/>
  <c r="S33" i="6"/>
  <c r="T32" i="6"/>
  <c r="S32" i="6"/>
  <c r="T31" i="6"/>
  <c r="S31" i="6"/>
  <c r="T30" i="6"/>
  <c r="S30" i="6"/>
  <c r="T29" i="6"/>
  <c r="S29" i="6"/>
  <c r="T28" i="6"/>
  <c r="S28" i="6"/>
  <c r="T27" i="6"/>
  <c r="S27" i="6"/>
  <c r="T26" i="6"/>
  <c r="S26" i="6"/>
  <c r="T25" i="6"/>
  <c r="S25" i="6"/>
  <c r="T24" i="6"/>
  <c r="S24" i="6"/>
  <c r="T23" i="6"/>
  <c r="S23" i="6"/>
  <c r="T21" i="6"/>
  <c r="S21" i="6"/>
  <c r="T20" i="6"/>
  <c r="S20" i="6"/>
  <c r="T19" i="6"/>
  <c r="S19" i="6"/>
  <c r="T18" i="6"/>
  <c r="S18" i="6"/>
  <c r="T17" i="6"/>
  <c r="S17" i="6"/>
  <c r="T16" i="6"/>
  <c r="S16" i="6"/>
  <c r="T15" i="6"/>
  <c r="S15" i="6"/>
  <c r="T14" i="6"/>
  <c r="S14" i="6"/>
  <c r="T13" i="6"/>
  <c r="S13" i="6"/>
  <c r="T12" i="6"/>
  <c r="S12" i="6"/>
  <c r="K185" i="6"/>
  <c r="J185" i="6"/>
  <c r="K184" i="6"/>
  <c r="J184" i="6"/>
  <c r="K183" i="6"/>
  <c r="J183" i="6"/>
  <c r="K182" i="6"/>
  <c r="J182" i="6"/>
  <c r="K181" i="6"/>
  <c r="J181" i="6"/>
  <c r="K180" i="6"/>
  <c r="J180" i="6"/>
  <c r="K179" i="6"/>
  <c r="J179" i="6"/>
  <c r="K178" i="6"/>
  <c r="J178" i="6"/>
  <c r="K177" i="6"/>
  <c r="J177" i="6"/>
  <c r="K176" i="6"/>
  <c r="J176" i="6"/>
  <c r="K175" i="6"/>
  <c r="J175" i="6"/>
  <c r="K174" i="6"/>
  <c r="J174" i="6"/>
  <c r="K173" i="6"/>
  <c r="J173" i="6"/>
  <c r="K172" i="6"/>
  <c r="J172" i="6"/>
  <c r="K171" i="6"/>
  <c r="J171" i="6"/>
  <c r="K170" i="6"/>
  <c r="J170" i="6"/>
  <c r="K169" i="6"/>
  <c r="J169" i="6"/>
  <c r="K168" i="6"/>
  <c r="J168" i="6"/>
  <c r="K167" i="6"/>
  <c r="J167" i="6"/>
  <c r="K166" i="6"/>
  <c r="J166" i="6"/>
  <c r="K165" i="6"/>
  <c r="J165" i="6"/>
  <c r="K164" i="6"/>
  <c r="J164" i="6"/>
  <c r="K163" i="6"/>
  <c r="J163" i="6"/>
  <c r="K162" i="6"/>
  <c r="J162" i="6"/>
  <c r="K161" i="6"/>
  <c r="J161" i="6"/>
  <c r="K160" i="6"/>
  <c r="J160" i="6"/>
  <c r="K159" i="6"/>
  <c r="J159" i="6"/>
  <c r="K158" i="6"/>
  <c r="J158" i="6"/>
  <c r="K157" i="6"/>
  <c r="J157" i="6"/>
  <c r="K156" i="6"/>
  <c r="J156" i="6"/>
  <c r="K155" i="6"/>
  <c r="J155" i="6"/>
  <c r="K154" i="6"/>
  <c r="J154" i="6"/>
  <c r="K153" i="6"/>
  <c r="J153" i="6"/>
  <c r="K152" i="6"/>
  <c r="J152" i="6"/>
  <c r="K151" i="6"/>
  <c r="J151" i="6"/>
  <c r="K150" i="6"/>
  <c r="J150" i="6"/>
  <c r="K149" i="6"/>
  <c r="J149" i="6"/>
  <c r="K148" i="6"/>
  <c r="J148" i="6"/>
  <c r="K147" i="6"/>
  <c r="J147" i="6"/>
  <c r="K146" i="6"/>
  <c r="J146" i="6"/>
  <c r="K145" i="6"/>
  <c r="J145" i="6"/>
  <c r="K144" i="6"/>
  <c r="J144" i="6"/>
  <c r="K143" i="6"/>
  <c r="J143" i="6"/>
  <c r="K142" i="6"/>
  <c r="J142" i="6"/>
  <c r="K141" i="6"/>
  <c r="J141" i="6"/>
  <c r="K140" i="6"/>
  <c r="J140" i="6"/>
  <c r="K139" i="6"/>
  <c r="J139" i="6"/>
  <c r="K138" i="6"/>
  <c r="J138" i="6"/>
  <c r="K137" i="6"/>
  <c r="J137" i="6"/>
  <c r="K136" i="6"/>
  <c r="J136" i="6"/>
  <c r="K135" i="6"/>
  <c r="J135" i="6"/>
  <c r="K134" i="6"/>
  <c r="J134" i="6"/>
  <c r="K133" i="6"/>
  <c r="J133" i="6"/>
  <c r="K132" i="6"/>
  <c r="J132" i="6"/>
  <c r="K131" i="6"/>
  <c r="J131" i="6"/>
  <c r="K130" i="6"/>
  <c r="J130" i="6"/>
  <c r="K129" i="6"/>
  <c r="J129" i="6"/>
  <c r="K128" i="6"/>
  <c r="J128" i="6"/>
  <c r="K127" i="6"/>
  <c r="J127" i="6"/>
  <c r="K126" i="6"/>
  <c r="J126" i="6"/>
  <c r="K125" i="6"/>
  <c r="J125" i="6"/>
  <c r="K124" i="6"/>
  <c r="J124" i="6"/>
  <c r="K123" i="6"/>
  <c r="J123" i="6"/>
  <c r="K122" i="6"/>
  <c r="J122" i="6"/>
  <c r="K121" i="6"/>
  <c r="J121" i="6"/>
  <c r="K120" i="6"/>
  <c r="J120" i="6"/>
  <c r="K119" i="6"/>
  <c r="J119" i="6"/>
  <c r="K118" i="6"/>
  <c r="J118" i="6"/>
  <c r="K117" i="6"/>
  <c r="J117" i="6"/>
  <c r="K116" i="6"/>
  <c r="J116" i="6"/>
  <c r="K115" i="6"/>
  <c r="J115" i="6"/>
  <c r="K114" i="6"/>
  <c r="J114" i="6"/>
  <c r="K113" i="6"/>
  <c r="J113" i="6"/>
  <c r="K112" i="6"/>
  <c r="J112" i="6"/>
  <c r="K111" i="6"/>
  <c r="J111" i="6"/>
  <c r="K110" i="6"/>
  <c r="J110" i="6"/>
  <c r="K109" i="6"/>
  <c r="J109" i="6"/>
  <c r="K108" i="6"/>
  <c r="J108" i="6"/>
  <c r="K107" i="6"/>
  <c r="J107" i="6"/>
  <c r="K106" i="6"/>
  <c r="J106" i="6"/>
  <c r="K105" i="6"/>
  <c r="J105" i="6"/>
  <c r="K104" i="6"/>
  <c r="J104" i="6"/>
  <c r="K103" i="6"/>
  <c r="J103" i="6"/>
  <c r="K102" i="6"/>
  <c r="J102" i="6"/>
  <c r="K101" i="6"/>
  <c r="J101" i="6"/>
  <c r="K100" i="6"/>
  <c r="J100" i="6"/>
  <c r="K99" i="6"/>
  <c r="J99" i="6"/>
  <c r="K98" i="6"/>
  <c r="J98" i="6"/>
  <c r="K97" i="6"/>
  <c r="J97" i="6"/>
  <c r="K96" i="6"/>
  <c r="J96" i="6"/>
  <c r="K95" i="6"/>
  <c r="J95" i="6"/>
  <c r="K94" i="6"/>
  <c r="J94" i="6"/>
  <c r="K93" i="6"/>
  <c r="J93" i="6"/>
  <c r="K92" i="6"/>
  <c r="J92" i="6"/>
  <c r="K91" i="6"/>
  <c r="J91" i="6"/>
  <c r="K90" i="6"/>
  <c r="J90" i="6"/>
  <c r="K89" i="6"/>
  <c r="J89" i="6"/>
  <c r="K88" i="6"/>
  <c r="J88" i="6"/>
  <c r="K87" i="6"/>
  <c r="J87" i="6"/>
  <c r="K86" i="6"/>
  <c r="J86" i="6"/>
  <c r="K85" i="6"/>
  <c r="J85" i="6"/>
  <c r="K84" i="6"/>
  <c r="J84" i="6"/>
  <c r="K83" i="6"/>
  <c r="J83" i="6"/>
  <c r="K82" i="6"/>
  <c r="J82" i="6"/>
  <c r="K81" i="6"/>
  <c r="J81" i="6"/>
  <c r="K80" i="6"/>
  <c r="J80" i="6"/>
  <c r="K79" i="6"/>
  <c r="J79" i="6"/>
  <c r="K78" i="6"/>
  <c r="J78" i="6"/>
  <c r="K77" i="6"/>
  <c r="J77" i="6"/>
  <c r="K76" i="6"/>
  <c r="J76" i="6"/>
  <c r="K75" i="6"/>
  <c r="J75" i="6"/>
  <c r="K74" i="6"/>
  <c r="J74" i="6"/>
  <c r="K73" i="6"/>
  <c r="J73" i="6"/>
  <c r="K72" i="6"/>
  <c r="J72" i="6"/>
  <c r="K71" i="6"/>
  <c r="J71" i="6"/>
  <c r="K70" i="6"/>
  <c r="J70" i="6"/>
  <c r="K69" i="6"/>
  <c r="J69" i="6"/>
  <c r="K68" i="6"/>
  <c r="J68" i="6"/>
  <c r="K67" i="6"/>
  <c r="J67" i="6"/>
  <c r="K66" i="6"/>
  <c r="J66" i="6"/>
  <c r="K65" i="6"/>
  <c r="J65" i="6"/>
  <c r="K64" i="6"/>
  <c r="J64" i="6"/>
  <c r="K63" i="6"/>
  <c r="J63" i="6"/>
  <c r="K62" i="6"/>
  <c r="J62" i="6"/>
  <c r="K61" i="6"/>
  <c r="J61" i="6"/>
  <c r="K60" i="6"/>
  <c r="J60" i="6"/>
  <c r="K59" i="6"/>
  <c r="J59" i="6"/>
  <c r="K58" i="6"/>
  <c r="J58" i="6"/>
  <c r="K57" i="6"/>
  <c r="J57" i="6"/>
  <c r="K56" i="6"/>
  <c r="J56" i="6"/>
  <c r="K55" i="6"/>
  <c r="J55" i="6"/>
  <c r="K54" i="6"/>
  <c r="J54" i="6"/>
  <c r="K53" i="6"/>
  <c r="J53" i="6"/>
  <c r="K52" i="6"/>
  <c r="J52" i="6"/>
  <c r="K51" i="6"/>
  <c r="J51" i="6"/>
  <c r="K50" i="6"/>
  <c r="J50" i="6"/>
  <c r="K49" i="6"/>
  <c r="J49" i="6"/>
  <c r="K48" i="6"/>
  <c r="J48" i="6"/>
  <c r="K47" i="6"/>
  <c r="J47" i="6"/>
  <c r="K46" i="6"/>
  <c r="J46" i="6"/>
  <c r="K45" i="6"/>
  <c r="J45" i="6"/>
  <c r="K44" i="6"/>
  <c r="J44" i="6"/>
  <c r="K43" i="6"/>
  <c r="J43" i="6"/>
  <c r="K42" i="6"/>
  <c r="J42" i="6"/>
  <c r="K41" i="6"/>
  <c r="J41" i="6"/>
  <c r="K40" i="6"/>
  <c r="J40" i="6"/>
  <c r="K39" i="6"/>
  <c r="J39" i="6"/>
  <c r="K38" i="6"/>
  <c r="J38" i="6"/>
  <c r="K37" i="6"/>
  <c r="J37" i="6"/>
  <c r="K36" i="6"/>
  <c r="J36" i="6"/>
  <c r="K35" i="6"/>
  <c r="J35" i="6"/>
  <c r="K34" i="6"/>
  <c r="J34" i="6"/>
  <c r="K33" i="6"/>
  <c r="J33" i="6"/>
  <c r="K32" i="6"/>
  <c r="J32" i="6"/>
  <c r="K31" i="6"/>
  <c r="J31" i="6"/>
  <c r="K30" i="6"/>
  <c r="J30" i="6"/>
  <c r="K29" i="6"/>
  <c r="J29" i="6"/>
  <c r="K28" i="6"/>
  <c r="J28" i="6"/>
  <c r="K27" i="6"/>
  <c r="J27" i="6"/>
  <c r="K26" i="6"/>
  <c r="J26" i="6"/>
  <c r="K25" i="6"/>
  <c r="J25" i="6"/>
  <c r="K24" i="6"/>
  <c r="J24" i="6"/>
  <c r="K23" i="6"/>
  <c r="J23" i="6"/>
  <c r="K22" i="6"/>
  <c r="J22" i="6"/>
  <c r="K21" i="6"/>
  <c r="J21" i="6"/>
  <c r="K20" i="6"/>
  <c r="J20" i="6"/>
  <c r="K19" i="6"/>
  <c r="J19" i="6"/>
  <c r="K18" i="6"/>
  <c r="J18" i="6"/>
  <c r="K17" i="6"/>
  <c r="J17" i="6"/>
  <c r="K16" i="6"/>
  <c r="J16" i="6"/>
  <c r="K15" i="6"/>
  <c r="J15" i="6"/>
  <c r="K14" i="6"/>
  <c r="J14" i="6"/>
  <c r="K13" i="6"/>
  <c r="J13" i="6"/>
  <c r="K12" i="6"/>
  <c r="J12" i="6"/>
  <c r="H4" i="11" l="1"/>
  <c r="I4" i="11"/>
  <c r="G4" i="11"/>
  <c r="F6" i="11"/>
  <c r="H213" i="12"/>
  <c r="F4" i="11"/>
  <c r="R186" i="6"/>
  <c r="H186" i="6"/>
  <c r="I186" i="6"/>
  <c r="AH49" i="13" l="1"/>
  <c r="AG49" i="13"/>
  <c r="AH48" i="13"/>
  <c r="AG48" i="13"/>
  <c r="AH47" i="13"/>
  <c r="AG47" i="13"/>
  <c r="AH46" i="13"/>
  <c r="AG46" i="13"/>
  <c r="AH44" i="13"/>
  <c r="AG44" i="13"/>
  <c r="AH43" i="13"/>
  <c r="AG43" i="13"/>
  <c r="AH42" i="13"/>
  <c r="AG42" i="13"/>
  <c r="AH41" i="13"/>
  <c r="AG41" i="13"/>
  <c r="AH36" i="13"/>
  <c r="AG36" i="13"/>
  <c r="AH35" i="13"/>
  <c r="AG35" i="13"/>
  <c r="AH33" i="13"/>
  <c r="AG33" i="13"/>
  <c r="AH21" i="13"/>
  <c r="AG21" i="13"/>
  <c r="AH13" i="13"/>
  <c r="AG13" i="13"/>
  <c r="AH12" i="13"/>
  <c r="AG12" i="13"/>
  <c r="Z43" i="13"/>
  <c r="Y43" i="13"/>
  <c r="Z42" i="13"/>
  <c r="Y42" i="13"/>
  <c r="Z40" i="13"/>
  <c r="Y40" i="13"/>
  <c r="Z33" i="13"/>
  <c r="Y33" i="13"/>
  <c r="Z22" i="13"/>
  <c r="Y22" i="13"/>
  <c r="Z21" i="13"/>
  <c r="Y21" i="13"/>
  <c r="Z20" i="13"/>
  <c r="Y20" i="13"/>
  <c r="Z18" i="13"/>
  <c r="Y18" i="13"/>
  <c r="Z14" i="13"/>
  <c r="Y14" i="13"/>
  <c r="Z13" i="13"/>
  <c r="Y13" i="13"/>
  <c r="Z12" i="13"/>
  <c r="Y12" i="13"/>
  <c r="S26" i="13"/>
  <c r="S24" i="13"/>
  <c r="S13" i="13"/>
  <c r="J53" i="13"/>
  <c r="I53" i="13"/>
  <c r="J51" i="13"/>
  <c r="I51" i="13"/>
  <c r="J49" i="13"/>
  <c r="I49" i="13"/>
  <c r="J48" i="13"/>
  <c r="I48" i="13"/>
  <c r="J46" i="13"/>
  <c r="I46" i="13"/>
  <c r="J44" i="13"/>
  <c r="I44" i="13"/>
  <c r="J43" i="13"/>
  <c r="I43" i="13"/>
  <c r="J42" i="13"/>
  <c r="I42" i="13"/>
  <c r="J41" i="13"/>
  <c r="I41" i="13"/>
  <c r="J36" i="13"/>
  <c r="I36" i="13"/>
  <c r="J33" i="13"/>
  <c r="I33" i="13"/>
  <c r="J21" i="13"/>
  <c r="I21" i="13"/>
  <c r="J20" i="13"/>
  <c r="I20" i="13"/>
  <c r="J17" i="13"/>
  <c r="I17" i="13"/>
  <c r="J13" i="13"/>
  <c r="I13" i="13"/>
  <c r="AF54" i="13"/>
  <c r="AE54" i="13"/>
  <c r="AD54" i="13"/>
  <c r="X54" i="13"/>
  <c r="W54" i="13"/>
  <c r="V54" i="13"/>
  <c r="P54" i="13"/>
  <c r="O54" i="13"/>
  <c r="N54" i="13"/>
  <c r="H54" i="13"/>
  <c r="G54" i="13"/>
  <c r="F54" i="13"/>
  <c r="U179" i="6"/>
  <c r="U176" i="6"/>
  <c r="U167" i="6"/>
  <c r="U165" i="6"/>
  <c r="U162" i="6"/>
  <c r="U157" i="6"/>
  <c r="U148" i="6"/>
  <c r="U146" i="6"/>
  <c r="U144" i="6"/>
  <c r="U140" i="6"/>
  <c r="U132" i="6"/>
  <c r="U130" i="6"/>
  <c r="U128" i="6"/>
  <c r="U124" i="6"/>
  <c r="U81" i="6"/>
  <c r="I188" i="6"/>
  <c r="F5" i="11" s="1"/>
  <c r="F7" i="11" s="1"/>
  <c r="Q186" i="6"/>
  <c r="P186" i="6"/>
  <c r="G186" i="6"/>
  <c r="AP208" i="12"/>
  <c r="AO208" i="12"/>
  <c r="AP207" i="12"/>
  <c r="AO207" i="12"/>
  <c r="AP206" i="12"/>
  <c r="AO206" i="12"/>
  <c r="AP205" i="12"/>
  <c r="AO205" i="12"/>
  <c r="AP204" i="12"/>
  <c r="AO204" i="12"/>
  <c r="AP203" i="12"/>
  <c r="AO203" i="12"/>
  <c r="AP202" i="12"/>
  <c r="AO202" i="12"/>
  <c r="AP201" i="12"/>
  <c r="AO201" i="12"/>
  <c r="AP200" i="12"/>
  <c r="AO200" i="12"/>
  <c r="AP199" i="12"/>
  <c r="AO199" i="12"/>
  <c r="AP198" i="12"/>
  <c r="AO198" i="12"/>
  <c r="AP197" i="12"/>
  <c r="AO197" i="12"/>
  <c r="AP196" i="12"/>
  <c r="AO196" i="12"/>
  <c r="AP195" i="12"/>
  <c r="AO195" i="12"/>
  <c r="AP194" i="12"/>
  <c r="AO194" i="12"/>
  <c r="AP193" i="12"/>
  <c r="AO193" i="12"/>
  <c r="AP192" i="12"/>
  <c r="AO192" i="12"/>
  <c r="AP191" i="12"/>
  <c r="AO191" i="12"/>
  <c r="AP190" i="12"/>
  <c r="AO190" i="12"/>
  <c r="AP189" i="12"/>
  <c r="AO189" i="12"/>
  <c r="AP188" i="12"/>
  <c r="AO188" i="12"/>
  <c r="AP187" i="12"/>
  <c r="AQ187" i="12" s="1"/>
  <c r="AO187" i="12"/>
  <c r="AP185" i="12"/>
  <c r="AO185" i="12"/>
  <c r="AQ185" i="12" s="1"/>
  <c r="AP184" i="12"/>
  <c r="AO184" i="12"/>
  <c r="AP183" i="12"/>
  <c r="AO183" i="12"/>
  <c r="AQ183" i="12" s="1"/>
  <c r="AP182" i="12"/>
  <c r="AO182" i="12"/>
  <c r="AP181" i="12"/>
  <c r="AO181" i="12"/>
  <c r="AP180" i="12"/>
  <c r="AO180" i="12"/>
  <c r="AP179" i="12"/>
  <c r="AO179" i="12"/>
  <c r="AP178" i="12"/>
  <c r="AO178" i="12"/>
  <c r="AP176" i="12"/>
  <c r="AO176" i="12"/>
  <c r="AP175" i="12"/>
  <c r="AO175" i="12"/>
  <c r="AP173" i="12"/>
  <c r="AO173" i="12"/>
  <c r="AP172" i="12"/>
  <c r="AO172" i="12"/>
  <c r="AP171" i="12"/>
  <c r="AO171" i="12"/>
  <c r="AP170" i="12"/>
  <c r="AO170" i="12"/>
  <c r="AP169" i="12"/>
  <c r="AO169" i="12"/>
  <c r="AP168" i="12"/>
  <c r="AO168" i="12"/>
  <c r="AP167" i="12"/>
  <c r="AO167" i="12"/>
  <c r="AP166" i="12"/>
  <c r="AO166" i="12"/>
  <c r="AP164" i="12"/>
  <c r="AO164" i="12"/>
  <c r="AP163" i="12"/>
  <c r="AO163" i="12"/>
  <c r="AP162" i="12"/>
  <c r="AO162" i="12"/>
  <c r="AP161" i="12"/>
  <c r="AO161" i="12"/>
  <c r="AP160" i="12"/>
  <c r="AO160" i="12"/>
  <c r="AP159" i="12"/>
  <c r="AO159" i="12"/>
  <c r="AP158" i="12"/>
  <c r="AO158" i="12"/>
  <c r="AP157" i="12"/>
  <c r="AO157" i="12"/>
  <c r="AP156" i="12"/>
  <c r="AO156" i="12"/>
  <c r="AP155" i="12"/>
  <c r="AO155" i="12"/>
  <c r="AP154" i="12"/>
  <c r="AO154" i="12"/>
  <c r="AP153" i="12"/>
  <c r="AO153" i="12"/>
  <c r="AP152" i="12"/>
  <c r="AO152" i="12"/>
  <c r="AP151" i="12"/>
  <c r="AO151" i="12"/>
  <c r="AP150" i="12"/>
  <c r="AO150" i="12"/>
  <c r="AP149" i="12"/>
  <c r="AO149" i="12"/>
  <c r="AP148" i="12"/>
  <c r="AO148" i="12"/>
  <c r="AP147" i="12"/>
  <c r="AO147" i="12"/>
  <c r="AP146" i="12"/>
  <c r="AO146" i="12"/>
  <c r="AP145" i="12"/>
  <c r="AO145" i="12"/>
  <c r="AP144" i="12"/>
  <c r="AO144" i="12"/>
  <c r="AP143" i="12"/>
  <c r="AO143" i="12"/>
  <c r="AP142" i="12"/>
  <c r="AO142" i="12"/>
  <c r="AP141" i="12"/>
  <c r="AO141" i="12"/>
  <c r="AP139" i="12"/>
  <c r="AO139" i="12"/>
  <c r="AP138" i="12"/>
  <c r="AO138" i="12"/>
  <c r="AP137" i="12"/>
  <c r="AO137" i="12"/>
  <c r="AP136" i="12"/>
  <c r="AO136" i="12"/>
  <c r="AP135" i="12"/>
  <c r="AO135" i="12"/>
  <c r="AP134" i="12"/>
  <c r="AO134" i="12"/>
  <c r="AP133" i="12"/>
  <c r="AO133" i="12"/>
  <c r="AP132" i="12"/>
  <c r="AO132" i="12"/>
  <c r="AP131" i="12"/>
  <c r="AO131" i="12"/>
  <c r="AP130" i="12"/>
  <c r="AO130" i="12"/>
  <c r="AP129" i="12"/>
  <c r="AO129" i="12"/>
  <c r="AP128" i="12"/>
  <c r="AO128" i="12"/>
  <c r="AP127" i="12"/>
  <c r="AO127" i="12"/>
  <c r="AP126" i="12"/>
  <c r="AO126" i="12"/>
  <c r="AP125" i="12"/>
  <c r="AO125" i="12"/>
  <c r="AP124" i="12"/>
  <c r="AO124" i="12"/>
  <c r="AP123" i="12"/>
  <c r="AO123" i="12"/>
  <c r="AP122" i="12"/>
  <c r="AQ122" i="12" s="1"/>
  <c r="AO122" i="12"/>
  <c r="AP121" i="12"/>
  <c r="AO121" i="12"/>
  <c r="AQ121" i="12" s="1"/>
  <c r="AP120" i="12"/>
  <c r="AO120" i="12"/>
  <c r="AP119" i="12"/>
  <c r="AO119" i="12"/>
  <c r="AQ119" i="12" s="1"/>
  <c r="AP118" i="12"/>
  <c r="AO118" i="12"/>
  <c r="AP117" i="12"/>
  <c r="AO117" i="12"/>
  <c r="AP115" i="12"/>
  <c r="AO115" i="12"/>
  <c r="AP114" i="12"/>
  <c r="AO114" i="12"/>
  <c r="AP113" i="12"/>
  <c r="AO113" i="12"/>
  <c r="AP112" i="12"/>
  <c r="AO112" i="12"/>
  <c r="AP111" i="12"/>
  <c r="AO111" i="12"/>
  <c r="AP110" i="12"/>
  <c r="AO110" i="12"/>
  <c r="AP109" i="12"/>
  <c r="AO109" i="12"/>
  <c r="AP108" i="12"/>
  <c r="AO108" i="12"/>
  <c r="AP107" i="12"/>
  <c r="AO107" i="12"/>
  <c r="AP106" i="12"/>
  <c r="AO106" i="12"/>
  <c r="AP105" i="12"/>
  <c r="AO105" i="12"/>
  <c r="AP104" i="12"/>
  <c r="AO104" i="12"/>
  <c r="AP103" i="12"/>
  <c r="AO103" i="12"/>
  <c r="AP102" i="12"/>
  <c r="AO102" i="12"/>
  <c r="AP101" i="12"/>
  <c r="AO101" i="12"/>
  <c r="AP100" i="12"/>
  <c r="AO100" i="12"/>
  <c r="AP99" i="12"/>
  <c r="AO99" i="12"/>
  <c r="AP98" i="12"/>
  <c r="AO98" i="12"/>
  <c r="AP97" i="12"/>
  <c r="AO97" i="12"/>
  <c r="AP96" i="12"/>
  <c r="AO96" i="12"/>
  <c r="AQ96" i="12" s="1"/>
  <c r="AP95" i="12"/>
  <c r="AO95" i="12"/>
  <c r="AP94" i="12"/>
  <c r="AO94" i="12"/>
  <c r="AQ94" i="12" s="1"/>
  <c r="AP93" i="12"/>
  <c r="AO93" i="12"/>
  <c r="AP92" i="12"/>
  <c r="AO92" i="12"/>
  <c r="AP91" i="12"/>
  <c r="AO91" i="12"/>
  <c r="AP89" i="12"/>
  <c r="AO89" i="12"/>
  <c r="AP88" i="12"/>
  <c r="AO88" i="12"/>
  <c r="AP87" i="12"/>
  <c r="AO87" i="12"/>
  <c r="AP86" i="12"/>
  <c r="AO86" i="12"/>
  <c r="AP85" i="12"/>
  <c r="AO85" i="12"/>
  <c r="AP84" i="12"/>
  <c r="AO84" i="12"/>
  <c r="AP83" i="12"/>
  <c r="AO83" i="12"/>
  <c r="AP82" i="12"/>
  <c r="AO82" i="12"/>
  <c r="AP81" i="12"/>
  <c r="AO81" i="12"/>
  <c r="AP80" i="12"/>
  <c r="AQ80" i="12" s="1"/>
  <c r="AO80" i="12"/>
  <c r="AP79" i="12"/>
  <c r="AO79" i="12"/>
  <c r="AQ79" i="12" s="1"/>
  <c r="AP77" i="12"/>
  <c r="AO77" i="12"/>
  <c r="AP76" i="12"/>
  <c r="AO76" i="12"/>
  <c r="AQ76" i="12" s="1"/>
  <c r="AP75" i="12"/>
  <c r="AQ75" i="12" s="1"/>
  <c r="AO75" i="12"/>
  <c r="AP74" i="12"/>
  <c r="AO74" i="12"/>
  <c r="AP73" i="12"/>
  <c r="AO73" i="12"/>
  <c r="AP72" i="12"/>
  <c r="AO72" i="12"/>
  <c r="AP71" i="12"/>
  <c r="AO71" i="12"/>
  <c r="AP70" i="12"/>
  <c r="AO70" i="12"/>
  <c r="AP69" i="12"/>
  <c r="AO69" i="12"/>
  <c r="AP68" i="12"/>
  <c r="AO68" i="12"/>
  <c r="AP66" i="12"/>
  <c r="AO66" i="12"/>
  <c r="AP65" i="12"/>
  <c r="AO65" i="12"/>
  <c r="AP64" i="12"/>
  <c r="AO64" i="12"/>
  <c r="AP63" i="12"/>
  <c r="AO63" i="12"/>
  <c r="AP61" i="12"/>
  <c r="AO61" i="12"/>
  <c r="AP60" i="12"/>
  <c r="AO60" i="12"/>
  <c r="AP59" i="12"/>
  <c r="AO59" i="12"/>
  <c r="AP58" i="12"/>
  <c r="AO58" i="12"/>
  <c r="AP57" i="12"/>
  <c r="AO57" i="12"/>
  <c r="AP56" i="12"/>
  <c r="AO56" i="12"/>
  <c r="AP55" i="12"/>
  <c r="AO55" i="12"/>
  <c r="AP54" i="12"/>
  <c r="AO54" i="12"/>
  <c r="AP53" i="12"/>
  <c r="AO53" i="12"/>
  <c r="AP52" i="12"/>
  <c r="AO52" i="12"/>
  <c r="AP51" i="12"/>
  <c r="AO51" i="12"/>
  <c r="AP50" i="12"/>
  <c r="AO50" i="12"/>
  <c r="AP49" i="12"/>
  <c r="AO49" i="12"/>
  <c r="AP48" i="12"/>
  <c r="AO48" i="12"/>
  <c r="AP47" i="12"/>
  <c r="AO47" i="12"/>
  <c r="AP46" i="12"/>
  <c r="AO46" i="12"/>
  <c r="AP45" i="12"/>
  <c r="AO45" i="12"/>
  <c r="AP44" i="12"/>
  <c r="AO44" i="12"/>
  <c r="AP43" i="12"/>
  <c r="AO43" i="12"/>
  <c r="AP42" i="12"/>
  <c r="AO42" i="12"/>
  <c r="AP41" i="12"/>
  <c r="AO41" i="12"/>
  <c r="AP40" i="12"/>
  <c r="AO40" i="12"/>
  <c r="AP39" i="12"/>
  <c r="AO39" i="12"/>
  <c r="AP38" i="12"/>
  <c r="AO38" i="12"/>
  <c r="AP36" i="12"/>
  <c r="AO36" i="12"/>
  <c r="AP35" i="12"/>
  <c r="AO35" i="12"/>
  <c r="AP34" i="12"/>
  <c r="AO34" i="12"/>
  <c r="AP33" i="12"/>
  <c r="AO33" i="12"/>
  <c r="AP32" i="12"/>
  <c r="AO32" i="12"/>
  <c r="AP31" i="12"/>
  <c r="AO31" i="12"/>
  <c r="AP30" i="12"/>
  <c r="AO30" i="12"/>
  <c r="AP29" i="12"/>
  <c r="AO29" i="12"/>
  <c r="AP28" i="12"/>
  <c r="AO28" i="12"/>
  <c r="AP27" i="12"/>
  <c r="AO27" i="12"/>
  <c r="AP26" i="12"/>
  <c r="AO26" i="12"/>
  <c r="AP25" i="12"/>
  <c r="AO25" i="12"/>
  <c r="AP24" i="12"/>
  <c r="AO24" i="12"/>
  <c r="AP22" i="12"/>
  <c r="AO22" i="12"/>
  <c r="AP21" i="12"/>
  <c r="AO21" i="12"/>
  <c r="AP20" i="12"/>
  <c r="AO20" i="12"/>
  <c r="AP19" i="12"/>
  <c r="AO19" i="12"/>
  <c r="AP18" i="12"/>
  <c r="AO18" i="12"/>
  <c r="AP17" i="12"/>
  <c r="AO17" i="12"/>
  <c r="AP16" i="12"/>
  <c r="AO16" i="12"/>
  <c r="AP15" i="12"/>
  <c r="AO15" i="12"/>
  <c r="AP14" i="12"/>
  <c r="AO14" i="12"/>
  <c r="AP13" i="12"/>
  <c r="AO13" i="12"/>
  <c r="AH208" i="12"/>
  <c r="AG208" i="12"/>
  <c r="AH207" i="12"/>
  <c r="AG207" i="12"/>
  <c r="AH206" i="12"/>
  <c r="AG206" i="12"/>
  <c r="AH205" i="12"/>
  <c r="AG205" i="12"/>
  <c r="AH204" i="12"/>
  <c r="AG204" i="12"/>
  <c r="AH203" i="12"/>
  <c r="AG203" i="12"/>
  <c r="AH201" i="12"/>
  <c r="AG201" i="12"/>
  <c r="AH200" i="12"/>
  <c r="AG200" i="12"/>
  <c r="AH199" i="12"/>
  <c r="AG199" i="12"/>
  <c r="AH198" i="12"/>
  <c r="AG198" i="12"/>
  <c r="AH197" i="12"/>
  <c r="AG197" i="12"/>
  <c r="AH196" i="12"/>
  <c r="AG196" i="12"/>
  <c r="AH195" i="12"/>
  <c r="AG195" i="12"/>
  <c r="AH194" i="12"/>
  <c r="AG194" i="12"/>
  <c r="AH193" i="12"/>
  <c r="AG193" i="12"/>
  <c r="AH192" i="12"/>
  <c r="AG192" i="12"/>
  <c r="AH191" i="12"/>
  <c r="AG191" i="12"/>
  <c r="AH190" i="12"/>
  <c r="AG190" i="12"/>
  <c r="AH189" i="12"/>
  <c r="AG189" i="12"/>
  <c r="AH188" i="12"/>
  <c r="AG188" i="12"/>
  <c r="AH187" i="12"/>
  <c r="AG187" i="12"/>
  <c r="AH185" i="12"/>
  <c r="AG185" i="12"/>
  <c r="AH184" i="12"/>
  <c r="AG184" i="12"/>
  <c r="AH183" i="12"/>
  <c r="AG183" i="12"/>
  <c r="AH182" i="12"/>
  <c r="AG182" i="12"/>
  <c r="AH180" i="12"/>
  <c r="AG180" i="12"/>
  <c r="AH179" i="12"/>
  <c r="AG179" i="12"/>
  <c r="AH178" i="12"/>
  <c r="AG178" i="12"/>
  <c r="AH176" i="12"/>
  <c r="AG176" i="12"/>
  <c r="AH175" i="12"/>
  <c r="AG175" i="12"/>
  <c r="AH173" i="12"/>
  <c r="AG173" i="12"/>
  <c r="AH172" i="12"/>
  <c r="AG172" i="12"/>
  <c r="AH171" i="12"/>
  <c r="AG171" i="12"/>
  <c r="AH170" i="12"/>
  <c r="AG170" i="12"/>
  <c r="AH169" i="12"/>
  <c r="AG169" i="12"/>
  <c r="AH168" i="12"/>
  <c r="AG168" i="12"/>
  <c r="AH167" i="12"/>
  <c r="AG167" i="12"/>
  <c r="AH166" i="12"/>
  <c r="AG166" i="12"/>
  <c r="AH164" i="12"/>
  <c r="AG164" i="12"/>
  <c r="AH163" i="12"/>
  <c r="AG163" i="12"/>
  <c r="AH162" i="12"/>
  <c r="AG162" i="12"/>
  <c r="AH159" i="12"/>
  <c r="AG159" i="12"/>
  <c r="AH157" i="12"/>
  <c r="AG157" i="12"/>
  <c r="AH156" i="12"/>
  <c r="AG156" i="12"/>
  <c r="AH154" i="12"/>
  <c r="AG154" i="12"/>
  <c r="AH153" i="12"/>
  <c r="AG153" i="12"/>
  <c r="AH152" i="12"/>
  <c r="AG152" i="12"/>
  <c r="AH151" i="12"/>
  <c r="AG151" i="12"/>
  <c r="AH150" i="12"/>
  <c r="AG150" i="12"/>
  <c r="AH149" i="12"/>
  <c r="AG149" i="12"/>
  <c r="AH148" i="12"/>
  <c r="AG148" i="12"/>
  <c r="AH147" i="12"/>
  <c r="AG147" i="12"/>
  <c r="AH146" i="12"/>
  <c r="AG146" i="12"/>
  <c r="AH145" i="12"/>
  <c r="AG145" i="12"/>
  <c r="AH144" i="12"/>
  <c r="AG144" i="12"/>
  <c r="AH143" i="12"/>
  <c r="AG143" i="12"/>
  <c r="AH142" i="12"/>
  <c r="AG142" i="12"/>
  <c r="AH141" i="12"/>
  <c r="AG141" i="12"/>
  <c r="AH139" i="12"/>
  <c r="AG139" i="12"/>
  <c r="AH138" i="12"/>
  <c r="AG138" i="12"/>
  <c r="AH137" i="12"/>
  <c r="AG137" i="12"/>
  <c r="AH136" i="12"/>
  <c r="AG136" i="12"/>
  <c r="AH135" i="12"/>
  <c r="AG135" i="12"/>
  <c r="AH134" i="12"/>
  <c r="AG134" i="12"/>
  <c r="AH133" i="12"/>
  <c r="AG133" i="12"/>
  <c r="AH132" i="12"/>
  <c r="AG132" i="12"/>
  <c r="AH131" i="12"/>
  <c r="AG131" i="12"/>
  <c r="AH130" i="12"/>
  <c r="AG130" i="12"/>
  <c r="AH129" i="12"/>
  <c r="AG129" i="12"/>
  <c r="AH128" i="12"/>
  <c r="AG128" i="12"/>
  <c r="AH127" i="12"/>
  <c r="AG127" i="12"/>
  <c r="AH126" i="12"/>
  <c r="AG126" i="12"/>
  <c r="AH125" i="12"/>
  <c r="AG125" i="12"/>
  <c r="AH124" i="12"/>
  <c r="AG124" i="12"/>
  <c r="AH123" i="12"/>
  <c r="AG123" i="12"/>
  <c r="AH122" i="12"/>
  <c r="AG122" i="12"/>
  <c r="AH121" i="12"/>
  <c r="AG121" i="12"/>
  <c r="AH119" i="12"/>
  <c r="AG119" i="12"/>
  <c r="AH118" i="12"/>
  <c r="AG118" i="12"/>
  <c r="AH115" i="12"/>
  <c r="AG115" i="12"/>
  <c r="AH114" i="12"/>
  <c r="AG114" i="12"/>
  <c r="AH113" i="12"/>
  <c r="AG113" i="12"/>
  <c r="AH112" i="12"/>
  <c r="AG112" i="12"/>
  <c r="AH111" i="12"/>
  <c r="AG111" i="12"/>
  <c r="AH110" i="12"/>
  <c r="AG110" i="12"/>
  <c r="AH109" i="12"/>
  <c r="AG109" i="12"/>
  <c r="AH108" i="12"/>
  <c r="AG108" i="12"/>
  <c r="AH107" i="12"/>
  <c r="AG107" i="12"/>
  <c r="AH106" i="12"/>
  <c r="AG106" i="12"/>
  <c r="AH105" i="12"/>
  <c r="AG105" i="12"/>
  <c r="AH104" i="12"/>
  <c r="AG104" i="12"/>
  <c r="AH103" i="12"/>
  <c r="AG103" i="12"/>
  <c r="AH102" i="12"/>
  <c r="AG102" i="12"/>
  <c r="AH101" i="12"/>
  <c r="AG101" i="12"/>
  <c r="AH100" i="12"/>
  <c r="AG100" i="12"/>
  <c r="AH99" i="12"/>
  <c r="AG99" i="12"/>
  <c r="AH98" i="12"/>
  <c r="AG98" i="12"/>
  <c r="AH97" i="12"/>
  <c r="AG97" i="12"/>
  <c r="AH96" i="12"/>
  <c r="AG96" i="12"/>
  <c r="AH95" i="12"/>
  <c r="AG95" i="12"/>
  <c r="AH94" i="12"/>
  <c r="AG94" i="12"/>
  <c r="AH93" i="12"/>
  <c r="AG93" i="12"/>
  <c r="AH92" i="12"/>
  <c r="AG92" i="12"/>
  <c r="AH91" i="12"/>
  <c r="AG91" i="12"/>
  <c r="AH89" i="12"/>
  <c r="AG89" i="12"/>
  <c r="AH88" i="12"/>
  <c r="AG88" i="12"/>
  <c r="AH87" i="12"/>
  <c r="AG87" i="12"/>
  <c r="AH84" i="12"/>
  <c r="AG84" i="12"/>
  <c r="AH83" i="12"/>
  <c r="AG83" i="12"/>
  <c r="AH82" i="12"/>
  <c r="AG82" i="12"/>
  <c r="AH81" i="12"/>
  <c r="AG81" i="12"/>
  <c r="AH80" i="12"/>
  <c r="AG80" i="12"/>
  <c r="AH79" i="12"/>
  <c r="AG79" i="12"/>
  <c r="AH77" i="12"/>
  <c r="AG77" i="12"/>
  <c r="AH76" i="12"/>
  <c r="AG76" i="12"/>
  <c r="AH75" i="12"/>
  <c r="AG75" i="12"/>
  <c r="AH74" i="12"/>
  <c r="AG74" i="12"/>
  <c r="AH73" i="12"/>
  <c r="AG73" i="12"/>
  <c r="AH72" i="12"/>
  <c r="AG72" i="12"/>
  <c r="AH71" i="12"/>
  <c r="AG71" i="12"/>
  <c r="AH70" i="12"/>
  <c r="AG70" i="12"/>
  <c r="AH69" i="12"/>
  <c r="AG69" i="12"/>
  <c r="AH68" i="12"/>
  <c r="AG68" i="12"/>
  <c r="AH63" i="12"/>
  <c r="AG63" i="12"/>
  <c r="AH61" i="12"/>
  <c r="AG61" i="12"/>
  <c r="AH60" i="12"/>
  <c r="AG60" i="12"/>
  <c r="AH59" i="12"/>
  <c r="AG59" i="12"/>
  <c r="AH52" i="12"/>
  <c r="AG52" i="12"/>
  <c r="AH50" i="12"/>
  <c r="AG50" i="12"/>
  <c r="AH47" i="12"/>
  <c r="AG47" i="12"/>
  <c r="AH46" i="12"/>
  <c r="AG46" i="12"/>
  <c r="AH45" i="12"/>
  <c r="AG45" i="12"/>
  <c r="AH44" i="12"/>
  <c r="AG44" i="12"/>
  <c r="AH43" i="12"/>
  <c r="AG43" i="12"/>
  <c r="AH42" i="12"/>
  <c r="AG42" i="12"/>
  <c r="AH41" i="12"/>
  <c r="AG41" i="12"/>
  <c r="AH40" i="12"/>
  <c r="AG40" i="12"/>
  <c r="AH39" i="12"/>
  <c r="AG39" i="12"/>
  <c r="AH38" i="12"/>
  <c r="AG38" i="12"/>
  <c r="AH33" i="12"/>
  <c r="AG33" i="12"/>
  <c r="AH30" i="12"/>
  <c r="AG30" i="12"/>
  <c r="AH28" i="12"/>
  <c r="AG28" i="12"/>
  <c r="AH25" i="12"/>
  <c r="AG25" i="12"/>
  <c r="AH24" i="12"/>
  <c r="AG24" i="12"/>
  <c r="AH22" i="12"/>
  <c r="AG22" i="12"/>
  <c r="AH21" i="12"/>
  <c r="AG21" i="12"/>
  <c r="AH20" i="12"/>
  <c r="AG20" i="12"/>
  <c r="AH19" i="12"/>
  <c r="AG19" i="12"/>
  <c r="AH17" i="12"/>
  <c r="AG17" i="12"/>
  <c r="AH16" i="12"/>
  <c r="AG16" i="12"/>
  <c r="AH15" i="12"/>
  <c r="AG15" i="12"/>
  <c r="AH14" i="12"/>
  <c r="AG14" i="12"/>
  <c r="AH13" i="12"/>
  <c r="AG13" i="12"/>
  <c r="Z208" i="12"/>
  <c r="Y208" i="12"/>
  <c r="Z207" i="12"/>
  <c r="Y207" i="12"/>
  <c r="Z206" i="12"/>
  <c r="Y206" i="12"/>
  <c r="Z205" i="12"/>
  <c r="Y205" i="12"/>
  <c r="Z204" i="12"/>
  <c r="Y204" i="12"/>
  <c r="Z203" i="12"/>
  <c r="Y203" i="12"/>
  <c r="Z202" i="12"/>
  <c r="Y202" i="12"/>
  <c r="Z201" i="12"/>
  <c r="Y201" i="12"/>
  <c r="Z200" i="12"/>
  <c r="Y200" i="12"/>
  <c r="Z199" i="12"/>
  <c r="Y199" i="12"/>
  <c r="Z198" i="12"/>
  <c r="Y198" i="12"/>
  <c r="Z197" i="12"/>
  <c r="Y197" i="12"/>
  <c r="Z196" i="12"/>
  <c r="Y196" i="12"/>
  <c r="Z195" i="12"/>
  <c r="Y195" i="12"/>
  <c r="Z194" i="12"/>
  <c r="Y194" i="12"/>
  <c r="Z193" i="12"/>
  <c r="Y193" i="12"/>
  <c r="Z192" i="12"/>
  <c r="Y192" i="12"/>
  <c r="Z191" i="12"/>
  <c r="Y191" i="12"/>
  <c r="Z190" i="12"/>
  <c r="Y190" i="12"/>
  <c r="Z189" i="12"/>
  <c r="Y189" i="12"/>
  <c r="Z188" i="12"/>
  <c r="Y188" i="12"/>
  <c r="Z187" i="12"/>
  <c r="Y187" i="12"/>
  <c r="Z185" i="12"/>
  <c r="Y185" i="12"/>
  <c r="Z184" i="12"/>
  <c r="Y184" i="12"/>
  <c r="Z183" i="12"/>
  <c r="Y183" i="12"/>
  <c r="Z182" i="12"/>
  <c r="Y182" i="12"/>
  <c r="Z180" i="12"/>
  <c r="Y180" i="12"/>
  <c r="Z179" i="12"/>
  <c r="Y179" i="12"/>
  <c r="Z178" i="12"/>
  <c r="Y178" i="12"/>
  <c r="Z176" i="12"/>
  <c r="Y176" i="12"/>
  <c r="Z175" i="12"/>
  <c r="Y175" i="12"/>
  <c r="Z173" i="12"/>
  <c r="Y173" i="12"/>
  <c r="Z172" i="12"/>
  <c r="Y172" i="12"/>
  <c r="Z171" i="12"/>
  <c r="Y171" i="12"/>
  <c r="Z170" i="12"/>
  <c r="Y170" i="12"/>
  <c r="Z169" i="12"/>
  <c r="Y169" i="12"/>
  <c r="Z168" i="12"/>
  <c r="Y168" i="12"/>
  <c r="Z167" i="12"/>
  <c r="Y167" i="12"/>
  <c r="Z166" i="12"/>
  <c r="Y166" i="12"/>
  <c r="Z164" i="12"/>
  <c r="Y164" i="12"/>
  <c r="Z162" i="12"/>
  <c r="Y162" i="12"/>
  <c r="Z159" i="12"/>
  <c r="Y159" i="12"/>
  <c r="Z157" i="12"/>
  <c r="Y157" i="12"/>
  <c r="Z156" i="12"/>
  <c r="Y156" i="12"/>
  <c r="Z154" i="12"/>
  <c r="Y154" i="12"/>
  <c r="Z153" i="12"/>
  <c r="Y153" i="12"/>
  <c r="Z152" i="12"/>
  <c r="Y152" i="12"/>
  <c r="Z151" i="12"/>
  <c r="Y151" i="12"/>
  <c r="Z150" i="12"/>
  <c r="Y150" i="12"/>
  <c r="Z149" i="12"/>
  <c r="Y149" i="12"/>
  <c r="Z148" i="12"/>
  <c r="Y148" i="12"/>
  <c r="Z147" i="12"/>
  <c r="Y147" i="12"/>
  <c r="Z146" i="12"/>
  <c r="Y146" i="12"/>
  <c r="Z145" i="12"/>
  <c r="Y145" i="12"/>
  <c r="Z143" i="12"/>
  <c r="Y143" i="12"/>
  <c r="Z142" i="12"/>
  <c r="Y142" i="12"/>
  <c r="Z141" i="12"/>
  <c r="Y141" i="12"/>
  <c r="Z139" i="12"/>
  <c r="Y139" i="12"/>
  <c r="Z138" i="12"/>
  <c r="Y138" i="12"/>
  <c r="Z136" i="12"/>
  <c r="Y136" i="12"/>
  <c r="Z135" i="12"/>
  <c r="Y135" i="12"/>
  <c r="Z134" i="12"/>
  <c r="Y134" i="12"/>
  <c r="Z133" i="12"/>
  <c r="Y133" i="12"/>
  <c r="Z132" i="12"/>
  <c r="Y132" i="12"/>
  <c r="Z131" i="12"/>
  <c r="Y131" i="12"/>
  <c r="Z130" i="12"/>
  <c r="Y130" i="12"/>
  <c r="Z129" i="12"/>
  <c r="Y129" i="12"/>
  <c r="Z128" i="12"/>
  <c r="Y128" i="12"/>
  <c r="Z127" i="12"/>
  <c r="Y127" i="12"/>
  <c r="Z126" i="12"/>
  <c r="Y126" i="12"/>
  <c r="Z125" i="12"/>
  <c r="Y125" i="12"/>
  <c r="Z124" i="12"/>
  <c r="Y124" i="12"/>
  <c r="Z123" i="12"/>
  <c r="Y123" i="12"/>
  <c r="Z122" i="12"/>
  <c r="Y122" i="12"/>
  <c r="Z121" i="12"/>
  <c r="Y121" i="12"/>
  <c r="Z119" i="12"/>
  <c r="Y119" i="12"/>
  <c r="Z118" i="12"/>
  <c r="Y118" i="12"/>
  <c r="Z117" i="12"/>
  <c r="Y117" i="12"/>
  <c r="Z115" i="12"/>
  <c r="Y115" i="12"/>
  <c r="Z114" i="12"/>
  <c r="Y114" i="12"/>
  <c r="Z113" i="12"/>
  <c r="Y113" i="12"/>
  <c r="Z112" i="12"/>
  <c r="Y112" i="12"/>
  <c r="Z111" i="12"/>
  <c r="Y111" i="12"/>
  <c r="Z110" i="12"/>
  <c r="Y110" i="12"/>
  <c r="Z109" i="12"/>
  <c r="Y109" i="12"/>
  <c r="Z108" i="12"/>
  <c r="Y108" i="12"/>
  <c r="Z107" i="12"/>
  <c r="Y107" i="12"/>
  <c r="Z106" i="12"/>
  <c r="Y106" i="12"/>
  <c r="Z105" i="12"/>
  <c r="Y105" i="12"/>
  <c r="Z104" i="12"/>
  <c r="Y104" i="12"/>
  <c r="Z103" i="12"/>
  <c r="Y103" i="12"/>
  <c r="Z102" i="12"/>
  <c r="Y102" i="12"/>
  <c r="Z101" i="12"/>
  <c r="Y101" i="12"/>
  <c r="Z100" i="12"/>
  <c r="Y100" i="12"/>
  <c r="Z99" i="12"/>
  <c r="Y99" i="12"/>
  <c r="Z98" i="12"/>
  <c r="Y98" i="12"/>
  <c r="Z97" i="12"/>
  <c r="Y97" i="12"/>
  <c r="Z96" i="12"/>
  <c r="Y96" i="12"/>
  <c r="Z95" i="12"/>
  <c r="Y95" i="12"/>
  <c r="Z94" i="12"/>
  <c r="Y94" i="12"/>
  <c r="Z93" i="12"/>
  <c r="Y93" i="12"/>
  <c r="Z92" i="12"/>
  <c r="Y92" i="12"/>
  <c r="Z91" i="12"/>
  <c r="Y91" i="12"/>
  <c r="Z89" i="12"/>
  <c r="Y89" i="12"/>
  <c r="Z88" i="12"/>
  <c r="Y88" i="12"/>
  <c r="Z87" i="12"/>
  <c r="Y87" i="12"/>
  <c r="Z85" i="12"/>
  <c r="Y85" i="12"/>
  <c r="Z84" i="12"/>
  <c r="Y84" i="12"/>
  <c r="Z82" i="12"/>
  <c r="Y82" i="12"/>
  <c r="Z81" i="12"/>
  <c r="Y81" i="12"/>
  <c r="Z80" i="12"/>
  <c r="Y80" i="12"/>
  <c r="Z79" i="12"/>
  <c r="Y79" i="12"/>
  <c r="Z77" i="12"/>
  <c r="Y77" i="12"/>
  <c r="Z76" i="12"/>
  <c r="Y76" i="12"/>
  <c r="Z75" i="12"/>
  <c r="Y75" i="12"/>
  <c r="Z74" i="12"/>
  <c r="Y74" i="12"/>
  <c r="Z73" i="12"/>
  <c r="Y73" i="12"/>
  <c r="Z72" i="12"/>
  <c r="Y72" i="12"/>
  <c r="Z71" i="12"/>
  <c r="Y71" i="12"/>
  <c r="Z70" i="12"/>
  <c r="Y70" i="12"/>
  <c r="Z68" i="12"/>
  <c r="Y68" i="12"/>
  <c r="Z66" i="12"/>
  <c r="Y66" i="12"/>
  <c r="Z65" i="12"/>
  <c r="Y65" i="12"/>
  <c r="Z64" i="12"/>
  <c r="Y64" i="12"/>
  <c r="Z63" i="12"/>
  <c r="Y63" i="12"/>
  <c r="Z61" i="12"/>
  <c r="Y61" i="12"/>
  <c r="Z60" i="12"/>
  <c r="Y60" i="12"/>
  <c r="Z59" i="12"/>
  <c r="Y59" i="12"/>
  <c r="Z53" i="12"/>
  <c r="Y53" i="12"/>
  <c r="Z52" i="12"/>
  <c r="Y52" i="12"/>
  <c r="Z50" i="12"/>
  <c r="Y50" i="12"/>
  <c r="Z49" i="12"/>
  <c r="Y49" i="12"/>
  <c r="Z47" i="12"/>
  <c r="Y47" i="12"/>
  <c r="Z46" i="12"/>
  <c r="Y46" i="12"/>
  <c r="Z45" i="12"/>
  <c r="Y45" i="12"/>
  <c r="Z44" i="12"/>
  <c r="Y44" i="12"/>
  <c r="Z43" i="12"/>
  <c r="Y43" i="12"/>
  <c r="Z42" i="12"/>
  <c r="Y42" i="12"/>
  <c r="Z41" i="12"/>
  <c r="Y41" i="12"/>
  <c r="Z40" i="12"/>
  <c r="Y40" i="12"/>
  <c r="Z39" i="12"/>
  <c r="Y39" i="12"/>
  <c r="Z38" i="12"/>
  <c r="Y38" i="12"/>
  <c r="Z33" i="12"/>
  <c r="Y33" i="12"/>
  <c r="Z32" i="12"/>
  <c r="Y32" i="12"/>
  <c r="Z30" i="12"/>
  <c r="Y30" i="12"/>
  <c r="Z28" i="12"/>
  <c r="Y28" i="12"/>
  <c r="Z26" i="12"/>
  <c r="Y26" i="12"/>
  <c r="Z25" i="12"/>
  <c r="Y25" i="12"/>
  <c r="Z24" i="12"/>
  <c r="Y24" i="12"/>
  <c r="Z22" i="12"/>
  <c r="Y22" i="12"/>
  <c r="Z21" i="12"/>
  <c r="Y21" i="12"/>
  <c r="Z20" i="12"/>
  <c r="Y20" i="12"/>
  <c r="Z19" i="12"/>
  <c r="Y19" i="12"/>
  <c r="Z17" i="12"/>
  <c r="Y17" i="12"/>
  <c r="Z16" i="12"/>
  <c r="Y16" i="12"/>
  <c r="Z15" i="12"/>
  <c r="Y15" i="12"/>
  <c r="Z14" i="12"/>
  <c r="Y14" i="12"/>
  <c r="Z13" i="12"/>
  <c r="Y13" i="12"/>
  <c r="R208" i="12"/>
  <c r="Q208" i="12"/>
  <c r="R207" i="12"/>
  <c r="Q207" i="12"/>
  <c r="R206" i="12"/>
  <c r="Q206" i="12"/>
  <c r="R205" i="12"/>
  <c r="Q205" i="12"/>
  <c r="R204" i="12"/>
  <c r="Q204" i="12"/>
  <c r="R203" i="12"/>
  <c r="Q203" i="12"/>
  <c r="R202" i="12"/>
  <c r="Q202" i="12"/>
  <c r="R201" i="12"/>
  <c r="Q201" i="12"/>
  <c r="R200" i="12"/>
  <c r="Q200" i="12"/>
  <c r="R199" i="12"/>
  <c r="Q199" i="12"/>
  <c r="R198" i="12"/>
  <c r="Q198" i="12"/>
  <c r="R197" i="12"/>
  <c r="Q197" i="12"/>
  <c r="R196" i="12"/>
  <c r="Q196" i="12"/>
  <c r="R195" i="12"/>
  <c r="Q195" i="12"/>
  <c r="R194" i="12"/>
  <c r="Q194" i="12"/>
  <c r="R193" i="12"/>
  <c r="Q193" i="12"/>
  <c r="R192" i="12"/>
  <c r="Q192" i="12"/>
  <c r="R191" i="12"/>
  <c r="Q191" i="12"/>
  <c r="R190" i="12"/>
  <c r="Q190" i="12"/>
  <c r="R189" i="12"/>
  <c r="Q189" i="12"/>
  <c r="R188" i="12"/>
  <c r="Q188" i="12"/>
  <c r="R187" i="12"/>
  <c r="Q187" i="12"/>
  <c r="R185" i="12"/>
  <c r="Q185" i="12"/>
  <c r="R184" i="12"/>
  <c r="Q184" i="12"/>
  <c r="R183" i="12"/>
  <c r="Q183" i="12"/>
  <c r="R182" i="12"/>
  <c r="Q182" i="12"/>
  <c r="R181" i="12"/>
  <c r="Q181" i="12"/>
  <c r="R180" i="12"/>
  <c r="Q180" i="12"/>
  <c r="R179" i="12"/>
  <c r="Q179" i="12"/>
  <c r="R178" i="12"/>
  <c r="Q178" i="12"/>
  <c r="R176" i="12"/>
  <c r="Q176" i="12"/>
  <c r="R175" i="12"/>
  <c r="Q175" i="12"/>
  <c r="R173" i="12"/>
  <c r="Q173" i="12"/>
  <c r="R172" i="12"/>
  <c r="Q172" i="12"/>
  <c r="R171" i="12"/>
  <c r="Q171" i="12"/>
  <c r="R170" i="12"/>
  <c r="Q170" i="12"/>
  <c r="R169" i="12"/>
  <c r="Q169" i="12"/>
  <c r="R168" i="12"/>
  <c r="Q168" i="12"/>
  <c r="R167" i="12"/>
  <c r="Q167" i="12"/>
  <c r="R166" i="12"/>
  <c r="Q166" i="12"/>
  <c r="R164" i="12"/>
  <c r="Q164" i="12"/>
  <c r="R162" i="12"/>
  <c r="Q162" i="12"/>
  <c r="R161" i="12"/>
  <c r="Q161" i="12"/>
  <c r="R160" i="12"/>
  <c r="Q160" i="12"/>
  <c r="R159" i="12"/>
  <c r="Q159" i="12"/>
  <c r="R158" i="12"/>
  <c r="Q158" i="12"/>
  <c r="R157" i="12"/>
  <c r="Q157" i="12"/>
  <c r="R156" i="12"/>
  <c r="Q156" i="12"/>
  <c r="R154" i="12"/>
  <c r="Q154" i="12"/>
  <c r="R152" i="12"/>
  <c r="Q152" i="12"/>
  <c r="R151" i="12"/>
  <c r="Q151" i="12"/>
  <c r="R150" i="12"/>
  <c r="Q150" i="12"/>
  <c r="R149" i="12"/>
  <c r="Q149" i="12"/>
  <c r="R148" i="12"/>
  <c r="Q148" i="12"/>
  <c r="R147" i="12"/>
  <c r="Q147" i="12"/>
  <c r="R146" i="12"/>
  <c r="Q146" i="12"/>
  <c r="R145" i="12"/>
  <c r="Q145" i="12"/>
  <c r="R144" i="12"/>
  <c r="Q144" i="12"/>
  <c r="R143" i="12"/>
  <c r="Q143" i="12"/>
  <c r="R142" i="12"/>
  <c r="Q142" i="12"/>
  <c r="R141" i="12"/>
  <c r="Q141" i="12"/>
  <c r="R139" i="12"/>
  <c r="Q139" i="12"/>
  <c r="R138" i="12"/>
  <c r="Q138" i="12"/>
  <c r="R137" i="12"/>
  <c r="Q137" i="12"/>
  <c r="R136" i="12"/>
  <c r="Q136" i="12"/>
  <c r="R135" i="12"/>
  <c r="Q135" i="12"/>
  <c r="R134" i="12"/>
  <c r="Q134" i="12"/>
  <c r="R133" i="12"/>
  <c r="Q133" i="12"/>
  <c r="R132" i="12"/>
  <c r="Q132" i="12"/>
  <c r="R131" i="12"/>
  <c r="Q131" i="12"/>
  <c r="R130" i="12"/>
  <c r="Q130" i="12"/>
  <c r="R129" i="12"/>
  <c r="Q129" i="12"/>
  <c r="R128" i="12"/>
  <c r="Q128" i="12"/>
  <c r="R127" i="12"/>
  <c r="Q127" i="12"/>
  <c r="R126" i="12"/>
  <c r="Q126" i="12"/>
  <c r="R125" i="12"/>
  <c r="Q125" i="12"/>
  <c r="R124" i="12"/>
  <c r="Q124" i="12"/>
  <c r="R123" i="12"/>
  <c r="Q123" i="12"/>
  <c r="R122" i="12"/>
  <c r="Q122" i="12"/>
  <c r="R121" i="12"/>
  <c r="Q121" i="12"/>
  <c r="R120" i="12"/>
  <c r="Q120" i="12"/>
  <c r="R119" i="12"/>
  <c r="Q119" i="12"/>
  <c r="R118" i="12"/>
  <c r="Q118" i="12"/>
  <c r="R117" i="12"/>
  <c r="Q117" i="12"/>
  <c r="R114" i="12"/>
  <c r="Q114" i="12"/>
  <c r="R113" i="12"/>
  <c r="Q113" i="12"/>
  <c r="R112" i="12"/>
  <c r="Q112" i="12"/>
  <c r="R111" i="12"/>
  <c r="Q111" i="12"/>
  <c r="R110" i="12"/>
  <c r="Q110" i="12"/>
  <c r="R109" i="12"/>
  <c r="Q109" i="12"/>
  <c r="R108" i="12"/>
  <c r="Q108" i="12"/>
  <c r="R107" i="12"/>
  <c r="Q107" i="12"/>
  <c r="R106" i="12"/>
  <c r="Q106" i="12"/>
  <c r="R105" i="12"/>
  <c r="Q105" i="12"/>
  <c r="R104" i="12"/>
  <c r="Q104" i="12"/>
  <c r="R103" i="12"/>
  <c r="Q103" i="12"/>
  <c r="R102" i="12"/>
  <c r="Q102" i="12"/>
  <c r="R101" i="12"/>
  <c r="Q101" i="12"/>
  <c r="R100" i="12"/>
  <c r="Q100" i="12"/>
  <c r="R99" i="12"/>
  <c r="Q99" i="12"/>
  <c r="R98" i="12"/>
  <c r="Q98" i="12"/>
  <c r="R97" i="12"/>
  <c r="Q97" i="12"/>
  <c r="R96" i="12"/>
  <c r="Q96" i="12"/>
  <c r="R95" i="12"/>
  <c r="Q95" i="12"/>
  <c r="R94" i="12"/>
  <c r="Q94" i="12"/>
  <c r="R93" i="12"/>
  <c r="Q93" i="12"/>
  <c r="R92" i="12"/>
  <c r="Q92" i="12"/>
  <c r="R91" i="12"/>
  <c r="Q91" i="12"/>
  <c r="R89" i="12"/>
  <c r="Q89" i="12"/>
  <c r="R88" i="12"/>
  <c r="Q88" i="12"/>
  <c r="R87" i="12"/>
  <c r="Q87" i="12"/>
  <c r="R85" i="12"/>
  <c r="Q85" i="12"/>
  <c r="R84" i="12"/>
  <c r="Q84" i="12"/>
  <c r="R83" i="12"/>
  <c r="Q83" i="12"/>
  <c r="R82" i="12"/>
  <c r="Q82" i="12"/>
  <c r="R81" i="12"/>
  <c r="Q81" i="12"/>
  <c r="R80" i="12"/>
  <c r="Q80" i="12"/>
  <c r="R79" i="12"/>
  <c r="Q79" i="12"/>
  <c r="R77" i="12"/>
  <c r="Q77" i="12"/>
  <c r="R75" i="12"/>
  <c r="Q75" i="12"/>
  <c r="R74" i="12"/>
  <c r="Q74" i="12"/>
  <c r="R73" i="12"/>
  <c r="Q73" i="12"/>
  <c r="R72" i="12"/>
  <c r="Q72" i="12"/>
  <c r="R71" i="12"/>
  <c r="Q71" i="12"/>
  <c r="R70" i="12"/>
  <c r="Q70" i="12"/>
  <c r="R68" i="12"/>
  <c r="Q68" i="12"/>
  <c r="R66" i="12"/>
  <c r="Q66" i="12"/>
  <c r="R65" i="12"/>
  <c r="Q65" i="12"/>
  <c r="R64" i="12"/>
  <c r="Q64" i="12"/>
  <c r="R63" i="12"/>
  <c r="Q63" i="12"/>
  <c r="R59" i="12"/>
  <c r="Q59" i="12"/>
  <c r="R58" i="12"/>
  <c r="Q58" i="12"/>
  <c r="R56" i="12"/>
  <c r="Q56" i="12"/>
  <c r="R55" i="12"/>
  <c r="Q55" i="12"/>
  <c r="R54" i="12"/>
  <c r="Q54" i="12"/>
  <c r="R53" i="12"/>
  <c r="Q53" i="12"/>
  <c r="R52" i="12"/>
  <c r="Q52" i="12"/>
  <c r="R51" i="12"/>
  <c r="Q51" i="12"/>
  <c r="R50" i="12"/>
  <c r="Q50" i="12"/>
  <c r="R49" i="12"/>
  <c r="Q49" i="12"/>
  <c r="R48" i="12"/>
  <c r="Q48" i="12"/>
  <c r="R47" i="12"/>
  <c r="Q47" i="12"/>
  <c r="R46" i="12"/>
  <c r="Q46" i="12"/>
  <c r="R45" i="12"/>
  <c r="Q45" i="12"/>
  <c r="R44" i="12"/>
  <c r="Q44" i="12"/>
  <c r="R43" i="12"/>
  <c r="Q43" i="12"/>
  <c r="R42" i="12"/>
  <c r="Q42" i="12"/>
  <c r="R41" i="12"/>
  <c r="Q41" i="12"/>
  <c r="R40" i="12"/>
  <c r="Q40" i="12"/>
  <c r="R39" i="12"/>
  <c r="Q39" i="12"/>
  <c r="R38" i="12"/>
  <c r="Q38" i="12"/>
  <c r="R36" i="12"/>
  <c r="Q36" i="12"/>
  <c r="R35" i="12"/>
  <c r="Q35" i="12"/>
  <c r="R34" i="12"/>
  <c r="Q34" i="12"/>
  <c r="R33" i="12"/>
  <c r="Q33" i="12"/>
  <c r="R32" i="12"/>
  <c r="Q32" i="12"/>
  <c r="R31" i="12"/>
  <c r="Q31" i="12"/>
  <c r="R30" i="12"/>
  <c r="Q30" i="12"/>
  <c r="R29" i="12"/>
  <c r="Q29" i="12"/>
  <c r="R28" i="12"/>
  <c r="Q28" i="12"/>
  <c r="R26" i="12"/>
  <c r="Q26" i="12"/>
  <c r="R25" i="12"/>
  <c r="Q25" i="12"/>
  <c r="R24" i="12"/>
  <c r="Q24" i="12"/>
  <c r="R22" i="12"/>
  <c r="Q22" i="12"/>
  <c r="R21" i="12"/>
  <c r="Q21" i="12"/>
  <c r="R20" i="12"/>
  <c r="Q20" i="12"/>
  <c r="R19" i="12"/>
  <c r="Q19" i="12"/>
  <c r="R17" i="12"/>
  <c r="Q17" i="12"/>
  <c r="R16" i="12"/>
  <c r="Q16" i="12"/>
  <c r="R15" i="12"/>
  <c r="Q15" i="12"/>
  <c r="R14" i="12"/>
  <c r="Q14" i="12"/>
  <c r="R13" i="12"/>
  <c r="Q13" i="12"/>
  <c r="J208" i="12"/>
  <c r="I208" i="12"/>
  <c r="J207" i="12"/>
  <c r="I207" i="12"/>
  <c r="J206" i="12"/>
  <c r="I206" i="12"/>
  <c r="J205" i="12"/>
  <c r="I205" i="12"/>
  <c r="J204" i="12"/>
  <c r="I204" i="12"/>
  <c r="J203" i="12"/>
  <c r="I203" i="12"/>
  <c r="J202" i="12"/>
  <c r="I202" i="12"/>
  <c r="J201" i="12"/>
  <c r="I201" i="12"/>
  <c r="J200" i="12"/>
  <c r="I200" i="12"/>
  <c r="J199" i="12"/>
  <c r="I199" i="12"/>
  <c r="J198" i="12"/>
  <c r="I198" i="12"/>
  <c r="J197" i="12"/>
  <c r="I197" i="12"/>
  <c r="J196" i="12"/>
  <c r="I196" i="12"/>
  <c r="J195" i="12"/>
  <c r="I195" i="12"/>
  <c r="J194" i="12"/>
  <c r="I194" i="12"/>
  <c r="J193" i="12"/>
  <c r="I193" i="12"/>
  <c r="J192" i="12"/>
  <c r="I192" i="12"/>
  <c r="J191" i="12"/>
  <c r="I191" i="12"/>
  <c r="J190" i="12"/>
  <c r="I190" i="12"/>
  <c r="J189" i="12"/>
  <c r="I189" i="12"/>
  <c r="J188" i="12"/>
  <c r="I188" i="12"/>
  <c r="J187" i="12"/>
  <c r="I187" i="12"/>
  <c r="J185" i="12"/>
  <c r="I185" i="12"/>
  <c r="J184" i="12"/>
  <c r="I184" i="12"/>
  <c r="J183" i="12"/>
  <c r="I183" i="12"/>
  <c r="J182" i="12"/>
  <c r="I182" i="12"/>
  <c r="J181" i="12"/>
  <c r="I181" i="12"/>
  <c r="J180" i="12"/>
  <c r="I180" i="12"/>
  <c r="J179" i="12"/>
  <c r="I179" i="12"/>
  <c r="J178" i="12"/>
  <c r="I178" i="12"/>
  <c r="J176" i="12"/>
  <c r="I176" i="12"/>
  <c r="J175" i="12"/>
  <c r="I175" i="12"/>
  <c r="J173" i="12"/>
  <c r="I173" i="12"/>
  <c r="J172" i="12"/>
  <c r="I172" i="12"/>
  <c r="J171" i="12"/>
  <c r="I171" i="12"/>
  <c r="J170" i="12"/>
  <c r="I170" i="12"/>
  <c r="J169" i="12"/>
  <c r="I169" i="12"/>
  <c r="J168" i="12"/>
  <c r="I168" i="12"/>
  <c r="J167" i="12"/>
  <c r="I167" i="12"/>
  <c r="J166" i="12"/>
  <c r="I166" i="12"/>
  <c r="J164" i="12"/>
  <c r="I164" i="12"/>
  <c r="J162" i="12"/>
  <c r="I162" i="12"/>
  <c r="J161" i="12"/>
  <c r="I161" i="12"/>
  <c r="J160" i="12"/>
  <c r="I160" i="12"/>
  <c r="J159" i="12"/>
  <c r="I159" i="12"/>
  <c r="J158" i="12"/>
  <c r="I158" i="12"/>
  <c r="J157" i="12"/>
  <c r="I157" i="12"/>
  <c r="J156" i="12"/>
  <c r="I156" i="12"/>
  <c r="J154" i="12"/>
  <c r="I154" i="12"/>
  <c r="J152" i="12"/>
  <c r="I152" i="12"/>
  <c r="J151" i="12"/>
  <c r="I151" i="12"/>
  <c r="J150" i="12"/>
  <c r="I150" i="12"/>
  <c r="J149" i="12"/>
  <c r="I149" i="12"/>
  <c r="J148" i="12"/>
  <c r="I148" i="12"/>
  <c r="J147" i="12"/>
  <c r="I147" i="12"/>
  <c r="J146" i="12"/>
  <c r="I146" i="12"/>
  <c r="J145" i="12"/>
  <c r="I145" i="12"/>
  <c r="J144" i="12"/>
  <c r="I144" i="12"/>
  <c r="J143" i="12"/>
  <c r="I143" i="12"/>
  <c r="J142" i="12"/>
  <c r="I142" i="12"/>
  <c r="J141" i="12"/>
  <c r="I141" i="12"/>
  <c r="J139" i="12"/>
  <c r="I139" i="12"/>
  <c r="J138" i="12"/>
  <c r="I138" i="12"/>
  <c r="J137" i="12"/>
  <c r="I137" i="12"/>
  <c r="J136" i="12"/>
  <c r="I136" i="12"/>
  <c r="J135" i="12"/>
  <c r="I135" i="12"/>
  <c r="J134" i="12"/>
  <c r="I134" i="12"/>
  <c r="J133" i="12"/>
  <c r="I133" i="12"/>
  <c r="J132" i="12"/>
  <c r="I132" i="12"/>
  <c r="J131" i="12"/>
  <c r="I131" i="12"/>
  <c r="J130" i="12"/>
  <c r="I130" i="12"/>
  <c r="J129" i="12"/>
  <c r="I129" i="12"/>
  <c r="J128" i="12"/>
  <c r="I128" i="12"/>
  <c r="J127" i="12"/>
  <c r="I127" i="12"/>
  <c r="J126" i="12"/>
  <c r="I126" i="12"/>
  <c r="J125" i="12"/>
  <c r="I125" i="12"/>
  <c r="J124" i="12"/>
  <c r="I124" i="12"/>
  <c r="J123" i="12"/>
  <c r="I123" i="12"/>
  <c r="J122" i="12"/>
  <c r="I122" i="12"/>
  <c r="J121" i="12"/>
  <c r="I121" i="12"/>
  <c r="J120" i="12"/>
  <c r="I120" i="12"/>
  <c r="J119" i="12"/>
  <c r="I119" i="12"/>
  <c r="J118" i="12"/>
  <c r="I118" i="12"/>
  <c r="J117" i="12"/>
  <c r="I117" i="12"/>
  <c r="J114" i="12"/>
  <c r="I114" i="12"/>
  <c r="J113" i="12"/>
  <c r="I113" i="12"/>
  <c r="J112" i="12"/>
  <c r="I112" i="12"/>
  <c r="J111" i="12"/>
  <c r="I111" i="12"/>
  <c r="J110" i="12"/>
  <c r="I110" i="12"/>
  <c r="J109" i="12"/>
  <c r="I109" i="12"/>
  <c r="J108" i="12"/>
  <c r="I108" i="12"/>
  <c r="J107" i="12"/>
  <c r="I107" i="12"/>
  <c r="J106" i="12"/>
  <c r="I106" i="12"/>
  <c r="J105" i="12"/>
  <c r="I105" i="12"/>
  <c r="J104" i="12"/>
  <c r="I104" i="12"/>
  <c r="J103" i="12"/>
  <c r="I103" i="12"/>
  <c r="J102" i="12"/>
  <c r="I102" i="12"/>
  <c r="J101" i="12"/>
  <c r="I101" i="12"/>
  <c r="J100" i="12"/>
  <c r="I100" i="12"/>
  <c r="J99" i="12"/>
  <c r="I99" i="12"/>
  <c r="J98" i="12"/>
  <c r="I98" i="12"/>
  <c r="J97" i="12"/>
  <c r="I97" i="12"/>
  <c r="J96" i="12"/>
  <c r="I96" i="12"/>
  <c r="J95" i="12"/>
  <c r="I95" i="12"/>
  <c r="J94" i="12"/>
  <c r="I94" i="12"/>
  <c r="J93" i="12"/>
  <c r="I93" i="12"/>
  <c r="J92" i="12"/>
  <c r="I92" i="12"/>
  <c r="J91" i="12"/>
  <c r="I91" i="12"/>
  <c r="J89" i="12"/>
  <c r="I89" i="12"/>
  <c r="J88" i="12"/>
  <c r="I88" i="12"/>
  <c r="J87" i="12"/>
  <c r="I87" i="12"/>
  <c r="J85" i="12"/>
  <c r="I85" i="12"/>
  <c r="J84" i="12"/>
  <c r="I84" i="12"/>
  <c r="J83" i="12"/>
  <c r="I83" i="12"/>
  <c r="J82" i="12"/>
  <c r="I82" i="12"/>
  <c r="J81" i="12"/>
  <c r="I81" i="12"/>
  <c r="J80" i="12"/>
  <c r="I80" i="12"/>
  <c r="J79" i="12"/>
  <c r="I79" i="12"/>
  <c r="J77" i="12"/>
  <c r="I77" i="12"/>
  <c r="J75" i="12"/>
  <c r="I75" i="12"/>
  <c r="J74" i="12"/>
  <c r="I74" i="12"/>
  <c r="J73" i="12"/>
  <c r="I73" i="12"/>
  <c r="J72" i="12"/>
  <c r="I72" i="12"/>
  <c r="J71" i="12"/>
  <c r="I71" i="12"/>
  <c r="J70" i="12"/>
  <c r="I70" i="12"/>
  <c r="J68" i="12"/>
  <c r="I68" i="12"/>
  <c r="J66" i="12"/>
  <c r="I66" i="12"/>
  <c r="J65" i="12"/>
  <c r="I65" i="12"/>
  <c r="J64" i="12"/>
  <c r="I64" i="12"/>
  <c r="J63" i="12"/>
  <c r="I63" i="12"/>
  <c r="J59" i="12"/>
  <c r="I59" i="12"/>
  <c r="J58" i="12"/>
  <c r="I58" i="12"/>
  <c r="J56" i="12"/>
  <c r="I56" i="12"/>
  <c r="J55" i="12"/>
  <c r="I55" i="12"/>
  <c r="J54" i="12"/>
  <c r="I54" i="12"/>
  <c r="J53" i="12"/>
  <c r="I53" i="12"/>
  <c r="J52" i="12"/>
  <c r="I52" i="12"/>
  <c r="J51" i="12"/>
  <c r="I51" i="12"/>
  <c r="J50" i="12"/>
  <c r="I50" i="12"/>
  <c r="J49" i="12"/>
  <c r="I49" i="12"/>
  <c r="J48" i="12"/>
  <c r="I48" i="12"/>
  <c r="J47" i="12"/>
  <c r="I47" i="12"/>
  <c r="J46" i="12"/>
  <c r="I46" i="12"/>
  <c r="J45" i="12"/>
  <c r="I45" i="12"/>
  <c r="J44" i="12"/>
  <c r="I44" i="12"/>
  <c r="J43" i="12"/>
  <c r="I43" i="12"/>
  <c r="J42" i="12"/>
  <c r="I42" i="12"/>
  <c r="J41" i="12"/>
  <c r="I41" i="12"/>
  <c r="J40" i="12"/>
  <c r="I40" i="12"/>
  <c r="J39" i="12"/>
  <c r="I39" i="12"/>
  <c r="J38" i="12"/>
  <c r="I38" i="12"/>
  <c r="J36" i="12"/>
  <c r="I36" i="12"/>
  <c r="J35" i="12"/>
  <c r="I35" i="12"/>
  <c r="J34" i="12"/>
  <c r="I34" i="12"/>
  <c r="J33" i="12"/>
  <c r="I33" i="12"/>
  <c r="J32" i="12"/>
  <c r="I32" i="12"/>
  <c r="J31" i="12"/>
  <c r="I31" i="12"/>
  <c r="J30" i="12"/>
  <c r="I30" i="12"/>
  <c r="J29" i="12"/>
  <c r="I29" i="12"/>
  <c r="J28" i="12"/>
  <c r="I28" i="12"/>
  <c r="J26" i="12"/>
  <c r="I26" i="12"/>
  <c r="J25" i="12"/>
  <c r="I25" i="12"/>
  <c r="J24" i="12"/>
  <c r="I24" i="12"/>
  <c r="J22" i="12"/>
  <c r="I22" i="12"/>
  <c r="J21" i="12"/>
  <c r="I21" i="12"/>
  <c r="J20" i="12"/>
  <c r="I20" i="12"/>
  <c r="J19" i="12"/>
  <c r="I19" i="12"/>
  <c r="J17" i="12"/>
  <c r="I17" i="12"/>
  <c r="J16" i="12"/>
  <c r="I16" i="12"/>
  <c r="J15" i="12"/>
  <c r="I15" i="12"/>
  <c r="J14" i="12"/>
  <c r="I14" i="12"/>
  <c r="J13" i="12"/>
  <c r="I13" i="12"/>
  <c r="AN209" i="12"/>
  <c r="AM209" i="12"/>
  <c r="AL209" i="12"/>
  <c r="AF209" i="12"/>
  <c r="AE209" i="12"/>
  <c r="AD209" i="12"/>
  <c r="X209" i="12"/>
  <c r="W209" i="12"/>
  <c r="V209" i="12"/>
  <c r="P209" i="12"/>
  <c r="O209" i="12"/>
  <c r="N209" i="12"/>
  <c r="H209" i="12"/>
  <c r="G209" i="12"/>
  <c r="F209" i="12"/>
  <c r="K28" i="13" l="1"/>
  <c r="K31" i="13"/>
  <c r="K36" i="13"/>
  <c r="K42" i="13"/>
  <c r="K44" i="13"/>
  <c r="K46" i="13"/>
  <c r="K48" i="13"/>
  <c r="K52" i="13"/>
  <c r="AI12" i="13"/>
  <c r="AI14" i="13"/>
  <c r="AI27" i="13"/>
  <c r="AI30" i="13"/>
  <c r="AI33" i="13"/>
  <c r="AI35" i="13"/>
  <c r="AI41" i="13"/>
  <c r="AI45" i="13"/>
  <c r="AI47" i="13"/>
  <c r="AI16" i="13"/>
  <c r="AA16" i="13"/>
  <c r="AA52" i="13"/>
  <c r="S14" i="13"/>
  <c r="S17" i="13"/>
  <c r="S20" i="13"/>
  <c r="S22" i="13"/>
  <c r="S27" i="13"/>
  <c r="S33" i="13"/>
  <c r="S45" i="13"/>
  <c r="S47" i="13"/>
  <c r="AA21" i="13"/>
  <c r="AA36" i="13"/>
  <c r="AI48" i="13"/>
  <c r="S48" i="13"/>
  <c r="AA17" i="13"/>
  <c r="AA20" i="13"/>
  <c r="AA22" i="13"/>
  <c r="AA33" i="13"/>
  <c r="AA35" i="13"/>
  <c r="AI13" i="13"/>
  <c r="S52" i="13"/>
  <c r="E6" i="11"/>
  <c r="S30" i="13"/>
  <c r="Z54" i="13"/>
  <c r="S28" i="13"/>
  <c r="S31" i="13"/>
  <c r="S38" i="13"/>
  <c r="S40" i="13"/>
  <c r="S42" i="13"/>
  <c r="S44" i="13"/>
  <c r="AA26" i="13"/>
  <c r="AA28" i="13"/>
  <c r="AI26" i="13"/>
  <c r="AI28" i="13"/>
  <c r="AI31" i="13"/>
  <c r="AI36" i="13"/>
  <c r="AI42" i="13"/>
  <c r="AI44" i="13"/>
  <c r="AI49" i="13"/>
  <c r="K21" i="13"/>
  <c r="K14" i="13"/>
  <c r="K17" i="13"/>
  <c r="K20" i="13"/>
  <c r="K27" i="13"/>
  <c r="K53" i="13"/>
  <c r="G188" i="6"/>
  <c r="E5" i="11" s="1"/>
  <c r="U42" i="6"/>
  <c r="U122" i="6"/>
  <c r="U139" i="6"/>
  <c r="L153" i="6"/>
  <c r="H188" i="6"/>
  <c r="L32" i="6"/>
  <c r="L34" i="6"/>
  <c r="L39" i="6"/>
  <c r="L68" i="6"/>
  <c r="L70" i="6"/>
  <c r="L72" i="6"/>
  <c r="U13" i="6"/>
  <c r="U15" i="6"/>
  <c r="U25" i="6"/>
  <c r="U73" i="6"/>
  <c r="U75" i="6"/>
  <c r="U80" i="6"/>
  <c r="U115" i="6"/>
  <c r="U108" i="6"/>
  <c r="U110" i="6"/>
  <c r="U141" i="6"/>
  <c r="U143" i="6"/>
  <c r="U147" i="6"/>
  <c r="U180" i="6"/>
  <c r="U30" i="6"/>
  <c r="U32" i="6"/>
  <c r="U39" i="6"/>
  <c r="U41" i="6"/>
  <c r="U72" i="6"/>
  <c r="U76" i="6"/>
  <c r="U78" i="6"/>
  <c r="AQ59" i="12"/>
  <c r="AQ61" i="12"/>
  <c r="AQ28" i="12"/>
  <c r="AQ57" i="12"/>
  <c r="AQ124" i="12"/>
  <c r="AQ126" i="12"/>
  <c r="AQ130" i="12"/>
  <c r="AQ134" i="12"/>
  <c r="AQ138" i="12"/>
  <c r="AQ141" i="12"/>
  <c r="AQ147" i="12"/>
  <c r="AQ155" i="12"/>
  <c r="AQ157" i="12"/>
  <c r="AQ159" i="12"/>
  <c r="AQ163" i="12"/>
  <c r="AQ168" i="12"/>
  <c r="AQ172" i="12"/>
  <c r="AQ175" i="12"/>
  <c r="AQ182" i="12"/>
  <c r="AA122" i="12"/>
  <c r="AA171" i="12"/>
  <c r="AA173" i="12"/>
  <c r="AA176" i="12"/>
  <c r="AA179" i="12"/>
  <c r="AI89" i="12"/>
  <c r="AI96" i="12"/>
  <c r="AI106" i="12"/>
  <c r="AI108" i="12"/>
  <c r="AI112" i="12"/>
  <c r="AQ20" i="12"/>
  <c r="AQ25" i="12"/>
  <c r="AQ27" i="12"/>
  <c r="AQ50" i="12"/>
  <c r="AQ58" i="12"/>
  <c r="AQ60" i="12"/>
  <c r="G213" i="12"/>
  <c r="AQ19" i="12"/>
  <c r="AQ32" i="12"/>
  <c r="AQ34" i="12"/>
  <c r="AQ36" i="12"/>
  <c r="AQ41" i="12"/>
  <c r="AQ45" i="12"/>
  <c r="AQ49" i="12"/>
  <c r="AQ51" i="12"/>
  <c r="AQ123" i="12"/>
  <c r="AQ151" i="12"/>
  <c r="AQ191" i="12"/>
  <c r="AQ193" i="12"/>
  <c r="AQ195" i="12"/>
  <c r="AQ199" i="12"/>
  <c r="AQ203" i="12"/>
  <c r="F213" i="12"/>
  <c r="E4" i="11" s="1"/>
  <c r="AP209" i="12"/>
  <c r="AQ29" i="12"/>
  <c r="AQ33" i="12"/>
  <c r="AH209" i="12"/>
  <c r="AQ84" i="12"/>
  <c r="AQ86" i="12"/>
  <c r="AQ88" i="12"/>
  <c r="AQ95" i="12"/>
  <c r="AQ97" i="12"/>
  <c r="AQ101" i="12"/>
  <c r="AQ103" i="12"/>
  <c r="AQ105" i="12"/>
  <c r="AQ111" i="12"/>
  <c r="AQ113" i="12"/>
  <c r="AQ115" i="12"/>
  <c r="AQ148" i="12"/>
  <c r="AQ150" i="12"/>
  <c r="AH54" i="13"/>
  <c r="J57" i="13" s="1"/>
  <c r="AI17" i="13"/>
  <c r="AI20" i="13"/>
  <c r="AI22" i="13"/>
  <c r="AI25" i="13"/>
  <c r="AI18" i="13"/>
  <c r="AI21" i="13"/>
  <c r="AI24" i="13"/>
  <c r="AI52" i="13"/>
  <c r="AA37" i="13"/>
  <c r="AA39" i="13"/>
  <c r="AA43" i="13"/>
  <c r="AA49" i="13"/>
  <c r="AA51" i="13"/>
  <c r="AA24" i="13"/>
  <c r="AA31" i="13"/>
  <c r="AA12" i="13"/>
  <c r="AA14" i="13"/>
  <c r="AA40" i="13"/>
  <c r="AA42" i="13"/>
  <c r="AA44" i="13"/>
  <c r="AA46" i="13"/>
  <c r="AA48" i="13"/>
  <c r="AA50" i="13"/>
  <c r="S21" i="13"/>
  <c r="S39" i="13"/>
  <c r="S43" i="13"/>
  <c r="S49" i="13"/>
  <c r="S51" i="13"/>
  <c r="R54" i="13"/>
  <c r="S36" i="13"/>
  <c r="J54" i="13"/>
  <c r="K13" i="13"/>
  <c r="K26" i="13"/>
  <c r="K30" i="13"/>
  <c r="K33" i="13"/>
  <c r="K35" i="13"/>
  <c r="K49" i="13"/>
  <c r="K51" i="13"/>
  <c r="T186" i="6"/>
  <c r="U97" i="6"/>
  <c r="U106" i="6"/>
  <c r="U125" i="6"/>
  <c r="U127" i="6"/>
  <c r="U89" i="6"/>
  <c r="U93" i="6"/>
  <c r="U95" i="6"/>
  <c r="U98" i="6"/>
  <c r="U107" i="6"/>
  <c r="U111" i="6"/>
  <c r="U113" i="6"/>
  <c r="U158" i="6"/>
  <c r="U160" i="6"/>
  <c r="U166" i="6"/>
  <c r="U168" i="6"/>
  <c r="U170" i="6"/>
  <c r="U173" i="6"/>
  <c r="U175" i="6"/>
  <c r="L166" i="6"/>
  <c r="L40" i="6"/>
  <c r="L42" i="6"/>
  <c r="L44" i="6"/>
  <c r="L46" i="6"/>
  <c r="L49" i="6"/>
  <c r="L51" i="6"/>
  <c r="L57" i="6"/>
  <c r="L59" i="6"/>
  <c r="L63" i="6"/>
  <c r="L65" i="6"/>
  <c r="L67" i="6"/>
  <c r="L73" i="6"/>
  <c r="L75" i="6"/>
  <c r="L80" i="6"/>
  <c r="L82" i="6"/>
  <c r="L84" i="6"/>
  <c r="L109" i="6"/>
  <c r="L111" i="6"/>
  <c r="L114" i="6"/>
  <c r="L116" i="6"/>
  <c r="L118" i="6"/>
  <c r="L120" i="6"/>
  <c r="L127" i="6"/>
  <c r="L129" i="6"/>
  <c r="L131" i="6"/>
  <c r="L133" i="6"/>
  <c r="L135" i="6"/>
  <c r="L137" i="6"/>
  <c r="L143" i="6"/>
  <c r="L145" i="6"/>
  <c r="L147" i="6"/>
  <c r="L149" i="6"/>
  <c r="L151" i="6"/>
  <c r="AA123" i="12"/>
  <c r="AA127" i="12"/>
  <c r="AA162" i="12"/>
  <c r="AI44" i="12"/>
  <c r="AI61" i="12"/>
  <c r="AI121" i="12"/>
  <c r="AI137" i="12"/>
  <c r="AI176" i="12"/>
  <c r="AI16" i="12"/>
  <c r="AI21" i="12"/>
  <c r="AI88" i="12"/>
  <c r="AI113" i="12"/>
  <c r="AI149" i="12"/>
  <c r="AI159" i="12"/>
  <c r="AI163" i="12"/>
  <c r="AI166" i="12"/>
  <c r="AI168" i="12"/>
  <c r="AI170" i="12"/>
  <c r="AI172" i="12"/>
  <c r="AI175" i="12"/>
  <c r="AI180" i="12"/>
  <c r="AI183" i="12"/>
  <c r="AI185" i="12"/>
  <c r="AI190" i="12"/>
  <c r="AI30" i="12"/>
  <c r="AI129" i="12"/>
  <c r="AI154" i="12"/>
  <c r="AI167" i="12"/>
  <c r="AI51" i="13"/>
  <c r="AI34" i="13"/>
  <c r="AI43" i="13"/>
  <c r="AI46" i="13"/>
  <c r="AI53" i="13"/>
  <c r="AI50" i="13"/>
  <c r="AA53" i="13"/>
  <c r="Y54" i="13"/>
  <c r="AA25" i="13"/>
  <c r="AA34" i="13"/>
  <c r="AA41" i="13"/>
  <c r="AA18" i="13"/>
  <c r="AA27" i="13"/>
  <c r="AA30" i="13"/>
  <c r="AA38" i="13"/>
  <c r="AA45" i="13"/>
  <c r="AA47" i="13"/>
  <c r="S16" i="13"/>
  <c r="S35" i="13"/>
  <c r="S37" i="13"/>
  <c r="S46" i="13"/>
  <c r="S53" i="13"/>
  <c r="S12" i="13"/>
  <c r="S18" i="13"/>
  <c r="S34" i="13"/>
  <c r="S41" i="13"/>
  <c r="S50" i="13"/>
  <c r="K16" i="13"/>
  <c r="K22" i="13"/>
  <c r="K25" i="13"/>
  <c r="K41" i="13"/>
  <c r="K43" i="13"/>
  <c r="K50" i="13"/>
  <c r="K24" i="13"/>
  <c r="K12" i="13"/>
  <c r="K18" i="13"/>
  <c r="K34" i="13"/>
  <c r="K45" i="13"/>
  <c r="K47" i="13"/>
  <c r="U18" i="6"/>
  <c r="U20" i="6"/>
  <c r="U23" i="6"/>
  <c r="U48" i="6"/>
  <c r="U50" i="6"/>
  <c r="U56" i="6"/>
  <c r="U60" i="6"/>
  <c r="U68" i="6"/>
  <c r="U70" i="6"/>
  <c r="U82" i="6"/>
  <c r="U84" i="6"/>
  <c r="U88" i="6"/>
  <c r="U102" i="6"/>
  <c r="U105" i="6"/>
  <c r="U114" i="6"/>
  <c r="U116" i="6"/>
  <c r="U118" i="6"/>
  <c r="U136" i="6"/>
  <c r="U138" i="6"/>
  <c r="U149" i="6"/>
  <c r="U151" i="6"/>
  <c r="U156" i="6"/>
  <c r="U29" i="6"/>
  <c r="U31" i="6"/>
  <c r="U33" i="6"/>
  <c r="U38" i="6"/>
  <c r="U40" i="6"/>
  <c r="U90" i="6"/>
  <c r="U92" i="6"/>
  <c r="U12" i="6"/>
  <c r="U21" i="6"/>
  <c r="U24" i="6"/>
  <c r="U46" i="6"/>
  <c r="U49" i="6"/>
  <c r="U51" i="6"/>
  <c r="U53" i="6"/>
  <c r="U55" i="6"/>
  <c r="U59" i="6"/>
  <c r="U61" i="6"/>
  <c r="U63" i="6"/>
  <c r="U65" i="6"/>
  <c r="U67" i="6"/>
  <c r="U71" i="6"/>
  <c r="U85" i="6"/>
  <c r="U87" i="6"/>
  <c r="U99" i="6"/>
  <c r="U101" i="6"/>
  <c r="U119" i="6"/>
  <c r="U121" i="6"/>
  <c r="U131" i="6"/>
  <c r="U133" i="6"/>
  <c r="U135" i="6"/>
  <c r="U152" i="6"/>
  <c r="U155" i="6"/>
  <c r="U184" i="6"/>
  <c r="L23" i="6"/>
  <c r="L52" i="6"/>
  <c r="L60" i="6"/>
  <c r="L162" i="6"/>
  <c r="L165" i="6"/>
  <c r="L167" i="6"/>
  <c r="L176" i="6"/>
  <c r="L180" i="6"/>
  <c r="AO209" i="12"/>
  <c r="AQ93" i="12"/>
  <c r="AQ114" i="12"/>
  <c r="AQ15" i="12"/>
  <c r="AQ53" i="12"/>
  <c r="AQ109" i="12"/>
  <c r="AQ118" i="12"/>
  <c r="AQ143" i="12"/>
  <c r="AQ178" i="12"/>
  <c r="AQ207" i="12"/>
  <c r="AQ16" i="12"/>
  <c r="AQ18" i="12"/>
  <c r="AQ21" i="12"/>
  <c r="AQ24" i="12"/>
  <c r="AQ42" i="12"/>
  <c r="AQ44" i="12"/>
  <c r="AQ66" i="12"/>
  <c r="AQ69" i="12"/>
  <c r="AQ71" i="12"/>
  <c r="AQ77" i="12"/>
  <c r="AQ102" i="12"/>
  <c r="AQ110" i="12"/>
  <c r="AQ112" i="12"/>
  <c r="AQ131" i="12"/>
  <c r="AQ133" i="12"/>
  <c r="AQ164" i="12"/>
  <c r="AQ167" i="12"/>
  <c r="AQ200" i="12"/>
  <c r="AQ202" i="12"/>
  <c r="AI69" i="12"/>
  <c r="AI77" i="12"/>
  <c r="AI13" i="12"/>
  <c r="AI15" i="12"/>
  <c r="AI20" i="12"/>
  <c r="AA182" i="12"/>
  <c r="AA187" i="12"/>
  <c r="AA191" i="12"/>
  <c r="AA193" i="12"/>
  <c r="AA195" i="12"/>
  <c r="AA199" i="12"/>
  <c r="AA207" i="12"/>
  <c r="Z209" i="12"/>
  <c r="R209" i="12"/>
  <c r="AG54" i="13"/>
  <c r="I57" i="13" s="1"/>
  <c r="AA13" i="13"/>
  <c r="Q54" i="13"/>
  <c r="S25" i="13"/>
  <c r="I54" i="13"/>
  <c r="L15" i="6"/>
  <c r="L30" i="6"/>
  <c r="U26" i="6"/>
  <c r="U28" i="6"/>
  <c r="U35" i="6"/>
  <c r="U43" i="6"/>
  <c r="U45" i="6"/>
  <c r="U58" i="6"/>
  <c r="U181" i="6"/>
  <c r="U183" i="6"/>
  <c r="L41" i="6"/>
  <c r="L48" i="6"/>
  <c r="L50" i="6"/>
  <c r="L74" i="6"/>
  <c r="L81" i="6"/>
  <c r="L83" i="6"/>
  <c r="L88" i="6"/>
  <c r="L101" i="6"/>
  <c r="U14" i="6"/>
  <c r="U62" i="6"/>
  <c r="U169" i="6"/>
  <c r="U178" i="6"/>
  <c r="U185" i="6"/>
  <c r="L89" i="6"/>
  <c r="L91" i="6"/>
  <c r="L98" i="6"/>
  <c r="L100" i="6"/>
  <c r="L102" i="6"/>
  <c r="L105" i="6"/>
  <c r="L108" i="6"/>
  <c r="L110" i="6"/>
  <c r="L117" i="6"/>
  <c r="L119" i="6"/>
  <c r="L138" i="6"/>
  <c r="L140" i="6"/>
  <c r="L142" i="6"/>
  <c r="L144" i="6"/>
  <c r="L150" i="6"/>
  <c r="L152" i="6"/>
  <c r="U17" i="6"/>
  <c r="U19" i="6"/>
  <c r="U27" i="6"/>
  <c r="U34" i="6"/>
  <c r="U36" i="6"/>
  <c r="U44" i="6"/>
  <c r="U52" i="6"/>
  <c r="U54" i="6"/>
  <c r="U57" i="6"/>
  <c r="U64" i="6"/>
  <c r="U66" i="6"/>
  <c r="U69" i="6"/>
  <c r="U74" i="6"/>
  <c r="U77" i="6"/>
  <c r="U83" i="6"/>
  <c r="U86" i="6"/>
  <c r="U91" i="6"/>
  <c r="U94" i="6"/>
  <c r="U100" i="6"/>
  <c r="U103" i="6"/>
  <c r="U109" i="6"/>
  <c r="U112" i="6"/>
  <c r="U117" i="6"/>
  <c r="U120" i="6"/>
  <c r="U126" i="6"/>
  <c r="U129" i="6"/>
  <c r="U134" i="6"/>
  <c r="U137" i="6"/>
  <c r="U142" i="6"/>
  <c r="U145" i="6"/>
  <c r="U150" i="6"/>
  <c r="U153" i="6"/>
  <c r="U159" i="6"/>
  <c r="U164" i="6"/>
  <c r="U172" i="6"/>
  <c r="U174" i="6"/>
  <c r="U182" i="6"/>
  <c r="S186" i="6"/>
  <c r="J186" i="6"/>
  <c r="J188" i="6" s="1"/>
  <c r="G5" i="11" s="1"/>
  <c r="L14" i="6"/>
  <c r="L18" i="6"/>
  <c r="L29" i="6"/>
  <c r="L38" i="6"/>
  <c r="L106" i="6"/>
  <c r="L184" i="6"/>
  <c r="L55" i="6"/>
  <c r="L125" i="6"/>
  <c r="L174" i="6"/>
  <c r="L185" i="6"/>
  <c r="L17" i="6"/>
  <c r="L19" i="6"/>
  <c r="L24" i="6"/>
  <c r="L26" i="6"/>
  <c r="L28" i="6"/>
  <c r="L58" i="6"/>
  <c r="L64" i="6"/>
  <c r="L66" i="6"/>
  <c r="L71" i="6"/>
  <c r="L90" i="6"/>
  <c r="L92" i="6"/>
  <c r="L94" i="6"/>
  <c r="L97" i="6"/>
  <c r="L99" i="6"/>
  <c r="L121" i="6"/>
  <c r="L124" i="6"/>
  <c r="L126" i="6"/>
  <c r="L128" i="6"/>
  <c r="L134" i="6"/>
  <c r="L136" i="6"/>
  <c r="L141" i="6"/>
  <c r="L168" i="6"/>
  <c r="L170" i="6"/>
  <c r="L173" i="6"/>
  <c r="L175" i="6"/>
  <c r="L178" i="6"/>
  <c r="L27" i="6"/>
  <c r="L54" i="6"/>
  <c r="L61" i="6"/>
  <c r="L77" i="6"/>
  <c r="L85" i="6"/>
  <c r="L87" i="6"/>
  <c r="L179" i="6"/>
  <c r="L181" i="6"/>
  <c r="L183" i="6"/>
  <c r="L12" i="6"/>
  <c r="L13" i="6"/>
  <c r="L16" i="6"/>
  <c r="L25" i="6"/>
  <c r="L33" i="6"/>
  <c r="L43" i="6"/>
  <c r="L45" i="6"/>
  <c r="L53" i="6"/>
  <c r="L56" i="6"/>
  <c r="L62" i="6"/>
  <c r="L69" i="6"/>
  <c r="L76" i="6"/>
  <c r="L78" i="6"/>
  <c r="L86" i="6"/>
  <c r="L93" i="6"/>
  <c r="L95" i="6"/>
  <c r="L103" i="6"/>
  <c r="L113" i="6"/>
  <c r="L115" i="6"/>
  <c r="L122" i="6"/>
  <c r="L130" i="6"/>
  <c r="L132" i="6"/>
  <c r="L139" i="6"/>
  <c r="L146" i="6"/>
  <c r="L148" i="6"/>
  <c r="L164" i="6"/>
  <c r="L169" i="6"/>
  <c r="L172" i="6"/>
  <c r="L182" i="6"/>
  <c r="K186" i="6"/>
  <c r="AA26" i="12"/>
  <c r="AA50" i="12"/>
  <c r="AA65" i="12"/>
  <c r="AI39" i="12"/>
  <c r="AI41" i="12"/>
  <c r="AI43" i="12"/>
  <c r="AI45" i="12"/>
  <c r="AI47" i="12"/>
  <c r="AI71" i="12"/>
  <c r="AI73" i="12"/>
  <c r="AI75" i="12"/>
  <c r="AI83" i="12"/>
  <c r="AI94" i="12"/>
  <c r="AI102" i="12"/>
  <c r="AI125" i="12"/>
  <c r="AI142" i="12"/>
  <c r="AI144" i="12"/>
  <c r="AI148" i="12"/>
  <c r="AI203" i="12"/>
  <c r="AQ13" i="12"/>
  <c r="AQ31" i="12"/>
  <c r="AQ39" i="12"/>
  <c r="AQ46" i="12"/>
  <c r="AQ48" i="12"/>
  <c r="AQ55" i="12"/>
  <c r="AQ63" i="12"/>
  <c r="AQ65" i="12"/>
  <c r="AQ73" i="12"/>
  <c r="AQ81" i="12"/>
  <c r="AQ83" i="12"/>
  <c r="AQ91" i="12"/>
  <c r="AQ98" i="12"/>
  <c r="AQ100" i="12"/>
  <c r="AQ107" i="12"/>
  <c r="AQ128" i="12"/>
  <c r="AQ135" i="12"/>
  <c r="AQ137" i="12"/>
  <c r="AQ145" i="12"/>
  <c r="AQ152" i="12"/>
  <c r="AQ154" i="12"/>
  <c r="AQ161" i="12"/>
  <c r="AQ169" i="12"/>
  <c r="AQ171" i="12"/>
  <c r="AQ180" i="12"/>
  <c r="AQ188" i="12"/>
  <c r="AQ190" i="12"/>
  <c r="AQ197" i="12"/>
  <c r="AQ204" i="12"/>
  <c r="AQ206" i="12"/>
  <c r="AI91" i="12"/>
  <c r="AI93" i="12"/>
  <c r="AI95" i="12"/>
  <c r="AI97" i="12"/>
  <c r="AI99" i="12"/>
  <c r="AI103" i="12"/>
  <c r="AI105" i="12"/>
  <c r="AI107" i="12"/>
  <c r="AI109" i="12"/>
  <c r="AI182" i="12"/>
  <c r="AI184" i="12"/>
  <c r="AI189" i="12"/>
  <c r="AQ17" i="12"/>
  <c r="AQ22" i="12"/>
  <c r="AQ26" i="12"/>
  <c r="AQ35" i="12"/>
  <c r="AQ43" i="12"/>
  <c r="AQ52" i="12"/>
  <c r="AQ68" i="12"/>
  <c r="AQ70" i="12"/>
  <c r="AQ85" i="12"/>
  <c r="AQ87" i="12"/>
  <c r="AQ104" i="12"/>
  <c r="AQ117" i="12"/>
  <c r="AQ120" i="12"/>
  <c r="AQ125" i="12"/>
  <c r="AQ132" i="12"/>
  <c r="AQ139" i="12"/>
  <c r="AQ142" i="12"/>
  <c r="AQ149" i="12"/>
  <c r="AQ156" i="12"/>
  <c r="AQ158" i="12"/>
  <c r="AQ166" i="12"/>
  <c r="AQ173" i="12"/>
  <c r="AQ176" i="12"/>
  <c r="AQ184" i="12"/>
  <c r="AQ192" i="12"/>
  <c r="AQ194" i="12"/>
  <c r="AQ201" i="12"/>
  <c r="AQ208" i="12"/>
  <c r="AI70" i="12"/>
  <c r="AI72" i="12"/>
  <c r="AI76" i="12"/>
  <c r="AI124" i="12"/>
  <c r="AI126" i="12"/>
  <c r="AI128" i="12"/>
  <c r="AI130" i="12"/>
  <c r="AI132" i="12"/>
  <c r="AI134" i="12"/>
  <c r="AI136" i="12"/>
  <c r="AI141" i="12"/>
  <c r="AI143" i="12"/>
  <c r="AI191" i="12"/>
  <c r="AI193" i="12"/>
  <c r="AI199" i="12"/>
  <c r="AI204" i="12"/>
  <c r="AQ14" i="12"/>
  <c r="AQ30" i="12"/>
  <c r="AQ38" i="12"/>
  <c r="AQ40" i="12"/>
  <c r="AQ47" i="12"/>
  <c r="AQ54" i="12"/>
  <c r="AQ56" i="12"/>
  <c r="AQ64" i="12"/>
  <c r="AQ72" i="12"/>
  <c r="AQ74" i="12"/>
  <c r="AQ82" i="12"/>
  <c r="AQ89" i="12"/>
  <c r="AQ92" i="12"/>
  <c r="AQ99" i="12"/>
  <c r="AQ106" i="12"/>
  <c r="AQ108" i="12"/>
  <c r="AQ127" i="12"/>
  <c r="AQ129" i="12"/>
  <c r="AQ136" i="12"/>
  <c r="AQ144" i="12"/>
  <c r="AQ146" i="12"/>
  <c r="AQ153" i="12"/>
  <c r="AQ160" i="12"/>
  <c r="AQ162" i="12"/>
  <c r="AQ170" i="12"/>
  <c r="AQ179" i="12"/>
  <c r="AQ181" i="12"/>
  <c r="AQ189" i="12"/>
  <c r="AQ196" i="12"/>
  <c r="AQ198" i="12"/>
  <c r="AQ205" i="12"/>
  <c r="S64" i="12"/>
  <c r="S74" i="12"/>
  <c r="S98" i="12"/>
  <c r="S102" i="12"/>
  <c r="S110" i="12"/>
  <c r="AA88" i="12"/>
  <c r="AA126" i="12"/>
  <c r="AA159" i="12"/>
  <c r="AI17" i="12"/>
  <c r="AI22" i="12"/>
  <c r="AI25" i="12"/>
  <c r="AI38" i="12"/>
  <c r="AI52" i="12"/>
  <c r="AI60" i="12"/>
  <c r="AI63" i="12"/>
  <c r="AI74" i="12"/>
  <c r="AI79" i="12"/>
  <c r="AI81" i="12"/>
  <c r="AI87" i="12"/>
  <c r="AI101" i="12"/>
  <c r="AI110" i="12"/>
  <c r="AI114" i="12"/>
  <c r="AI118" i="12"/>
  <c r="AI123" i="12"/>
  <c r="AI138" i="12"/>
  <c r="AI146" i="12"/>
  <c r="AI150" i="12"/>
  <c r="AI152" i="12"/>
  <c r="AI157" i="12"/>
  <c r="AI178" i="12"/>
  <c r="AI187" i="12"/>
  <c r="AI201" i="12"/>
  <c r="AI207" i="12"/>
  <c r="AG209" i="12"/>
  <c r="AI19" i="12"/>
  <c r="AI40" i="12"/>
  <c r="AI42" i="12"/>
  <c r="AI46" i="12"/>
  <c r="AI92" i="12"/>
  <c r="AI111" i="12"/>
  <c r="AI127" i="12"/>
  <c r="AI131" i="12"/>
  <c r="AI145" i="12"/>
  <c r="AI147" i="12"/>
  <c r="AI162" i="12"/>
  <c r="AI164" i="12"/>
  <c r="AI169" i="12"/>
  <c r="AI188" i="12"/>
  <c r="AI195" i="12"/>
  <c r="AI206" i="12"/>
  <c r="AI208" i="12"/>
  <c r="S39" i="12"/>
  <c r="S55" i="12"/>
  <c r="S65" i="12"/>
  <c r="S68" i="12"/>
  <c r="S71" i="12"/>
  <c r="S73" i="12"/>
  <c r="S75" i="12"/>
  <c r="S79" i="12"/>
  <c r="S85" i="12"/>
  <c r="S88" i="12"/>
  <c r="S91" i="12"/>
  <c r="S93" i="12"/>
  <c r="S95" i="12"/>
  <c r="S97" i="12"/>
  <c r="S103" i="12"/>
  <c r="S105" i="12"/>
  <c r="S107" i="12"/>
  <c r="S109" i="12"/>
  <c r="S111" i="12"/>
  <c r="S113" i="12"/>
  <c r="AA32" i="12"/>
  <c r="AA38" i="12"/>
  <c r="AA40" i="12"/>
  <c r="AA42" i="12"/>
  <c r="AA44" i="12"/>
  <c r="AA46" i="12"/>
  <c r="AA52" i="12"/>
  <c r="AA59" i="12"/>
  <c r="AA61" i="12"/>
  <c r="AA66" i="12"/>
  <c r="AA70" i="12"/>
  <c r="AA72" i="12"/>
  <c r="AA76" i="12"/>
  <c r="AA79" i="12"/>
  <c r="AA81" i="12"/>
  <c r="AA84" i="12"/>
  <c r="AA87" i="12"/>
  <c r="AA96" i="12"/>
  <c r="AA98" i="12"/>
  <c r="AA100" i="12"/>
  <c r="AA102" i="12"/>
  <c r="AA104" i="12"/>
  <c r="AA108" i="12"/>
  <c r="AA112" i="12"/>
  <c r="AA114" i="12"/>
  <c r="AA117" i="12"/>
  <c r="AA119" i="12"/>
  <c r="AI24" i="12"/>
  <c r="AI28" i="12"/>
  <c r="AI33" i="12"/>
  <c r="AI50" i="12"/>
  <c r="AI59" i="12"/>
  <c r="AI68" i="12"/>
  <c r="AI80" i="12"/>
  <c r="AI82" i="12"/>
  <c r="AI84" i="12"/>
  <c r="AI98" i="12"/>
  <c r="AI100" i="12"/>
  <c r="AI104" i="12"/>
  <c r="AI115" i="12"/>
  <c r="AI119" i="12"/>
  <c r="AI122" i="12"/>
  <c r="AI133" i="12"/>
  <c r="AI135" i="12"/>
  <c r="AI139" i="12"/>
  <c r="AI151" i="12"/>
  <c r="AI153" i="12"/>
  <c r="AI156" i="12"/>
  <c r="AI171" i="12"/>
  <c r="AI173" i="12"/>
  <c r="AI179" i="12"/>
  <c r="AI192" i="12"/>
  <c r="AI194" i="12"/>
  <c r="AI196" i="12"/>
  <c r="AI198" i="12"/>
  <c r="AI200" i="12"/>
  <c r="K199" i="12"/>
  <c r="AA95" i="12"/>
  <c r="AA167" i="12"/>
  <c r="K13" i="12"/>
  <c r="K43" i="12"/>
  <c r="K182" i="12"/>
  <c r="I209" i="12"/>
  <c r="S119" i="12"/>
  <c r="S131" i="12"/>
  <c r="S187" i="12"/>
  <c r="AA22" i="12"/>
  <c r="AA203" i="12"/>
  <c r="S169" i="12"/>
  <c r="S171" i="12"/>
  <c r="S173" i="12"/>
  <c r="S176" i="12"/>
  <c r="S183" i="12"/>
  <c r="S185" i="12"/>
  <c r="S188" i="12"/>
  <c r="S190" i="12"/>
  <c r="S192" i="12"/>
  <c r="S194" i="12"/>
  <c r="S200" i="12"/>
  <c r="S202" i="12"/>
  <c r="AA19" i="12"/>
  <c r="AA30" i="12"/>
  <c r="AA43" i="12"/>
  <c r="AA92" i="12"/>
  <c r="AA130" i="12"/>
  <c r="AA132" i="12"/>
  <c r="AA134" i="12"/>
  <c r="AA136" i="12"/>
  <c r="AA139" i="12"/>
  <c r="AA145" i="12"/>
  <c r="AA149" i="12"/>
  <c r="AA151" i="12"/>
  <c r="AA153" i="12"/>
  <c r="AA156" i="12"/>
  <c r="AA175" i="12"/>
  <c r="AA200" i="12"/>
  <c r="AA202" i="12"/>
  <c r="AI197" i="12"/>
  <c r="AI205" i="12"/>
  <c r="AI14" i="12"/>
  <c r="AA28" i="12"/>
  <c r="AA75" i="12"/>
  <c r="AA80" i="12"/>
  <c r="AA85" i="12"/>
  <c r="AA111" i="12"/>
  <c r="AA115" i="12"/>
  <c r="AA121" i="12"/>
  <c r="AA148" i="12"/>
  <c r="AA152" i="12"/>
  <c r="AA157" i="12"/>
  <c r="AA190" i="12"/>
  <c r="AA194" i="12"/>
  <c r="S14" i="12"/>
  <c r="AA16" i="12"/>
  <c r="AA168" i="12"/>
  <c r="S20" i="12"/>
  <c r="S207" i="12"/>
  <c r="Y209" i="12"/>
  <c r="AA15" i="12"/>
  <c r="AA17" i="12"/>
  <c r="AA20" i="12"/>
  <c r="AA41" i="12"/>
  <c r="AA47" i="12"/>
  <c r="AA53" i="12"/>
  <c r="AA68" i="12"/>
  <c r="AA99" i="12"/>
  <c r="AA103" i="12"/>
  <c r="AA105" i="12"/>
  <c r="AA133" i="12"/>
  <c r="AA138" i="12"/>
  <c r="AA141" i="12"/>
  <c r="AA180" i="12"/>
  <c r="AA183" i="12"/>
  <c r="S28" i="12"/>
  <c r="S30" i="12"/>
  <c r="S50" i="12"/>
  <c r="S59" i="12"/>
  <c r="S92" i="12"/>
  <c r="S114" i="12"/>
  <c r="S120" i="12"/>
  <c r="S128" i="12"/>
  <c r="S132" i="12"/>
  <c r="S136" i="12"/>
  <c r="S191" i="12"/>
  <c r="S203" i="12"/>
  <c r="AA21" i="12"/>
  <c r="AA24" i="12"/>
  <c r="AA45" i="12"/>
  <c r="AA64" i="12"/>
  <c r="AA71" i="12"/>
  <c r="AA73" i="12"/>
  <c r="AA91" i="12"/>
  <c r="AA93" i="12"/>
  <c r="AA107" i="12"/>
  <c r="AA109" i="12"/>
  <c r="AA125" i="12"/>
  <c r="AA143" i="12"/>
  <c r="AA146" i="12"/>
  <c r="AA166" i="12"/>
  <c r="AA185" i="12"/>
  <c r="AA188" i="12"/>
  <c r="AA197" i="12"/>
  <c r="AA204" i="12"/>
  <c r="AA206" i="12"/>
  <c r="AA13" i="12"/>
  <c r="AA77" i="12"/>
  <c r="AA89" i="12"/>
  <c r="AA97" i="12"/>
  <c r="AA106" i="12"/>
  <c r="AA113" i="12"/>
  <c r="AA124" i="12"/>
  <c r="AA129" i="12"/>
  <c r="AA131" i="12"/>
  <c r="AA142" i="12"/>
  <c r="AA150" i="12"/>
  <c r="AA164" i="12"/>
  <c r="AA170" i="12"/>
  <c r="AA172" i="12"/>
  <c r="AA184" i="12"/>
  <c r="AA192" i="12"/>
  <c r="AA201" i="12"/>
  <c r="AA208" i="12"/>
  <c r="S21" i="12"/>
  <c r="S26" i="12"/>
  <c r="S35" i="12"/>
  <c r="S43" i="12"/>
  <c r="S137" i="12"/>
  <c r="S139" i="12"/>
  <c r="S142" i="12"/>
  <c r="S144" i="12"/>
  <c r="S146" i="12"/>
  <c r="S148" i="12"/>
  <c r="S156" i="12"/>
  <c r="S158" i="12"/>
  <c r="S160" i="12"/>
  <c r="S162" i="12"/>
  <c r="S166" i="12"/>
  <c r="S168" i="12"/>
  <c r="S175" i="12"/>
  <c r="S178" i="12"/>
  <c r="S180" i="12"/>
  <c r="AA14" i="12"/>
  <c r="AA25" i="12"/>
  <c r="AA33" i="12"/>
  <c r="AA39" i="12"/>
  <c r="AA49" i="12"/>
  <c r="AA60" i="12"/>
  <c r="AA63" i="12"/>
  <c r="AA74" i="12"/>
  <c r="AA82" i="12"/>
  <c r="AA94" i="12"/>
  <c r="AA101" i="12"/>
  <c r="AA110" i="12"/>
  <c r="AA118" i="12"/>
  <c r="AA128" i="12"/>
  <c r="AA135" i="12"/>
  <c r="AA147" i="12"/>
  <c r="AA154" i="12"/>
  <c r="AA169" i="12"/>
  <c r="AA178" i="12"/>
  <c r="AA189" i="12"/>
  <c r="AA196" i="12"/>
  <c r="AA198" i="12"/>
  <c r="AA205" i="12"/>
  <c r="S15" i="12"/>
  <c r="S33" i="12"/>
  <c r="S40" i="12"/>
  <c r="S44" i="12"/>
  <c r="S52" i="12"/>
  <c r="S63" i="12"/>
  <c r="S108" i="12"/>
  <c r="S135" i="12"/>
  <c r="S32" i="12"/>
  <c r="S34" i="12"/>
  <c r="S36" i="12"/>
  <c r="S83" i="12"/>
  <c r="S126" i="12"/>
  <c r="S138" i="12"/>
  <c r="S145" i="12"/>
  <c r="S147" i="12"/>
  <c r="S152" i="12"/>
  <c r="S182" i="12"/>
  <c r="S184" i="12"/>
  <c r="S204" i="12"/>
  <c r="S16" i="12"/>
  <c r="S25" i="12"/>
  <c r="S45" i="12"/>
  <c r="S47" i="12"/>
  <c r="S49" i="12"/>
  <c r="S51" i="12"/>
  <c r="S53" i="12"/>
  <c r="S72" i="12"/>
  <c r="S80" i="12"/>
  <c r="S84" i="12"/>
  <c r="S94" i="12"/>
  <c r="S101" i="12"/>
  <c r="S121" i="12"/>
  <c r="S123" i="12"/>
  <c r="S125" i="12"/>
  <c r="S127" i="12"/>
  <c r="S129" i="12"/>
  <c r="S149" i="12"/>
  <c r="S151" i="12"/>
  <c r="S154" i="12"/>
  <c r="S157" i="12"/>
  <c r="S164" i="12"/>
  <c r="S167" i="12"/>
  <c r="S172" i="12"/>
  <c r="S193" i="12"/>
  <c r="S195" i="12"/>
  <c r="S197" i="12"/>
  <c r="S199" i="12"/>
  <c r="S201" i="12"/>
  <c r="K203" i="12"/>
  <c r="K205" i="12"/>
  <c r="K207" i="12"/>
  <c r="S13" i="12"/>
  <c r="S19" i="12"/>
  <c r="S38" i="12"/>
  <c r="S54" i="12"/>
  <c r="S56" i="12"/>
  <c r="S77" i="12"/>
  <c r="S96" i="12"/>
  <c r="S112" i="12"/>
  <c r="S130" i="12"/>
  <c r="S206" i="12"/>
  <c r="Q209" i="12"/>
  <c r="S24" i="12"/>
  <c r="S42" i="12"/>
  <c r="S82" i="12"/>
  <c r="S100" i="12"/>
  <c r="S118" i="12"/>
  <c r="S134" i="12"/>
  <c r="S208" i="12"/>
  <c r="K16" i="12"/>
  <c r="K19" i="12"/>
  <c r="K26" i="12"/>
  <c r="K29" i="12"/>
  <c r="K35" i="12"/>
  <c r="K38" i="12"/>
  <c r="K44" i="12"/>
  <c r="K46" i="12"/>
  <c r="K52" i="12"/>
  <c r="K54" i="12"/>
  <c r="K64" i="12"/>
  <c r="K66" i="12"/>
  <c r="K74" i="12"/>
  <c r="K77" i="12"/>
  <c r="K84" i="12"/>
  <c r="K87" i="12"/>
  <c r="K102" i="12"/>
  <c r="K104" i="12"/>
  <c r="K110" i="12"/>
  <c r="K112" i="12"/>
  <c r="K120" i="12"/>
  <c r="K122" i="12"/>
  <c r="K128" i="12"/>
  <c r="K130" i="12"/>
  <c r="K136" i="12"/>
  <c r="K138" i="12"/>
  <c r="K145" i="12"/>
  <c r="K147" i="12"/>
  <c r="K154" i="12"/>
  <c r="K157" i="12"/>
  <c r="K164" i="12"/>
  <c r="K167" i="12"/>
  <c r="K173" i="12"/>
  <c r="K176" i="12"/>
  <c r="K183" i="12"/>
  <c r="K185" i="12"/>
  <c r="K196" i="12"/>
  <c r="K200" i="12"/>
  <c r="S22" i="12"/>
  <c r="S29" i="12"/>
  <c r="S31" i="12"/>
  <c r="S41" i="12"/>
  <c r="S46" i="12"/>
  <c r="S48" i="12"/>
  <c r="S58" i="12"/>
  <c r="S66" i="12"/>
  <c r="S70" i="12"/>
  <c r="S81" i="12"/>
  <c r="S87" i="12"/>
  <c r="S89" i="12"/>
  <c r="S99" i="12"/>
  <c r="S104" i="12"/>
  <c r="S106" i="12"/>
  <c r="S117" i="12"/>
  <c r="S122" i="12"/>
  <c r="S124" i="12"/>
  <c r="S133" i="12"/>
  <c r="S141" i="12"/>
  <c r="S143" i="12"/>
  <c r="S150" i="12"/>
  <c r="S159" i="12"/>
  <c r="S161" i="12"/>
  <c r="S170" i="12"/>
  <c r="S179" i="12"/>
  <c r="S181" i="12"/>
  <c r="S189" i="12"/>
  <c r="S196" i="12"/>
  <c r="S198" i="12"/>
  <c r="S205" i="12"/>
  <c r="S17" i="12"/>
  <c r="K94" i="12"/>
  <c r="K202" i="12"/>
  <c r="K15" i="12"/>
  <c r="K17" i="12"/>
  <c r="K20" i="12"/>
  <c r="K25" i="12"/>
  <c r="K28" i="12"/>
  <c r="K30" i="12"/>
  <c r="K34" i="12"/>
  <c r="K36" i="12"/>
  <c r="K39" i="12"/>
  <c r="K45" i="12"/>
  <c r="K47" i="12"/>
  <c r="K51" i="12"/>
  <c r="K53" i="12"/>
  <c r="K55" i="12"/>
  <c r="K63" i="12"/>
  <c r="K65" i="12"/>
  <c r="K68" i="12"/>
  <c r="K73" i="12"/>
  <c r="K75" i="12"/>
  <c r="K79" i="12"/>
  <c r="K83" i="12"/>
  <c r="K85" i="12"/>
  <c r="K88" i="12"/>
  <c r="K93" i="12"/>
  <c r="K95" i="12"/>
  <c r="K97" i="12"/>
  <c r="K101" i="12"/>
  <c r="K103" i="12"/>
  <c r="K105" i="12"/>
  <c r="K109" i="12"/>
  <c r="K111" i="12"/>
  <c r="K113" i="12"/>
  <c r="K119" i="12"/>
  <c r="K121" i="12"/>
  <c r="K123" i="12"/>
  <c r="K127" i="12"/>
  <c r="K129" i="12"/>
  <c r="K131" i="12"/>
  <c r="K135" i="12"/>
  <c r="K137" i="12"/>
  <c r="K139" i="12"/>
  <c r="K144" i="12"/>
  <c r="K146" i="12"/>
  <c r="K148" i="12"/>
  <c r="K152" i="12"/>
  <c r="K156" i="12"/>
  <c r="K158" i="12"/>
  <c r="K162" i="12"/>
  <c r="K166" i="12"/>
  <c r="K168" i="12"/>
  <c r="K172" i="12"/>
  <c r="K175" i="12"/>
  <c r="K178" i="12"/>
  <c r="K184" i="12"/>
  <c r="K187" i="12"/>
  <c r="K191" i="12"/>
  <c r="K193" i="12"/>
  <c r="K195" i="12"/>
  <c r="K96" i="12"/>
  <c r="K21" i="12"/>
  <c r="K24" i="12"/>
  <c r="K32" i="12"/>
  <c r="K40" i="12"/>
  <c r="K42" i="12"/>
  <c r="K49" i="12"/>
  <c r="K56" i="12"/>
  <c r="K59" i="12"/>
  <c r="K71" i="12"/>
  <c r="K80" i="12"/>
  <c r="K82" i="12"/>
  <c r="K91" i="12"/>
  <c r="K98" i="12"/>
  <c r="K100" i="12"/>
  <c r="K107" i="12"/>
  <c r="K114" i="12"/>
  <c r="K118" i="12"/>
  <c r="K125" i="12"/>
  <c r="K132" i="12"/>
  <c r="K134" i="12"/>
  <c r="K142" i="12"/>
  <c r="K149" i="12"/>
  <c r="K151" i="12"/>
  <c r="K160" i="12"/>
  <c r="K169" i="12"/>
  <c r="K171" i="12"/>
  <c r="K180" i="12"/>
  <c r="K188" i="12"/>
  <c r="K190" i="12"/>
  <c r="K197" i="12"/>
  <c r="K204" i="12"/>
  <c r="K206" i="12"/>
  <c r="K192" i="12"/>
  <c r="K194" i="12"/>
  <c r="K201" i="12"/>
  <c r="K208" i="12"/>
  <c r="K14" i="12"/>
  <c r="K22" i="12"/>
  <c r="K31" i="12"/>
  <c r="K33" i="12"/>
  <c r="K41" i="12"/>
  <c r="K48" i="12"/>
  <c r="K50" i="12"/>
  <c r="K58" i="12"/>
  <c r="K70" i="12"/>
  <c r="K72" i="12"/>
  <c r="K81" i="12"/>
  <c r="K89" i="12"/>
  <c r="K92" i="12"/>
  <c r="K99" i="12"/>
  <c r="K106" i="12"/>
  <c r="K108" i="12"/>
  <c r="K117" i="12"/>
  <c r="K124" i="12"/>
  <c r="K126" i="12"/>
  <c r="K133" i="12"/>
  <c r="K141" i="12"/>
  <c r="K143" i="12"/>
  <c r="K150" i="12"/>
  <c r="K159" i="12"/>
  <c r="K161" i="12"/>
  <c r="K170" i="12"/>
  <c r="K179" i="12"/>
  <c r="K181" i="12"/>
  <c r="K189" i="12"/>
  <c r="K198" i="12"/>
  <c r="J209" i="12"/>
  <c r="E7" i="11" l="1"/>
  <c r="K188" i="6"/>
  <c r="H5" i="11" s="1"/>
  <c r="H7" i="11" s="1"/>
  <c r="G6" i="11"/>
  <c r="G7" i="11" s="1"/>
  <c r="H6" i="11"/>
  <c r="J213" i="12"/>
  <c r="S209" i="12"/>
  <c r="I213" i="12"/>
  <c r="AI54" i="13"/>
  <c r="K57" i="13" s="1"/>
  <c r="AA54" i="13"/>
  <c r="K54" i="13"/>
  <c r="S54" i="13"/>
  <c r="U186" i="6"/>
  <c r="L186" i="6"/>
  <c r="AQ209" i="12"/>
  <c r="AI209" i="12"/>
  <c r="AA209" i="12"/>
  <c r="K209" i="12"/>
  <c r="L188" i="6" l="1"/>
  <c r="I5" i="11" s="1"/>
  <c r="I6" i="11"/>
  <c r="K213" i="12"/>
  <c r="AC54" i="13"/>
  <c r="M54" i="13"/>
  <c r="U54" i="13"/>
  <c r="E54" i="13"/>
  <c r="E57" i="13" l="1"/>
  <c r="AK209" i="12"/>
  <c r="AC209" i="12"/>
  <c r="U209" i="12"/>
  <c r="M209" i="12"/>
  <c r="E209" i="12"/>
  <c r="E213" i="12" l="1"/>
  <c r="D4" i="11" s="1"/>
  <c r="D6" i="11"/>
  <c r="O186" i="6" l="1"/>
  <c r="F186" i="6"/>
  <c r="F188" i="6" l="1"/>
  <c r="D5" i="11" s="1"/>
  <c r="N186" i="6"/>
  <c r="E186" i="6"/>
  <c r="D7" i="11" l="1"/>
  <c r="E188" i="6"/>
</calcChain>
</file>

<file path=xl/sharedStrings.xml><?xml version="1.0" encoding="utf-8"?>
<sst xmlns="http://schemas.openxmlformats.org/spreadsheetml/2006/main" count="1679" uniqueCount="456">
  <si>
    <t>MOTOR</t>
  </si>
  <si>
    <t>RECTIFICAR CILINDRO</t>
  </si>
  <si>
    <t>SISTEMA ELÉCTRICO</t>
  </si>
  <si>
    <t>SISTEMA DE ESCAPE</t>
  </si>
  <si>
    <t>SISTEMA DE SUSPENSIÓN</t>
  </si>
  <si>
    <t>SISTEMA DE DIRECCIÓN</t>
  </si>
  <si>
    <t>SISTEMA DE FRENOS</t>
  </si>
  <si>
    <t>CAMBIO MANGUERAS RADIADOR</t>
  </si>
  <si>
    <t>N/A</t>
  </si>
  <si>
    <t>SINCRONIZACIÓN</t>
  </si>
  <si>
    <t>TOTAL</t>
  </si>
  <si>
    <t>CANTIDAD</t>
  </si>
  <si>
    <t>MANO DE OBRA</t>
  </si>
  <si>
    <t>COSTO REPUESTO (S)</t>
  </si>
  <si>
    <t>CAMBIO GUAYA ACELERADOR</t>
  </si>
  <si>
    <t>CAMBIO GUAYA CHOKE</t>
  </si>
  <si>
    <t>LUBRICAR GUAYAS</t>
  </si>
  <si>
    <t>LIMPIEZA INYECTORES</t>
  </si>
  <si>
    <t>EMPACAR MOTOR</t>
  </si>
  <si>
    <t>CAMBIO CANASTILLA BALANCINES</t>
  </si>
  <si>
    <t>CAMBIO BOMBA ACEITE MOTOR</t>
  </si>
  <si>
    <t>CAMBIO ACEITE MOTOR</t>
  </si>
  <si>
    <t>CAMBIO FILTRO ACEITE</t>
  </si>
  <si>
    <t>ARREGLO ROSCAS CILINDRO</t>
  </si>
  <si>
    <t>CAMBIO TAPA FILTRO</t>
  </si>
  <si>
    <t>CAMBIO RODAMIENTO VOLANTE</t>
  </si>
  <si>
    <t>CAMBIO BALANCINES</t>
  </si>
  <si>
    <t>CAMBIO RETENEDOR NIVEL ACEITE</t>
  </si>
  <si>
    <t>RECTIFICADORA</t>
  </si>
  <si>
    <t>ENCAMISAR CILINDRO</t>
  </si>
  <si>
    <t>CAMBIAR BUJES EJE DE LEVAS</t>
  </si>
  <si>
    <t>SISTEMA DE TRANSFERENCIA</t>
  </si>
  <si>
    <t>CAMBIO EMBRAGUE</t>
  </si>
  <si>
    <t>CAMBIO EMPAQUE TAPA EMBRAGUE</t>
  </si>
  <si>
    <t>CAMBIO DISCOS EMBRAGUE</t>
  </si>
  <si>
    <t>CAMBIO VARILLA EMBRAGUE</t>
  </si>
  <si>
    <t>CAMBIO MANIGUETA EMBRAGUE</t>
  </si>
  <si>
    <t>CAMBIO GUAYA EMBRAGUE</t>
  </si>
  <si>
    <t>CAMBIO CABLE GUAYA EMBRAGUE</t>
  </si>
  <si>
    <t>CAMBIO RETENEDOR LEVA EMBRAGUE</t>
  </si>
  <si>
    <t>CAMBIO BUJES EMBRAGUE</t>
  </si>
  <si>
    <t>CAMBIO RESORTE EMBRAGUE</t>
  </si>
  <si>
    <t>CAMBIO ACEITE CAJA</t>
  </si>
  <si>
    <t>CAMBIO KIT ARRASTRE</t>
  </si>
  <si>
    <t>CAMBIO BUJES PORTA PLATO</t>
  </si>
  <si>
    <t>LUBRICAR CADENA KIT ARRASTRE</t>
  </si>
  <si>
    <t>TENSIONAR CADENA</t>
  </si>
  <si>
    <t>CAMBIO BUJE TENSOR CADENA</t>
  </si>
  <si>
    <t>ARREGLO CONTROL PALANCA CAMBIOS</t>
  </si>
  <si>
    <t>CAMBIO PALANCA CAMBIOS</t>
  </si>
  <si>
    <t>CAMBIO MANDO EMBRAGUE</t>
  </si>
  <si>
    <t>CAMBIO PEDAL O PALANCA CAMBIOS</t>
  </si>
  <si>
    <t>ARREGLO PRENSA Y CORONA EMBRAGUE</t>
  </si>
  <si>
    <t>CAMBIO RETENEDOR EJE DE SALIDA</t>
  </si>
  <si>
    <t>CAMBIO CAUCHOS ARANA KIT ARRASTRE</t>
  </si>
  <si>
    <t>CAMBIO PERA NEUTRO</t>
  </si>
  <si>
    <t>CAMBIO RODAMIENTOS CAJA</t>
  </si>
  <si>
    <t>CAMBIO ACEITE AMORTIGUADOR DELANTERO</t>
  </si>
  <si>
    <t>CAMBIO BUJES AMORTIGUADOR DELANTERO</t>
  </si>
  <si>
    <t>CAMBIO BUJE AMORTIGUADOR TRASERO</t>
  </si>
  <si>
    <t>GRADUAR AMORTIGUADOR TRASERO</t>
  </si>
  <si>
    <t>CAMBIO EJE RUEDA DELANTERA</t>
  </si>
  <si>
    <t>CAMBIO EJE RUEDA TRASERA</t>
  </si>
  <si>
    <t>CAMBIO TIJERA</t>
  </si>
  <si>
    <t>CAMBIO BUJE TIJERA</t>
  </si>
  <si>
    <t>CAMBIO RODAMIENTO DELANTEROS</t>
  </si>
  <si>
    <t>CAMBIO RODAMIENTO TRASEROS</t>
  </si>
  <si>
    <t>ENGRASAR RODAMIENTOS DELANTEROS/TRASEROS</t>
  </si>
  <si>
    <t>CAMBIAR CUNAS DIRECCION</t>
  </si>
  <si>
    <t>ENGRASAR CUNAS DIRECCION</t>
  </si>
  <si>
    <t>CAMBIO PESA</t>
  </si>
  <si>
    <t>AJUSTE RODAMIENTO DIRECCION</t>
  </si>
  <si>
    <t>CAMBIAR RODAMIENTO DIRECCION</t>
  </si>
  <si>
    <t>ENGRASAR RODAMIENTO DIRECCION</t>
  </si>
  <si>
    <t>CAMBIAR PASTILLAS DELANTERAS</t>
  </si>
  <si>
    <t>CAMBIAR PASTILLAS TRASERAS</t>
  </si>
  <si>
    <t>CAMBIO BANDAS DELANTERAS</t>
  </si>
  <si>
    <t>CAMBIO BANDAS TRASERAS</t>
  </si>
  <si>
    <t>CAMBIO BOMBA FRENOS</t>
  </si>
  <si>
    <t>CAMBIO DISCO FRENO DELANTEROS</t>
  </si>
  <si>
    <t>CAMBIO DISCO FRENO TRASEROS</t>
  </si>
  <si>
    <t>CAMBIO CAMPANA</t>
  </si>
  <si>
    <t>RECTIFICAR CAMPANA</t>
  </si>
  <si>
    <t>CAMBIO MORDAZA</t>
  </si>
  <si>
    <t>CAMBIO GUAYA FRENO</t>
  </si>
  <si>
    <t>CAMBIO MANGUERA FRENO</t>
  </si>
  <si>
    <t>CAMBIO LIQUIDO FRENOS</t>
  </si>
  <si>
    <t>CAMBIO PERA PEDAL FRENO</t>
  </si>
  <si>
    <t>CAMBIO PALANCA FRENO</t>
  </si>
  <si>
    <t>MANTENIMIENTO MORDAZAS O KALIPER FRENOS</t>
  </si>
  <si>
    <t>ARREGLO MOTOR DE ARRANQUE</t>
  </si>
  <si>
    <t>CAMBIO SWITCH ENCENDIDO</t>
  </si>
  <si>
    <t>CAMBIO CEBOLLA (contactor de encendido)</t>
  </si>
  <si>
    <t>ARREGLO LUCES</t>
  </si>
  <si>
    <t>CAMBIAR BENDIX</t>
  </si>
  <si>
    <t>CAMBIO DIODO</t>
  </si>
  <si>
    <t>CAMBIO O ARREGLO CONTROL LUCES</t>
  </si>
  <si>
    <t>CAMBIO PERA</t>
  </si>
  <si>
    <t>CAMBIO PITO</t>
  </si>
  <si>
    <t>CAMBIO BOMBILLO FAROLA</t>
  </si>
  <si>
    <t>CAMBIO BOMBILLO DIRECCIONAL</t>
  </si>
  <si>
    <t>ARREGLO GENERAL LUCES</t>
  </si>
  <si>
    <t>CAMBIAR BOBINAS DE ALTA</t>
  </si>
  <si>
    <t>CAMBIAR PLATO BOBINA</t>
  </si>
  <si>
    <t>CAMBIAR CDI</t>
  </si>
  <si>
    <t>ARREGLO CONJUNTO SIRENA</t>
  </si>
  <si>
    <t>EFECTUAR PRUEBA BOBINA</t>
  </si>
  <si>
    <t>CAMBIAR MOTOR ARRANQUE</t>
  </si>
  <si>
    <t>CAMBIO BOMBILLO STOP</t>
  </si>
  <si>
    <t>ARREGLO PLANTA DE LUCES STROBERT</t>
  </si>
  <si>
    <t>CAMBIO SOCKET O CONECTOR</t>
  </si>
  <si>
    <t>SISTEMA DE REFRIGERACIÓN</t>
  </si>
  <si>
    <t>DESMONTAR Y MONTAR RADIADOR</t>
  </si>
  <si>
    <t>CAMBIO TERMOSTATO</t>
  </si>
  <si>
    <t>SONDEAR Y/O ARREGLO RADIADOR</t>
  </si>
  <si>
    <t>CAMBIO REFRIGERANTE RADIADOR</t>
  </si>
  <si>
    <t>CAMBIO EMPAQUE EXHOSTO</t>
  </si>
  <si>
    <t>ACCESORIOS</t>
  </si>
  <si>
    <t>DESPINCHAR LLANTA</t>
  </si>
  <si>
    <t>CAMBIO PATA O PARAL LATERAL</t>
  </si>
  <si>
    <t>CAMBIO POSAPIE</t>
  </si>
  <si>
    <t>EXTRAER TORNILLO</t>
  </si>
  <si>
    <t>CERRAJERÍA</t>
  </si>
  <si>
    <t>ADAPTAR SEGUROS</t>
  </si>
  <si>
    <t>ARREGLO CILINDRO SWITCH</t>
  </si>
  <si>
    <t>DUPLICADO LLAVES</t>
  </si>
  <si>
    <t>CAMBIO Y/O ARREGLO CHAPA</t>
  </si>
  <si>
    <t>MANTENIMIENTO / SERVICIO</t>
  </si>
  <si>
    <t>Neumáticos</t>
  </si>
  <si>
    <t>Válvula sellomatic</t>
  </si>
  <si>
    <t>Tapa tanque de combustible</t>
  </si>
  <si>
    <t>Despinche</t>
  </si>
  <si>
    <t>NOMBRE DEL ACTIVO</t>
  </si>
  <si>
    <t>CILINDRAJE</t>
  </si>
  <si>
    <t>LIMPIEZA TANQUE COMBUSTIBLE ( INCLUYE DESMONTAR Y MONTAR)</t>
  </si>
  <si>
    <t>CAMBIO BOMBA COMBUSTIBLE ( INCLUYE DESMONTAR Y MONTAR)</t>
  </si>
  <si>
    <t>MODELO</t>
  </si>
  <si>
    <t xml:space="preserve">SISTEMA DE TRANSMISIÓN  </t>
  </si>
  <si>
    <t>SISTEMA DE EMBRAGUE</t>
  </si>
  <si>
    <t>SISTEMA DE REFRIGERACIÓN Y A/A.</t>
  </si>
  <si>
    <t>SISTEMA DE LUBRICACIÓN</t>
  </si>
  <si>
    <t xml:space="preserve">TOTAL </t>
  </si>
  <si>
    <t>COSTO MANO DE OBRA</t>
  </si>
  <si>
    <t>CAMBO EMPAQUE/RETENEDOR SELECTOR CAMBIOS</t>
  </si>
  <si>
    <t xml:space="preserve">Película de seguridad para todos los vidrios, con tonalidades de acuerdo al requerimiento de la FGN, incluida instalación y si se requiere la des polarización </t>
  </si>
  <si>
    <t xml:space="preserve">1. REPUESTOS </t>
  </si>
  <si>
    <t xml:space="preserve">2. REPUESTOS </t>
  </si>
  <si>
    <t xml:space="preserve">3. REPUESTOS </t>
  </si>
  <si>
    <t>Guardapolvo Brazo De Direccion</t>
  </si>
  <si>
    <t>Esparrago Ruedas</t>
  </si>
  <si>
    <t>Fant Cloch</t>
  </si>
  <si>
    <t>Aspa</t>
  </si>
  <si>
    <t>Correa Aire Acondicionado</t>
  </si>
  <si>
    <t>Aceite Motor (1/4)</t>
  </si>
  <si>
    <t>Aceite Caja</t>
  </si>
  <si>
    <t>Aceite Diferencial</t>
  </si>
  <si>
    <t>Over Hall</t>
  </si>
  <si>
    <t xml:space="preserve">NECESIDAD CONTRATACÓN  MULTIMARCA MANO DE OBRA </t>
  </si>
  <si>
    <t>Cilindro De Freno</t>
  </si>
  <si>
    <t>Juego Interiores Caliper</t>
  </si>
  <si>
    <t>Interiores De Bomba</t>
  </si>
  <si>
    <t>Filtro Aire</t>
  </si>
  <si>
    <t>Filtro Combustible</t>
  </si>
  <si>
    <t>Filtro De Aceite</t>
  </si>
  <si>
    <t>Filtro Trampa</t>
  </si>
  <si>
    <t>Inyector</t>
  </si>
  <si>
    <t>Oring Sellos</t>
  </si>
  <si>
    <t>Bomba De Combustible</t>
  </si>
  <si>
    <t>Tornillo Peter</t>
  </si>
  <si>
    <t>Brazo Axial</t>
  </si>
  <si>
    <t>Interiores De Botella</t>
  </si>
  <si>
    <t>Muñeco Barra Estabilizadora</t>
  </si>
  <si>
    <t>Rotula Inferior</t>
  </si>
  <si>
    <t>Rotula Superior</t>
  </si>
  <si>
    <t>Buje Muelle</t>
  </si>
  <si>
    <t>Guardapolvo Semieje</t>
  </si>
  <si>
    <t>Buje Barra Estabilizadora</t>
  </si>
  <si>
    <t>Buje Colgante De Muelle</t>
  </si>
  <si>
    <t>Bujes Muelles Traseros</t>
  </si>
  <si>
    <t>Antiruido De Muelles</t>
  </si>
  <si>
    <t>Brazo Auxiliar</t>
  </si>
  <si>
    <t>Tijera Superior</t>
  </si>
  <si>
    <t>Tijera Inferior</t>
  </si>
  <si>
    <t>Base Superior Amortiguador Delantero</t>
  </si>
  <si>
    <t>Base Superior  Amortiguador Trasero</t>
  </si>
  <si>
    <t>Cruceta</t>
  </si>
  <si>
    <t>Retenedor Eje De Cardan</t>
  </si>
  <si>
    <t>Retenedor Eje De La Doble</t>
  </si>
  <si>
    <t>Retenedor Interno</t>
  </si>
  <si>
    <t>Retenedor Externo</t>
  </si>
  <si>
    <t>Rodamiento Delantero</t>
  </si>
  <si>
    <t>Rodamiento Trasero</t>
  </si>
  <si>
    <t>Balinera Piloto</t>
  </si>
  <si>
    <t>Kit Embrague (Prensa, disco y balinera)</t>
  </si>
  <si>
    <t>Retenedor De Transfer</t>
  </si>
  <si>
    <t>Balinera Volante</t>
  </si>
  <si>
    <t>Balinera Clutch</t>
  </si>
  <si>
    <t>Bomba Auxiliar Clucth</t>
  </si>
  <si>
    <t>Bomba Principal Clucth</t>
  </si>
  <si>
    <t>Swiche Encendido</t>
  </si>
  <si>
    <t>Farola</t>
  </si>
  <si>
    <t>Inducido</t>
  </si>
  <si>
    <t>Bendix</t>
  </si>
  <si>
    <t>Motor De Arranque</t>
  </si>
  <si>
    <t>Portadiodo</t>
  </si>
  <si>
    <t>Regulador</t>
  </si>
  <si>
    <t>Polea Del Alternador</t>
  </si>
  <si>
    <t>Balinera De Alternador</t>
  </si>
  <si>
    <t>Colector</t>
  </si>
  <si>
    <t>Corona</t>
  </si>
  <si>
    <t>Regulador Voltaje</t>
  </si>
  <si>
    <t>Relay</t>
  </si>
  <si>
    <t>Porta Fusibles</t>
  </si>
  <si>
    <t>Rotor</t>
  </si>
  <si>
    <t>Alternador Completo</t>
  </si>
  <si>
    <t>Fusible</t>
  </si>
  <si>
    <t>Resistencia De Motoventilador</t>
  </si>
  <si>
    <t>Manguera Superior Radiador</t>
  </si>
  <si>
    <t>Manguera Inferior Radiador</t>
  </si>
  <si>
    <t>Tanque Superior Radiador</t>
  </si>
  <si>
    <t>Tanque Inferior Radiador</t>
  </si>
  <si>
    <t>Ventilador</t>
  </si>
  <si>
    <t>Polea Tensora</t>
  </si>
  <si>
    <t>Gas Refrigerante 1 Lb</t>
  </si>
  <si>
    <t>Swiche Control A/A (Selector De Velocidad)</t>
  </si>
  <si>
    <t>Blower</t>
  </si>
  <si>
    <t>Filtro Evaporador</t>
  </si>
  <si>
    <t>Evaporador</t>
  </si>
  <si>
    <t>Condensador</t>
  </si>
  <si>
    <t>Termostato</t>
  </si>
  <si>
    <t xml:space="preserve">Bomba de agua </t>
  </si>
  <si>
    <t>Empaque Culata</t>
  </si>
  <si>
    <t>Empaquetadura Motor</t>
  </si>
  <si>
    <t>Soporte De Motor</t>
  </si>
  <si>
    <t>Bomba De Aceite</t>
  </si>
  <si>
    <t>Bomba De Agua</t>
  </si>
  <si>
    <t>Kit Cadenilla De Tiempo</t>
  </si>
  <si>
    <t>Tensor Correa</t>
  </si>
  <si>
    <t>Correa Multiusos</t>
  </si>
  <si>
    <t>Correa Alternador</t>
  </si>
  <si>
    <t>Polea Multiusos</t>
  </si>
  <si>
    <t>Termostato Motor</t>
  </si>
  <si>
    <t>Chapa Puerta</t>
  </si>
  <si>
    <t>Manija Puerta Externa</t>
  </si>
  <si>
    <t>Manija Puerta Interna</t>
  </si>
  <si>
    <t>Manija Vidrio</t>
  </si>
  <si>
    <t>Tapa De Combustible</t>
  </si>
  <si>
    <t>CAMIONETA</t>
  </si>
  <si>
    <t>Liquido De Freno (Pinta 290 ml)</t>
  </si>
  <si>
    <t>Juego Cables De Alta</t>
  </si>
  <si>
    <t>Fuelle De La Botella</t>
  </si>
  <si>
    <t>Juego de Terminales  Direccion (Largo y Corto)</t>
  </si>
  <si>
    <t>Juego de Amortiguadores Delanteros (PAR)</t>
  </si>
  <si>
    <t>Juego de Amortiguadores Traseros (PAR)</t>
  </si>
  <si>
    <t xml:space="preserve">Cauchos Barra Estabilizadora </t>
  </si>
  <si>
    <t>Juego Bujes Tijeras Superior (par)</t>
  </si>
  <si>
    <t>Juego Bujes Tijeras Inferior (par)</t>
  </si>
  <si>
    <t>Retenedor Caja (Delantero)</t>
  </si>
  <si>
    <t>Retenedor Caja (Trasero)</t>
  </si>
  <si>
    <t>Pito</t>
  </si>
  <si>
    <t>Tapa Radiador</t>
  </si>
  <si>
    <t>Radiador</t>
  </si>
  <si>
    <t>Correa De Motor</t>
  </si>
  <si>
    <t>Kit de Tapetes</t>
  </si>
  <si>
    <t>MARCA</t>
  </si>
  <si>
    <t>CHEVROLET</t>
  </si>
  <si>
    <t>RENAULT</t>
  </si>
  <si>
    <t>Juego de Bandas Remachadas (Dos pares)</t>
  </si>
  <si>
    <t>Juego De Bandas Frenos (Dos pares)</t>
  </si>
  <si>
    <t>Discos De Frenos Delanteros (Par)</t>
  </si>
  <si>
    <t>Juego De Pastillas De Frenos Delantera (Dos pares)</t>
  </si>
  <si>
    <t>Juego De Pastillas De Frenos Traseras (Dos pares)</t>
  </si>
  <si>
    <t>LÍNEA</t>
  </si>
  <si>
    <t xml:space="preserve">   MUTIMARCA CAMIONETAS Y  AUTOMÓVILES</t>
  </si>
  <si>
    <t>Pistón Caliper</t>
  </si>
  <si>
    <t>Bujía</t>
  </si>
  <si>
    <t>Bomba De Inyección</t>
  </si>
  <si>
    <t>Bujía Precalentadora</t>
  </si>
  <si>
    <t>Bombín</t>
  </si>
  <si>
    <t>Retenedor Bocín Delantero</t>
  </si>
  <si>
    <t>Retenedor Bocín Trasero</t>
  </si>
  <si>
    <t>Bocín Rueda Delantera</t>
  </si>
  <si>
    <t>Bocín Rueda Trasera</t>
  </si>
  <si>
    <t>Bocín Completo</t>
  </si>
  <si>
    <t>Horquilla De Cambio</t>
  </si>
  <si>
    <t>Soporte Transmisión y/o Caja.</t>
  </si>
  <si>
    <t>Filtro Habitáculo</t>
  </si>
  <si>
    <t>ÌTEM</t>
  </si>
  <si>
    <t>Liquido Para Frenos 500 ml</t>
  </si>
  <si>
    <t>Refrigerante Radiador 500 ml</t>
  </si>
  <si>
    <t>Valvulina 250 ml</t>
  </si>
  <si>
    <t>LUV D-MAX (3)</t>
  </si>
  <si>
    <t>LOGAN EXPRESSION (1)</t>
  </si>
  <si>
    <t>MOTOCICLETA</t>
  </si>
  <si>
    <t>HONDA</t>
  </si>
  <si>
    <t>SUZUKI</t>
  </si>
  <si>
    <t xml:space="preserve">   MUTIMARCA MOTOCICLETAS</t>
  </si>
  <si>
    <t>Rodamiento tipo Balinera Delantero</t>
  </si>
  <si>
    <t>Rodamiento tipo Balinera Trasero</t>
  </si>
  <si>
    <t>Kit de Rodamiento (cadena, estrellas)</t>
  </si>
  <si>
    <t>AUTOMOVIL</t>
  </si>
  <si>
    <t>DR 200 (1)</t>
  </si>
  <si>
    <t>ELITE + 125 (1)</t>
  </si>
  <si>
    <t>VALOR UNITARIO</t>
  </si>
  <si>
    <t xml:space="preserve">VALOR UNITARIO </t>
  </si>
  <si>
    <t xml:space="preserve">REPUESTOS VEHICULOS </t>
  </si>
  <si>
    <t>MANO DE OBRA MOTOS</t>
  </si>
  <si>
    <t>REPUESTOS MOTOS</t>
  </si>
  <si>
    <t>Para efectos de estructurar  la propuesta económica, el proponente  deberá tener en cuenta  que San Andres, Providencia y Santa Catalina se encuentra exenta de IVA</t>
  </si>
  <si>
    <t>2011-2013-2015</t>
  </si>
  <si>
    <t>NISSAN</t>
  </si>
  <si>
    <t>FRONTIER D22 (2)</t>
  </si>
  <si>
    <r>
      <rPr>
        <b/>
        <sz val="11"/>
        <color theme="0"/>
        <rFont val="Arial"/>
        <family val="2"/>
      </rPr>
      <t>SISTEMA DE RODAMIENTOS</t>
    </r>
  </si>
  <si>
    <t>Batería Según Referencia</t>
  </si>
  <si>
    <t>Bombillo Farola (Incluida instalación)</t>
  </si>
  <si>
    <t>Bombillo Exploradora (Incluida instalación)</t>
  </si>
  <si>
    <t>Bombillo Stop (Incluida instalación)</t>
  </si>
  <si>
    <t>Borne De Batería (Incluida instalación)</t>
  </si>
  <si>
    <t>Soporte Batería (Incluida instalación)</t>
  </si>
  <si>
    <t>Ventilador Eléctrico</t>
  </si>
  <si>
    <t>Manguera Baja Presión</t>
  </si>
  <si>
    <t>Manguera Alta Presión</t>
  </si>
  <si>
    <t>Compresor de Aire Acondicionado</t>
  </si>
  <si>
    <t>Empaque Múltiple De Admisión</t>
  </si>
  <si>
    <t>Empaque Múltiple De Escape</t>
  </si>
  <si>
    <t>Empaque Tapa Válvulas</t>
  </si>
  <si>
    <t>Árbol De Levas</t>
  </si>
  <si>
    <t>Juego Gorros De  Válvulas</t>
  </si>
  <si>
    <t>Reten Cigüeñal Delantero</t>
  </si>
  <si>
    <t>Reten Cigüeñal Trasero</t>
  </si>
  <si>
    <t>Reten Árbol De Levas</t>
  </si>
  <si>
    <t>Kit Repartición</t>
  </si>
  <si>
    <t>Correa Hidráulica</t>
  </si>
  <si>
    <t>Juego Oring Tornillo Tapa Válvulas</t>
  </si>
  <si>
    <t>Aceite Hidráulico 1/4</t>
  </si>
  <si>
    <t>Aceite Sintético</t>
  </si>
  <si>
    <t>CARROCERÍA</t>
  </si>
  <si>
    <t>Plumillas (Incluida instalación)</t>
  </si>
  <si>
    <t>ADICIONALES</t>
  </si>
  <si>
    <t>Bomba de freno</t>
  </si>
  <si>
    <t>Bombillo Direccionales (Incluida instalación)</t>
  </si>
  <si>
    <t>Punta semieje</t>
  </si>
  <si>
    <t xml:space="preserve">Portamaqueta </t>
  </si>
  <si>
    <t>Sensor abs (frenos)</t>
  </si>
  <si>
    <t>Guaya freno de mano</t>
  </si>
  <si>
    <t>Pera de frenos</t>
  </si>
  <si>
    <t>Juego Campanas de freno (par)</t>
  </si>
  <si>
    <t>Deposito liquido de frenos</t>
  </si>
  <si>
    <t>Swichera de aire acondicionado</t>
  </si>
  <si>
    <r>
      <t xml:space="preserve">Válvula block de </t>
    </r>
    <r>
      <rPr>
        <sz val="12"/>
        <color theme="1"/>
        <rFont val="Century Gothic"/>
        <family val="2"/>
      </rPr>
      <t>compresor  de  acondicionador de aire</t>
    </r>
  </si>
  <si>
    <t>Manguera combustible</t>
  </si>
  <si>
    <t>Presilenciador</t>
  </si>
  <si>
    <t>Bobina de encendido (individual y flauta) (motor)</t>
  </si>
  <si>
    <t xml:space="preserve">Portafusibles </t>
  </si>
  <si>
    <t>Soporte de cardan</t>
  </si>
  <si>
    <t>Deposito Auxiliar Radiador</t>
  </si>
  <si>
    <t>Booster de frenos</t>
  </si>
  <si>
    <t xml:space="preserve">TOTAL REPUESTOS VEHÍCULOS </t>
  </si>
  <si>
    <t xml:space="preserve">4. REPUESTOS </t>
  </si>
  <si>
    <t xml:space="preserve">NECESIDAD CONTRATACIÓN 
MOTOS
MANO DE OBRA  </t>
  </si>
  <si>
    <t>0- 150 CC</t>
  </si>
  <si>
    <t>151 - 250 CC</t>
  </si>
  <si>
    <t>DESCRIPCIÓN</t>
  </si>
  <si>
    <t>Sincronización (entiéndase por : calibración de válvulas, limpieza cuerpo de aceleración ya sea un motor inyectado o carburado, lavado de inyectores por ultrasonido, cambio de filtros, cambio o mantenimiento de bujías, calibración de sensores y revisión eléctrica.</t>
  </si>
  <si>
    <t>CALIBRACIÓN VÁLVULAS</t>
  </si>
  <si>
    <t>COMPROBACIÓN NIVELES</t>
  </si>
  <si>
    <t>CAMBIO CAPUCHÓN BUJÍA</t>
  </si>
  <si>
    <t>REPARACIÓN MOTOR (INCLUYE DESARME, ARMADO Y SERVICIO DE RECTIFICADORA)</t>
  </si>
  <si>
    <t>CAMBIO RODAMIENTOS CIGÜEÑAL</t>
  </si>
  <si>
    <t>CAMBIO CAUCHOS O SELLOS DE VÁLVULAS</t>
  </si>
  <si>
    <t>CAMBIO VÁLVULA DESCOMPRESIONADORA</t>
  </si>
  <si>
    <t>CAMBIAR GUIAS VÁLVULAS</t>
  </si>
  <si>
    <t>ANILLAR BASES VÁLVULAS</t>
  </si>
  <si>
    <t>RIMAR GUIAS VÁLVULAS</t>
  </si>
  <si>
    <t>RECTIFICAR BASES VÁLVULAS</t>
  </si>
  <si>
    <t>RECONSTRUIR ROSCAS BUJÍAS</t>
  </si>
  <si>
    <t>RECONSTRUIR ROSCAS TAPÓN ACEITE</t>
  </si>
  <si>
    <t>REPARACIÓN CAJA VELOCIDADES</t>
  </si>
  <si>
    <t>CAMBIO RETENEDOR PIÑÓN SALIDA</t>
  </si>
  <si>
    <t>REVISIÓN Y/O ARREGLO CONTROL CAMBIOS</t>
  </si>
  <si>
    <t>REVISIÓN Y/O ARREGLO EMBRAGUE</t>
  </si>
  <si>
    <t>CAMBIO PIÑÓN CAJA</t>
  </si>
  <si>
    <t>ARREGLO GENERAL SUSPENSIÓN DELANTERA</t>
  </si>
  <si>
    <t>ARREGLO GENERAL SUSPENSIÓN TRASERA</t>
  </si>
  <si>
    <t>CAMBIO RETENEDOR TELESCÓPICOS</t>
  </si>
  <si>
    <t>REVISIÓN Y/O CAMBIO AMORTIGUADOR TRASERO</t>
  </si>
  <si>
    <t>REVISIÓN Y/O CAMBIO MONOSHOCK</t>
  </si>
  <si>
    <t>Mantenimiento tren delantero (entiéndase por: mantenimiento o cambio de cunas de dirección, limpieza y engrase de eje, revisión y cambio de rodamientos si es necesario, mantenimiento de barras de suspensión con cambio de aceite de barras y si es necesario cambio de retenedores telescópicos.)</t>
  </si>
  <si>
    <t>Mantenimiento general frenos (entiéndase por: limpieza profunda de mordazas y campana, mantenimiento bombas de freno, mantenimiento de cilindros con cambio de orrings , cambio de liquido de frenos según corresponda, purga de frenos, cambio de pastillas según corresponda, cambio o mantenimiento de bandas según corresponda.</t>
  </si>
  <si>
    <t>TENSIÓN FRENOS</t>
  </si>
  <si>
    <t>ARREGLAR SISTEMA ELÉCTRICO GENERAL</t>
  </si>
  <si>
    <t>CAMBIO GENERAL INSTALACIONES ELÉCTRICAS</t>
  </si>
  <si>
    <t>REVISIÓN SISTEMA DE CARGA</t>
  </si>
  <si>
    <t>CAMBIO BATERÍA</t>
  </si>
  <si>
    <t>REVISIÓN SISTEMA ENCENDIDO</t>
  </si>
  <si>
    <t>REVISIÓN SISTEMA TEMPERATURA</t>
  </si>
  <si>
    <t>CAMBIO UNIDAD FLOTADOR TANQUE COMBUSTIBLE</t>
  </si>
  <si>
    <t>REVISIÓN CDI</t>
  </si>
  <si>
    <t>CAMBIO AUTOMÁTICO</t>
  </si>
  <si>
    <t>PURGA SISTEMA REFRIGERACIÓN</t>
  </si>
  <si>
    <t>INSTALACIÓN PARRILLA</t>
  </si>
  <si>
    <t>INSTALACIÓN CAJÓN MALETERO</t>
  </si>
  <si>
    <t>ARREGLO CAJÓN MALETERO</t>
  </si>
  <si>
    <t xml:space="preserve">Mantenimiento general (entiéndase por: sincronización + mantenimiento general de frenos + mantenimiento tren delantero + revisión eléctrica + lavado general + corrección de fugas y ajuste de motor + cambio de aceite y filtros. </t>
  </si>
  <si>
    <t>Mantenimiento preventivo( entiéndase por sincronización + mantenimiento general de frenos)</t>
  </si>
  <si>
    <t>Lavado general (entiéndase por: limpieza profunda del vehículo + lavado y lubricación de cadena)</t>
  </si>
  <si>
    <t xml:space="preserve">TOTAL MANO DE OBRA MOTOS </t>
  </si>
  <si>
    <t>LISTA DE PRECIOS GRUPO  SECCIONAL SAN ANDRES</t>
  </si>
  <si>
    <t>Guaya velocímetro</t>
  </si>
  <si>
    <t>Piñón velocímetro</t>
  </si>
  <si>
    <t>Retenedores telescópicos (par)</t>
  </si>
  <si>
    <t>Kit de embrague</t>
  </si>
  <si>
    <t>Guaya de embrague</t>
  </si>
  <si>
    <t>Discos de embrague</t>
  </si>
  <si>
    <t>Empaque tapa de embrague</t>
  </si>
  <si>
    <t>Bombillo direccional (Incluida instalación)</t>
  </si>
  <si>
    <t>Guaya de freno</t>
  </si>
  <si>
    <t>Pera de freno</t>
  </si>
  <si>
    <t>Protector (capuchón) bujía</t>
  </si>
  <si>
    <t>Rodamiento de dirección</t>
  </si>
  <si>
    <t>Chicler (motor)</t>
  </si>
  <si>
    <t>Relay (eléctrico)</t>
  </si>
  <si>
    <t>Aguja carburador</t>
  </si>
  <si>
    <t>Tensor cadena</t>
  </si>
  <si>
    <t>Terminal eléctrico</t>
  </si>
  <si>
    <t>Interruptor de encendido</t>
  </si>
  <si>
    <t>Kit retenedores motor</t>
  </si>
  <si>
    <t>Kit cadenilla</t>
  </si>
  <si>
    <t>TOTAL REPUESTOS MOTOS</t>
  </si>
  <si>
    <t>YAMAHA</t>
  </si>
  <si>
    <t>XTZ125 (1)</t>
  </si>
  <si>
    <t xml:space="preserve">VALOR UNITARIO  </t>
  </si>
  <si>
    <t>BWS (2)</t>
  </si>
  <si>
    <t>DUSTER (1)</t>
  </si>
  <si>
    <t>Botiquín básico de primeros auxilios</t>
  </si>
  <si>
    <t>Kit de carretera, debe contener mínimo (Un extintor de 5lb, dos  tacos plásticos, un alicate, una lleva de expansión, un destornillador de estría, un destornillador de paleta, un juego de llaves fijas, una linterna recargable, dos triángulos reflectivos plegables, un botiquín básico)</t>
  </si>
  <si>
    <t>TOYOTA</t>
  </si>
  <si>
    <t>Lavado sencillo</t>
  </si>
  <si>
    <t>Lavado motor</t>
  </si>
  <si>
    <t xml:space="preserve">5. REPUESTOS </t>
  </si>
  <si>
    <t>LAND CRUISER</t>
  </si>
  <si>
    <t>COTIZACIÓN No.1</t>
  </si>
  <si>
    <t>COTIZACIÓN No.2</t>
  </si>
  <si>
    <t>COTIZACIÓN No.3</t>
  </si>
  <si>
    <t>HISTORICOS DE CONTRATACIÓN</t>
  </si>
  <si>
    <t>MINIMO</t>
  </si>
  <si>
    <t>PROMEDIO</t>
  </si>
  <si>
    <t>¿0</t>
  </si>
  <si>
    <t xml:space="preserve">MONTAJE  DE LLANTAS </t>
  </si>
  <si>
    <t>ITEMS</t>
  </si>
  <si>
    <t>Llanta convencional con válvula</t>
  </si>
  <si>
    <t xml:space="preserve">TOTAL LISTA DE PRECIOS GRUPO SECCIONAL SAN ANDRÉS </t>
  </si>
  <si>
    <t>LISTA DE PRECIO GRUPO SECCIONAL SAN ANDRÉS</t>
  </si>
  <si>
    <t>Mantenimiento rápido (entiéndase por: lavado lubricación y ajuste de cadena, ajuste de frenos , cambio de aceite y filtro de aceite si lo requiere).</t>
  </si>
  <si>
    <t xml:space="preserve">TOTAL  </t>
  </si>
  <si>
    <t>VALOR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</si>
</sst>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43" formatCode="_-* #,##0.00_-;\-* #,##0.00_-;_-* &quot;-&quot;??_-;_-@_-"/>
    <numFmt numFmtId="164" formatCode="&quot;$&quot;#,##0;[Red]\-&quot;$&quot;#,##0"/>
    <numFmt numFmtId="165" formatCode="&quot;$&quot;#,##0.00;[Red]\-&quot;$&quot;#,##0.00"/>
    <numFmt numFmtId="166" formatCode="_-&quot;$&quot;* #,##0.00_-;\-&quot;$&quot;* #,##0.00_-;_-&quot;$&quot;* &quot;-&quot;??_-;_-@_-"/>
    <numFmt numFmtId="167" formatCode="_-* #,##0.00\ &quot;€&quot;_-;\-* #,##0.00\ &quot;€&quot;_-;_-* &quot;-&quot;??\ &quot;€&quot;_-;_-@_-"/>
    <numFmt numFmtId="168" formatCode="_-* #,##0.00\ _€_-;\-* #,##0.00\ _€_-;_-* &quot;-&quot;??\ _€_-;_-@_-"/>
    <numFmt numFmtId="169" formatCode="_([$$-240A]\ * #,##0_);_([$$-240A]\ * \(#,##0\);_([$$-240A]\ * &quot;-&quot;??_);_(@_)"/>
    <numFmt numFmtId="170" formatCode="&quot;$&quot;#,##0"/>
    <numFmt numFmtId="171" formatCode="_(&quot;$&quot;\ * #,##0_);_(&quot;$&quot;\ * \(#,##0\);_(&quot;$&quot;\ * &quot;-&quot;??_);_(@_)"/>
    <numFmt numFmtId="172" formatCode="_-&quot;$&quot;* #,##0_-;\-&quot;$&quot;* #,##0_-;_-&quot;$&quot;* &quot;-&quot;??_-;_-@_-"/>
  </numFmts>
  <fonts count="24" x14ac:knownFonts="1">
    <font>
      <sz val="11"/>
      <color theme="1"/>
      <name val="Calibri"/>
      <family val="2"/>
      <scheme val="minor"/>
    </font>
    <font>
      <sz val="11"/>
      <color theme="1"/>
      <name val="Calibri"/>
      <family val="2"/>
      <scheme val="minor"/>
    </font>
    <font>
      <b/>
      <sz val="10"/>
      <name val="Arial"/>
      <family val="2"/>
    </font>
    <font>
      <sz val="10"/>
      <name val="Arial"/>
      <family val="2"/>
    </font>
    <font>
      <b/>
      <sz val="11"/>
      <name val="Arial"/>
      <family val="2"/>
    </font>
    <font>
      <sz val="10"/>
      <color theme="1"/>
      <name val="Arial"/>
      <family val="2"/>
    </font>
    <font>
      <sz val="11"/>
      <color theme="1"/>
      <name val="Times New Roman"/>
      <family val="1"/>
    </font>
    <font>
      <b/>
      <sz val="10"/>
      <color theme="1"/>
      <name val="Arial"/>
      <family val="2"/>
    </font>
    <font>
      <sz val="10"/>
      <color rgb="FF000000"/>
      <name val="Arial"/>
      <family val="2"/>
    </font>
    <font>
      <sz val="11"/>
      <color theme="1"/>
      <name val="Arial"/>
      <family val="2"/>
    </font>
    <font>
      <b/>
      <sz val="10"/>
      <color theme="0"/>
      <name val="Arial"/>
      <family val="2"/>
    </font>
    <font>
      <b/>
      <sz val="11"/>
      <color theme="1"/>
      <name val="Arial"/>
      <family val="2"/>
    </font>
    <font>
      <b/>
      <sz val="22"/>
      <color theme="1"/>
      <name val="Arial"/>
      <family val="2"/>
    </font>
    <font>
      <sz val="11"/>
      <name val="Arial"/>
      <family val="2"/>
    </font>
    <font>
      <b/>
      <sz val="11"/>
      <color theme="0"/>
      <name val="Arial"/>
      <family val="2"/>
    </font>
    <font>
      <b/>
      <u/>
      <sz val="10"/>
      <name val="Arial"/>
      <family val="2"/>
    </font>
    <font>
      <b/>
      <sz val="14"/>
      <color theme="0"/>
      <name val="Arial"/>
      <family val="2"/>
    </font>
    <font>
      <sz val="10"/>
      <color theme="0"/>
      <name val="Arial"/>
      <family val="2"/>
    </font>
    <font>
      <sz val="11"/>
      <color theme="0"/>
      <name val="Times New Roman"/>
      <family val="1"/>
    </font>
    <font>
      <sz val="10"/>
      <color theme="1"/>
      <name val="Times New Roman"/>
      <family val="1"/>
    </font>
    <font>
      <sz val="12"/>
      <color theme="1"/>
      <name val="Century Gothic"/>
      <family val="2"/>
    </font>
    <font>
      <sz val="11"/>
      <color theme="0"/>
      <name val="Arial"/>
      <family val="2"/>
    </font>
    <font>
      <b/>
      <sz val="11"/>
      <color theme="0"/>
      <name val="Times New Roman"/>
      <family val="1"/>
    </font>
    <font>
      <b/>
      <sz val="10"/>
      <color theme="9" tint="0.59999389629810485"/>
      <name val="Arial"/>
      <family val="2"/>
    </font>
  </fonts>
  <fills count="15">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rgb="FF66FFFF"/>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4" tint="-0.249977111117893"/>
        <bgColor indexed="64"/>
      </patternFill>
    </fill>
    <fill>
      <patternFill patternType="solid">
        <fgColor theme="4" tint="-0.499984740745262"/>
        <bgColor indexed="64"/>
      </patternFill>
    </fill>
    <fill>
      <patternFill patternType="solid">
        <fgColor theme="3" tint="-0.249977111117893"/>
        <bgColor indexed="64"/>
      </patternFill>
    </fill>
    <fill>
      <patternFill patternType="solid">
        <fgColor theme="3" tint="-0.499984740745262"/>
        <bgColor indexed="64"/>
      </patternFill>
    </fill>
    <fill>
      <patternFill patternType="solid">
        <fgColor theme="4" tint="0.79998168889431442"/>
        <bgColor indexed="64"/>
      </patternFill>
    </fill>
    <fill>
      <patternFill patternType="solid">
        <fgColor theme="1" tint="4.9989318521683403E-2"/>
        <bgColor indexed="64"/>
      </patternFill>
    </fill>
  </fills>
  <borders count="37">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medium">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s>
  <cellStyleXfs count="14">
    <xf numFmtId="0" fontId="0" fillId="0" borderId="0"/>
    <xf numFmtId="167" fontId="3" fillId="0" borderId="0" applyFont="0" applyFill="0" applyBorder="0" applyAlignment="0" applyProtection="0"/>
    <xf numFmtId="0" fontId="3" fillId="0" borderId="0"/>
    <xf numFmtId="168" fontId="3" fillId="0" borderId="0" applyFont="0" applyFill="0" applyBorder="0" applyAlignment="0" applyProtection="0"/>
    <xf numFmtId="168" fontId="3" fillId="0" borderId="0" applyFont="0" applyFill="0" applyBorder="0" applyAlignment="0" applyProtection="0"/>
    <xf numFmtId="0" fontId="3" fillId="0" borderId="0"/>
    <xf numFmtId="169" fontId="1" fillId="0" borderId="0"/>
    <xf numFmtId="169" fontId="3" fillId="0" borderId="0"/>
    <xf numFmtId="169" fontId="3" fillId="0" borderId="0"/>
    <xf numFmtId="166" fontId="1" fillId="0" borderId="0" applyFont="0" applyFill="0" applyBorder="0" applyAlignment="0" applyProtection="0"/>
    <xf numFmtId="9" fontId="1" fillId="0" borderId="0" applyFont="0" applyFill="0" applyBorder="0" applyAlignment="0" applyProtection="0"/>
    <xf numFmtId="0" fontId="3" fillId="0" borderId="0"/>
    <xf numFmtId="43" fontId="1" fillId="0" borderId="0" applyFont="0" applyFill="0" applyBorder="0" applyAlignment="0" applyProtection="0"/>
    <xf numFmtId="43" fontId="1" fillId="0" borderId="0" applyFont="0" applyFill="0" applyBorder="0" applyAlignment="0" applyProtection="0"/>
  </cellStyleXfs>
  <cellXfs count="227">
    <xf numFmtId="0" fontId="0" fillId="0" borderId="0" xfId="0"/>
    <xf numFmtId="0" fontId="6" fillId="0" borderId="0" xfId="0" applyFont="1" applyFill="1" applyProtection="1">
      <protection locked="0"/>
    </xf>
    <xf numFmtId="0" fontId="5" fillId="0" borderId="0" xfId="0" applyFont="1" applyFill="1" applyProtection="1">
      <protection locked="0"/>
    </xf>
    <xf numFmtId="0" fontId="7" fillId="0" borderId="0" xfId="0" applyFont="1" applyFill="1" applyBorder="1" applyAlignment="1" applyProtection="1">
      <alignment horizontal="center" vertical="center"/>
      <protection locked="0"/>
    </xf>
    <xf numFmtId="0" fontId="5" fillId="0" borderId="0" xfId="0" applyFont="1" applyFill="1" applyBorder="1" applyProtection="1">
      <protection locked="0"/>
    </xf>
    <xf numFmtId="0" fontId="5" fillId="0" borderId="0" xfId="0" applyFont="1" applyFill="1" applyAlignment="1" applyProtection="1">
      <alignment horizontal="center" vertical="center"/>
      <protection locked="0"/>
    </xf>
    <xf numFmtId="0" fontId="2" fillId="0" borderId="0" xfId="11" applyFont="1" applyFill="1" applyBorder="1" applyAlignment="1" applyProtection="1">
      <alignment horizontal="center" vertical="center" wrapText="1"/>
    </xf>
    <xf numFmtId="0" fontId="2" fillId="0" borderId="0" xfId="0" applyFont="1" applyFill="1" applyProtection="1">
      <protection locked="0"/>
    </xf>
    <xf numFmtId="2" fontId="5" fillId="0" borderId="0" xfId="0" applyNumberFormat="1" applyFont="1" applyFill="1" applyProtection="1">
      <protection locked="0"/>
    </xf>
    <xf numFmtId="0" fontId="5" fillId="0" borderId="0" xfId="0" applyFont="1" applyFill="1" applyBorder="1" applyAlignment="1" applyProtection="1">
      <alignment horizontal="center"/>
      <protection locked="0"/>
    </xf>
    <xf numFmtId="0" fontId="4" fillId="0" borderId="0" xfId="11" applyFont="1" applyFill="1" applyBorder="1" applyAlignment="1" applyProtection="1">
      <alignment horizontal="center" vertical="center" wrapText="1"/>
      <protection locked="0"/>
    </xf>
    <xf numFmtId="164" fontId="5" fillId="0" borderId="0" xfId="10" applyNumberFormat="1" applyFont="1" applyFill="1" applyBorder="1" applyAlignment="1" applyProtection="1">
      <alignment horizontal="center" vertical="center"/>
    </xf>
    <xf numFmtId="0" fontId="5" fillId="3" borderId="16" xfId="0" applyNumberFormat="1" applyFont="1" applyFill="1" applyBorder="1" applyAlignment="1" applyProtection="1">
      <alignment horizontal="center" vertical="center"/>
    </xf>
    <xf numFmtId="0" fontId="3" fillId="0" borderId="0" xfId="0" applyFont="1" applyFill="1" applyBorder="1" applyAlignment="1">
      <alignment horizontal="left" vertical="center" wrapText="1"/>
    </xf>
    <xf numFmtId="2" fontId="8" fillId="0" borderId="0" xfId="0" applyNumberFormat="1" applyFont="1" applyFill="1" applyBorder="1" applyAlignment="1" applyProtection="1">
      <alignment horizontal="justify" vertical="center" wrapText="1"/>
    </xf>
    <xf numFmtId="0" fontId="5" fillId="3" borderId="9" xfId="0" applyFont="1" applyFill="1" applyBorder="1" applyAlignment="1" applyProtection="1">
      <protection locked="0"/>
    </xf>
    <xf numFmtId="0" fontId="5" fillId="3" borderId="11" xfId="0" applyFont="1" applyFill="1" applyBorder="1" applyAlignment="1" applyProtection="1">
      <protection locked="0"/>
    </xf>
    <xf numFmtId="0" fontId="3" fillId="0" borderId="26" xfId="0" applyFont="1" applyFill="1" applyBorder="1" applyAlignment="1">
      <alignment horizontal="left" vertical="center" wrapText="1"/>
    </xf>
    <xf numFmtId="0" fontId="3" fillId="0" borderId="27" xfId="0" applyFont="1" applyFill="1" applyBorder="1" applyAlignment="1">
      <alignment horizontal="left" vertical="center" wrapText="1"/>
    </xf>
    <xf numFmtId="0" fontId="5" fillId="0" borderId="3" xfId="0" applyNumberFormat="1" applyFont="1" applyFill="1" applyBorder="1" applyAlignment="1" applyProtection="1">
      <alignment horizontal="center" vertical="center"/>
    </xf>
    <xf numFmtId="0" fontId="3" fillId="0" borderId="3" xfId="0" applyNumberFormat="1" applyFont="1" applyFill="1" applyBorder="1" applyAlignment="1" applyProtection="1">
      <alignment horizontal="center" vertical="center" wrapText="1"/>
    </xf>
    <xf numFmtId="0" fontId="5" fillId="0" borderId="4" xfId="0" applyNumberFormat="1" applyFont="1" applyFill="1" applyBorder="1" applyAlignment="1" applyProtection="1">
      <alignment horizontal="center" vertical="center"/>
    </xf>
    <xf numFmtId="0" fontId="3" fillId="0" borderId="28" xfId="0" applyFont="1" applyFill="1" applyBorder="1" applyAlignment="1">
      <alignment horizontal="left" vertical="center" wrapText="1"/>
    </xf>
    <xf numFmtId="0" fontId="5" fillId="0" borderId="29" xfId="0" applyNumberFormat="1" applyFont="1" applyFill="1" applyBorder="1" applyAlignment="1" applyProtection="1">
      <alignment horizontal="center" vertical="center"/>
    </xf>
    <xf numFmtId="0" fontId="3" fillId="0" borderId="29" xfId="0" applyNumberFormat="1" applyFont="1" applyFill="1" applyBorder="1" applyAlignment="1" applyProtection="1">
      <alignment horizontal="center" vertical="center" wrapText="1"/>
    </xf>
    <xf numFmtId="2" fontId="8" fillId="0" borderId="30" xfId="0" applyNumberFormat="1" applyFont="1" applyFill="1" applyBorder="1" applyAlignment="1" applyProtection="1">
      <alignment horizontal="justify" vertical="center" wrapText="1"/>
    </xf>
    <xf numFmtId="2" fontId="8" fillId="0" borderId="20" xfId="0" applyNumberFormat="1" applyFont="1" applyFill="1" applyBorder="1" applyAlignment="1" applyProtection="1">
      <alignment horizontal="justify" vertical="center" wrapText="1"/>
    </xf>
    <xf numFmtId="2" fontId="2" fillId="3" borderId="1" xfId="0" applyNumberFormat="1" applyFont="1" applyFill="1" applyBorder="1" applyAlignment="1" applyProtection="1">
      <alignment horizontal="center" vertical="center"/>
    </xf>
    <xf numFmtId="1" fontId="5" fillId="0" borderId="22" xfId="0" applyNumberFormat="1" applyFont="1" applyFill="1" applyBorder="1" applyAlignment="1" applyProtection="1">
      <alignment horizontal="center" vertical="center"/>
    </xf>
    <xf numFmtId="1" fontId="5" fillId="0" borderId="23" xfId="0" applyNumberFormat="1" applyFont="1" applyFill="1" applyBorder="1" applyAlignment="1" applyProtection="1">
      <alignment horizontal="center" vertical="center"/>
    </xf>
    <xf numFmtId="0" fontId="3" fillId="0" borderId="23" xfId="0" applyFont="1" applyFill="1" applyBorder="1" applyAlignment="1">
      <alignment horizontal="center" vertical="center" wrapText="1"/>
    </xf>
    <xf numFmtId="0" fontId="3" fillId="0" borderId="22" xfId="0" applyFont="1" applyFill="1" applyBorder="1" applyAlignment="1">
      <alignment horizontal="center" vertical="center" wrapText="1"/>
    </xf>
    <xf numFmtId="164" fontId="5" fillId="7" borderId="16" xfId="9" applyNumberFormat="1" applyFont="1" applyFill="1" applyBorder="1" applyAlignment="1" applyProtection="1">
      <alignment horizontal="center" vertical="center"/>
      <protection locked="0"/>
    </xf>
    <xf numFmtId="0" fontId="3" fillId="0" borderId="21" xfId="0" applyFont="1" applyFill="1" applyBorder="1" applyAlignment="1">
      <alignment horizontal="center" vertical="center" wrapText="1"/>
    </xf>
    <xf numFmtId="0" fontId="5" fillId="0" borderId="31" xfId="0" applyNumberFormat="1" applyFont="1" applyFill="1" applyBorder="1" applyAlignment="1" applyProtection="1">
      <alignment horizontal="center" vertical="center"/>
    </xf>
    <xf numFmtId="2" fontId="5" fillId="3" borderId="24" xfId="0" applyNumberFormat="1" applyFont="1" applyFill="1" applyBorder="1" applyAlignment="1" applyProtection="1">
      <alignment horizontal="center" vertical="center"/>
    </xf>
    <xf numFmtId="0" fontId="9" fillId="0" borderId="0" xfId="0" applyFont="1"/>
    <xf numFmtId="0" fontId="7" fillId="0" borderId="0" xfId="0" applyFont="1" applyFill="1" applyProtection="1">
      <protection locked="0"/>
    </xf>
    <xf numFmtId="170" fontId="11" fillId="0" borderId="0" xfId="0" applyNumberFormat="1" applyFont="1" applyFill="1" applyBorder="1" applyAlignment="1" applyProtection="1">
      <alignment horizontal="center" vertical="center" wrapText="1"/>
      <protection locked="0"/>
    </xf>
    <xf numFmtId="170" fontId="9" fillId="0" borderId="0" xfId="0" applyNumberFormat="1" applyFont="1" applyFill="1" applyBorder="1" applyAlignment="1" applyProtection="1">
      <alignment wrapText="1"/>
      <protection locked="0"/>
    </xf>
    <xf numFmtId="170" fontId="9" fillId="2" borderId="0" xfId="0" applyNumberFormat="1" applyFont="1" applyFill="1" applyBorder="1" applyAlignment="1" applyProtection="1">
      <alignment wrapText="1"/>
      <protection locked="0"/>
    </xf>
    <xf numFmtId="170" fontId="9" fillId="0" borderId="0" xfId="0" applyNumberFormat="1" applyFont="1" applyFill="1" applyAlignment="1" applyProtection="1">
      <alignment wrapText="1"/>
      <protection locked="0"/>
    </xf>
    <xf numFmtId="170" fontId="4" fillId="0" borderId="0" xfId="0" applyNumberFormat="1" applyFont="1" applyFill="1" applyAlignment="1" applyProtection="1">
      <alignment wrapText="1"/>
      <protection locked="0"/>
    </xf>
    <xf numFmtId="170" fontId="4" fillId="6" borderId="0" xfId="0" applyNumberFormat="1" applyFont="1" applyFill="1" applyAlignment="1" applyProtection="1">
      <alignment wrapText="1"/>
      <protection locked="0"/>
    </xf>
    <xf numFmtId="0" fontId="9" fillId="2" borderId="16" xfId="0" applyNumberFormat="1" applyFont="1" applyFill="1" applyBorder="1" applyAlignment="1" applyProtection="1">
      <alignment horizontal="center" vertical="center" wrapText="1"/>
    </xf>
    <xf numFmtId="1" fontId="11" fillId="2" borderId="16" xfId="0" applyNumberFormat="1" applyFont="1" applyFill="1" applyBorder="1" applyAlignment="1" applyProtection="1">
      <alignment horizontal="center" vertical="center" wrapText="1"/>
    </xf>
    <xf numFmtId="1" fontId="11" fillId="0" borderId="5" xfId="0" applyNumberFormat="1" applyFont="1" applyFill="1" applyBorder="1" applyAlignment="1" applyProtection="1">
      <alignment horizontal="center" vertical="center" wrapText="1"/>
      <protection locked="0"/>
    </xf>
    <xf numFmtId="170" fontId="9" fillId="2" borderId="0" xfId="0" applyNumberFormat="1" applyFont="1" applyFill="1" applyAlignment="1" applyProtection="1">
      <alignment wrapText="1"/>
      <protection locked="0"/>
    </xf>
    <xf numFmtId="1" fontId="11" fillId="0" borderId="0" xfId="0" applyNumberFormat="1" applyFont="1" applyFill="1" applyBorder="1" applyAlignment="1" applyProtection="1">
      <alignment horizontal="center" vertical="center" wrapText="1"/>
      <protection locked="0"/>
    </xf>
    <xf numFmtId="170" fontId="9" fillId="6" borderId="0" xfId="0" applyNumberFormat="1" applyFont="1" applyFill="1" applyAlignment="1" applyProtection="1">
      <alignment wrapText="1"/>
      <protection locked="0"/>
    </xf>
    <xf numFmtId="0" fontId="9" fillId="2" borderId="0" xfId="0" applyNumberFormat="1" applyFont="1" applyFill="1" applyAlignment="1" applyProtection="1">
      <alignment horizontal="left" vertical="center" wrapText="1"/>
      <protection locked="0"/>
    </xf>
    <xf numFmtId="170" fontId="13" fillId="2" borderId="0" xfId="0" applyNumberFormat="1" applyFont="1" applyFill="1" applyAlignment="1" applyProtection="1">
      <alignment horizontal="left" vertical="center" wrapText="1" indent="1"/>
      <protection locked="0"/>
    </xf>
    <xf numFmtId="1" fontId="11" fillId="2" borderId="0" xfId="0" applyNumberFormat="1" applyFont="1" applyFill="1" applyAlignment="1" applyProtection="1">
      <alignment horizontal="center" vertical="center" wrapText="1"/>
      <protection locked="0"/>
    </xf>
    <xf numFmtId="0" fontId="9" fillId="2" borderId="0" xfId="0" applyNumberFormat="1" applyFont="1" applyFill="1" applyAlignment="1" applyProtection="1">
      <alignment wrapText="1"/>
      <protection locked="0"/>
    </xf>
    <xf numFmtId="170" fontId="9" fillId="2" borderId="0" xfId="0" applyNumberFormat="1" applyFont="1" applyFill="1" applyAlignment="1" applyProtection="1">
      <alignment horizontal="left" wrapText="1" indent="1"/>
      <protection locked="0"/>
    </xf>
    <xf numFmtId="1" fontId="9" fillId="2" borderId="0" xfId="0" applyNumberFormat="1" applyFont="1" applyFill="1" applyAlignment="1" applyProtection="1">
      <alignment wrapText="1"/>
      <protection locked="0"/>
    </xf>
    <xf numFmtId="1" fontId="9" fillId="0" borderId="0" xfId="0" applyNumberFormat="1" applyFont="1" applyFill="1" applyBorder="1" applyAlignment="1" applyProtection="1">
      <alignment wrapText="1"/>
      <protection locked="0"/>
    </xf>
    <xf numFmtId="0" fontId="2" fillId="3" borderId="2"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164" fontId="5" fillId="3" borderId="23" xfId="10" applyNumberFormat="1" applyFont="1" applyFill="1" applyBorder="1" applyAlignment="1" applyProtection="1">
      <alignment horizontal="center" vertical="center"/>
    </xf>
    <xf numFmtId="164" fontId="5" fillId="7" borderId="23" xfId="10" applyNumberFormat="1" applyFont="1" applyFill="1" applyBorder="1" applyAlignment="1" applyProtection="1">
      <alignment horizontal="center" vertical="center"/>
    </xf>
    <xf numFmtId="0" fontId="17" fillId="11" borderId="16" xfId="0" applyNumberFormat="1" applyFont="1" applyFill="1" applyBorder="1" applyAlignment="1" applyProtection="1">
      <alignment horizontal="center" vertical="center"/>
    </xf>
    <xf numFmtId="0" fontId="14" fillId="11" borderId="1" xfId="0" applyFont="1" applyFill="1" applyBorder="1" applyAlignment="1" applyProtection="1">
      <alignment horizontal="center" vertical="center" wrapText="1"/>
    </xf>
    <xf numFmtId="1" fontId="17" fillId="11" borderId="23" xfId="0" applyNumberFormat="1" applyFont="1" applyFill="1" applyBorder="1" applyAlignment="1" applyProtection="1">
      <alignment horizontal="center" vertical="center"/>
    </xf>
    <xf numFmtId="0" fontId="18" fillId="11" borderId="0" xfId="0" applyFont="1" applyFill="1" applyProtection="1">
      <protection locked="0"/>
    </xf>
    <xf numFmtId="0" fontId="18" fillId="11" borderId="25" xfId="0" applyFont="1" applyFill="1" applyBorder="1" applyProtection="1">
      <protection locked="0"/>
    </xf>
    <xf numFmtId="0" fontId="17" fillId="0" borderId="0" xfId="0" applyFont="1" applyFill="1" applyProtection="1">
      <protection locked="0"/>
    </xf>
    <xf numFmtId="164" fontId="5" fillId="7" borderId="23" xfId="9" applyNumberFormat="1" applyFont="1" applyFill="1" applyBorder="1" applyAlignment="1" applyProtection="1">
      <alignment horizontal="center" vertical="center"/>
      <protection locked="0"/>
    </xf>
    <xf numFmtId="164" fontId="5" fillId="7" borderId="16" xfId="10" applyNumberFormat="1" applyFont="1" applyFill="1" applyBorder="1" applyAlignment="1" applyProtection="1">
      <alignment horizontal="center" vertical="center"/>
    </xf>
    <xf numFmtId="171" fontId="19" fillId="0" borderId="0" xfId="9" applyNumberFormat="1" applyFont="1" applyFill="1" applyProtection="1">
      <protection locked="0"/>
    </xf>
    <xf numFmtId="164" fontId="5" fillId="7" borderId="23" xfId="9" applyNumberFormat="1" applyFont="1" applyFill="1" applyBorder="1" applyAlignment="1" applyProtection="1">
      <alignment horizontal="center" vertical="center"/>
    </xf>
    <xf numFmtId="0" fontId="17" fillId="11" borderId="13" xfId="0" applyNumberFormat="1" applyFont="1" applyFill="1" applyBorder="1" applyAlignment="1" applyProtection="1">
      <alignment horizontal="center" vertical="center" wrapText="1"/>
    </xf>
    <xf numFmtId="2" fontId="10" fillId="11" borderId="12" xfId="0" applyNumberFormat="1" applyFont="1" applyFill="1" applyBorder="1" applyAlignment="1" applyProtection="1">
      <alignment horizontal="center" vertical="center" wrapText="1"/>
    </xf>
    <xf numFmtId="2" fontId="17" fillId="11" borderId="23" xfId="0" applyNumberFormat="1" applyFont="1" applyFill="1" applyBorder="1" applyAlignment="1" applyProtection="1">
      <alignment horizontal="center" vertical="center"/>
    </xf>
    <xf numFmtId="0" fontId="10" fillId="11" borderId="12" xfId="0" applyFont="1" applyFill="1" applyBorder="1" applyAlignment="1" applyProtection="1">
      <alignment horizontal="center" vertical="center"/>
    </xf>
    <xf numFmtId="0" fontId="17" fillId="11" borderId="23" xfId="0" applyFont="1" applyFill="1" applyBorder="1" applyAlignment="1" applyProtection="1">
      <alignment vertical="center"/>
    </xf>
    <xf numFmtId="164" fontId="5" fillId="7" borderId="16" xfId="9" applyNumberFormat="1" applyFont="1" applyFill="1" applyBorder="1" applyAlignment="1" applyProtection="1">
      <alignment horizontal="center" vertical="center"/>
    </xf>
    <xf numFmtId="0" fontId="10" fillId="11" borderId="12" xfId="0" applyFont="1" applyFill="1" applyBorder="1" applyAlignment="1" applyProtection="1">
      <alignment horizontal="center" vertical="center" wrapText="1"/>
    </xf>
    <xf numFmtId="0" fontId="17" fillId="11" borderId="23" xfId="0" applyFont="1" applyFill="1" applyBorder="1" applyAlignment="1" applyProtection="1">
      <alignment horizontal="center" vertical="center" wrapText="1"/>
    </xf>
    <xf numFmtId="164" fontId="7" fillId="3" borderId="25" xfId="10" applyNumberFormat="1" applyFont="1" applyFill="1" applyBorder="1" applyAlignment="1" applyProtection="1">
      <alignment horizontal="center" vertical="center"/>
    </xf>
    <xf numFmtId="0" fontId="17" fillId="11" borderId="13" xfId="0" applyNumberFormat="1" applyFont="1" applyFill="1" applyBorder="1" applyAlignment="1" applyProtection="1">
      <alignment horizontal="center" vertical="center"/>
    </xf>
    <xf numFmtId="2" fontId="10" fillId="11" borderId="12" xfId="0" applyNumberFormat="1" applyFont="1" applyFill="1" applyBorder="1" applyAlignment="1" applyProtection="1">
      <alignment horizontal="center" vertical="center"/>
    </xf>
    <xf numFmtId="1" fontId="10" fillId="11" borderId="12" xfId="0" applyNumberFormat="1" applyFont="1" applyFill="1" applyBorder="1" applyAlignment="1" applyProtection="1">
      <alignment horizontal="center" vertical="center"/>
    </xf>
    <xf numFmtId="2" fontId="8" fillId="0" borderId="33" xfId="0" applyNumberFormat="1" applyFont="1" applyFill="1" applyBorder="1" applyAlignment="1" applyProtection="1">
      <alignment horizontal="justify" vertical="center" wrapText="1"/>
    </xf>
    <xf numFmtId="0" fontId="14" fillId="11" borderId="12" xfId="0" applyFont="1" applyFill="1" applyBorder="1" applyAlignment="1" applyProtection="1">
      <alignment horizontal="center" vertical="center"/>
    </xf>
    <xf numFmtId="0" fontId="3" fillId="0" borderId="33" xfId="0" applyFont="1" applyFill="1" applyBorder="1" applyAlignment="1">
      <alignment horizontal="left" vertical="center" wrapText="1"/>
    </xf>
    <xf numFmtId="2" fontId="5" fillId="0" borderId="33" xfId="0" applyNumberFormat="1" applyFont="1" applyFill="1" applyBorder="1" applyAlignment="1" applyProtection="1">
      <alignment horizontal="justify" vertical="center" wrapText="1"/>
    </xf>
    <xf numFmtId="0" fontId="17" fillId="11" borderId="18" xfId="0" applyNumberFormat="1" applyFont="1" applyFill="1" applyBorder="1" applyAlignment="1" applyProtection="1">
      <alignment horizontal="center" vertical="center"/>
    </xf>
    <xf numFmtId="2" fontId="10" fillId="11" borderId="9" xfId="0" applyNumberFormat="1" applyFont="1" applyFill="1" applyBorder="1" applyAlignment="1" applyProtection="1">
      <alignment horizontal="center" vertical="center"/>
    </xf>
    <xf numFmtId="2" fontId="17" fillId="11" borderId="24" xfId="0" applyNumberFormat="1" applyFont="1" applyFill="1" applyBorder="1" applyAlignment="1" applyProtection="1">
      <alignment horizontal="center" vertical="center"/>
    </xf>
    <xf numFmtId="164" fontId="17" fillId="12" borderId="18" xfId="0" applyNumberFormat="1" applyFont="1" applyFill="1" applyBorder="1" applyProtection="1">
      <protection locked="0"/>
    </xf>
    <xf numFmtId="0" fontId="10" fillId="11" borderId="25" xfId="0" applyNumberFormat="1" applyFont="1" applyFill="1" applyBorder="1" applyAlignment="1" applyProtection="1">
      <alignment horizontal="center" vertical="center"/>
    </xf>
    <xf numFmtId="0" fontId="10" fillId="11" borderId="9" xfId="0" applyFont="1" applyFill="1" applyBorder="1" applyAlignment="1" applyProtection="1">
      <alignment horizontal="center" vertical="center" wrapText="1"/>
    </xf>
    <xf numFmtId="0" fontId="10" fillId="11" borderId="2" xfId="0" applyFont="1" applyFill="1" applyBorder="1" applyAlignment="1" applyProtection="1">
      <alignment vertical="center" textRotation="90"/>
    </xf>
    <xf numFmtId="165" fontId="4" fillId="4" borderId="16" xfId="9" applyNumberFormat="1" applyFont="1" applyFill="1" applyBorder="1" applyAlignment="1" applyProtection="1">
      <alignment horizontal="center" vertical="center" wrapText="1"/>
    </xf>
    <xf numFmtId="0" fontId="14" fillId="11" borderId="1" xfId="0" applyNumberFormat="1" applyFont="1" applyFill="1" applyBorder="1" applyAlignment="1" applyProtection="1">
      <alignment horizontal="center" vertical="center" wrapText="1"/>
    </xf>
    <xf numFmtId="170" fontId="14" fillId="11" borderId="19" xfId="0" applyNumberFormat="1" applyFont="1" applyFill="1" applyBorder="1" applyAlignment="1" applyProtection="1">
      <alignment horizontal="center" vertical="center" wrapText="1"/>
    </xf>
    <xf numFmtId="1" fontId="14" fillId="11" borderId="19" xfId="0" applyNumberFormat="1" applyFont="1" applyFill="1" applyBorder="1" applyAlignment="1" applyProtection="1">
      <alignment vertical="center" wrapText="1"/>
    </xf>
    <xf numFmtId="164" fontId="11" fillId="13" borderId="16" xfId="0" applyNumberFormat="1" applyFont="1" applyFill="1" applyBorder="1" applyAlignment="1" applyProtection="1">
      <alignment horizontal="center" vertical="center" wrapText="1"/>
    </xf>
    <xf numFmtId="164" fontId="9" fillId="0" borderId="0" xfId="0" applyNumberFormat="1" applyFont="1" applyFill="1" applyAlignment="1" applyProtection="1">
      <alignment horizontal="center" vertical="center" wrapText="1"/>
      <protection locked="0"/>
    </xf>
    <xf numFmtId="164" fontId="11" fillId="2" borderId="1" xfId="0" applyNumberFormat="1" applyFont="1" applyFill="1" applyBorder="1" applyAlignment="1" applyProtection="1">
      <alignment horizontal="center" vertical="center"/>
    </xf>
    <xf numFmtId="164" fontId="11" fillId="13" borderId="16" xfId="1" applyNumberFormat="1" applyFont="1" applyFill="1" applyBorder="1" applyAlignment="1" applyProtection="1">
      <alignment horizontal="center" vertical="center" wrapText="1"/>
    </xf>
    <xf numFmtId="0" fontId="21" fillId="11" borderId="16" xfId="0" applyNumberFormat="1" applyFont="1" applyFill="1" applyBorder="1" applyAlignment="1" applyProtection="1">
      <alignment horizontal="center" vertical="center" wrapText="1"/>
    </xf>
    <xf numFmtId="170" fontId="14" fillId="11" borderId="16" xfId="0" applyNumberFormat="1" applyFont="1" applyFill="1" applyBorder="1" applyAlignment="1" applyProtection="1">
      <alignment horizontal="center" vertical="center" wrapText="1"/>
    </xf>
    <xf numFmtId="1" fontId="14" fillId="11" borderId="16" xfId="0" applyNumberFormat="1" applyFont="1" applyFill="1" applyBorder="1" applyAlignment="1" applyProtection="1">
      <alignment horizontal="center" vertical="center" wrapText="1"/>
    </xf>
    <xf numFmtId="170" fontId="14" fillId="11" borderId="16" xfId="0" applyNumberFormat="1" applyFont="1" applyFill="1" applyBorder="1" applyAlignment="1" applyProtection="1">
      <alignment horizontal="center" wrapText="1"/>
    </xf>
    <xf numFmtId="164" fontId="11" fillId="13" borderId="1" xfId="1" applyNumberFormat="1" applyFont="1" applyFill="1" applyBorder="1" applyAlignment="1" applyProtection="1">
      <alignment horizontal="center" vertical="center" wrapText="1"/>
    </xf>
    <xf numFmtId="1" fontId="14" fillId="11" borderId="0" xfId="0" applyNumberFormat="1" applyFont="1" applyFill="1" applyBorder="1" applyAlignment="1" applyProtection="1">
      <alignment horizontal="center" vertical="center" wrapText="1"/>
      <protection locked="0"/>
    </xf>
    <xf numFmtId="0" fontId="14" fillId="11" borderId="16" xfId="0" applyNumberFormat="1" applyFont="1" applyFill="1" applyBorder="1" applyAlignment="1" applyProtection="1">
      <alignment horizontal="left" vertical="center" wrapText="1"/>
    </xf>
    <xf numFmtId="170" fontId="14" fillId="11" borderId="16" xfId="0" applyNumberFormat="1" applyFont="1" applyFill="1" applyBorder="1" applyAlignment="1" applyProtection="1">
      <alignment horizontal="left" vertical="center" wrapText="1" indent="1"/>
    </xf>
    <xf numFmtId="164" fontId="11" fillId="0" borderId="2" xfId="1" applyNumberFormat="1" applyFont="1" applyFill="1" applyBorder="1" applyAlignment="1" applyProtection="1">
      <alignment horizontal="center" vertical="center" wrapText="1"/>
    </xf>
    <xf numFmtId="170" fontId="14" fillId="10" borderId="16" xfId="0" applyNumberFormat="1" applyFont="1" applyFill="1" applyBorder="1" applyAlignment="1" applyProtection="1">
      <alignment wrapText="1"/>
      <protection locked="0"/>
    </xf>
    <xf numFmtId="0" fontId="9" fillId="2" borderId="14" xfId="0" applyNumberFormat="1" applyFont="1" applyFill="1" applyBorder="1" applyAlignment="1" applyProtection="1">
      <alignment wrapText="1"/>
      <protection locked="0"/>
    </xf>
    <xf numFmtId="0" fontId="9" fillId="2" borderId="0" xfId="0" applyNumberFormat="1" applyFont="1" applyFill="1" applyBorder="1" applyAlignment="1" applyProtection="1">
      <alignment wrapText="1"/>
      <protection locked="0"/>
    </xf>
    <xf numFmtId="164" fontId="7" fillId="3" borderId="23" xfId="10" applyNumberFormat="1" applyFont="1" applyFill="1" applyBorder="1" applyAlignment="1" applyProtection="1">
      <alignment horizontal="center" vertical="center"/>
    </xf>
    <xf numFmtId="0" fontId="22" fillId="11" borderId="23" xfId="0" applyFont="1" applyFill="1" applyBorder="1" applyProtection="1">
      <protection locked="0"/>
    </xf>
    <xf numFmtId="0" fontId="5" fillId="11" borderId="13" xfId="0" applyNumberFormat="1" applyFont="1" applyFill="1" applyBorder="1" applyAlignment="1" applyProtection="1">
      <alignment horizontal="center" vertical="center" wrapText="1"/>
    </xf>
    <xf numFmtId="0" fontId="5" fillId="11" borderId="23" xfId="0" applyFont="1" applyFill="1" applyBorder="1" applyAlignment="1" applyProtection="1">
      <alignment vertical="center"/>
    </xf>
    <xf numFmtId="2" fontId="5" fillId="11" borderId="23" xfId="0" applyNumberFormat="1" applyFont="1" applyFill="1" applyBorder="1" applyAlignment="1" applyProtection="1">
      <alignment horizontal="center" vertical="center"/>
    </xf>
    <xf numFmtId="0" fontId="5" fillId="11" borderId="13" xfId="0" applyNumberFormat="1" applyFont="1" applyFill="1" applyBorder="1" applyAlignment="1" applyProtection="1">
      <alignment horizontal="center" vertical="center"/>
    </xf>
    <xf numFmtId="0" fontId="3" fillId="0" borderId="34" xfId="0" applyFont="1" applyFill="1" applyBorder="1" applyAlignment="1">
      <alignment horizontal="center" vertical="center" wrapText="1"/>
    </xf>
    <xf numFmtId="2" fontId="5" fillId="11" borderId="17" xfId="0" applyNumberFormat="1" applyFont="1" applyFill="1" applyBorder="1" applyAlignment="1" applyProtection="1">
      <alignment horizontal="center" vertical="center"/>
    </xf>
    <xf numFmtId="0" fontId="3" fillId="0" borderId="35" xfId="0" applyFont="1" applyFill="1" applyBorder="1" applyAlignment="1">
      <alignment horizontal="left" vertical="center" wrapText="1"/>
    </xf>
    <xf numFmtId="0" fontId="3" fillId="0" borderId="16" xfId="0" applyFont="1" applyFill="1" applyBorder="1" applyAlignment="1">
      <alignment horizontal="center" vertical="center" wrapText="1"/>
    </xf>
    <xf numFmtId="172" fontId="7" fillId="13" borderId="23" xfId="9" applyNumberFormat="1" applyFont="1" applyFill="1" applyBorder="1" applyProtection="1">
      <protection locked="0"/>
    </xf>
    <xf numFmtId="0" fontId="3" fillId="0" borderId="32" xfId="0" applyFont="1" applyFill="1" applyBorder="1" applyAlignment="1">
      <alignment horizontal="center" vertical="center" wrapText="1"/>
    </xf>
    <xf numFmtId="0" fontId="3" fillId="0" borderId="3" xfId="0" applyFont="1" applyFill="1" applyBorder="1" applyAlignment="1">
      <alignment horizontal="left" vertical="center" wrapText="1"/>
    </xf>
    <xf numFmtId="164" fontId="10" fillId="10" borderId="18" xfId="0" applyNumberFormat="1" applyFont="1" applyFill="1" applyBorder="1" applyProtection="1">
      <protection locked="0"/>
    </xf>
    <xf numFmtId="0" fontId="10" fillId="12" borderId="0" xfId="0" applyFont="1" applyFill="1" applyAlignment="1" applyProtection="1">
      <alignment horizontal="center" vertical="center"/>
      <protection locked="0"/>
    </xf>
    <xf numFmtId="0" fontId="10" fillId="11" borderId="8" xfId="0" applyFont="1" applyFill="1" applyBorder="1" applyAlignment="1" applyProtection="1">
      <alignment vertical="center" textRotation="90"/>
    </xf>
    <xf numFmtId="0" fontId="7" fillId="3" borderId="18" xfId="0" applyFont="1" applyFill="1" applyBorder="1" applyAlignment="1" applyProtection="1">
      <alignment horizontal="center"/>
      <protection locked="0"/>
    </xf>
    <xf numFmtId="0" fontId="7" fillId="3" borderId="16" xfId="0" applyFont="1" applyFill="1" applyBorder="1" applyAlignment="1" applyProtection="1">
      <alignment horizontal="center"/>
      <protection locked="0"/>
    </xf>
    <xf numFmtId="0" fontId="4" fillId="3" borderId="18" xfId="11" applyFont="1" applyFill="1" applyBorder="1" applyAlignment="1" applyProtection="1">
      <alignment horizontal="center" vertical="center" wrapText="1"/>
      <protection locked="0"/>
    </xf>
    <xf numFmtId="164" fontId="5" fillId="3" borderId="25" xfId="10" applyNumberFormat="1" applyFont="1" applyFill="1" applyBorder="1" applyAlignment="1" applyProtection="1">
      <alignment horizontal="center" vertical="center"/>
    </xf>
    <xf numFmtId="164" fontId="7" fillId="7" borderId="23" xfId="10" applyNumberFormat="1" applyFont="1" applyFill="1" applyBorder="1" applyAlignment="1" applyProtection="1">
      <alignment horizontal="center" vertical="center"/>
    </xf>
    <xf numFmtId="164" fontId="5" fillId="0" borderId="20" xfId="10" applyNumberFormat="1" applyFont="1" applyFill="1" applyBorder="1" applyAlignment="1" applyProtection="1">
      <alignment horizontal="center" vertical="center"/>
    </xf>
    <xf numFmtId="0" fontId="6" fillId="0" borderId="20" xfId="0" applyFont="1" applyFill="1" applyBorder="1" applyProtection="1">
      <protection locked="0"/>
    </xf>
    <xf numFmtId="0" fontId="5" fillId="0" borderId="20" xfId="0" applyFont="1" applyFill="1" applyBorder="1" applyProtection="1">
      <protection locked="0"/>
    </xf>
    <xf numFmtId="0" fontId="5" fillId="3" borderId="0" xfId="0" applyFont="1" applyFill="1" applyBorder="1" applyProtection="1">
      <protection locked="0"/>
    </xf>
    <xf numFmtId="0" fontId="5" fillId="3" borderId="0" xfId="0" applyFont="1" applyFill="1" applyProtection="1">
      <protection locked="0"/>
    </xf>
    <xf numFmtId="0" fontId="5" fillId="3" borderId="0" xfId="0" applyFont="1" applyFill="1" applyAlignment="1" applyProtection="1">
      <alignment horizontal="center" vertical="center"/>
      <protection locked="0"/>
    </xf>
    <xf numFmtId="0" fontId="2" fillId="3" borderId="0" xfId="0" applyFont="1" applyFill="1" applyProtection="1">
      <protection locked="0"/>
    </xf>
    <xf numFmtId="164" fontId="5" fillId="3" borderId="32" xfId="10" applyNumberFormat="1" applyFont="1" applyFill="1" applyBorder="1" applyAlignment="1" applyProtection="1">
      <alignment horizontal="center" vertical="center"/>
    </xf>
    <xf numFmtId="0" fontId="7" fillId="3" borderId="16" xfId="0" applyFont="1" applyFill="1" applyBorder="1" applyAlignment="1" applyProtection="1">
      <alignment horizontal="center" vertical="center"/>
      <protection locked="0"/>
    </xf>
    <xf numFmtId="170" fontId="9" fillId="3" borderId="0" xfId="0" applyNumberFormat="1" applyFont="1" applyFill="1" applyBorder="1" applyAlignment="1" applyProtection="1">
      <alignment wrapText="1"/>
      <protection locked="0"/>
    </xf>
    <xf numFmtId="165" fontId="4" fillId="3" borderId="16" xfId="9" applyNumberFormat="1" applyFont="1" applyFill="1" applyBorder="1" applyAlignment="1" applyProtection="1">
      <alignment horizontal="center" vertical="center" wrapText="1"/>
    </xf>
    <xf numFmtId="0" fontId="23" fillId="10" borderId="16" xfId="0" applyFont="1" applyFill="1" applyBorder="1" applyAlignment="1" applyProtection="1">
      <alignment horizontal="center" vertical="center" wrapText="1"/>
      <protection locked="0"/>
    </xf>
    <xf numFmtId="0" fontId="23" fillId="10" borderId="2" xfId="0" applyFont="1" applyFill="1" applyBorder="1" applyAlignment="1" applyProtection="1">
      <alignment horizontal="center" vertical="center" wrapText="1"/>
      <protection locked="0"/>
    </xf>
    <xf numFmtId="0" fontId="10" fillId="14" borderId="1" xfId="0" applyFont="1" applyFill="1" applyBorder="1" applyAlignment="1" applyProtection="1">
      <alignment horizontal="center" vertical="center" wrapText="1"/>
      <protection locked="0"/>
    </xf>
    <xf numFmtId="0" fontId="10" fillId="14" borderId="12" xfId="0" applyFont="1" applyFill="1" applyBorder="1" applyAlignment="1" applyProtection="1">
      <alignment horizontal="center" vertical="center" wrapText="1"/>
      <protection locked="0"/>
    </xf>
    <xf numFmtId="164" fontId="5" fillId="3" borderId="22" xfId="10" applyNumberFormat="1" applyFont="1" applyFill="1" applyBorder="1" applyAlignment="1" applyProtection="1">
      <alignment horizontal="center" vertical="center"/>
    </xf>
    <xf numFmtId="164" fontId="5" fillId="3" borderId="36" xfId="10" applyNumberFormat="1" applyFont="1" applyFill="1" applyBorder="1" applyAlignment="1" applyProtection="1">
      <alignment horizontal="center" vertical="center"/>
    </xf>
    <xf numFmtId="164" fontId="5" fillId="3" borderId="3" xfId="10" applyNumberFormat="1" applyFont="1" applyFill="1" applyBorder="1" applyAlignment="1" applyProtection="1">
      <alignment horizontal="center" vertical="center"/>
    </xf>
    <xf numFmtId="0" fontId="14" fillId="14" borderId="1" xfId="0" applyFont="1" applyFill="1" applyBorder="1" applyAlignment="1" applyProtection="1">
      <alignment horizontal="center" vertical="center" wrapText="1"/>
      <protection locked="0"/>
    </xf>
    <xf numFmtId="0" fontId="14" fillId="14" borderId="12" xfId="0" applyFont="1" applyFill="1" applyBorder="1" applyAlignment="1" applyProtection="1">
      <alignment horizontal="center" vertical="center" wrapText="1"/>
      <protection locked="0"/>
    </xf>
    <xf numFmtId="164" fontId="9" fillId="3" borderId="22" xfId="10" applyNumberFormat="1" applyFont="1" applyFill="1" applyBorder="1" applyAlignment="1" applyProtection="1">
      <alignment horizontal="center" vertical="center"/>
    </xf>
    <xf numFmtId="0" fontId="5" fillId="0" borderId="0" xfId="0" applyFont="1"/>
    <xf numFmtId="172" fontId="9" fillId="0" borderId="0" xfId="10" applyNumberFormat="1" applyFont="1"/>
    <xf numFmtId="0" fontId="10" fillId="9" borderId="3" xfId="0" applyFont="1" applyFill="1" applyBorder="1" applyAlignment="1">
      <alignment horizontal="center" vertical="center" wrapText="1"/>
    </xf>
    <xf numFmtId="0" fontId="7" fillId="3" borderId="3" xfId="0" applyFont="1" applyFill="1" applyBorder="1" applyAlignment="1">
      <alignment horizontal="center" vertical="center"/>
    </xf>
    <xf numFmtId="0" fontId="7" fillId="3" borderId="3" xfId="0" applyFont="1" applyFill="1" applyBorder="1"/>
    <xf numFmtId="172" fontId="5" fillId="3" borderId="3" xfId="9" applyNumberFormat="1" applyFont="1" applyFill="1" applyBorder="1"/>
    <xf numFmtId="0" fontId="7" fillId="3" borderId="4" xfId="0" applyFont="1" applyFill="1" applyBorder="1"/>
    <xf numFmtId="172" fontId="5" fillId="3" borderId="4" xfId="9" applyNumberFormat="1" applyFont="1" applyFill="1" applyBorder="1"/>
    <xf numFmtId="0" fontId="7" fillId="3" borderId="1" xfId="0" applyFont="1" applyFill="1" applyBorder="1"/>
    <xf numFmtId="172" fontId="7" fillId="0" borderId="1" xfId="0" applyNumberFormat="1" applyFont="1" applyBorder="1"/>
    <xf numFmtId="43" fontId="5" fillId="0" borderId="0" xfId="13" applyFont="1"/>
    <xf numFmtId="172" fontId="7" fillId="0" borderId="16" xfId="0" applyNumberFormat="1" applyFont="1" applyBorder="1"/>
    <xf numFmtId="0" fontId="7" fillId="3" borderId="16" xfId="0" applyFont="1" applyFill="1" applyBorder="1" applyAlignment="1" applyProtection="1">
      <alignment horizontal="center" vertical="center" wrapText="1"/>
      <protection locked="0"/>
    </xf>
    <xf numFmtId="0" fontId="5" fillId="0" borderId="0" xfId="0" applyFont="1" applyFill="1" applyAlignment="1" applyProtection="1">
      <alignment vertical="center"/>
      <protection locked="0"/>
    </xf>
    <xf numFmtId="0" fontId="16" fillId="12" borderId="0" xfId="0" applyFont="1" applyFill="1" applyAlignment="1" applyProtection="1">
      <alignment horizontal="center" vertical="center"/>
      <protection locked="0"/>
    </xf>
    <xf numFmtId="164" fontId="21" fillId="12" borderId="0" xfId="0" applyNumberFormat="1" applyFont="1" applyFill="1" applyAlignment="1" applyProtection="1">
      <alignment vertical="center"/>
      <protection locked="0"/>
    </xf>
    <xf numFmtId="0" fontId="10" fillId="0" borderId="0" xfId="0" applyFont="1" applyFill="1" applyBorder="1" applyAlignment="1" applyProtection="1">
      <alignment horizontal="center" vertical="center" wrapText="1"/>
      <protection locked="0"/>
    </xf>
    <xf numFmtId="170" fontId="9" fillId="2" borderId="16" xfId="0" applyNumberFormat="1" applyFont="1" applyFill="1" applyBorder="1" applyAlignment="1" applyProtection="1">
      <alignment horizontal="justify" vertical="center" wrapText="1"/>
    </xf>
    <xf numFmtId="0" fontId="14" fillId="0" borderId="0" xfId="0" applyFont="1" applyFill="1" applyBorder="1" applyAlignment="1" applyProtection="1">
      <alignment horizontal="center" vertical="center" wrapText="1"/>
      <protection locked="0"/>
    </xf>
    <xf numFmtId="164" fontId="17" fillId="10" borderId="0" xfId="0" applyNumberFormat="1" applyFont="1" applyFill="1" applyAlignment="1" applyProtection="1">
      <alignment vertical="center"/>
      <protection locked="0"/>
    </xf>
    <xf numFmtId="0" fontId="5" fillId="0" borderId="0" xfId="0" applyFont="1" applyFill="1" applyBorder="1" applyAlignment="1" applyProtection="1">
      <alignment vertical="center"/>
      <protection locked="0"/>
    </xf>
    <xf numFmtId="170" fontId="14" fillId="10" borderId="16" xfId="0" applyNumberFormat="1" applyFont="1" applyFill="1" applyBorder="1" applyAlignment="1" applyProtection="1">
      <alignment vertical="center" wrapText="1"/>
      <protection locked="0"/>
    </xf>
    <xf numFmtId="0" fontId="2" fillId="0" borderId="0" xfId="11"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protection locked="0"/>
    </xf>
    <xf numFmtId="0" fontId="22" fillId="0" borderId="23" xfId="0" applyFont="1" applyFill="1" applyBorder="1" applyProtection="1">
      <protection locked="0"/>
    </xf>
    <xf numFmtId="164" fontId="10" fillId="0" borderId="18" xfId="0" applyNumberFormat="1" applyFont="1" applyFill="1" applyBorder="1" applyProtection="1">
      <protection locked="0"/>
    </xf>
    <xf numFmtId="0" fontId="7" fillId="3" borderId="17" xfId="0" applyFont="1" applyFill="1" applyBorder="1" applyAlignment="1" applyProtection="1">
      <alignment horizontal="center" vertical="center"/>
      <protection locked="0"/>
    </xf>
    <xf numFmtId="0" fontId="7" fillId="3" borderId="18" xfId="0" applyFont="1" applyFill="1" applyBorder="1" applyAlignment="1" applyProtection="1">
      <alignment horizontal="center" vertical="center"/>
      <protection locked="0"/>
    </xf>
    <xf numFmtId="0" fontId="2" fillId="3" borderId="17" xfId="11" applyFont="1" applyFill="1" applyBorder="1" applyAlignment="1" applyProtection="1">
      <alignment horizontal="center" vertical="center" wrapText="1"/>
    </xf>
    <xf numFmtId="0" fontId="2" fillId="3" borderId="18" xfId="11" applyFont="1" applyFill="1" applyBorder="1" applyAlignment="1" applyProtection="1">
      <alignment horizontal="center" vertical="center" wrapText="1"/>
    </xf>
    <xf numFmtId="0" fontId="16" fillId="10" borderId="10" xfId="0" applyFont="1" applyFill="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xf>
    <xf numFmtId="0" fontId="2" fillId="3" borderId="2" xfId="0" applyFont="1" applyFill="1" applyBorder="1" applyAlignment="1" applyProtection="1">
      <alignment horizontal="center" vertical="center" wrapText="1"/>
    </xf>
    <xf numFmtId="0" fontId="7" fillId="3" borderId="8" xfId="0" applyFont="1" applyFill="1" applyBorder="1" applyAlignment="1" applyProtection="1">
      <alignment horizontal="center" vertical="center" textRotation="90"/>
    </xf>
    <xf numFmtId="0" fontId="7" fillId="3" borderId="15" xfId="0" applyFont="1" applyFill="1" applyBorder="1" applyAlignment="1" applyProtection="1">
      <alignment horizontal="center" vertical="center" textRotation="90"/>
    </xf>
    <xf numFmtId="0" fontId="2" fillId="3" borderId="6" xfId="0" applyFont="1" applyFill="1" applyBorder="1" applyAlignment="1" applyProtection="1">
      <alignment horizontal="center" vertical="center" wrapText="1"/>
    </xf>
    <xf numFmtId="0" fontId="2" fillId="3" borderId="8" xfId="0" applyFont="1" applyFill="1" applyBorder="1" applyAlignment="1" applyProtection="1">
      <alignment horizontal="center" vertical="center" wrapText="1"/>
    </xf>
    <xf numFmtId="0" fontId="7" fillId="3" borderId="6" xfId="0" applyFont="1" applyFill="1" applyBorder="1" applyAlignment="1" applyProtection="1">
      <alignment horizontal="center" vertical="center"/>
    </xf>
    <xf numFmtId="0" fontId="7" fillId="3" borderId="8" xfId="0" applyFont="1" applyFill="1" applyBorder="1" applyAlignment="1" applyProtection="1">
      <alignment horizontal="center" vertical="center"/>
    </xf>
    <xf numFmtId="0" fontId="2" fillId="3" borderId="6" xfId="0" applyFont="1" applyFill="1" applyBorder="1" applyAlignment="1" applyProtection="1">
      <alignment horizontal="center" wrapText="1"/>
    </xf>
    <xf numFmtId="0" fontId="2" fillId="3" borderId="7" xfId="0" applyFont="1" applyFill="1" applyBorder="1" applyAlignment="1" applyProtection="1">
      <alignment horizontal="center" wrapText="1"/>
    </xf>
    <xf numFmtId="0" fontId="2" fillId="3" borderId="8" xfId="0" applyFont="1" applyFill="1" applyBorder="1" applyAlignment="1" applyProtection="1">
      <alignment horizontal="center" wrapText="1"/>
    </xf>
    <xf numFmtId="0" fontId="2" fillId="3" borderId="14" xfId="0" applyFont="1" applyFill="1" applyBorder="1" applyAlignment="1" applyProtection="1">
      <alignment horizontal="center" wrapText="1"/>
    </xf>
    <xf numFmtId="0" fontId="2" fillId="3" borderId="0" xfId="0" applyFont="1" applyFill="1" applyBorder="1" applyAlignment="1" applyProtection="1">
      <alignment horizontal="center" wrapText="1"/>
    </xf>
    <xf numFmtId="0" fontId="2" fillId="3" borderId="15" xfId="0" applyFont="1" applyFill="1" applyBorder="1" applyAlignment="1" applyProtection="1">
      <alignment horizontal="center" wrapText="1"/>
    </xf>
    <xf numFmtId="0" fontId="2" fillId="3" borderId="9" xfId="0" applyFont="1" applyFill="1" applyBorder="1" applyAlignment="1" applyProtection="1">
      <alignment horizontal="center" vertical="center" wrapText="1"/>
    </xf>
    <xf numFmtId="0" fontId="2" fillId="3" borderId="10" xfId="0" applyFont="1" applyFill="1" applyBorder="1" applyAlignment="1" applyProtection="1">
      <alignment horizontal="center" vertical="center" wrapText="1"/>
    </xf>
    <xf numFmtId="0" fontId="2" fillId="3" borderId="11" xfId="0" applyFont="1" applyFill="1" applyBorder="1" applyAlignment="1" applyProtection="1">
      <alignment horizontal="center" vertical="center" wrapText="1"/>
    </xf>
    <xf numFmtId="0" fontId="2" fillId="3" borderId="12" xfId="0" applyFont="1" applyFill="1" applyBorder="1" applyAlignment="1" applyProtection="1">
      <alignment horizontal="center" vertical="center" wrapText="1"/>
    </xf>
    <xf numFmtId="0" fontId="16" fillId="12" borderId="10" xfId="0" applyFont="1" applyFill="1" applyBorder="1" applyAlignment="1" applyProtection="1">
      <alignment horizontal="center" vertical="center"/>
      <protection locked="0"/>
    </xf>
    <xf numFmtId="0" fontId="2" fillId="3" borderId="16" xfId="0" applyFont="1" applyFill="1" applyBorder="1" applyAlignment="1" applyProtection="1">
      <alignment horizontal="center" vertical="center" wrapText="1"/>
    </xf>
    <xf numFmtId="0" fontId="7" fillId="3" borderId="16" xfId="0" applyFont="1" applyFill="1" applyBorder="1" applyAlignment="1" applyProtection="1">
      <alignment horizontal="center" vertical="center" textRotation="90"/>
    </xf>
    <xf numFmtId="165" fontId="11" fillId="3" borderId="17" xfId="9" applyNumberFormat="1" applyFont="1" applyFill="1" applyBorder="1" applyAlignment="1" applyProtection="1">
      <alignment horizontal="center" vertical="center"/>
    </xf>
    <xf numFmtId="165" fontId="11" fillId="3" borderId="25" xfId="9" applyNumberFormat="1" applyFont="1" applyFill="1" applyBorder="1" applyAlignment="1" applyProtection="1">
      <alignment horizontal="center" vertical="center"/>
    </xf>
    <xf numFmtId="165" fontId="11" fillId="3" borderId="18" xfId="9" applyNumberFormat="1" applyFont="1" applyFill="1" applyBorder="1" applyAlignment="1" applyProtection="1">
      <alignment horizontal="center" vertical="center"/>
    </xf>
    <xf numFmtId="0" fontId="14" fillId="10" borderId="0" xfId="0" applyNumberFormat="1" applyFont="1" applyFill="1" applyBorder="1" applyAlignment="1" applyProtection="1">
      <alignment horizontal="center" vertical="center" wrapText="1"/>
      <protection locked="0"/>
    </xf>
    <xf numFmtId="165" fontId="12" fillId="3" borderId="6" xfId="9" applyNumberFormat="1" applyFont="1" applyFill="1" applyBorder="1" applyAlignment="1" applyProtection="1">
      <alignment horizontal="center" vertical="center"/>
    </xf>
    <xf numFmtId="165" fontId="12" fillId="3" borderId="7" xfId="9" applyNumberFormat="1" applyFont="1" applyFill="1" applyBorder="1" applyAlignment="1" applyProtection="1">
      <alignment horizontal="center" vertical="center"/>
    </xf>
    <xf numFmtId="165" fontId="12" fillId="3" borderId="9" xfId="9" applyNumberFormat="1" applyFont="1" applyFill="1" applyBorder="1" applyAlignment="1" applyProtection="1">
      <alignment horizontal="center" vertical="center"/>
    </xf>
    <xf numFmtId="165" fontId="12" fillId="3" borderId="10" xfId="9" applyNumberFormat="1" applyFont="1" applyFill="1" applyBorder="1" applyAlignment="1" applyProtection="1">
      <alignment horizontal="center" vertical="center"/>
    </xf>
    <xf numFmtId="165" fontId="12" fillId="3" borderId="14" xfId="9" applyNumberFormat="1" applyFont="1" applyFill="1" applyBorder="1" applyAlignment="1" applyProtection="1">
      <alignment horizontal="center" vertical="center"/>
    </xf>
    <xf numFmtId="165" fontId="12" fillId="3" borderId="0" xfId="9" applyNumberFormat="1" applyFont="1" applyFill="1" applyBorder="1" applyAlignment="1" applyProtection="1">
      <alignment horizontal="center" vertical="center"/>
    </xf>
    <xf numFmtId="165" fontId="4" fillId="5" borderId="17" xfId="9" applyNumberFormat="1" applyFont="1" applyFill="1" applyBorder="1" applyAlignment="1" applyProtection="1">
      <alignment horizontal="center" vertical="center" wrapText="1"/>
    </xf>
    <xf numFmtId="165" fontId="4" fillId="5" borderId="18" xfId="9" applyNumberFormat="1" applyFont="1" applyFill="1" applyBorder="1" applyAlignment="1" applyProtection="1">
      <alignment horizontal="center" vertical="center" wrapText="1"/>
    </xf>
    <xf numFmtId="165" fontId="4" fillId="3" borderId="17" xfId="9" applyNumberFormat="1" applyFont="1" applyFill="1" applyBorder="1" applyAlignment="1" applyProtection="1">
      <alignment horizontal="center" vertical="center" wrapText="1"/>
    </xf>
    <xf numFmtId="165" fontId="4" fillId="3" borderId="18" xfId="9" applyNumberFormat="1" applyFont="1" applyFill="1" applyBorder="1" applyAlignment="1" applyProtection="1">
      <alignment horizontal="center" vertical="center" wrapText="1"/>
    </xf>
    <xf numFmtId="0" fontId="15" fillId="8" borderId="1" xfId="0" applyFont="1" applyFill="1" applyBorder="1" applyAlignment="1" applyProtection="1">
      <alignment horizontal="left" vertical="center" wrapText="1"/>
      <protection locked="0"/>
    </xf>
    <xf numFmtId="0" fontId="15" fillId="8" borderId="12" xfId="0" applyFont="1" applyFill="1" applyBorder="1" applyAlignment="1" applyProtection="1">
      <alignment horizontal="left" vertical="center" wrapText="1"/>
      <protection locked="0"/>
    </xf>
    <xf numFmtId="0" fontId="15" fillId="8" borderId="2" xfId="0" applyFont="1" applyFill="1" applyBorder="1" applyAlignment="1" applyProtection="1">
      <alignment horizontal="left" vertical="center" wrapText="1"/>
      <protection locked="0"/>
    </xf>
    <xf numFmtId="0" fontId="5" fillId="8" borderId="4" xfId="0" applyFont="1" applyFill="1" applyBorder="1" applyAlignment="1">
      <alignment horizontal="center"/>
    </xf>
    <xf numFmtId="0" fontId="5" fillId="8" borderId="3" xfId="0" applyFont="1" applyFill="1" applyBorder="1" applyAlignment="1">
      <alignment horizontal="center"/>
    </xf>
  </cellXfs>
  <cellStyles count="14">
    <cellStyle name="Millares" xfId="13" builtinId="3"/>
    <cellStyle name="Millares 2" xfId="4"/>
    <cellStyle name="Millares 3" xfId="3"/>
    <cellStyle name="Millares 4" xfId="12"/>
    <cellStyle name="Moneda" xfId="9" builtinId="4"/>
    <cellStyle name="Moneda 2" xfId="1"/>
    <cellStyle name="Normal" xfId="0" builtinId="0"/>
    <cellStyle name="Normal 2" xfId="5"/>
    <cellStyle name="Normal 2 2" xfId="8"/>
    <cellStyle name="Normal 3" xfId="2"/>
    <cellStyle name="Normal 3 2" xfId="7"/>
    <cellStyle name="Normal 4" xfId="6"/>
    <cellStyle name="Normal_HERRAMIENTAS PARA TRANSPORTE" xfId="11"/>
    <cellStyle name="Porcentaje" xfId="10" builtinId="5"/>
  </cellStyles>
  <dxfs count="68">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249977111117893"/>
  </sheetPr>
  <dimension ref="A2:AQ214"/>
  <sheetViews>
    <sheetView showGridLines="0" tabSelected="1" view="pageBreakPreview" zoomScale="80" zoomScaleNormal="90" zoomScaleSheetLayoutView="80" workbookViewId="0">
      <pane xSplit="3" ySplit="10" topLeftCell="D11" activePane="bottomRight" state="frozen"/>
      <selection pane="topRight" activeCell="D1" sqref="D1"/>
      <selection pane="bottomLeft" activeCell="A10" sqref="A10"/>
      <selection pane="bottomRight" activeCell="D11" sqref="D10:D11"/>
    </sheetView>
  </sheetViews>
  <sheetFormatPr baseColWidth="10" defaultColWidth="11.42578125" defaultRowHeight="12.75" x14ac:dyDescent="0.2"/>
  <cols>
    <col min="1" max="1" width="5" style="2" bestFit="1" customWidth="1"/>
    <col min="2" max="2" width="66.7109375" style="2" customWidth="1"/>
    <col min="3" max="3" width="3.5703125" style="2" customWidth="1"/>
    <col min="4" max="4" width="2.7109375" style="2" customWidth="1"/>
    <col min="5" max="5" width="22" style="37" hidden="1" customWidth="1"/>
    <col min="6" max="10" width="21.85546875" style="37" hidden="1" customWidth="1"/>
    <col min="11" max="11" width="17.5703125" style="37" customWidth="1"/>
    <col min="12" max="12" width="2.5703125" style="2" customWidth="1"/>
    <col min="13" max="13" width="25.7109375" style="2" hidden="1" customWidth="1"/>
    <col min="14" max="18" width="23.5703125" style="2" hidden="1" customWidth="1"/>
    <col min="19" max="19" width="17.7109375" style="2" customWidth="1"/>
    <col min="20" max="20" width="2.5703125" style="2" customWidth="1"/>
    <col min="21" max="21" width="21.7109375" style="2" hidden="1" customWidth="1"/>
    <col min="22" max="26" width="21.42578125" style="2" hidden="1" customWidth="1"/>
    <col min="27" max="27" width="17.7109375" style="2" customWidth="1"/>
    <col min="28" max="28" width="2.5703125" style="2" customWidth="1"/>
    <col min="29" max="29" width="22.85546875" style="2" hidden="1" customWidth="1"/>
    <col min="30" max="34" width="21.28515625" style="2" hidden="1" customWidth="1"/>
    <col min="35" max="35" width="17.7109375" style="2" customWidth="1"/>
    <col min="36" max="36" width="2.5703125" style="2" customWidth="1"/>
    <col min="37" max="37" width="22.42578125" style="2" hidden="1" customWidth="1"/>
    <col min="38" max="42" width="20.5703125" style="2" hidden="1" customWidth="1"/>
    <col min="43" max="43" width="17.7109375" style="2" customWidth="1"/>
    <col min="44" max="16384" width="11.42578125" style="2"/>
  </cols>
  <sheetData>
    <row r="2" spans="1:43" ht="13.5" thickBot="1" x14ac:dyDescent="0.25"/>
    <row r="3" spans="1:43" ht="59.25" customHeight="1" thickBot="1" x14ac:dyDescent="0.25">
      <c r="A3" s="186" t="s">
        <v>452</v>
      </c>
      <c r="B3" s="186"/>
      <c r="C3" s="186"/>
      <c r="D3" s="3"/>
      <c r="E3" s="146" t="s">
        <v>441</v>
      </c>
      <c r="F3" s="146" t="s">
        <v>442</v>
      </c>
      <c r="G3" s="146" t="s">
        <v>443</v>
      </c>
      <c r="H3" s="147" t="s">
        <v>444</v>
      </c>
      <c r="I3" s="148" t="s">
        <v>445</v>
      </c>
      <c r="J3" s="149" t="s">
        <v>446</v>
      </c>
      <c r="K3" s="172"/>
      <c r="M3" s="146" t="s">
        <v>441</v>
      </c>
      <c r="N3" s="146" t="s">
        <v>442</v>
      </c>
      <c r="O3" s="146" t="s">
        <v>443</v>
      </c>
      <c r="P3" s="147" t="s">
        <v>444</v>
      </c>
      <c r="Q3" s="148" t="s">
        <v>445</v>
      </c>
      <c r="R3" s="149" t="s">
        <v>446</v>
      </c>
      <c r="S3" s="172"/>
      <c r="U3" s="146" t="s">
        <v>441</v>
      </c>
      <c r="V3" s="146" t="s">
        <v>442</v>
      </c>
      <c r="W3" s="146" t="s">
        <v>443</v>
      </c>
      <c r="X3" s="147" t="s">
        <v>444</v>
      </c>
      <c r="Y3" s="148" t="s">
        <v>445</v>
      </c>
      <c r="Z3" s="149" t="s">
        <v>446</v>
      </c>
      <c r="AA3" s="172"/>
      <c r="AC3" s="146" t="s">
        <v>441</v>
      </c>
      <c r="AD3" s="146" t="s">
        <v>442</v>
      </c>
      <c r="AE3" s="146" t="s">
        <v>443</v>
      </c>
      <c r="AF3" s="147" t="s">
        <v>444</v>
      </c>
      <c r="AG3" s="148" t="s">
        <v>445</v>
      </c>
      <c r="AH3" s="149" t="s">
        <v>446</v>
      </c>
      <c r="AI3" s="172"/>
      <c r="AK3" s="146" t="s">
        <v>441</v>
      </c>
      <c r="AL3" s="146" t="s">
        <v>442</v>
      </c>
      <c r="AM3" s="146" t="s">
        <v>443</v>
      </c>
      <c r="AN3" s="147" t="s">
        <v>444</v>
      </c>
      <c r="AO3" s="148" t="s">
        <v>445</v>
      </c>
      <c r="AP3" s="149" t="s">
        <v>446</v>
      </c>
      <c r="AQ3" s="172"/>
    </row>
    <row r="4" spans="1:43" s="4" customFormat="1" ht="15" customHeight="1" x14ac:dyDescent="0.2">
      <c r="A4" s="195" t="s">
        <v>157</v>
      </c>
      <c r="B4" s="196"/>
      <c r="C4" s="197"/>
      <c r="D4" s="9"/>
      <c r="E4" s="182" t="s">
        <v>145</v>
      </c>
      <c r="F4" s="182" t="s">
        <v>145</v>
      </c>
      <c r="G4" s="182" t="s">
        <v>145</v>
      </c>
      <c r="H4" s="182" t="s">
        <v>145</v>
      </c>
      <c r="I4" s="182" t="s">
        <v>145</v>
      </c>
      <c r="J4" s="182" t="s">
        <v>145</v>
      </c>
      <c r="K4" s="182" t="s">
        <v>145</v>
      </c>
      <c r="L4" s="138"/>
      <c r="M4" s="182" t="s">
        <v>146</v>
      </c>
      <c r="N4" s="182" t="s">
        <v>146</v>
      </c>
      <c r="O4" s="182" t="s">
        <v>146</v>
      </c>
      <c r="P4" s="182" t="s">
        <v>146</v>
      </c>
      <c r="Q4" s="182" t="s">
        <v>146</v>
      </c>
      <c r="R4" s="182" t="s">
        <v>146</v>
      </c>
      <c r="S4" s="182" t="s">
        <v>146</v>
      </c>
      <c r="T4" s="138"/>
      <c r="U4" s="182" t="s">
        <v>147</v>
      </c>
      <c r="V4" s="182" t="s">
        <v>147</v>
      </c>
      <c r="W4" s="182" t="s">
        <v>147</v>
      </c>
      <c r="X4" s="182" t="s">
        <v>147</v>
      </c>
      <c r="Y4" s="182" t="s">
        <v>147</v>
      </c>
      <c r="Z4" s="182" t="s">
        <v>147</v>
      </c>
      <c r="AA4" s="182" t="s">
        <v>147</v>
      </c>
      <c r="AB4" s="138"/>
      <c r="AC4" s="182" t="s">
        <v>358</v>
      </c>
      <c r="AD4" s="182" t="s">
        <v>358</v>
      </c>
      <c r="AE4" s="182" t="s">
        <v>358</v>
      </c>
      <c r="AF4" s="182" t="s">
        <v>358</v>
      </c>
      <c r="AG4" s="182" t="s">
        <v>358</v>
      </c>
      <c r="AH4" s="182" t="s">
        <v>358</v>
      </c>
      <c r="AI4" s="182" t="s">
        <v>358</v>
      </c>
      <c r="AK4" s="182" t="s">
        <v>439</v>
      </c>
      <c r="AL4" s="182" t="s">
        <v>439</v>
      </c>
      <c r="AM4" s="182" t="s">
        <v>439</v>
      </c>
      <c r="AN4" s="182" t="s">
        <v>439</v>
      </c>
      <c r="AO4" s="182" t="s">
        <v>439</v>
      </c>
      <c r="AP4" s="182" t="s">
        <v>439</v>
      </c>
      <c r="AQ4" s="182" t="s">
        <v>439</v>
      </c>
    </row>
    <row r="5" spans="1:43" s="4" customFormat="1" ht="15" customHeight="1" thickBot="1" x14ac:dyDescent="0.25">
      <c r="A5" s="198"/>
      <c r="B5" s="199"/>
      <c r="C5" s="200"/>
      <c r="D5" s="9"/>
      <c r="E5" s="183"/>
      <c r="F5" s="183"/>
      <c r="G5" s="183"/>
      <c r="H5" s="183"/>
      <c r="I5" s="183"/>
      <c r="J5" s="183"/>
      <c r="K5" s="183"/>
      <c r="L5" s="138"/>
      <c r="M5" s="183"/>
      <c r="N5" s="183"/>
      <c r="O5" s="183"/>
      <c r="P5" s="183"/>
      <c r="Q5" s="183"/>
      <c r="R5" s="183"/>
      <c r="S5" s="183"/>
      <c r="T5" s="138"/>
      <c r="U5" s="183"/>
      <c r="V5" s="183"/>
      <c r="W5" s="183"/>
      <c r="X5" s="183"/>
      <c r="Y5" s="183"/>
      <c r="Z5" s="183"/>
      <c r="AA5" s="183"/>
      <c r="AB5" s="138"/>
      <c r="AC5" s="183"/>
      <c r="AD5" s="183"/>
      <c r="AE5" s="183"/>
      <c r="AF5" s="183"/>
      <c r="AG5" s="183"/>
      <c r="AH5" s="183"/>
      <c r="AI5" s="183"/>
      <c r="AK5" s="183"/>
      <c r="AL5" s="183"/>
      <c r="AM5" s="183"/>
      <c r="AN5" s="183"/>
      <c r="AO5" s="183"/>
      <c r="AP5" s="183"/>
      <c r="AQ5" s="183"/>
    </row>
    <row r="6" spans="1:43" s="4" customFormat="1" ht="15" customHeight="1" thickBot="1" x14ac:dyDescent="0.25">
      <c r="A6" s="201" t="s">
        <v>132</v>
      </c>
      <c r="B6" s="202"/>
      <c r="C6" s="203"/>
      <c r="D6" s="9"/>
      <c r="E6" s="130" t="s">
        <v>247</v>
      </c>
      <c r="F6" s="130" t="s">
        <v>247</v>
      </c>
      <c r="G6" s="130" t="s">
        <v>247</v>
      </c>
      <c r="H6" s="130" t="s">
        <v>247</v>
      </c>
      <c r="I6" s="130" t="s">
        <v>247</v>
      </c>
      <c r="J6" s="130" t="s">
        <v>247</v>
      </c>
      <c r="K6" s="130" t="s">
        <v>247</v>
      </c>
      <c r="L6" s="138"/>
      <c r="M6" s="131" t="s">
        <v>247</v>
      </c>
      <c r="N6" s="131" t="s">
        <v>247</v>
      </c>
      <c r="O6" s="131" t="s">
        <v>247</v>
      </c>
      <c r="P6" s="131" t="s">
        <v>247</v>
      </c>
      <c r="Q6" s="131" t="s">
        <v>247</v>
      </c>
      <c r="R6" s="131" t="s">
        <v>247</v>
      </c>
      <c r="S6" s="131" t="s">
        <v>247</v>
      </c>
      <c r="T6" s="138"/>
      <c r="U6" s="131" t="s">
        <v>247</v>
      </c>
      <c r="V6" s="131" t="s">
        <v>247</v>
      </c>
      <c r="W6" s="131" t="s">
        <v>247</v>
      </c>
      <c r="X6" s="131" t="s">
        <v>247</v>
      </c>
      <c r="Y6" s="131" t="s">
        <v>247</v>
      </c>
      <c r="Z6" s="131" t="s">
        <v>247</v>
      </c>
      <c r="AA6" s="131" t="s">
        <v>247</v>
      </c>
      <c r="AB6" s="138"/>
      <c r="AC6" s="131" t="s">
        <v>300</v>
      </c>
      <c r="AD6" s="131" t="s">
        <v>300</v>
      </c>
      <c r="AE6" s="131" t="s">
        <v>300</v>
      </c>
      <c r="AF6" s="131" t="s">
        <v>300</v>
      </c>
      <c r="AG6" s="131" t="s">
        <v>300</v>
      </c>
      <c r="AH6" s="131" t="s">
        <v>300</v>
      </c>
      <c r="AI6" s="131" t="s">
        <v>300</v>
      </c>
      <c r="AK6" s="131" t="s">
        <v>300</v>
      </c>
      <c r="AL6" s="131" t="s">
        <v>300</v>
      </c>
      <c r="AM6" s="131" t="s">
        <v>300</v>
      </c>
      <c r="AN6" s="131" t="s">
        <v>300</v>
      </c>
      <c r="AO6" s="131" t="s">
        <v>300</v>
      </c>
      <c r="AP6" s="131" t="s">
        <v>300</v>
      </c>
      <c r="AQ6" s="131" t="s">
        <v>300</v>
      </c>
    </row>
    <row r="7" spans="1:43" ht="15" customHeight="1" thickBot="1" x14ac:dyDescent="0.25">
      <c r="A7" s="187" t="s">
        <v>264</v>
      </c>
      <c r="B7" s="204"/>
      <c r="C7" s="57"/>
      <c r="D7" s="9"/>
      <c r="E7" s="130" t="s">
        <v>265</v>
      </c>
      <c r="F7" s="130" t="s">
        <v>265</v>
      </c>
      <c r="G7" s="130" t="s">
        <v>265</v>
      </c>
      <c r="H7" s="130" t="s">
        <v>265</v>
      </c>
      <c r="I7" s="130" t="s">
        <v>265</v>
      </c>
      <c r="J7" s="130" t="s">
        <v>265</v>
      </c>
      <c r="K7" s="130" t="s">
        <v>265</v>
      </c>
      <c r="L7" s="139"/>
      <c r="M7" s="130" t="s">
        <v>310</v>
      </c>
      <c r="N7" s="130" t="s">
        <v>310</v>
      </c>
      <c r="O7" s="130" t="s">
        <v>310</v>
      </c>
      <c r="P7" s="130" t="s">
        <v>310</v>
      </c>
      <c r="Q7" s="130" t="s">
        <v>310</v>
      </c>
      <c r="R7" s="130" t="s">
        <v>310</v>
      </c>
      <c r="S7" s="130" t="s">
        <v>310</v>
      </c>
      <c r="T7" s="139"/>
      <c r="U7" s="130" t="s">
        <v>266</v>
      </c>
      <c r="V7" s="130" t="s">
        <v>266</v>
      </c>
      <c r="W7" s="130" t="s">
        <v>266</v>
      </c>
      <c r="X7" s="130" t="s">
        <v>266</v>
      </c>
      <c r="Y7" s="130" t="s">
        <v>266</v>
      </c>
      <c r="Z7" s="130" t="s">
        <v>266</v>
      </c>
      <c r="AA7" s="130" t="s">
        <v>266</v>
      </c>
      <c r="AB7" s="139"/>
      <c r="AC7" s="130" t="s">
        <v>266</v>
      </c>
      <c r="AD7" s="130" t="s">
        <v>266</v>
      </c>
      <c r="AE7" s="130" t="s">
        <v>266</v>
      </c>
      <c r="AF7" s="130" t="s">
        <v>266</v>
      </c>
      <c r="AG7" s="130" t="s">
        <v>266</v>
      </c>
      <c r="AH7" s="130" t="s">
        <v>266</v>
      </c>
      <c r="AI7" s="130" t="s">
        <v>266</v>
      </c>
      <c r="AK7" s="130" t="s">
        <v>436</v>
      </c>
      <c r="AL7" s="130" t="s">
        <v>436</v>
      </c>
      <c r="AM7" s="130" t="s">
        <v>436</v>
      </c>
      <c r="AN7" s="130" t="s">
        <v>436</v>
      </c>
      <c r="AO7" s="130" t="s">
        <v>436</v>
      </c>
      <c r="AP7" s="130" t="s">
        <v>436</v>
      </c>
      <c r="AQ7" s="130" t="s">
        <v>436</v>
      </c>
    </row>
    <row r="8" spans="1:43" s="5" customFormat="1" ht="32.25" customHeight="1" thickBot="1" x14ac:dyDescent="0.25">
      <c r="A8" s="187" t="s">
        <v>272</v>
      </c>
      <c r="B8" s="188"/>
      <c r="C8" s="189" t="s">
        <v>11</v>
      </c>
      <c r="D8" s="9"/>
      <c r="E8" s="143" t="s">
        <v>291</v>
      </c>
      <c r="F8" s="143" t="s">
        <v>291</v>
      </c>
      <c r="G8" s="143" t="s">
        <v>291</v>
      </c>
      <c r="H8" s="143" t="s">
        <v>291</v>
      </c>
      <c r="I8" s="143" t="s">
        <v>291</v>
      </c>
      <c r="J8" s="143" t="s">
        <v>291</v>
      </c>
      <c r="K8" s="143" t="s">
        <v>291</v>
      </c>
      <c r="L8" s="140"/>
      <c r="M8" s="143" t="s">
        <v>311</v>
      </c>
      <c r="N8" s="143" t="s">
        <v>311</v>
      </c>
      <c r="O8" s="143" t="s">
        <v>311</v>
      </c>
      <c r="P8" s="143" t="s">
        <v>311</v>
      </c>
      <c r="Q8" s="143" t="s">
        <v>311</v>
      </c>
      <c r="R8" s="143" t="s">
        <v>311</v>
      </c>
      <c r="S8" s="143" t="s">
        <v>311</v>
      </c>
      <c r="T8" s="140"/>
      <c r="U8" s="143" t="s">
        <v>433</v>
      </c>
      <c r="V8" s="143" t="s">
        <v>433</v>
      </c>
      <c r="W8" s="143" t="s">
        <v>433</v>
      </c>
      <c r="X8" s="143" t="s">
        <v>433</v>
      </c>
      <c r="Y8" s="143" t="s">
        <v>433</v>
      </c>
      <c r="Z8" s="143" t="s">
        <v>433</v>
      </c>
      <c r="AA8" s="143" t="s">
        <v>433</v>
      </c>
      <c r="AB8" s="140"/>
      <c r="AC8" s="143" t="s">
        <v>292</v>
      </c>
      <c r="AD8" s="143" t="s">
        <v>292</v>
      </c>
      <c r="AE8" s="143" t="s">
        <v>292</v>
      </c>
      <c r="AF8" s="143" t="s">
        <v>292</v>
      </c>
      <c r="AG8" s="143" t="s">
        <v>292</v>
      </c>
      <c r="AH8" s="143" t="s">
        <v>292</v>
      </c>
      <c r="AI8" s="168" t="s">
        <v>292</v>
      </c>
      <c r="AK8" s="143" t="s">
        <v>440</v>
      </c>
      <c r="AL8" s="143" t="s">
        <v>440</v>
      </c>
      <c r="AM8" s="143" t="s">
        <v>440</v>
      </c>
      <c r="AN8" s="143" t="s">
        <v>440</v>
      </c>
      <c r="AO8" s="143" t="s">
        <v>440</v>
      </c>
      <c r="AP8" s="143" t="s">
        <v>440</v>
      </c>
      <c r="AQ8" s="143" t="s">
        <v>440</v>
      </c>
    </row>
    <row r="9" spans="1:43" ht="15.75" customHeight="1" thickBot="1" x14ac:dyDescent="0.25">
      <c r="A9" s="191" t="s">
        <v>136</v>
      </c>
      <c r="B9" s="192"/>
      <c r="C9" s="190"/>
      <c r="D9" s="9"/>
      <c r="E9" s="131" t="s">
        <v>309</v>
      </c>
      <c r="F9" s="131" t="s">
        <v>309</v>
      </c>
      <c r="G9" s="131" t="s">
        <v>309</v>
      </c>
      <c r="H9" s="131" t="s">
        <v>309</v>
      </c>
      <c r="I9" s="131" t="s">
        <v>309</v>
      </c>
      <c r="J9" s="131" t="s">
        <v>309</v>
      </c>
      <c r="K9" s="131" t="s">
        <v>309</v>
      </c>
      <c r="L9" s="139"/>
      <c r="M9" s="131">
        <v>2012</v>
      </c>
      <c r="N9" s="131">
        <v>2012</v>
      </c>
      <c r="O9" s="131">
        <v>2012</v>
      </c>
      <c r="P9" s="131">
        <v>2012</v>
      </c>
      <c r="Q9" s="131">
        <v>2012</v>
      </c>
      <c r="R9" s="131">
        <v>2012</v>
      </c>
      <c r="S9" s="131">
        <v>2012</v>
      </c>
      <c r="T9" s="139"/>
      <c r="U9" s="131">
        <v>2018</v>
      </c>
      <c r="V9" s="131">
        <v>2018</v>
      </c>
      <c r="W9" s="131">
        <v>2018</v>
      </c>
      <c r="X9" s="131">
        <v>2018</v>
      </c>
      <c r="Y9" s="131">
        <v>2018</v>
      </c>
      <c r="Z9" s="131">
        <v>2018</v>
      </c>
      <c r="AA9" s="131">
        <v>2018</v>
      </c>
      <c r="AB9" s="139"/>
      <c r="AC9" s="131">
        <v>2015</v>
      </c>
      <c r="AD9" s="131">
        <v>2015</v>
      </c>
      <c r="AE9" s="131">
        <v>2015</v>
      </c>
      <c r="AF9" s="131">
        <v>2015</v>
      </c>
      <c r="AG9" s="131">
        <v>2015</v>
      </c>
      <c r="AH9" s="131">
        <v>2015</v>
      </c>
      <c r="AI9" s="131">
        <v>2015</v>
      </c>
      <c r="AK9" s="131">
        <v>2008</v>
      </c>
      <c r="AL9" s="131">
        <v>2008</v>
      </c>
      <c r="AM9" s="131">
        <v>2008</v>
      </c>
      <c r="AN9" s="131">
        <v>2008</v>
      </c>
      <c r="AO9" s="131">
        <v>2008</v>
      </c>
      <c r="AP9" s="131">
        <v>2008</v>
      </c>
      <c r="AQ9" s="131">
        <v>2008</v>
      </c>
    </row>
    <row r="10" spans="1:43" ht="29.25" customHeight="1" thickBot="1" x14ac:dyDescent="0.25">
      <c r="A10" s="193" t="s">
        <v>273</v>
      </c>
      <c r="B10" s="194"/>
      <c r="C10" s="190"/>
      <c r="D10" s="10"/>
      <c r="E10" s="132" t="s">
        <v>13</v>
      </c>
      <c r="F10" s="132" t="s">
        <v>13</v>
      </c>
      <c r="G10" s="132" t="s">
        <v>13</v>
      </c>
      <c r="H10" s="132" t="s">
        <v>13</v>
      </c>
      <c r="I10" s="132" t="s">
        <v>13</v>
      </c>
      <c r="J10" s="132" t="s">
        <v>13</v>
      </c>
      <c r="K10" s="132" t="s">
        <v>13</v>
      </c>
      <c r="L10" s="139"/>
      <c r="M10" s="132" t="s">
        <v>13</v>
      </c>
      <c r="N10" s="132" t="s">
        <v>13</v>
      </c>
      <c r="O10" s="132" t="s">
        <v>13</v>
      </c>
      <c r="P10" s="132" t="s">
        <v>13</v>
      </c>
      <c r="Q10" s="132" t="s">
        <v>13</v>
      </c>
      <c r="R10" s="132" t="s">
        <v>13</v>
      </c>
      <c r="S10" s="132" t="s">
        <v>13</v>
      </c>
      <c r="T10" s="139"/>
      <c r="U10" s="132" t="s">
        <v>13</v>
      </c>
      <c r="V10" s="132" t="s">
        <v>13</v>
      </c>
      <c r="W10" s="132" t="s">
        <v>13</v>
      </c>
      <c r="X10" s="132" t="s">
        <v>13</v>
      </c>
      <c r="Y10" s="132" t="s">
        <v>13</v>
      </c>
      <c r="Z10" s="132" t="s">
        <v>13</v>
      </c>
      <c r="AA10" s="132" t="s">
        <v>13</v>
      </c>
      <c r="AB10" s="139"/>
      <c r="AC10" s="132" t="s">
        <v>13</v>
      </c>
      <c r="AD10" s="132" t="s">
        <v>13</v>
      </c>
      <c r="AE10" s="132" t="s">
        <v>13</v>
      </c>
      <c r="AF10" s="132" t="s">
        <v>13</v>
      </c>
      <c r="AG10" s="132" t="s">
        <v>13</v>
      </c>
      <c r="AH10" s="132" t="s">
        <v>13</v>
      </c>
      <c r="AI10" s="132" t="s">
        <v>13</v>
      </c>
      <c r="AK10" s="132" t="s">
        <v>13</v>
      </c>
      <c r="AL10" s="132" t="s">
        <v>13</v>
      </c>
      <c r="AM10" s="132" t="s">
        <v>13</v>
      </c>
      <c r="AN10" s="132" t="s">
        <v>13</v>
      </c>
      <c r="AO10" s="132" t="s">
        <v>13</v>
      </c>
      <c r="AP10" s="132" t="s">
        <v>13</v>
      </c>
      <c r="AQ10" s="132" t="s">
        <v>13</v>
      </c>
    </row>
    <row r="11" spans="1:43" ht="13.5" customHeight="1" thickBot="1" x14ac:dyDescent="0.25">
      <c r="A11" s="15"/>
      <c r="B11" s="16"/>
      <c r="C11" s="190"/>
      <c r="D11" s="6"/>
      <c r="E11" s="184" t="s">
        <v>303</v>
      </c>
      <c r="F11" s="184" t="s">
        <v>303</v>
      </c>
      <c r="G11" s="184" t="s">
        <v>303</v>
      </c>
      <c r="H11" s="184" t="s">
        <v>303</v>
      </c>
      <c r="I11" s="184" t="s">
        <v>303</v>
      </c>
      <c r="J11" s="184" t="s">
        <v>303</v>
      </c>
      <c r="K11" s="184" t="s">
        <v>303</v>
      </c>
      <c r="L11" s="139"/>
      <c r="M11" s="184" t="s">
        <v>303</v>
      </c>
      <c r="N11" s="184" t="s">
        <v>303</v>
      </c>
      <c r="O11" s="184" t="s">
        <v>303</v>
      </c>
      <c r="P11" s="184" t="s">
        <v>303</v>
      </c>
      <c r="Q11" s="184" t="s">
        <v>303</v>
      </c>
      <c r="R11" s="184" t="s">
        <v>303</v>
      </c>
      <c r="S11" s="184" t="s">
        <v>303</v>
      </c>
      <c r="T11" s="139"/>
      <c r="U11" s="184" t="s">
        <v>303</v>
      </c>
      <c r="V11" s="184" t="s">
        <v>303</v>
      </c>
      <c r="W11" s="184" t="s">
        <v>303</v>
      </c>
      <c r="X11" s="184" t="s">
        <v>303</v>
      </c>
      <c r="Y11" s="184" t="s">
        <v>303</v>
      </c>
      <c r="Z11" s="184" t="s">
        <v>303</v>
      </c>
      <c r="AA11" s="184" t="s">
        <v>303</v>
      </c>
      <c r="AB11" s="139"/>
      <c r="AC11" s="184" t="s">
        <v>303</v>
      </c>
      <c r="AD11" s="184" t="s">
        <v>303</v>
      </c>
      <c r="AE11" s="184" t="s">
        <v>303</v>
      </c>
      <c r="AF11" s="184" t="s">
        <v>303</v>
      </c>
      <c r="AG11" s="184" t="s">
        <v>303</v>
      </c>
      <c r="AH11" s="184" t="s">
        <v>303</v>
      </c>
      <c r="AI11" s="184" t="s">
        <v>303</v>
      </c>
      <c r="AK11" s="184" t="s">
        <v>303</v>
      </c>
      <c r="AL11" s="184" t="s">
        <v>303</v>
      </c>
      <c r="AM11" s="184" t="s">
        <v>303</v>
      </c>
      <c r="AN11" s="184" t="s">
        <v>303</v>
      </c>
      <c r="AO11" s="184" t="s">
        <v>303</v>
      </c>
      <c r="AP11" s="184" t="s">
        <v>303</v>
      </c>
      <c r="AQ11" s="184" t="s">
        <v>303</v>
      </c>
    </row>
    <row r="12" spans="1:43" s="7" customFormat="1" ht="36.75" customHeight="1" thickBot="1" x14ac:dyDescent="0.25">
      <c r="A12" s="91" t="s">
        <v>287</v>
      </c>
      <c r="B12" s="92" t="s">
        <v>6</v>
      </c>
      <c r="C12" s="93"/>
      <c r="D12" s="6"/>
      <c r="E12" s="185"/>
      <c r="F12" s="185"/>
      <c r="G12" s="185"/>
      <c r="H12" s="185"/>
      <c r="I12" s="185"/>
      <c r="J12" s="185"/>
      <c r="K12" s="185"/>
      <c r="L12" s="141"/>
      <c r="M12" s="185"/>
      <c r="N12" s="185"/>
      <c r="O12" s="185"/>
      <c r="P12" s="185"/>
      <c r="Q12" s="185"/>
      <c r="R12" s="185"/>
      <c r="S12" s="185"/>
      <c r="T12" s="141"/>
      <c r="U12" s="185"/>
      <c r="V12" s="185"/>
      <c r="W12" s="185"/>
      <c r="X12" s="185"/>
      <c r="Y12" s="185"/>
      <c r="Z12" s="185"/>
      <c r="AA12" s="185"/>
      <c r="AB12" s="141"/>
      <c r="AC12" s="185"/>
      <c r="AD12" s="185"/>
      <c r="AE12" s="185"/>
      <c r="AF12" s="185"/>
      <c r="AG12" s="185"/>
      <c r="AH12" s="185"/>
      <c r="AI12" s="185"/>
      <c r="AK12" s="185"/>
      <c r="AL12" s="185"/>
      <c r="AM12" s="185"/>
      <c r="AN12" s="185"/>
      <c r="AO12" s="185"/>
      <c r="AP12" s="185"/>
      <c r="AQ12" s="185"/>
    </row>
    <row r="13" spans="1:43" s="8" customFormat="1" ht="13.5" customHeight="1" thickBot="1" x14ac:dyDescent="0.25">
      <c r="A13" s="19">
        <v>1</v>
      </c>
      <c r="B13" s="17" t="s">
        <v>267</v>
      </c>
      <c r="C13" s="28">
        <v>1</v>
      </c>
      <c r="D13" s="11"/>
      <c r="E13" s="142">
        <v>710000</v>
      </c>
      <c r="F13" s="142">
        <v>494221.71893333341</v>
      </c>
      <c r="G13" s="142"/>
      <c r="H13" s="142">
        <v>415900.03247694229</v>
      </c>
      <c r="I13" s="150">
        <f t="shared" ref="I13" si="0">+IF(E13="N/A","N/A",MIN(E13:H13))</f>
        <v>415900.03247694229</v>
      </c>
      <c r="J13" s="150">
        <f t="shared" ref="J13" si="1">+IF(E13="N/A","N/A",ROUND(AVERAGE(E13:H13),0))</f>
        <v>540041</v>
      </c>
      <c r="K13" s="150">
        <f t="shared" ref="K13" si="2">+IF(I13="N/A","N/A",AVERAGE(I13:J13))</f>
        <v>477970.51623847114</v>
      </c>
      <c r="L13" s="11"/>
      <c r="M13" s="59">
        <v>724200</v>
      </c>
      <c r="N13" s="59">
        <v>634987.5</v>
      </c>
      <c r="O13" s="59"/>
      <c r="P13" s="59">
        <v>534357.98499999999</v>
      </c>
      <c r="Q13" s="150">
        <f t="shared" ref="Q13" si="3">+IF(M13="N/A","N/A",MIN(M13:P13))</f>
        <v>534357.98499999999</v>
      </c>
      <c r="R13" s="150">
        <f t="shared" ref="R13" si="4">+IF(M13="N/A","N/A",ROUND(AVERAGE(M13:P13),0))</f>
        <v>631182</v>
      </c>
      <c r="S13" s="150">
        <f t="shared" ref="S13" si="5">+IF(Q13="N/A","N/A",AVERAGE(Q13:R13))</f>
        <v>582769.99249999993</v>
      </c>
      <c r="T13" s="11"/>
      <c r="U13" s="59">
        <v>660300</v>
      </c>
      <c r="V13" s="59">
        <v>622724.09868485003</v>
      </c>
      <c r="W13" s="59"/>
      <c r="X13" s="59">
        <v>524038.02371570718</v>
      </c>
      <c r="Y13" s="150">
        <f t="shared" ref="Y13:Y17" si="6">+IF(U13="N/A","N/A",MIN(U13:X13))</f>
        <v>524038.02371570718</v>
      </c>
      <c r="Z13" s="150">
        <f t="shared" ref="Z13:Z17" si="7">+IF(U13="N/A","N/A",ROUND(AVERAGE(U13:X13),0))</f>
        <v>602354</v>
      </c>
      <c r="AA13" s="150">
        <f t="shared" ref="AA13:AA17" si="8">+IF(Y13="N/A","N/A",AVERAGE(Y13:Z13))</f>
        <v>563196.01185785362</v>
      </c>
      <c r="AB13" s="11"/>
      <c r="AC13" s="59">
        <v>646100</v>
      </c>
      <c r="AD13" s="59">
        <v>609288.495</v>
      </c>
      <c r="AE13" s="59"/>
      <c r="AF13" s="59">
        <v>512731.62459399999</v>
      </c>
      <c r="AG13" s="150">
        <f t="shared" ref="AG13:AG17" si="9">+IF(AC13="N/A","N/A",MIN(AC13:AF13))</f>
        <v>512731.62459399999</v>
      </c>
      <c r="AH13" s="150">
        <f t="shared" ref="AH13:AH17" si="10">+IF(AC13="N/A","N/A",ROUND(AVERAGE(AC13:AF13),0))</f>
        <v>589373</v>
      </c>
      <c r="AI13" s="150">
        <f t="shared" ref="AI13:AI17" si="11">+IF(AG13="N/A","N/A",AVERAGE(AG13:AH13))</f>
        <v>551052.31229699997</v>
      </c>
      <c r="AK13" s="59">
        <v>745500</v>
      </c>
      <c r="AL13" s="59"/>
      <c r="AM13" s="59"/>
      <c r="AN13" s="59"/>
      <c r="AO13" s="150">
        <f t="shared" ref="AO13:AO22" si="12">+IF(AK13="N/A","N/A",MIN(AK13:AN13))</f>
        <v>745500</v>
      </c>
      <c r="AP13" s="150">
        <f t="shared" ref="AP13:AP22" si="13">+IF(AK13="N/A","N/A",ROUND(AVERAGE(AK13:AN13),0))</f>
        <v>745500</v>
      </c>
      <c r="AQ13" s="150">
        <f t="shared" ref="AQ13:AQ22" si="14">+IF(AO13="N/A","N/A",AVERAGE(AO13:AP13))</f>
        <v>745500</v>
      </c>
    </row>
    <row r="14" spans="1:43" s="8" customFormat="1" ht="13.5" thickBot="1" x14ac:dyDescent="0.25">
      <c r="A14" s="19">
        <v>2</v>
      </c>
      <c r="B14" s="18" t="s">
        <v>268</v>
      </c>
      <c r="C14" s="29">
        <v>1</v>
      </c>
      <c r="D14" s="11"/>
      <c r="E14" s="59">
        <v>710000</v>
      </c>
      <c r="F14" s="59">
        <v>459040.6090833334</v>
      </c>
      <c r="G14" s="59"/>
      <c r="H14" s="59">
        <v>386294.24185978895</v>
      </c>
      <c r="I14" s="150">
        <f t="shared" ref="I14:I17" si="15">+IF(E14="N/A","N/A",MIN(E14:H14))</f>
        <v>386294.24185978895</v>
      </c>
      <c r="J14" s="150">
        <f t="shared" ref="J14:J17" si="16">+IF(E14="N/A","N/A",ROUND(AVERAGE(E14:H14),0))</f>
        <v>518445</v>
      </c>
      <c r="K14" s="150">
        <f t="shared" ref="K14:K17" si="17">+IF(I14="N/A","N/A",AVERAGE(I14:J14))</f>
        <v>452369.6209298945</v>
      </c>
      <c r="L14" s="11"/>
      <c r="M14" s="59">
        <v>724200</v>
      </c>
      <c r="N14" s="59">
        <v>879450</v>
      </c>
      <c r="O14" s="59"/>
      <c r="P14" s="59">
        <v>740079.34</v>
      </c>
      <c r="Q14" s="150">
        <f t="shared" ref="Q14:Q17" si="18">+IF(M14="N/A","N/A",MIN(M14:P14))</f>
        <v>724200</v>
      </c>
      <c r="R14" s="150">
        <f t="shared" ref="R14:R17" si="19">+IF(M14="N/A","N/A",ROUND(AVERAGE(M14:P14),0))</f>
        <v>781243</v>
      </c>
      <c r="S14" s="150">
        <f t="shared" ref="S14:S17" si="20">+IF(Q14="N/A","N/A",AVERAGE(Q14:R14))</f>
        <v>752721.5</v>
      </c>
      <c r="T14" s="11"/>
      <c r="U14" s="59">
        <v>660300</v>
      </c>
      <c r="V14" s="59">
        <v>517783.18851137505</v>
      </c>
      <c r="W14" s="59"/>
      <c r="X14" s="59">
        <v>435727.60295252036</v>
      </c>
      <c r="Y14" s="150">
        <f t="shared" si="6"/>
        <v>435727.60295252036</v>
      </c>
      <c r="Z14" s="150">
        <f t="shared" si="7"/>
        <v>537937</v>
      </c>
      <c r="AA14" s="150">
        <f t="shared" si="8"/>
        <v>486832.30147626018</v>
      </c>
      <c r="AB14" s="11"/>
      <c r="AC14" s="59">
        <v>646100</v>
      </c>
      <c r="AD14" s="59">
        <v>765230.60018000007</v>
      </c>
      <c r="AE14" s="59"/>
      <c r="AF14" s="59">
        <v>643960.83635114937</v>
      </c>
      <c r="AG14" s="150">
        <f t="shared" si="9"/>
        <v>643960.83635114937</v>
      </c>
      <c r="AH14" s="150">
        <f t="shared" si="10"/>
        <v>685097</v>
      </c>
      <c r="AI14" s="150">
        <f t="shared" si="11"/>
        <v>664528.91817557462</v>
      </c>
      <c r="AK14" s="59">
        <v>745500</v>
      </c>
      <c r="AL14" s="59"/>
      <c r="AM14" s="59"/>
      <c r="AN14" s="59"/>
      <c r="AO14" s="150">
        <f t="shared" si="12"/>
        <v>745500</v>
      </c>
      <c r="AP14" s="150">
        <f t="shared" si="13"/>
        <v>745500</v>
      </c>
      <c r="AQ14" s="150">
        <f t="shared" si="14"/>
        <v>745500</v>
      </c>
    </row>
    <row r="15" spans="1:43" s="8" customFormat="1" ht="13.5" thickBot="1" x14ac:dyDescent="0.25">
      <c r="A15" s="19">
        <v>3</v>
      </c>
      <c r="B15" s="18" t="s">
        <v>158</v>
      </c>
      <c r="C15" s="29">
        <v>1</v>
      </c>
      <c r="D15" s="11"/>
      <c r="E15" s="59">
        <v>668400</v>
      </c>
      <c r="F15" s="59">
        <v>364171.98705333337</v>
      </c>
      <c r="G15" s="59"/>
      <c r="H15" s="59">
        <v>306459.90542375291</v>
      </c>
      <c r="I15" s="150">
        <f t="shared" si="15"/>
        <v>306459.90542375291</v>
      </c>
      <c r="J15" s="150">
        <f t="shared" si="16"/>
        <v>446344</v>
      </c>
      <c r="K15" s="150">
        <f t="shared" si="17"/>
        <v>376401.95271187648</v>
      </c>
      <c r="L15" s="11"/>
      <c r="M15" s="59">
        <v>681768</v>
      </c>
      <c r="N15" s="59">
        <v>292125</v>
      </c>
      <c r="O15" s="59"/>
      <c r="P15" s="59">
        <v>245830.55000000002</v>
      </c>
      <c r="Q15" s="150">
        <f t="shared" si="18"/>
        <v>245830.55000000002</v>
      </c>
      <c r="R15" s="150">
        <f t="shared" si="19"/>
        <v>406575</v>
      </c>
      <c r="S15" s="150">
        <f t="shared" si="20"/>
        <v>326202.77500000002</v>
      </c>
      <c r="T15" s="11"/>
      <c r="U15" s="59">
        <v>621612</v>
      </c>
      <c r="V15" s="59">
        <v>509507.81936552492</v>
      </c>
      <c r="W15" s="59"/>
      <c r="X15" s="59">
        <v>428763.67125007324</v>
      </c>
      <c r="Y15" s="150">
        <f t="shared" si="6"/>
        <v>428763.67125007324</v>
      </c>
      <c r="Z15" s="150">
        <f t="shared" si="7"/>
        <v>519961</v>
      </c>
      <c r="AA15" s="150">
        <f t="shared" si="8"/>
        <v>474362.33562503662</v>
      </c>
      <c r="AB15" s="11"/>
      <c r="AC15" s="59">
        <v>608244</v>
      </c>
      <c r="AD15" s="59">
        <v>312836.62344749999</v>
      </c>
      <c r="AE15" s="59"/>
      <c r="AF15" s="59">
        <v>263259.90313133702</v>
      </c>
      <c r="AG15" s="150">
        <f t="shared" si="9"/>
        <v>263259.90313133702</v>
      </c>
      <c r="AH15" s="150">
        <f t="shared" si="10"/>
        <v>394780</v>
      </c>
      <c r="AI15" s="150">
        <f t="shared" si="11"/>
        <v>329019.95156566851</v>
      </c>
      <c r="AK15" s="59">
        <v>701820</v>
      </c>
      <c r="AL15" s="59"/>
      <c r="AM15" s="59"/>
      <c r="AN15" s="59"/>
      <c r="AO15" s="150">
        <f t="shared" si="12"/>
        <v>701820</v>
      </c>
      <c r="AP15" s="150">
        <f t="shared" si="13"/>
        <v>701820</v>
      </c>
      <c r="AQ15" s="150">
        <f t="shared" si="14"/>
        <v>701820</v>
      </c>
    </row>
    <row r="16" spans="1:43" s="8" customFormat="1" ht="13.5" thickBot="1" x14ac:dyDescent="0.25">
      <c r="A16" s="19">
        <v>4</v>
      </c>
      <c r="B16" s="18" t="s">
        <v>269</v>
      </c>
      <c r="C16" s="29">
        <v>1</v>
      </c>
      <c r="D16" s="11"/>
      <c r="E16" s="59">
        <v>1215229.2</v>
      </c>
      <c r="F16" s="59">
        <v>957344.18599499995</v>
      </c>
      <c r="G16" s="59"/>
      <c r="H16" s="59">
        <v>805629.26070159406</v>
      </c>
      <c r="I16" s="150">
        <f t="shared" si="15"/>
        <v>805629.26070159406</v>
      </c>
      <c r="J16" s="150">
        <f t="shared" si="16"/>
        <v>992734</v>
      </c>
      <c r="K16" s="150">
        <f t="shared" si="17"/>
        <v>899181.63035079697</v>
      </c>
      <c r="L16" s="11"/>
      <c r="M16" s="59">
        <v>1239533.784</v>
      </c>
      <c r="N16" s="59">
        <v>864902.48250000004</v>
      </c>
      <c r="O16" s="59"/>
      <c r="P16" s="59">
        <v>727837.23737900006</v>
      </c>
      <c r="Q16" s="150">
        <f t="shared" si="18"/>
        <v>727837.23737900006</v>
      </c>
      <c r="R16" s="150">
        <f t="shared" si="19"/>
        <v>944091</v>
      </c>
      <c r="S16" s="150">
        <f t="shared" si="20"/>
        <v>835964.11868950003</v>
      </c>
      <c r="T16" s="11"/>
      <c r="U16" s="59">
        <v>1130163.156</v>
      </c>
      <c r="V16" s="59">
        <v>942654.89129449986</v>
      </c>
      <c r="W16" s="59"/>
      <c r="X16" s="59">
        <v>793267.84899312654</v>
      </c>
      <c r="Y16" s="150">
        <f t="shared" si="6"/>
        <v>793267.84899312654</v>
      </c>
      <c r="Z16" s="150">
        <f t="shared" si="7"/>
        <v>955362</v>
      </c>
      <c r="AA16" s="150">
        <f t="shared" si="8"/>
        <v>874314.92449656327</v>
      </c>
      <c r="AB16" s="11"/>
      <c r="AC16" s="59">
        <v>1105858.5719999999</v>
      </c>
      <c r="AD16" s="59">
        <v>921584.23293697496</v>
      </c>
      <c r="AE16" s="59"/>
      <c r="AF16" s="59">
        <v>775536.35893615638</v>
      </c>
      <c r="AG16" s="150">
        <f t="shared" si="9"/>
        <v>775536.35893615638</v>
      </c>
      <c r="AH16" s="150">
        <f t="shared" si="10"/>
        <v>934326</v>
      </c>
      <c r="AI16" s="150">
        <f t="shared" si="11"/>
        <v>854931.17946807819</v>
      </c>
      <c r="AK16" s="59">
        <v>1275990.6599999999</v>
      </c>
      <c r="AL16" s="59"/>
      <c r="AM16" s="59"/>
      <c r="AN16" s="59"/>
      <c r="AO16" s="150">
        <f t="shared" si="12"/>
        <v>1275990.6599999999</v>
      </c>
      <c r="AP16" s="150">
        <f t="shared" si="13"/>
        <v>1275991</v>
      </c>
      <c r="AQ16" s="150">
        <f t="shared" si="14"/>
        <v>1275990.83</v>
      </c>
    </row>
    <row r="17" spans="1:43" s="8" customFormat="1" ht="13.5" thickBot="1" x14ac:dyDescent="0.25">
      <c r="A17" s="19">
        <v>5</v>
      </c>
      <c r="B17" s="18" t="s">
        <v>270</v>
      </c>
      <c r="C17" s="29">
        <v>1</v>
      </c>
      <c r="D17" s="11"/>
      <c r="E17" s="59">
        <v>396602.4</v>
      </c>
      <c r="F17" s="59">
        <v>292367.92732333334</v>
      </c>
      <c r="G17" s="59"/>
      <c r="H17" s="59">
        <v>246034.97946514358</v>
      </c>
      <c r="I17" s="150">
        <f t="shared" si="15"/>
        <v>246034.97946514358</v>
      </c>
      <c r="J17" s="150">
        <f t="shared" si="16"/>
        <v>311668</v>
      </c>
      <c r="K17" s="150">
        <f t="shared" si="17"/>
        <v>278851.48973257176</v>
      </c>
      <c r="L17" s="11"/>
      <c r="M17" s="59">
        <v>404534.44800000003</v>
      </c>
      <c r="N17" s="59">
        <v>276904.36499999999</v>
      </c>
      <c r="O17" s="59"/>
      <c r="P17" s="59">
        <v>233022.00203800001</v>
      </c>
      <c r="Q17" s="150">
        <f t="shared" si="18"/>
        <v>233022.00203800001</v>
      </c>
      <c r="R17" s="150">
        <f t="shared" si="19"/>
        <v>304820</v>
      </c>
      <c r="S17" s="150">
        <f t="shared" si="20"/>
        <v>268921.00101900002</v>
      </c>
      <c r="T17" s="11"/>
      <c r="U17" s="59">
        <v>368840.23200000002</v>
      </c>
      <c r="V17" s="59">
        <v>283074.02689166664</v>
      </c>
      <c r="W17" s="59"/>
      <c r="X17" s="59">
        <v>238213.92801538113</v>
      </c>
      <c r="Y17" s="150">
        <f t="shared" si="6"/>
        <v>238213.92801538113</v>
      </c>
      <c r="Z17" s="150">
        <f t="shared" si="7"/>
        <v>296709</v>
      </c>
      <c r="AA17" s="150">
        <f t="shared" si="8"/>
        <v>267461.46400769055</v>
      </c>
      <c r="AB17" s="11"/>
      <c r="AC17" s="59">
        <v>360908.18400000001</v>
      </c>
      <c r="AD17" s="59">
        <v>257486.13643583335</v>
      </c>
      <c r="AE17" s="59"/>
      <c r="AF17" s="59">
        <v>216681.07329874524</v>
      </c>
      <c r="AG17" s="150">
        <f t="shared" si="9"/>
        <v>216681.07329874524</v>
      </c>
      <c r="AH17" s="150">
        <f t="shared" si="10"/>
        <v>278358</v>
      </c>
      <c r="AI17" s="150">
        <f t="shared" si="11"/>
        <v>247519.5366493726</v>
      </c>
      <c r="AK17" s="59">
        <v>416432.52</v>
      </c>
      <c r="AL17" s="59"/>
      <c r="AM17" s="59"/>
      <c r="AN17" s="59"/>
      <c r="AO17" s="150">
        <f t="shared" si="12"/>
        <v>416432.52</v>
      </c>
      <c r="AP17" s="150">
        <f t="shared" si="13"/>
        <v>416433</v>
      </c>
      <c r="AQ17" s="150">
        <f t="shared" si="14"/>
        <v>416432.76</v>
      </c>
    </row>
    <row r="18" spans="1:43" s="8" customFormat="1" ht="13.5" thickBot="1" x14ac:dyDescent="0.25">
      <c r="A18" s="19">
        <v>6</v>
      </c>
      <c r="B18" s="18" t="s">
        <v>271</v>
      </c>
      <c r="C18" s="29">
        <v>1</v>
      </c>
      <c r="D18" s="11"/>
      <c r="E18" s="60" t="s">
        <v>8</v>
      </c>
      <c r="F18" s="60" t="s">
        <v>8</v>
      </c>
      <c r="G18" s="60" t="s">
        <v>8</v>
      </c>
      <c r="H18" s="60" t="s">
        <v>8</v>
      </c>
      <c r="I18" s="60" t="s">
        <v>8</v>
      </c>
      <c r="J18" s="60" t="s">
        <v>8</v>
      </c>
      <c r="K18" s="60" t="s">
        <v>8</v>
      </c>
      <c r="L18" s="11"/>
      <c r="M18" s="60" t="s">
        <v>8</v>
      </c>
      <c r="N18" s="60" t="s">
        <v>8</v>
      </c>
      <c r="O18" s="60" t="s">
        <v>8</v>
      </c>
      <c r="P18" s="60" t="s">
        <v>8</v>
      </c>
      <c r="Q18" s="60" t="s">
        <v>8</v>
      </c>
      <c r="R18" s="60" t="s">
        <v>8</v>
      </c>
      <c r="S18" s="60" t="s">
        <v>8</v>
      </c>
      <c r="T18" s="11"/>
      <c r="U18" s="60" t="s">
        <v>8</v>
      </c>
      <c r="V18" s="60" t="s">
        <v>8</v>
      </c>
      <c r="W18" s="60" t="s">
        <v>8</v>
      </c>
      <c r="X18" s="60" t="s">
        <v>8</v>
      </c>
      <c r="Y18" s="60" t="s">
        <v>8</v>
      </c>
      <c r="Z18" s="60" t="s">
        <v>8</v>
      </c>
      <c r="AA18" s="60" t="s">
        <v>8</v>
      </c>
      <c r="AB18" s="11"/>
      <c r="AC18" s="60" t="s">
        <v>8</v>
      </c>
      <c r="AD18" s="60" t="s">
        <v>8</v>
      </c>
      <c r="AE18" s="60" t="s">
        <v>8</v>
      </c>
      <c r="AF18" s="60" t="s">
        <v>8</v>
      </c>
      <c r="AG18" s="60" t="s">
        <v>8</v>
      </c>
      <c r="AH18" s="60" t="s">
        <v>8</v>
      </c>
      <c r="AI18" s="60" t="s">
        <v>8</v>
      </c>
      <c r="AK18" s="59">
        <v>680000</v>
      </c>
      <c r="AL18" s="59"/>
      <c r="AM18" s="59"/>
      <c r="AN18" s="59"/>
      <c r="AO18" s="150">
        <f t="shared" si="12"/>
        <v>680000</v>
      </c>
      <c r="AP18" s="150">
        <f t="shared" si="13"/>
        <v>680000</v>
      </c>
      <c r="AQ18" s="150">
        <f t="shared" si="14"/>
        <v>680000</v>
      </c>
    </row>
    <row r="19" spans="1:43" s="8" customFormat="1" ht="13.5" thickBot="1" x14ac:dyDescent="0.25">
      <c r="A19" s="19">
        <v>7</v>
      </c>
      <c r="B19" s="18" t="s">
        <v>274</v>
      </c>
      <c r="C19" s="29">
        <v>1</v>
      </c>
      <c r="D19" s="11"/>
      <c r="E19" s="59">
        <v>488125.2</v>
      </c>
      <c r="F19" s="59">
        <v>237385.29483999999</v>
      </c>
      <c r="G19" s="59"/>
      <c r="H19" s="59">
        <v>199765.70848927466</v>
      </c>
      <c r="I19" s="150">
        <f t="shared" ref="I19:I22" si="21">+IF(E19="N/A","N/A",MIN(E19:H19))</f>
        <v>199765.70848927466</v>
      </c>
      <c r="J19" s="150">
        <f t="shared" ref="J19:J22" si="22">+IF(E19="N/A","N/A",ROUND(AVERAGE(E19:H19),0))</f>
        <v>308425</v>
      </c>
      <c r="K19" s="150">
        <f t="shared" ref="K19:K22" si="23">+IF(I19="N/A","N/A",AVERAGE(I19:J19))</f>
        <v>254095.35424463733</v>
      </c>
      <c r="L19" s="11"/>
      <c r="M19" s="59">
        <v>497887.70400000003</v>
      </c>
      <c r="N19" s="59">
        <v>383382.08250000002</v>
      </c>
      <c r="O19" s="59"/>
      <c r="P19" s="59">
        <v>322625.68489900004</v>
      </c>
      <c r="Q19" s="150">
        <f t="shared" ref="Q19:Q22" si="24">+IF(M19="N/A","N/A",MIN(M19:P19))</f>
        <v>322625.68489900004</v>
      </c>
      <c r="R19" s="150">
        <f t="shared" ref="R19:R22" si="25">+IF(M19="N/A","N/A",ROUND(AVERAGE(M19:P19),0))</f>
        <v>401298</v>
      </c>
      <c r="S19" s="150">
        <f t="shared" ref="S19:S22" si="26">+IF(Q19="N/A","N/A",AVERAGE(Q19:R19))</f>
        <v>361961.84244949999</v>
      </c>
      <c r="T19" s="11"/>
      <c r="U19" s="59">
        <v>453956.43599999999</v>
      </c>
      <c r="V19" s="59">
        <v>219709.72974420001</v>
      </c>
      <c r="W19" s="59"/>
      <c r="X19" s="59">
        <v>184891.27497943706</v>
      </c>
      <c r="Y19" s="150">
        <f t="shared" ref="Y19:Y22" si="27">+IF(U19="N/A","N/A",MIN(U19:X19))</f>
        <v>184891.27497943706</v>
      </c>
      <c r="Z19" s="150">
        <f t="shared" ref="Z19:Z22" si="28">+IF(U19="N/A","N/A",ROUND(AVERAGE(U19:X19),0))</f>
        <v>286186</v>
      </c>
      <c r="AA19" s="150">
        <f t="shared" ref="AA19:AA22" si="29">+IF(Y19="N/A","N/A",AVERAGE(Y19:Z19))</f>
        <v>235538.63748971853</v>
      </c>
      <c r="AB19" s="11"/>
      <c r="AC19" s="59">
        <v>444193.93200000003</v>
      </c>
      <c r="AD19" s="59">
        <v>214636.27961</v>
      </c>
      <c r="AE19" s="59"/>
      <c r="AF19" s="59">
        <v>180621.83882406534</v>
      </c>
      <c r="AG19" s="150">
        <f t="shared" ref="AG19:AG22" si="30">+IF(AC19="N/A","N/A",MIN(AC19:AF19))</f>
        <v>180621.83882406534</v>
      </c>
      <c r="AH19" s="150">
        <f t="shared" ref="AH19:AH22" si="31">+IF(AC19="N/A","N/A",ROUND(AVERAGE(AC19:AF19),0))</f>
        <v>279817</v>
      </c>
      <c r="AI19" s="150">
        <f t="shared" ref="AI19:AI22" si="32">+IF(AG19="N/A","N/A",AVERAGE(AG19:AH19))</f>
        <v>230219.41941203267</v>
      </c>
      <c r="AK19" s="59">
        <v>512531.46</v>
      </c>
      <c r="AL19" s="59"/>
      <c r="AM19" s="59"/>
      <c r="AN19" s="59"/>
      <c r="AO19" s="150">
        <f t="shared" si="12"/>
        <v>512531.46</v>
      </c>
      <c r="AP19" s="150">
        <f t="shared" si="13"/>
        <v>512531</v>
      </c>
      <c r="AQ19" s="150">
        <f t="shared" si="14"/>
        <v>512531.23</v>
      </c>
    </row>
    <row r="20" spans="1:43" s="8" customFormat="1" ht="13.5" thickBot="1" x14ac:dyDescent="0.25">
      <c r="A20" s="19">
        <v>8</v>
      </c>
      <c r="B20" s="18" t="s">
        <v>159</v>
      </c>
      <c r="C20" s="29">
        <v>1</v>
      </c>
      <c r="D20" s="11"/>
      <c r="E20" s="59">
        <v>216000</v>
      </c>
      <c r="F20" s="59">
        <v>148314.79755333331</v>
      </c>
      <c r="G20" s="59"/>
      <c r="H20" s="59">
        <v>124810.64015635288</v>
      </c>
      <c r="I20" s="150">
        <f t="shared" si="21"/>
        <v>124810.64015635288</v>
      </c>
      <c r="J20" s="150">
        <f t="shared" si="22"/>
        <v>163042</v>
      </c>
      <c r="K20" s="150">
        <f t="shared" si="23"/>
        <v>143926.32007817645</v>
      </c>
      <c r="L20" s="11"/>
      <c r="M20" s="59">
        <v>220320</v>
      </c>
      <c r="N20" s="59">
        <v>249075</v>
      </c>
      <c r="O20" s="59"/>
      <c r="P20" s="59">
        <v>209602.89</v>
      </c>
      <c r="Q20" s="150">
        <f t="shared" si="24"/>
        <v>209602.89</v>
      </c>
      <c r="R20" s="150">
        <f t="shared" si="25"/>
        <v>226333</v>
      </c>
      <c r="S20" s="150">
        <f t="shared" si="26"/>
        <v>217967.94500000001</v>
      </c>
      <c r="T20" s="11"/>
      <c r="U20" s="59">
        <v>200880</v>
      </c>
      <c r="V20" s="59">
        <v>145187.58412713333</v>
      </c>
      <c r="W20" s="59"/>
      <c r="X20" s="59">
        <v>122179.01124225747</v>
      </c>
      <c r="Y20" s="150">
        <f t="shared" si="27"/>
        <v>122179.01124225747</v>
      </c>
      <c r="Z20" s="150">
        <f t="shared" si="28"/>
        <v>156082</v>
      </c>
      <c r="AA20" s="150">
        <f t="shared" si="29"/>
        <v>139130.50562112874</v>
      </c>
      <c r="AB20" s="11"/>
      <c r="AC20" s="59">
        <v>196560</v>
      </c>
      <c r="AD20" s="59">
        <v>146312.06891333332</v>
      </c>
      <c r="AE20" s="59"/>
      <c r="AF20" s="59">
        <v>123125.29353051822</v>
      </c>
      <c r="AG20" s="150">
        <f t="shared" si="30"/>
        <v>123125.29353051822</v>
      </c>
      <c r="AH20" s="150">
        <f t="shared" si="31"/>
        <v>155332</v>
      </c>
      <c r="AI20" s="150">
        <f t="shared" si="32"/>
        <v>139228.64676525909</v>
      </c>
      <c r="AK20" s="59">
        <v>226800</v>
      </c>
      <c r="AL20" s="59"/>
      <c r="AM20" s="59"/>
      <c r="AN20" s="59"/>
      <c r="AO20" s="150">
        <f t="shared" si="12"/>
        <v>226800</v>
      </c>
      <c r="AP20" s="150">
        <f t="shared" si="13"/>
        <v>226800</v>
      </c>
      <c r="AQ20" s="150">
        <f t="shared" si="14"/>
        <v>226800</v>
      </c>
    </row>
    <row r="21" spans="1:43" s="8" customFormat="1" ht="13.5" thickBot="1" x14ac:dyDescent="0.25">
      <c r="A21" s="19">
        <v>9</v>
      </c>
      <c r="B21" s="18" t="s">
        <v>248</v>
      </c>
      <c r="C21" s="29">
        <v>1</v>
      </c>
      <c r="D21" s="11"/>
      <c r="E21" s="59">
        <v>80000</v>
      </c>
      <c r="F21" s="59">
        <v>27021.808773333334</v>
      </c>
      <c r="G21" s="59"/>
      <c r="H21" s="59">
        <v>22739.533120216889</v>
      </c>
      <c r="I21" s="150">
        <f t="shared" si="21"/>
        <v>22739.533120216889</v>
      </c>
      <c r="J21" s="150">
        <f t="shared" si="22"/>
        <v>43254</v>
      </c>
      <c r="K21" s="150">
        <f t="shared" si="23"/>
        <v>32996.766560108445</v>
      </c>
      <c r="L21" s="11"/>
      <c r="M21" s="59">
        <v>80000</v>
      </c>
      <c r="N21" s="59">
        <v>38437.5</v>
      </c>
      <c r="O21" s="59"/>
      <c r="P21" s="59">
        <v>32346.125</v>
      </c>
      <c r="Q21" s="150">
        <f t="shared" si="24"/>
        <v>32346.125</v>
      </c>
      <c r="R21" s="150">
        <f t="shared" si="25"/>
        <v>50261</v>
      </c>
      <c r="S21" s="150">
        <f t="shared" si="26"/>
        <v>41303.5625</v>
      </c>
      <c r="T21" s="11"/>
      <c r="U21" s="59">
        <v>80000</v>
      </c>
      <c r="V21" s="59">
        <v>26368.560223200002</v>
      </c>
      <c r="W21" s="59"/>
      <c r="X21" s="59">
        <v>22189.80800129184</v>
      </c>
      <c r="Y21" s="150">
        <f t="shared" si="27"/>
        <v>22189.80800129184</v>
      </c>
      <c r="Z21" s="150">
        <f t="shared" si="28"/>
        <v>42853</v>
      </c>
      <c r="AA21" s="150">
        <f t="shared" si="29"/>
        <v>32521.404000645918</v>
      </c>
      <c r="AB21" s="11"/>
      <c r="AC21" s="59">
        <v>80000</v>
      </c>
      <c r="AD21" s="59">
        <v>26458.376113333332</v>
      </c>
      <c r="AE21" s="59"/>
      <c r="AF21" s="59">
        <v>22265.390336491553</v>
      </c>
      <c r="AG21" s="150">
        <f t="shared" si="30"/>
        <v>22265.390336491553</v>
      </c>
      <c r="AH21" s="150">
        <f t="shared" si="31"/>
        <v>42908</v>
      </c>
      <c r="AI21" s="150">
        <f t="shared" si="32"/>
        <v>32586.695168245777</v>
      </c>
      <c r="AK21" s="59">
        <v>80000</v>
      </c>
      <c r="AL21" s="59"/>
      <c r="AM21" s="59"/>
      <c r="AN21" s="59"/>
      <c r="AO21" s="150">
        <f t="shared" si="12"/>
        <v>80000</v>
      </c>
      <c r="AP21" s="150">
        <f t="shared" si="13"/>
        <v>80000</v>
      </c>
      <c r="AQ21" s="150">
        <f t="shared" si="14"/>
        <v>80000</v>
      </c>
    </row>
    <row r="22" spans="1:43" s="8" customFormat="1" ht="13.5" thickBot="1" x14ac:dyDescent="0.25">
      <c r="A22" s="19">
        <v>10</v>
      </c>
      <c r="B22" s="22" t="s">
        <v>160</v>
      </c>
      <c r="C22" s="29">
        <v>1</v>
      </c>
      <c r="D22" s="11"/>
      <c r="E22" s="59">
        <v>589000</v>
      </c>
      <c r="F22" s="59">
        <v>172008.50211999999</v>
      </c>
      <c r="G22" s="59"/>
      <c r="H22" s="59">
        <v>144749.48970761066</v>
      </c>
      <c r="I22" s="150">
        <f t="shared" si="21"/>
        <v>144749.48970761066</v>
      </c>
      <c r="J22" s="150">
        <f t="shared" si="22"/>
        <v>301919</v>
      </c>
      <c r="K22" s="150">
        <f t="shared" si="23"/>
        <v>223334.24485380534</v>
      </c>
      <c r="L22" s="11"/>
      <c r="M22" s="59">
        <v>600780</v>
      </c>
      <c r="N22" s="59">
        <v>242925</v>
      </c>
      <c r="O22" s="59"/>
      <c r="P22" s="59">
        <v>204427.51</v>
      </c>
      <c r="Q22" s="150">
        <f t="shared" si="24"/>
        <v>204427.51</v>
      </c>
      <c r="R22" s="150">
        <f t="shared" si="25"/>
        <v>349378</v>
      </c>
      <c r="S22" s="150">
        <f t="shared" si="26"/>
        <v>276902.755</v>
      </c>
      <c r="T22" s="11"/>
      <c r="U22" s="59">
        <v>547770</v>
      </c>
      <c r="V22" s="59">
        <v>164953.16507533335</v>
      </c>
      <c r="W22" s="59"/>
      <c r="X22" s="59">
        <v>138812.24576708599</v>
      </c>
      <c r="Y22" s="150">
        <f t="shared" si="27"/>
        <v>138812.24576708599</v>
      </c>
      <c r="Z22" s="150">
        <f t="shared" si="28"/>
        <v>283845</v>
      </c>
      <c r="AA22" s="150">
        <f t="shared" si="29"/>
        <v>211328.62288354299</v>
      </c>
      <c r="AB22" s="11"/>
      <c r="AC22" s="59">
        <v>535990</v>
      </c>
      <c r="AD22" s="59">
        <v>158547.65764000002</v>
      </c>
      <c r="AE22" s="59"/>
      <c r="AF22" s="59">
        <v>133421.84982063467</v>
      </c>
      <c r="AG22" s="150">
        <f t="shared" si="30"/>
        <v>133421.84982063467</v>
      </c>
      <c r="AH22" s="150">
        <f t="shared" si="31"/>
        <v>275987</v>
      </c>
      <c r="AI22" s="150">
        <f t="shared" si="32"/>
        <v>204704.42491031735</v>
      </c>
      <c r="AK22" s="59">
        <v>618450</v>
      </c>
      <c r="AL22" s="59"/>
      <c r="AM22" s="59"/>
      <c r="AN22" s="59"/>
      <c r="AO22" s="150">
        <f t="shared" si="12"/>
        <v>618450</v>
      </c>
      <c r="AP22" s="150">
        <f t="shared" si="13"/>
        <v>618450</v>
      </c>
      <c r="AQ22" s="150">
        <f t="shared" si="14"/>
        <v>618450</v>
      </c>
    </row>
    <row r="23" spans="1:43" s="66" customFormat="1" ht="15.75" thickBot="1" x14ac:dyDescent="0.3">
      <c r="A23" s="61"/>
      <c r="B23" s="62" t="s">
        <v>9</v>
      </c>
      <c r="C23" s="63"/>
      <c r="D23" s="65"/>
      <c r="E23" s="65"/>
      <c r="F23" s="65"/>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K23" s="65"/>
      <c r="AL23" s="65"/>
      <c r="AM23" s="65"/>
      <c r="AN23" s="65"/>
      <c r="AO23" s="65"/>
      <c r="AP23" s="65"/>
      <c r="AQ23" s="65"/>
    </row>
    <row r="24" spans="1:43" ht="15.75" thickBot="1" x14ac:dyDescent="0.3">
      <c r="A24" s="23">
        <v>11</v>
      </c>
      <c r="B24" s="17" t="s">
        <v>275</v>
      </c>
      <c r="C24" s="29">
        <v>1</v>
      </c>
      <c r="D24" s="1"/>
      <c r="E24" s="59">
        <v>60000</v>
      </c>
      <c r="F24" s="59">
        <v>43919.426319999999</v>
      </c>
      <c r="G24" s="59"/>
      <c r="H24" s="59">
        <v>36959.304160650667</v>
      </c>
      <c r="I24" s="150">
        <f t="shared" ref="I24:I26" si="33">+IF(E24="N/A","N/A",MIN(E24:H24))</f>
        <v>36959.304160650667</v>
      </c>
      <c r="J24" s="150">
        <f t="shared" ref="J24:J26" si="34">+IF(E24="N/A","N/A",ROUND(AVERAGE(E24:H24),0))</f>
        <v>46960</v>
      </c>
      <c r="K24" s="150">
        <f t="shared" ref="K24:K26" si="35">+IF(I24="N/A","N/A",AVERAGE(I24:J24))</f>
        <v>41959.652080325337</v>
      </c>
      <c r="L24" s="1"/>
      <c r="M24" s="59">
        <v>61200</v>
      </c>
      <c r="N24" s="59">
        <v>50737.5</v>
      </c>
      <c r="O24" s="59"/>
      <c r="P24" s="59">
        <v>42696.885000000002</v>
      </c>
      <c r="Q24" s="150">
        <f t="shared" ref="Q24:Q26" si="36">+IF(M24="N/A","N/A",MIN(M24:P24))</f>
        <v>42696.885000000002</v>
      </c>
      <c r="R24" s="150">
        <f t="shared" ref="R24:R26" si="37">+IF(M24="N/A","N/A",ROUND(AVERAGE(M24:P24),0))</f>
        <v>51545</v>
      </c>
      <c r="S24" s="150">
        <f t="shared" ref="S24:S26" si="38">+IF(Q24="N/A","N/A",AVERAGE(Q24:R24))</f>
        <v>47120.942500000005</v>
      </c>
      <c r="T24" s="1"/>
      <c r="U24" s="59">
        <v>55800</v>
      </c>
      <c r="V24" s="59">
        <v>42365.090640333328</v>
      </c>
      <c r="W24" s="59"/>
      <c r="X24" s="59">
        <v>35651.291511897289</v>
      </c>
      <c r="Y24" s="150">
        <f t="shared" ref="Y24:Y26" si="39">+IF(U24="N/A","N/A",MIN(U24:X24))</f>
        <v>35651.291511897289</v>
      </c>
      <c r="Z24" s="150">
        <f t="shared" ref="Z24:Z26" si="40">+IF(U24="N/A","N/A",ROUND(AVERAGE(U24:X24),0))</f>
        <v>44605</v>
      </c>
      <c r="AA24" s="150">
        <f t="shared" ref="AA24:AA26" si="41">+IF(Y24="N/A","N/A",AVERAGE(Y24:Z24))</f>
        <v>40128.145755948644</v>
      </c>
      <c r="AB24" s="1"/>
      <c r="AC24" s="59">
        <v>54600</v>
      </c>
      <c r="AD24" s="59">
        <v>41805.392519999994</v>
      </c>
      <c r="AE24" s="59"/>
      <c r="AF24" s="59">
        <v>35180.291437423999</v>
      </c>
      <c r="AG24" s="150">
        <f t="shared" ref="AG24:AG25" si="42">+IF(AC24="N/A","N/A",MIN(AC24:AF24))</f>
        <v>35180.291437423999</v>
      </c>
      <c r="AH24" s="150">
        <f t="shared" ref="AH24:AH25" si="43">+IF(AC24="N/A","N/A",ROUND(AVERAGE(AC24:AF24),0))</f>
        <v>43862</v>
      </c>
      <c r="AI24" s="150">
        <f t="shared" ref="AI24:AI25" si="44">+IF(AG24="N/A","N/A",AVERAGE(AG24:AH24))</f>
        <v>39521.145718711996</v>
      </c>
      <c r="AK24" s="59">
        <v>63000</v>
      </c>
      <c r="AL24" s="59"/>
      <c r="AM24" s="59"/>
      <c r="AN24" s="59"/>
      <c r="AO24" s="150">
        <f t="shared" ref="AO24:AO36" si="45">+IF(AK24="N/A","N/A",MIN(AK24:AN24))</f>
        <v>63000</v>
      </c>
      <c r="AP24" s="150">
        <f t="shared" ref="AP24:AP36" si="46">+IF(AK24="N/A","N/A",ROUND(AVERAGE(AK24:AN24),0))</f>
        <v>63000</v>
      </c>
      <c r="AQ24" s="150">
        <f t="shared" ref="AQ24:AQ36" si="47">+IF(AO24="N/A","N/A",AVERAGE(AO24:AP24))</f>
        <v>63000</v>
      </c>
    </row>
    <row r="25" spans="1:43" ht="15.75" thickBot="1" x14ac:dyDescent="0.3">
      <c r="A25" s="19">
        <v>12</v>
      </c>
      <c r="B25" s="18" t="s">
        <v>161</v>
      </c>
      <c r="C25" s="29">
        <v>1</v>
      </c>
      <c r="D25" s="1"/>
      <c r="E25" s="59">
        <v>255926.39999999999</v>
      </c>
      <c r="F25" s="59">
        <v>131746.66557333333</v>
      </c>
      <c r="G25" s="59"/>
      <c r="H25" s="59">
        <v>110868.13952437689</v>
      </c>
      <c r="I25" s="150">
        <f t="shared" si="33"/>
        <v>110868.13952437689</v>
      </c>
      <c r="J25" s="150">
        <f t="shared" si="34"/>
        <v>166180</v>
      </c>
      <c r="K25" s="150">
        <f t="shared" si="35"/>
        <v>138524.06976218845</v>
      </c>
      <c r="L25" s="1"/>
      <c r="M25" s="59">
        <v>261044.92799999999</v>
      </c>
      <c r="N25" s="59">
        <v>143993.64000000001</v>
      </c>
      <c r="O25" s="59"/>
      <c r="P25" s="59">
        <v>121174.277168</v>
      </c>
      <c r="Q25" s="150">
        <f t="shared" si="36"/>
        <v>121174.277168</v>
      </c>
      <c r="R25" s="150">
        <f t="shared" si="37"/>
        <v>175404</v>
      </c>
      <c r="S25" s="150">
        <f t="shared" si="38"/>
        <v>148289.138584</v>
      </c>
      <c r="T25" s="1"/>
      <c r="U25" s="59">
        <v>238011.552</v>
      </c>
      <c r="V25" s="59">
        <v>124204.45649433332</v>
      </c>
      <c r="W25" s="59"/>
      <c r="X25" s="59">
        <v>104521.1804962021</v>
      </c>
      <c r="Y25" s="150">
        <f t="shared" si="39"/>
        <v>104521.1804962021</v>
      </c>
      <c r="Z25" s="150">
        <f t="shared" si="40"/>
        <v>155579</v>
      </c>
      <c r="AA25" s="150">
        <f t="shared" si="41"/>
        <v>130050.09024810104</v>
      </c>
      <c r="AB25" s="1"/>
      <c r="AC25" s="59">
        <v>232893.024</v>
      </c>
      <c r="AD25" s="59">
        <v>101447.96641083335</v>
      </c>
      <c r="AE25" s="59"/>
      <c r="AF25" s="59">
        <v>85371.020553381895</v>
      </c>
      <c r="AG25" s="150">
        <f t="shared" si="42"/>
        <v>85371.020553381895</v>
      </c>
      <c r="AH25" s="150">
        <f t="shared" si="43"/>
        <v>139904</v>
      </c>
      <c r="AI25" s="150">
        <f t="shared" si="44"/>
        <v>112637.51027669094</v>
      </c>
      <c r="AK25" s="59">
        <v>268722.71999999997</v>
      </c>
      <c r="AL25" s="59"/>
      <c r="AM25" s="59"/>
      <c r="AN25" s="59"/>
      <c r="AO25" s="150">
        <f t="shared" si="45"/>
        <v>268722.71999999997</v>
      </c>
      <c r="AP25" s="150">
        <f t="shared" si="46"/>
        <v>268723</v>
      </c>
      <c r="AQ25" s="150">
        <f t="shared" si="47"/>
        <v>268722.86</v>
      </c>
    </row>
    <row r="26" spans="1:43" ht="15.75" thickBot="1" x14ac:dyDescent="0.3">
      <c r="A26" s="23">
        <v>13</v>
      </c>
      <c r="B26" s="18" t="s">
        <v>162</v>
      </c>
      <c r="C26" s="29">
        <v>1</v>
      </c>
      <c r="D26" s="1"/>
      <c r="E26" s="59">
        <v>149149.20000000001</v>
      </c>
      <c r="F26" s="59">
        <v>75742.763953333328</v>
      </c>
      <c r="G26" s="59"/>
      <c r="H26" s="59">
        <v>63739.444830699562</v>
      </c>
      <c r="I26" s="150">
        <f t="shared" si="33"/>
        <v>63739.444830699562</v>
      </c>
      <c r="J26" s="150">
        <f t="shared" si="34"/>
        <v>96210</v>
      </c>
      <c r="K26" s="150">
        <f t="shared" si="35"/>
        <v>79974.722415349781</v>
      </c>
      <c r="L26" s="1"/>
      <c r="M26" s="59">
        <v>152132.18400000001</v>
      </c>
      <c r="N26" s="59">
        <v>121244.4825</v>
      </c>
      <c r="O26" s="59"/>
      <c r="P26" s="59">
        <v>102030.28777900001</v>
      </c>
      <c r="Q26" s="150">
        <f t="shared" si="36"/>
        <v>102030.28777900001</v>
      </c>
      <c r="R26" s="150">
        <f t="shared" si="37"/>
        <v>125136</v>
      </c>
      <c r="S26" s="150">
        <f t="shared" si="38"/>
        <v>113583.1438895</v>
      </c>
      <c r="T26" s="1"/>
      <c r="U26" s="59">
        <v>138708.75600000002</v>
      </c>
      <c r="V26" s="59">
        <v>70566.856666866675</v>
      </c>
      <c r="W26" s="59"/>
      <c r="X26" s="59">
        <v>59383.788399442026</v>
      </c>
      <c r="Y26" s="150">
        <f t="shared" si="39"/>
        <v>59383.788399442026</v>
      </c>
      <c r="Z26" s="150">
        <f t="shared" si="40"/>
        <v>89553</v>
      </c>
      <c r="AA26" s="150">
        <f t="shared" si="41"/>
        <v>74468.39419972102</v>
      </c>
      <c r="AB26" s="1"/>
      <c r="AC26" s="32" t="s">
        <v>8</v>
      </c>
      <c r="AD26" s="32" t="s">
        <v>8</v>
      </c>
      <c r="AE26" s="32" t="s">
        <v>8</v>
      </c>
      <c r="AF26" s="32" t="s">
        <v>8</v>
      </c>
      <c r="AG26" s="32" t="s">
        <v>8</v>
      </c>
      <c r="AH26" s="32" t="s">
        <v>8</v>
      </c>
      <c r="AI26" s="32" t="s">
        <v>8</v>
      </c>
      <c r="AK26" s="59">
        <v>156606.66</v>
      </c>
      <c r="AL26" s="59"/>
      <c r="AM26" s="59"/>
      <c r="AN26" s="59"/>
      <c r="AO26" s="150">
        <f t="shared" si="45"/>
        <v>156606.66</v>
      </c>
      <c r="AP26" s="150">
        <f t="shared" si="46"/>
        <v>156607</v>
      </c>
      <c r="AQ26" s="150">
        <f t="shared" si="47"/>
        <v>156606.83000000002</v>
      </c>
    </row>
    <row r="27" spans="1:43" ht="15.75" thickBot="1" x14ac:dyDescent="0.3">
      <c r="A27" s="19">
        <v>14</v>
      </c>
      <c r="B27" s="18" t="s">
        <v>249</v>
      </c>
      <c r="C27" s="29">
        <v>1</v>
      </c>
      <c r="D27" s="1"/>
      <c r="E27" s="60" t="s">
        <v>8</v>
      </c>
      <c r="F27" s="60" t="s">
        <v>8</v>
      </c>
      <c r="G27" s="60" t="s">
        <v>8</v>
      </c>
      <c r="H27" s="60" t="s">
        <v>8</v>
      </c>
      <c r="I27" s="60" t="s">
        <v>8</v>
      </c>
      <c r="J27" s="60" t="s">
        <v>8</v>
      </c>
      <c r="K27" s="60" t="s">
        <v>8</v>
      </c>
      <c r="L27" s="1"/>
      <c r="M27" s="60" t="s">
        <v>8</v>
      </c>
      <c r="N27" s="60" t="s">
        <v>8</v>
      </c>
      <c r="O27" s="60" t="s">
        <v>8</v>
      </c>
      <c r="P27" s="60" t="s">
        <v>8</v>
      </c>
      <c r="Q27" s="60" t="s">
        <v>8</v>
      </c>
      <c r="R27" s="60" t="s">
        <v>8</v>
      </c>
      <c r="S27" s="60" t="s">
        <v>8</v>
      </c>
      <c r="T27" s="1"/>
      <c r="U27" s="60" t="s">
        <v>8</v>
      </c>
      <c r="V27" s="60" t="s">
        <v>8</v>
      </c>
      <c r="W27" s="60" t="s">
        <v>8</v>
      </c>
      <c r="X27" s="60" t="s">
        <v>8</v>
      </c>
      <c r="Y27" s="60" t="s">
        <v>8</v>
      </c>
      <c r="Z27" s="60" t="s">
        <v>8</v>
      </c>
      <c r="AA27" s="60" t="s">
        <v>8</v>
      </c>
      <c r="AB27" s="1"/>
      <c r="AC27" s="32" t="s">
        <v>8</v>
      </c>
      <c r="AD27" s="32" t="s">
        <v>8</v>
      </c>
      <c r="AE27" s="32" t="s">
        <v>8</v>
      </c>
      <c r="AF27" s="32" t="s">
        <v>8</v>
      </c>
      <c r="AG27" s="32" t="s">
        <v>8</v>
      </c>
      <c r="AH27" s="32" t="s">
        <v>8</v>
      </c>
      <c r="AI27" s="32" t="s">
        <v>8</v>
      </c>
      <c r="AK27" s="59">
        <v>1580000</v>
      </c>
      <c r="AL27" s="59"/>
      <c r="AM27" s="59"/>
      <c r="AN27" s="59"/>
      <c r="AO27" s="150">
        <f t="shared" si="45"/>
        <v>1580000</v>
      </c>
      <c r="AP27" s="150">
        <f t="shared" si="46"/>
        <v>1580000</v>
      </c>
      <c r="AQ27" s="150">
        <f t="shared" si="47"/>
        <v>1580000</v>
      </c>
    </row>
    <row r="28" spans="1:43" ht="13.5" thickBot="1" x14ac:dyDescent="0.25">
      <c r="A28" s="23">
        <v>15</v>
      </c>
      <c r="B28" s="18" t="s">
        <v>163</v>
      </c>
      <c r="C28" s="29">
        <v>1</v>
      </c>
      <c r="D28" s="69"/>
      <c r="E28" s="59">
        <v>35592</v>
      </c>
      <c r="F28" s="59">
        <v>37743.797698333336</v>
      </c>
      <c r="G28" s="59"/>
      <c r="H28" s="59">
        <v>31762.357029593561</v>
      </c>
      <c r="I28" s="150">
        <f t="shared" ref="I28:I36" si="48">+IF(E28="N/A","N/A",MIN(E28:H28))</f>
        <v>31762.357029593561</v>
      </c>
      <c r="J28" s="150">
        <f t="shared" ref="J28:J36" si="49">+IF(E28="N/A","N/A",ROUND(AVERAGE(E28:H28),0))</f>
        <v>35033</v>
      </c>
      <c r="K28" s="150">
        <f t="shared" ref="K28:K36" si="50">+IF(I28="N/A","N/A",AVERAGE(I28:J28))</f>
        <v>33397.678514796782</v>
      </c>
      <c r="L28" s="69"/>
      <c r="M28" s="59">
        <v>36303.839999999997</v>
      </c>
      <c r="N28" s="59">
        <v>38123.85</v>
      </c>
      <c r="O28" s="59"/>
      <c r="P28" s="59">
        <v>32082.180619999999</v>
      </c>
      <c r="Q28" s="150">
        <f t="shared" ref="Q28:Q36" si="51">+IF(M28="N/A","N/A",MIN(M28:P28))</f>
        <v>32082.180619999999</v>
      </c>
      <c r="R28" s="150">
        <f t="shared" ref="R28:R36" si="52">+IF(M28="N/A","N/A",ROUND(AVERAGE(M28:P28),0))</f>
        <v>35503</v>
      </c>
      <c r="S28" s="150">
        <f t="shared" ref="S28:S36" si="53">+IF(Q28="N/A","N/A",AVERAGE(Q28:R28))</f>
        <v>33792.59031</v>
      </c>
      <c r="T28" s="69"/>
      <c r="U28" s="59">
        <v>33100.559999999998</v>
      </c>
      <c r="V28" s="59">
        <v>46249.178594200006</v>
      </c>
      <c r="W28" s="59"/>
      <c r="X28" s="59">
        <v>38919.849416723708</v>
      </c>
      <c r="Y28" s="150">
        <f t="shared" ref="Y28" si="54">+IF(U28="N/A","N/A",MIN(U28:X28))</f>
        <v>33100.559999999998</v>
      </c>
      <c r="Z28" s="150">
        <f t="shared" ref="Z28" si="55">+IF(U28="N/A","N/A",ROUND(AVERAGE(U28:X28),0))</f>
        <v>39423</v>
      </c>
      <c r="AA28" s="150">
        <f t="shared" ref="AA28" si="56">+IF(Y28="N/A","N/A",AVERAGE(Y28:Z28))</f>
        <v>36261.78</v>
      </c>
      <c r="AB28" s="69"/>
      <c r="AC28" s="59">
        <v>32388.720000000001</v>
      </c>
      <c r="AD28" s="59">
        <v>36323.65568833334</v>
      </c>
      <c r="AE28" s="59"/>
      <c r="AF28" s="59">
        <v>30567.271735981562</v>
      </c>
      <c r="AG28" s="150">
        <f t="shared" ref="AG28" si="57">+IF(AC28="N/A","N/A",MIN(AC28:AF28))</f>
        <v>30567.271735981562</v>
      </c>
      <c r="AH28" s="150">
        <f t="shared" ref="AH28" si="58">+IF(AC28="N/A","N/A",ROUND(AVERAGE(AC28:AF28),0))</f>
        <v>33093</v>
      </c>
      <c r="AI28" s="150">
        <f t="shared" ref="AI28" si="59">+IF(AG28="N/A","N/A",AVERAGE(AG28:AH28))</f>
        <v>31830.135867990779</v>
      </c>
      <c r="AK28" s="59">
        <v>37371.599999999999</v>
      </c>
      <c r="AL28" s="59"/>
      <c r="AM28" s="59"/>
      <c r="AN28" s="59"/>
      <c r="AO28" s="150">
        <f t="shared" si="45"/>
        <v>37371.599999999999</v>
      </c>
      <c r="AP28" s="150">
        <f t="shared" si="46"/>
        <v>37372</v>
      </c>
      <c r="AQ28" s="150">
        <f t="shared" si="47"/>
        <v>37371.800000000003</v>
      </c>
    </row>
    <row r="29" spans="1:43" ht="13.5" thickBot="1" x14ac:dyDescent="0.25">
      <c r="A29" s="19">
        <v>16</v>
      </c>
      <c r="B29" s="18" t="s">
        <v>164</v>
      </c>
      <c r="C29" s="29">
        <v>1</v>
      </c>
      <c r="E29" s="59">
        <v>144000</v>
      </c>
      <c r="F29" s="59">
        <v>80577.923336666674</v>
      </c>
      <c r="G29" s="59"/>
      <c r="H29" s="59">
        <v>67808.353313515108</v>
      </c>
      <c r="I29" s="150">
        <f t="shared" si="48"/>
        <v>67808.353313515108</v>
      </c>
      <c r="J29" s="150">
        <f t="shared" si="49"/>
        <v>97462</v>
      </c>
      <c r="K29" s="150">
        <f t="shared" si="50"/>
        <v>82635.176656757554</v>
      </c>
      <c r="M29" s="59">
        <v>146880</v>
      </c>
      <c r="N29" s="59">
        <v>78412.5</v>
      </c>
      <c r="O29" s="59"/>
      <c r="P29" s="59">
        <v>65986.095000000001</v>
      </c>
      <c r="Q29" s="150">
        <f t="shared" si="51"/>
        <v>65986.095000000001</v>
      </c>
      <c r="R29" s="150">
        <f t="shared" si="52"/>
        <v>97093</v>
      </c>
      <c r="S29" s="150">
        <f t="shared" si="53"/>
        <v>81539.547500000001</v>
      </c>
      <c r="U29" s="70" t="s">
        <v>8</v>
      </c>
      <c r="V29" s="70" t="s">
        <v>8</v>
      </c>
      <c r="W29" s="70" t="s">
        <v>8</v>
      </c>
      <c r="X29" s="70" t="s">
        <v>8</v>
      </c>
      <c r="Y29" s="70" t="s">
        <v>8</v>
      </c>
      <c r="Z29" s="70" t="s">
        <v>8</v>
      </c>
      <c r="AA29" s="70" t="s">
        <v>8</v>
      </c>
      <c r="AC29" s="60" t="s">
        <v>8</v>
      </c>
      <c r="AD29" s="60" t="s">
        <v>8</v>
      </c>
      <c r="AE29" s="60" t="s">
        <v>8</v>
      </c>
      <c r="AF29" s="60" t="s">
        <v>8</v>
      </c>
      <c r="AG29" s="60" t="s">
        <v>8</v>
      </c>
      <c r="AH29" s="60" t="s">
        <v>8</v>
      </c>
      <c r="AI29" s="60" t="s">
        <v>8</v>
      </c>
      <c r="AK29" s="59">
        <v>151200</v>
      </c>
      <c r="AL29" s="59"/>
      <c r="AM29" s="59"/>
      <c r="AN29" s="59"/>
      <c r="AO29" s="150">
        <f t="shared" si="45"/>
        <v>151200</v>
      </c>
      <c r="AP29" s="150">
        <f t="shared" si="46"/>
        <v>151200</v>
      </c>
      <c r="AQ29" s="150">
        <f t="shared" si="47"/>
        <v>151200</v>
      </c>
    </row>
    <row r="30" spans="1:43" ht="13.5" thickBot="1" x14ac:dyDescent="0.25">
      <c r="A30" s="23">
        <v>17</v>
      </c>
      <c r="B30" s="18" t="s">
        <v>165</v>
      </c>
      <c r="C30" s="29">
        <v>1</v>
      </c>
      <c r="E30" s="59">
        <v>2105041.2000000002</v>
      </c>
      <c r="F30" s="59">
        <v>1446519.96065</v>
      </c>
      <c r="G30" s="59"/>
      <c r="H30" s="59">
        <v>1217283.0038941135</v>
      </c>
      <c r="I30" s="150">
        <f t="shared" si="48"/>
        <v>1217283.0038941135</v>
      </c>
      <c r="J30" s="150">
        <f t="shared" si="49"/>
        <v>1589615</v>
      </c>
      <c r="K30" s="150">
        <f t="shared" si="50"/>
        <v>1403449.0019470567</v>
      </c>
      <c r="M30" s="59">
        <v>2147142.0240000002</v>
      </c>
      <c r="N30" s="59">
        <v>1830916.8075000001</v>
      </c>
      <c r="O30" s="59"/>
      <c r="P30" s="59">
        <v>1540762.6385690002</v>
      </c>
      <c r="Q30" s="150">
        <f t="shared" si="51"/>
        <v>1540762.6385690002</v>
      </c>
      <c r="R30" s="150">
        <f t="shared" si="52"/>
        <v>1839607</v>
      </c>
      <c r="S30" s="150">
        <f t="shared" si="53"/>
        <v>1690184.8192845001</v>
      </c>
      <c r="U30" s="59">
        <v>1957688.3160000001</v>
      </c>
      <c r="V30" s="59">
        <v>782024.89970560011</v>
      </c>
      <c r="W30" s="59"/>
      <c r="X30" s="59">
        <v>658093.66267290548</v>
      </c>
      <c r="Y30" s="150">
        <f t="shared" ref="Y30" si="60">+IF(U30="N/A","N/A",MIN(U30:X30))</f>
        <v>658093.66267290548</v>
      </c>
      <c r="Z30" s="150">
        <f t="shared" ref="Z30" si="61">+IF(U30="N/A","N/A",ROUND(AVERAGE(U30:X30),0))</f>
        <v>1132602</v>
      </c>
      <c r="AA30" s="150">
        <f t="shared" ref="AA30" si="62">+IF(Y30="N/A","N/A",AVERAGE(Y30:Z30))</f>
        <v>895347.83133645274</v>
      </c>
      <c r="AC30" s="59">
        <v>1915587.4920000001</v>
      </c>
      <c r="AD30" s="59">
        <v>681256.01433462487</v>
      </c>
      <c r="AE30" s="59"/>
      <c r="AF30" s="59">
        <v>573294.10592961486</v>
      </c>
      <c r="AG30" s="150">
        <f t="shared" ref="AG30" si="63">+IF(AC30="N/A","N/A",MIN(AC30:AF30))</f>
        <v>573294.10592961486</v>
      </c>
      <c r="AH30" s="150">
        <f t="shared" ref="AH30" si="64">+IF(AC30="N/A","N/A",ROUND(AVERAGE(AC30:AF30),0))</f>
        <v>1056713</v>
      </c>
      <c r="AI30" s="150">
        <f t="shared" ref="AI30" si="65">+IF(AG30="N/A","N/A",AVERAGE(AG30:AH30))</f>
        <v>815003.55296480749</v>
      </c>
      <c r="AK30" s="59">
        <v>2210293.2600000002</v>
      </c>
      <c r="AL30" s="59"/>
      <c r="AM30" s="59"/>
      <c r="AN30" s="59"/>
      <c r="AO30" s="150">
        <f t="shared" si="45"/>
        <v>2210293.2600000002</v>
      </c>
      <c r="AP30" s="150">
        <f t="shared" si="46"/>
        <v>2210293</v>
      </c>
      <c r="AQ30" s="150">
        <f t="shared" si="47"/>
        <v>2210293.13</v>
      </c>
    </row>
    <row r="31" spans="1:43" ht="13.5" thickBot="1" x14ac:dyDescent="0.25">
      <c r="A31" s="19">
        <v>18</v>
      </c>
      <c r="B31" s="18" t="s">
        <v>276</v>
      </c>
      <c r="C31" s="29">
        <v>1</v>
      </c>
      <c r="E31" s="59">
        <v>11760000</v>
      </c>
      <c r="F31" s="59">
        <v>10004919.700212501</v>
      </c>
      <c r="G31" s="59"/>
      <c r="H31" s="59">
        <v>8419392.0842415895</v>
      </c>
      <c r="I31" s="150">
        <f t="shared" si="48"/>
        <v>8419392.0842415895</v>
      </c>
      <c r="J31" s="150">
        <f t="shared" si="49"/>
        <v>10061437</v>
      </c>
      <c r="K31" s="150">
        <f t="shared" si="50"/>
        <v>9240414.5421207957</v>
      </c>
      <c r="M31" s="59">
        <v>11995200</v>
      </c>
      <c r="N31" s="59">
        <v>8548500</v>
      </c>
      <c r="O31" s="59"/>
      <c r="P31" s="59">
        <v>7193778.2000000002</v>
      </c>
      <c r="Q31" s="150">
        <f t="shared" si="51"/>
        <v>7193778.2000000002</v>
      </c>
      <c r="R31" s="150">
        <f t="shared" si="52"/>
        <v>9245826</v>
      </c>
      <c r="S31" s="150">
        <f t="shared" si="53"/>
        <v>8219802.0999999996</v>
      </c>
      <c r="U31" s="70" t="s">
        <v>8</v>
      </c>
      <c r="V31" s="70" t="s">
        <v>8</v>
      </c>
      <c r="W31" s="70" t="s">
        <v>8</v>
      </c>
      <c r="X31" s="70" t="s">
        <v>8</v>
      </c>
      <c r="Y31" s="70" t="s">
        <v>8</v>
      </c>
      <c r="Z31" s="70" t="s">
        <v>8</v>
      </c>
      <c r="AA31" s="70" t="s">
        <v>8</v>
      </c>
      <c r="AC31" s="60" t="s">
        <v>8</v>
      </c>
      <c r="AD31" s="60" t="s">
        <v>8</v>
      </c>
      <c r="AE31" s="60" t="s">
        <v>8</v>
      </c>
      <c r="AF31" s="60" t="s">
        <v>8</v>
      </c>
      <c r="AG31" s="60" t="s">
        <v>8</v>
      </c>
      <c r="AH31" s="60" t="s">
        <v>8</v>
      </c>
      <c r="AI31" s="60" t="s">
        <v>8</v>
      </c>
      <c r="AK31" s="59">
        <v>12348000</v>
      </c>
      <c r="AL31" s="59"/>
      <c r="AM31" s="59"/>
      <c r="AN31" s="59"/>
      <c r="AO31" s="150">
        <f t="shared" si="45"/>
        <v>12348000</v>
      </c>
      <c r="AP31" s="150">
        <f t="shared" si="46"/>
        <v>12348000</v>
      </c>
      <c r="AQ31" s="150">
        <f t="shared" si="47"/>
        <v>12348000</v>
      </c>
    </row>
    <row r="32" spans="1:43" ht="13.5" thickBot="1" x14ac:dyDescent="0.25">
      <c r="A32" s="23">
        <v>19</v>
      </c>
      <c r="B32" s="18" t="s">
        <v>166</v>
      </c>
      <c r="C32" s="29">
        <v>1</v>
      </c>
      <c r="E32" s="59">
        <v>18000</v>
      </c>
      <c r="F32" s="59">
        <v>31672.855880000003</v>
      </c>
      <c r="G32" s="59"/>
      <c r="H32" s="59">
        <v>26653.506481989334</v>
      </c>
      <c r="I32" s="150">
        <f t="shared" si="48"/>
        <v>18000</v>
      </c>
      <c r="J32" s="150">
        <f t="shared" si="49"/>
        <v>25442</v>
      </c>
      <c r="K32" s="150">
        <f t="shared" si="50"/>
        <v>21721</v>
      </c>
      <c r="M32" s="59">
        <v>18360</v>
      </c>
      <c r="N32" s="59">
        <v>44587.5</v>
      </c>
      <c r="O32" s="59"/>
      <c r="P32" s="59">
        <v>37521.504999999997</v>
      </c>
      <c r="Q32" s="150">
        <f t="shared" si="51"/>
        <v>18360</v>
      </c>
      <c r="R32" s="150">
        <f t="shared" si="52"/>
        <v>33490</v>
      </c>
      <c r="S32" s="150">
        <f t="shared" si="53"/>
        <v>25925</v>
      </c>
      <c r="U32" s="59">
        <v>16740</v>
      </c>
      <c r="V32" s="59">
        <v>31475.105740533334</v>
      </c>
      <c r="W32" s="59"/>
      <c r="X32" s="59">
        <v>26487.09475568153</v>
      </c>
      <c r="Y32" s="150">
        <f t="shared" ref="Y32:Y33" si="66">+IF(U32="N/A","N/A",MIN(U32:X32))</f>
        <v>16740</v>
      </c>
      <c r="Z32" s="150">
        <f t="shared" ref="Z32:Z33" si="67">+IF(U32="N/A","N/A",ROUND(AVERAGE(U32:X32),0))</f>
        <v>24901</v>
      </c>
      <c r="AA32" s="150">
        <f t="shared" ref="AA32:AA33" si="68">+IF(Y32="N/A","N/A",AVERAGE(Y32:Z32))</f>
        <v>20820.5</v>
      </c>
      <c r="AC32" s="32" t="s">
        <v>8</v>
      </c>
      <c r="AD32" s="32" t="s">
        <v>8</v>
      </c>
      <c r="AE32" s="32" t="s">
        <v>8</v>
      </c>
      <c r="AF32" s="32" t="s">
        <v>8</v>
      </c>
      <c r="AG32" s="32" t="s">
        <v>8</v>
      </c>
      <c r="AH32" s="32" t="s">
        <v>8</v>
      </c>
      <c r="AI32" s="32" t="s">
        <v>8</v>
      </c>
      <c r="AK32" s="59">
        <v>18900</v>
      </c>
      <c r="AL32" s="59"/>
      <c r="AM32" s="59"/>
      <c r="AN32" s="59"/>
      <c r="AO32" s="150">
        <f t="shared" si="45"/>
        <v>18900</v>
      </c>
      <c r="AP32" s="150">
        <f t="shared" si="46"/>
        <v>18900</v>
      </c>
      <c r="AQ32" s="150">
        <f t="shared" si="47"/>
        <v>18900</v>
      </c>
    </row>
    <row r="33" spans="1:43" ht="13.5" thickBot="1" x14ac:dyDescent="0.25">
      <c r="A33" s="19">
        <v>20</v>
      </c>
      <c r="B33" s="18" t="s">
        <v>167</v>
      </c>
      <c r="C33" s="29">
        <v>1</v>
      </c>
      <c r="E33" s="59">
        <v>11760000</v>
      </c>
      <c r="F33" s="59">
        <v>9932250</v>
      </c>
      <c r="G33" s="59"/>
      <c r="H33" s="59">
        <v>8358238.7000000002</v>
      </c>
      <c r="I33" s="150">
        <f t="shared" si="48"/>
        <v>8358238.7000000002</v>
      </c>
      <c r="J33" s="150">
        <f t="shared" si="49"/>
        <v>10016830</v>
      </c>
      <c r="K33" s="150">
        <f t="shared" si="50"/>
        <v>9187534.3499999996</v>
      </c>
      <c r="M33" s="59">
        <v>11995200</v>
      </c>
      <c r="N33" s="59">
        <v>8548500</v>
      </c>
      <c r="O33" s="59"/>
      <c r="P33" s="59">
        <v>7193778.2000000002</v>
      </c>
      <c r="Q33" s="150">
        <f t="shared" si="51"/>
        <v>7193778.2000000002</v>
      </c>
      <c r="R33" s="150">
        <f t="shared" si="52"/>
        <v>9245826</v>
      </c>
      <c r="S33" s="150">
        <f t="shared" si="53"/>
        <v>8219802.0999999996</v>
      </c>
      <c r="U33" s="59">
        <v>1000000</v>
      </c>
      <c r="V33" s="59">
        <v>3088013.4</v>
      </c>
      <c r="W33" s="59"/>
      <c r="X33" s="59">
        <v>2598641.10408</v>
      </c>
      <c r="Y33" s="150">
        <f t="shared" si="66"/>
        <v>1000000</v>
      </c>
      <c r="Z33" s="150">
        <f t="shared" si="67"/>
        <v>2228885</v>
      </c>
      <c r="AA33" s="150">
        <f t="shared" si="68"/>
        <v>1614442.5</v>
      </c>
      <c r="AC33" s="59">
        <v>1000000</v>
      </c>
      <c r="AD33" s="59">
        <v>1793127.1020333336</v>
      </c>
      <c r="AE33" s="59"/>
      <c r="AF33" s="59">
        <v>1508961.6489953292</v>
      </c>
      <c r="AG33" s="150">
        <f t="shared" ref="AG33" si="69">+IF(AC33="N/A","N/A",MIN(AC33:AF33))</f>
        <v>1000000</v>
      </c>
      <c r="AH33" s="150">
        <f t="shared" ref="AH33" si="70">+IF(AC33="N/A","N/A",ROUND(AVERAGE(AC33:AF33),0))</f>
        <v>1434030</v>
      </c>
      <c r="AI33" s="150">
        <f t="shared" ref="AI33" si="71">+IF(AG33="N/A","N/A",AVERAGE(AG33:AH33))</f>
        <v>1217015</v>
      </c>
      <c r="AK33" s="59">
        <v>2500000</v>
      </c>
      <c r="AL33" s="59"/>
      <c r="AM33" s="59"/>
      <c r="AN33" s="59"/>
      <c r="AO33" s="150">
        <f t="shared" si="45"/>
        <v>2500000</v>
      </c>
      <c r="AP33" s="150">
        <f t="shared" si="46"/>
        <v>2500000</v>
      </c>
      <c r="AQ33" s="150">
        <f t="shared" si="47"/>
        <v>2500000</v>
      </c>
    </row>
    <row r="34" spans="1:43" ht="13.5" thickBot="1" x14ac:dyDescent="0.25">
      <c r="A34" s="23">
        <v>21</v>
      </c>
      <c r="B34" s="18" t="s">
        <v>277</v>
      </c>
      <c r="C34" s="29">
        <v>1</v>
      </c>
      <c r="E34" s="59">
        <v>210000</v>
      </c>
      <c r="F34" s="59">
        <v>301946.09298666666</v>
      </c>
      <c r="G34" s="59"/>
      <c r="H34" s="59">
        <v>254095.24727176179</v>
      </c>
      <c r="I34" s="150">
        <f t="shared" si="48"/>
        <v>210000</v>
      </c>
      <c r="J34" s="150">
        <f t="shared" si="49"/>
        <v>255347</v>
      </c>
      <c r="K34" s="150">
        <f t="shared" si="50"/>
        <v>232673.5</v>
      </c>
      <c r="M34" s="59">
        <v>214200</v>
      </c>
      <c r="N34" s="59">
        <v>468937.5</v>
      </c>
      <c r="O34" s="59"/>
      <c r="P34" s="59">
        <v>394622.72500000003</v>
      </c>
      <c r="Q34" s="150">
        <f t="shared" si="51"/>
        <v>214200</v>
      </c>
      <c r="R34" s="150">
        <f t="shared" si="52"/>
        <v>359253</v>
      </c>
      <c r="S34" s="150">
        <f t="shared" si="53"/>
        <v>286726.5</v>
      </c>
      <c r="U34" s="67" t="s">
        <v>8</v>
      </c>
      <c r="V34" s="67" t="s">
        <v>8</v>
      </c>
      <c r="W34" s="67" t="s">
        <v>8</v>
      </c>
      <c r="X34" s="67" t="s">
        <v>8</v>
      </c>
      <c r="Y34" s="67" t="s">
        <v>8</v>
      </c>
      <c r="Z34" s="67" t="s">
        <v>8</v>
      </c>
      <c r="AA34" s="67" t="s">
        <v>8</v>
      </c>
      <c r="AC34" s="60" t="s">
        <v>8</v>
      </c>
      <c r="AD34" s="60" t="s">
        <v>8</v>
      </c>
      <c r="AE34" s="60" t="s">
        <v>8</v>
      </c>
      <c r="AF34" s="60" t="s">
        <v>8</v>
      </c>
      <c r="AG34" s="60" t="s">
        <v>8</v>
      </c>
      <c r="AH34" s="60" t="s">
        <v>8</v>
      </c>
      <c r="AI34" s="60" t="s">
        <v>8</v>
      </c>
      <c r="AK34" s="59">
        <v>220500</v>
      </c>
      <c r="AL34" s="59"/>
      <c r="AM34" s="59"/>
      <c r="AN34" s="59"/>
      <c r="AO34" s="150">
        <f t="shared" si="45"/>
        <v>220500</v>
      </c>
      <c r="AP34" s="150">
        <f t="shared" si="46"/>
        <v>220500</v>
      </c>
      <c r="AQ34" s="150">
        <f t="shared" si="47"/>
        <v>220500</v>
      </c>
    </row>
    <row r="35" spans="1:43" ht="13.5" thickBot="1" x14ac:dyDescent="0.25">
      <c r="A35" s="19">
        <v>22</v>
      </c>
      <c r="B35" s="18" t="s">
        <v>278</v>
      </c>
      <c r="C35" s="29">
        <v>1</v>
      </c>
      <c r="E35" s="59">
        <v>350000</v>
      </c>
      <c r="F35" s="59">
        <v>366980.55285833334</v>
      </c>
      <c r="G35" s="59"/>
      <c r="H35" s="59">
        <v>308823.38433365221</v>
      </c>
      <c r="I35" s="150">
        <f t="shared" si="48"/>
        <v>308823.38433365221</v>
      </c>
      <c r="J35" s="150">
        <f t="shared" si="49"/>
        <v>341935</v>
      </c>
      <c r="K35" s="150">
        <f t="shared" si="50"/>
        <v>325379.19216682611</v>
      </c>
      <c r="M35" s="59">
        <v>357000</v>
      </c>
      <c r="N35" s="59">
        <v>439725</v>
      </c>
      <c r="O35" s="59"/>
      <c r="P35" s="59">
        <v>370039.67</v>
      </c>
      <c r="Q35" s="150">
        <f t="shared" si="51"/>
        <v>357000</v>
      </c>
      <c r="R35" s="150">
        <f t="shared" si="52"/>
        <v>388922</v>
      </c>
      <c r="S35" s="150">
        <f t="shared" si="53"/>
        <v>372961</v>
      </c>
      <c r="U35" s="67" t="s">
        <v>8</v>
      </c>
      <c r="V35" s="67" t="s">
        <v>8</v>
      </c>
      <c r="W35" s="67" t="s">
        <v>8</v>
      </c>
      <c r="X35" s="67" t="s">
        <v>8</v>
      </c>
      <c r="Y35" s="67" t="s">
        <v>8</v>
      </c>
      <c r="Z35" s="67" t="s">
        <v>8</v>
      </c>
      <c r="AA35" s="67" t="s">
        <v>8</v>
      </c>
      <c r="AC35" s="60" t="s">
        <v>8</v>
      </c>
      <c r="AD35" s="60" t="s">
        <v>8</v>
      </c>
      <c r="AE35" s="60" t="s">
        <v>8</v>
      </c>
      <c r="AF35" s="60" t="s">
        <v>8</v>
      </c>
      <c r="AG35" s="60" t="s">
        <v>8</v>
      </c>
      <c r="AH35" s="60" t="s">
        <v>8</v>
      </c>
      <c r="AI35" s="60" t="s">
        <v>8</v>
      </c>
      <c r="AK35" s="59">
        <v>367500</v>
      </c>
      <c r="AL35" s="59"/>
      <c r="AM35" s="59"/>
      <c r="AN35" s="59"/>
      <c r="AO35" s="150">
        <f t="shared" si="45"/>
        <v>367500</v>
      </c>
      <c r="AP35" s="150">
        <f t="shared" si="46"/>
        <v>367500</v>
      </c>
      <c r="AQ35" s="150">
        <f t="shared" si="47"/>
        <v>367500</v>
      </c>
    </row>
    <row r="36" spans="1:43" ht="13.5" thickBot="1" x14ac:dyDescent="0.25">
      <c r="A36" s="23">
        <v>23</v>
      </c>
      <c r="B36" s="22" t="s">
        <v>168</v>
      </c>
      <c r="C36" s="29">
        <v>1</v>
      </c>
      <c r="E36" s="59">
        <v>36000</v>
      </c>
      <c r="F36" s="59">
        <v>49934.129531666658</v>
      </c>
      <c r="G36" s="59"/>
      <c r="H36" s="59">
        <v>42020.828503349112</v>
      </c>
      <c r="I36" s="150">
        <f t="shared" si="48"/>
        <v>36000</v>
      </c>
      <c r="J36" s="150">
        <f t="shared" si="49"/>
        <v>42652</v>
      </c>
      <c r="K36" s="150">
        <f t="shared" si="50"/>
        <v>39326</v>
      </c>
      <c r="M36" s="59">
        <v>36720</v>
      </c>
      <c r="N36" s="59">
        <v>55350</v>
      </c>
      <c r="O36" s="59"/>
      <c r="P36" s="59">
        <v>46578.42</v>
      </c>
      <c r="Q36" s="150">
        <f t="shared" si="51"/>
        <v>36720</v>
      </c>
      <c r="R36" s="150">
        <f t="shared" si="52"/>
        <v>46216</v>
      </c>
      <c r="S36" s="150">
        <f t="shared" si="53"/>
        <v>41468</v>
      </c>
      <c r="U36" s="67" t="s">
        <v>8</v>
      </c>
      <c r="V36" s="67" t="s">
        <v>8</v>
      </c>
      <c r="W36" s="67" t="s">
        <v>8</v>
      </c>
      <c r="X36" s="67" t="s">
        <v>8</v>
      </c>
      <c r="Y36" s="67" t="s">
        <v>8</v>
      </c>
      <c r="Z36" s="67" t="s">
        <v>8</v>
      </c>
      <c r="AA36" s="67" t="s">
        <v>8</v>
      </c>
      <c r="AC36" s="60" t="s">
        <v>8</v>
      </c>
      <c r="AD36" s="60" t="s">
        <v>8</v>
      </c>
      <c r="AE36" s="60" t="s">
        <v>8</v>
      </c>
      <c r="AF36" s="60" t="s">
        <v>8</v>
      </c>
      <c r="AG36" s="60" t="s">
        <v>8</v>
      </c>
      <c r="AH36" s="60" t="s">
        <v>8</v>
      </c>
      <c r="AI36" s="60" t="s">
        <v>8</v>
      </c>
      <c r="AK36" s="59">
        <v>37800</v>
      </c>
      <c r="AL36" s="59"/>
      <c r="AM36" s="59"/>
      <c r="AN36" s="59"/>
      <c r="AO36" s="150">
        <f t="shared" si="45"/>
        <v>37800</v>
      </c>
      <c r="AP36" s="150">
        <f t="shared" si="46"/>
        <v>37800</v>
      </c>
      <c r="AQ36" s="150">
        <f t="shared" si="47"/>
        <v>37800</v>
      </c>
    </row>
    <row r="37" spans="1:43" s="66" customFormat="1" ht="15.75" thickBot="1" x14ac:dyDescent="0.3">
      <c r="A37" s="71"/>
      <c r="B37" s="72" t="s">
        <v>4</v>
      </c>
      <c r="C37" s="73"/>
      <c r="D37" s="64"/>
      <c r="E37" s="65"/>
      <c r="F37" s="65"/>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K37" s="65"/>
      <c r="AL37" s="65"/>
      <c r="AM37" s="65"/>
      <c r="AN37" s="65"/>
      <c r="AO37" s="65"/>
      <c r="AP37" s="65"/>
      <c r="AQ37" s="65"/>
    </row>
    <row r="38" spans="1:43" ht="13.5" thickBot="1" x14ac:dyDescent="0.25">
      <c r="A38" s="23">
        <v>24</v>
      </c>
      <c r="B38" s="17" t="s">
        <v>169</v>
      </c>
      <c r="C38" s="29">
        <v>1</v>
      </c>
      <c r="E38" s="59">
        <v>396602.4</v>
      </c>
      <c r="F38" s="59">
        <v>292836.7310266667</v>
      </c>
      <c r="G38" s="59"/>
      <c r="H38" s="59">
        <v>246429.48959687649</v>
      </c>
      <c r="I38" s="150">
        <f t="shared" ref="I38:I56" si="72">+IF(E38="N/A","N/A",MIN(E38:H38))</f>
        <v>246429.48959687649</v>
      </c>
      <c r="J38" s="150">
        <f t="shared" ref="J38:J56" si="73">+IF(E38="N/A","N/A",ROUND(AVERAGE(E38:H38),0))</f>
        <v>311956</v>
      </c>
      <c r="K38" s="150">
        <f t="shared" ref="K38:K56" si="74">+IF(I38="N/A","N/A",AVERAGE(I38:J38))</f>
        <v>279192.74479843827</v>
      </c>
      <c r="M38" s="59">
        <v>404534.44800000003</v>
      </c>
      <c r="N38" s="59">
        <v>418663.09499999997</v>
      </c>
      <c r="O38" s="59"/>
      <c r="P38" s="59">
        <v>352315.54611399997</v>
      </c>
      <c r="Q38" s="150">
        <f t="shared" ref="Q38:Q56" si="75">+IF(M38="N/A","N/A",MIN(M38:P38))</f>
        <v>352315.54611399997</v>
      </c>
      <c r="R38" s="150">
        <f t="shared" ref="R38:R56" si="76">+IF(M38="N/A","N/A",ROUND(AVERAGE(M38:P38),0))</f>
        <v>391838</v>
      </c>
      <c r="S38" s="150">
        <f t="shared" ref="S38:S56" si="77">+IF(Q38="N/A","N/A",AVERAGE(Q38:R38))</f>
        <v>372076.77305700001</v>
      </c>
      <c r="U38" s="59">
        <v>368840.23200000002</v>
      </c>
      <c r="V38" s="59">
        <v>273891.06527680001</v>
      </c>
      <c r="W38" s="59"/>
      <c r="X38" s="59">
        <v>230486.23437597486</v>
      </c>
      <c r="Y38" s="150">
        <f t="shared" ref="Y38:Y47" si="78">+IF(U38="N/A","N/A",MIN(U38:X38))</f>
        <v>230486.23437597486</v>
      </c>
      <c r="Z38" s="150">
        <f t="shared" ref="Z38:Z47" si="79">+IF(U38="N/A","N/A",ROUND(AVERAGE(U38:X38),0))</f>
        <v>291073</v>
      </c>
      <c r="AA38" s="150">
        <f t="shared" ref="AA38:AA47" si="80">+IF(Y38="N/A","N/A",AVERAGE(Y38:Z38))</f>
        <v>260779.61718798743</v>
      </c>
      <c r="AC38" s="59">
        <v>360908.18400000001</v>
      </c>
      <c r="AD38" s="59">
        <v>267325.6827366667</v>
      </c>
      <c r="AE38" s="59"/>
      <c r="AF38" s="59">
        <v>224961.29949946178</v>
      </c>
      <c r="AG38" s="150">
        <f t="shared" ref="AG38:AG47" si="81">+IF(AC38="N/A","N/A",MIN(AC38:AF38))</f>
        <v>224961.29949946178</v>
      </c>
      <c r="AH38" s="150">
        <f t="shared" ref="AH38:AH47" si="82">+IF(AC38="N/A","N/A",ROUND(AVERAGE(AC38:AF38),0))</f>
        <v>284398</v>
      </c>
      <c r="AI38" s="150">
        <f t="shared" ref="AI38:AI47" si="83">+IF(AG38="N/A","N/A",AVERAGE(AG38:AH38))</f>
        <v>254679.64974973089</v>
      </c>
      <c r="AK38" s="59">
        <v>416432.52</v>
      </c>
      <c r="AL38" s="59"/>
      <c r="AM38" s="59"/>
      <c r="AN38" s="59"/>
      <c r="AO38" s="150">
        <f t="shared" ref="AO38:AO61" si="84">+IF(AK38="N/A","N/A",MIN(AK38:AN38))</f>
        <v>416432.52</v>
      </c>
      <c r="AP38" s="150">
        <f t="shared" ref="AP38:AP61" si="85">+IF(AK38="N/A","N/A",ROUND(AVERAGE(AK38:AN38),0))</f>
        <v>416433</v>
      </c>
      <c r="AQ38" s="150">
        <f t="shared" ref="AQ38:AQ61" si="86">+IF(AO38="N/A","N/A",AVERAGE(AO38:AP38))</f>
        <v>416432.76</v>
      </c>
    </row>
    <row r="39" spans="1:43" ht="13.5" thickBot="1" x14ac:dyDescent="0.25">
      <c r="A39" s="19">
        <v>25</v>
      </c>
      <c r="B39" s="18" t="s">
        <v>251</v>
      </c>
      <c r="C39" s="29">
        <v>1</v>
      </c>
      <c r="E39" s="59">
        <v>480000</v>
      </c>
      <c r="F39" s="59">
        <v>368292.36541999999</v>
      </c>
      <c r="G39" s="59"/>
      <c r="H39" s="59">
        <v>309927.30766623735</v>
      </c>
      <c r="I39" s="150">
        <f t="shared" si="72"/>
        <v>309927.30766623735</v>
      </c>
      <c r="J39" s="150">
        <f t="shared" si="73"/>
        <v>386073</v>
      </c>
      <c r="K39" s="150">
        <f t="shared" si="74"/>
        <v>348000.15383311867</v>
      </c>
      <c r="M39" s="59">
        <v>489600</v>
      </c>
      <c r="N39" s="59">
        <v>381300</v>
      </c>
      <c r="O39" s="59"/>
      <c r="P39" s="59">
        <v>320873.56</v>
      </c>
      <c r="Q39" s="150">
        <f t="shared" si="75"/>
        <v>320873.56</v>
      </c>
      <c r="R39" s="150">
        <f t="shared" si="76"/>
        <v>397258</v>
      </c>
      <c r="S39" s="150">
        <f t="shared" si="77"/>
        <v>359065.78</v>
      </c>
      <c r="U39" s="59">
        <v>446400</v>
      </c>
      <c r="V39" s="59">
        <v>351224.56553799997</v>
      </c>
      <c r="W39" s="59"/>
      <c r="X39" s="59">
        <v>295564.32390147232</v>
      </c>
      <c r="Y39" s="150">
        <f t="shared" si="78"/>
        <v>295564.32390147232</v>
      </c>
      <c r="Z39" s="150">
        <f t="shared" si="79"/>
        <v>364396</v>
      </c>
      <c r="AA39" s="150">
        <f t="shared" si="80"/>
        <v>329980.16195073619</v>
      </c>
      <c r="AC39" s="59">
        <v>436800</v>
      </c>
      <c r="AD39" s="59">
        <v>314897.34279499995</v>
      </c>
      <c r="AE39" s="59"/>
      <c r="AF39" s="59">
        <v>264994.05039908731</v>
      </c>
      <c r="AG39" s="150">
        <f t="shared" si="81"/>
        <v>264994.05039908731</v>
      </c>
      <c r="AH39" s="150">
        <f t="shared" si="82"/>
        <v>338897</v>
      </c>
      <c r="AI39" s="150">
        <f t="shared" si="83"/>
        <v>301945.52519954368</v>
      </c>
      <c r="AK39" s="59">
        <v>504000</v>
      </c>
      <c r="AL39" s="59"/>
      <c r="AM39" s="59"/>
      <c r="AN39" s="59"/>
      <c r="AO39" s="150">
        <f t="shared" si="84"/>
        <v>504000</v>
      </c>
      <c r="AP39" s="150">
        <f t="shared" si="85"/>
        <v>504000</v>
      </c>
      <c r="AQ39" s="150">
        <f t="shared" si="86"/>
        <v>504000</v>
      </c>
    </row>
    <row r="40" spans="1:43" ht="13.5" thickBot="1" x14ac:dyDescent="0.25">
      <c r="A40" s="23">
        <v>26</v>
      </c>
      <c r="B40" s="18" t="s">
        <v>250</v>
      </c>
      <c r="C40" s="29">
        <v>1</v>
      </c>
      <c r="E40" s="59">
        <v>108000</v>
      </c>
      <c r="F40" s="59">
        <v>98792.144294999976</v>
      </c>
      <c r="G40" s="59"/>
      <c r="H40" s="59">
        <v>83136.079307553984</v>
      </c>
      <c r="I40" s="150">
        <f t="shared" si="72"/>
        <v>83136.079307553984</v>
      </c>
      <c r="J40" s="150">
        <f t="shared" si="73"/>
        <v>96643</v>
      </c>
      <c r="K40" s="150">
        <f t="shared" si="74"/>
        <v>89889.539653776999</v>
      </c>
      <c r="M40" s="59">
        <v>110160</v>
      </c>
      <c r="N40" s="59">
        <v>110700</v>
      </c>
      <c r="O40" s="59"/>
      <c r="P40" s="59">
        <v>93156.84</v>
      </c>
      <c r="Q40" s="150">
        <f t="shared" si="75"/>
        <v>93156.84</v>
      </c>
      <c r="R40" s="150">
        <f t="shared" si="76"/>
        <v>104672</v>
      </c>
      <c r="S40" s="150">
        <f t="shared" si="77"/>
        <v>98914.42</v>
      </c>
      <c r="U40" s="59">
        <v>100440</v>
      </c>
      <c r="V40" s="59">
        <v>97509.718576266678</v>
      </c>
      <c r="W40" s="59"/>
      <c r="X40" s="59">
        <v>82056.885743941311</v>
      </c>
      <c r="Y40" s="150">
        <f t="shared" si="78"/>
        <v>82056.885743941311</v>
      </c>
      <c r="Z40" s="150">
        <f t="shared" si="79"/>
        <v>93336</v>
      </c>
      <c r="AA40" s="150">
        <f t="shared" si="80"/>
        <v>87696.442871970648</v>
      </c>
      <c r="AC40" s="59">
        <v>98280</v>
      </c>
      <c r="AD40" s="59">
        <v>97558.695733750006</v>
      </c>
      <c r="AE40" s="59"/>
      <c r="AF40" s="59">
        <v>82098.101256347174</v>
      </c>
      <c r="AG40" s="150">
        <f t="shared" si="81"/>
        <v>82098.101256347174</v>
      </c>
      <c r="AH40" s="150">
        <f t="shared" si="82"/>
        <v>92646</v>
      </c>
      <c r="AI40" s="150">
        <f t="shared" si="83"/>
        <v>87372.050628173587</v>
      </c>
      <c r="AK40" s="59">
        <v>113400</v>
      </c>
      <c r="AL40" s="59"/>
      <c r="AM40" s="59"/>
      <c r="AN40" s="59"/>
      <c r="AO40" s="150">
        <f t="shared" si="84"/>
        <v>113400</v>
      </c>
      <c r="AP40" s="150">
        <f t="shared" si="85"/>
        <v>113400</v>
      </c>
      <c r="AQ40" s="150">
        <f t="shared" si="86"/>
        <v>113400</v>
      </c>
    </row>
    <row r="41" spans="1:43" ht="13.5" thickBot="1" x14ac:dyDescent="0.25">
      <c r="A41" s="19">
        <v>27</v>
      </c>
      <c r="B41" s="18" t="s">
        <v>170</v>
      </c>
      <c r="C41" s="29">
        <v>1</v>
      </c>
      <c r="E41" s="59">
        <v>830000</v>
      </c>
      <c r="F41" s="59">
        <v>468572.43408666668</v>
      </c>
      <c r="G41" s="59"/>
      <c r="H41" s="59">
        <v>394315.51283308177</v>
      </c>
      <c r="I41" s="150">
        <f t="shared" si="72"/>
        <v>394315.51283308177</v>
      </c>
      <c r="J41" s="150">
        <f t="shared" si="73"/>
        <v>564296</v>
      </c>
      <c r="K41" s="150">
        <f t="shared" si="74"/>
        <v>479305.75641654088</v>
      </c>
      <c r="M41" s="59">
        <v>846600</v>
      </c>
      <c r="N41" s="59">
        <v>688800</v>
      </c>
      <c r="O41" s="59"/>
      <c r="P41" s="59">
        <v>579642.56000000006</v>
      </c>
      <c r="Q41" s="150">
        <f t="shared" si="75"/>
        <v>579642.56000000006</v>
      </c>
      <c r="R41" s="150">
        <f t="shared" si="76"/>
        <v>705014</v>
      </c>
      <c r="S41" s="150">
        <f t="shared" si="77"/>
        <v>642328.28</v>
      </c>
      <c r="U41" s="59">
        <v>771900</v>
      </c>
      <c r="V41" s="59">
        <v>426007.83099566662</v>
      </c>
      <c r="W41" s="59"/>
      <c r="X41" s="59">
        <v>358496.32656558586</v>
      </c>
      <c r="Y41" s="150">
        <f t="shared" si="78"/>
        <v>358496.32656558586</v>
      </c>
      <c r="Z41" s="150">
        <f t="shared" si="79"/>
        <v>518801</v>
      </c>
      <c r="AA41" s="150">
        <f t="shared" si="80"/>
        <v>438648.6632827929</v>
      </c>
      <c r="AC41" s="59">
        <v>755300</v>
      </c>
      <c r="AD41" s="59">
        <v>418579.40507566661</v>
      </c>
      <c r="AE41" s="59"/>
      <c r="AF41" s="59">
        <v>352245.11893341521</v>
      </c>
      <c r="AG41" s="150">
        <f t="shared" si="81"/>
        <v>352245.11893341521</v>
      </c>
      <c r="AH41" s="150">
        <f t="shared" si="82"/>
        <v>508708</v>
      </c>
      <c r="AI41" s="150">
        <f t="shared" si="83"/>
        <v>430476.55946670764</v>
      </c>
      <c r="AK41" s="59">
        <v>871500</v>
      </c>
      <c r="AL41" s="59"/>
      <c r="AM41" s="59"/>
      <c r="AN41" s="59"/>
      <c r="AO41" s="150">
        <f t="shared" si="84"/>
        <v>871500</v>
      </c>
      <c r="AP41" s="150">
        <f t="shared" si="85"/>
        <v>871500</v>
      </c>
      <c r="AQ41" s="150">
        <f t="shared" si="86"/>
        <v>871500</v>
      </c>
    </row>
    <row r="42" spans="1:43" ht="13.5" thickBot="1" x14ac:dyDescent="0.25">
      <c r="A42" s="23">
        <v>28</v>
      </c>
      <c r="B42" s="18" t="s">
        <v>252</v>
      </c>
      <c r="C42" s="29">
        <v>1</v>
      </c>
      <c r="E42" s="59">
        <v>1122010.8</v>
      </c>
      <c r="F42" s="59">
        <v>666506.43176666682</v>
      </c>
      <c r="G42" s="59"/>
      <c r="H42" s="59">
        <v>560881.96046123118</v>
      </c>
      <c r="I42" s="150">
        <f t="shared" si="72"/>
        <v>560881.96046123118</v>
      </c>
      <c r="J42" s="150">
        <f t="shared" si="73"/>
        <v>783133</v>
      </c>
      <c r="K42" s="150">
        <f t="shared" si="74"/>
        <v>672007.48023061559</v>
      </c>
      <c r="M42" s="59">
        <v>1144451.0160000001</v>
      </c>
      <c r="N42" s="59">
        <v>794890.26750000007</v>
      </c>
      <c r="O42" s="59"/>
      <c r="P42" s="59">
        <v>668920.193921</v>
      </c>
      <c r="Q42" s="150">
        <f t="shared" si="75"/>
        <v>668920.193921</v>
      </c>
      <c r="R42" s="150">
        <f t="shared" si="76"/>
        <v>869420</v>
      </c>
      <c r="S42" s="150">
        <f t="shared" si="77"/>
        <v>769170.0969605</v>
      </c>
      <c r="U42" s="59">
        <v>1043470.044</v>
      </c>
      <c r="V42" s="59">
        <v>669838.5829036166</v>
      </c>
      <c r="W42" s="59"/>
      <c r="X42" s="59">
        <v>563686.04962401942</v>
      </c>
      <c r="Y42" s="150">
        <f t="shared" si="78"/>
        <v>563686.04962401942</v>
      </c>
      <c r="Z42" s="150">
        <f t="shared" si="79"/>
        <v>758998</v>
      </c>
      <c r="AA42" s="150">
        <f t="shared" si="80"/>
        <v>661342.02481200965</v>
      </c>
      <c r="AC42" s="59">
        <v>1021029.8280000001</v>
      </c>
      <c r="AD42" s="59">
        <v>617115.18747166661</v>
      </c>
      <c r="AE42" s="59"/>
      <c r="AF42" s="59">
        <v>519317.98356701044</v>
      </c>
      <c r="AG42" s="150">
        <f t="shared" si="81"/>
        <v>519317.98356701044</v>
      </c>
      <c r="AH42" s="150">
        <f t="shared" si="82"/>
        <v>719154</v>
      </c>
      <c r="AI42" s="150">
        <f t="shared" si="83"/>
        <v>619235.99178350519</v>
      </c>
      <c r="AK42" s="59">
        <v>1178111.3400000001</v>
      </c>
      <c r="AL42" s="59"/>
      <c r="AM42" s="59"/>
      <c r="AN42" s="59"/>
      <c r="AO42" s="150">
        <f t="shared" si="84"/>
        <v>1178111.3400000001</v>
      </c>
      <c r="AP42" s="150">
        <f t="shared" si="85"/>
        <v>1178111</v>
      </c>
      <c r="AQ42" s="150">
        <f t="shared" si="86"/>
        <v>1178111.17</v>
      </c>
    </row>
    <row r="43" spans="1:43" ht="13.5" thickBot="1" x14ac:dyDescent="0.25">
      <c r="A43" s="19">
        <v>29</v>
      </c>
      <c r="B43" s="18" t="s">
        <v>253</v>
      </c>
      <c r="C43" s="29">
        <v>1</v>
      </c>
      <c r="E43" s="59">
        <v>1074554.3999999999</v>
      </c>
      <c r="F43" s="59">
        <v>662609.34623333323</v>
      </c>
      <c r="G43" s="59"/>
      <c r="H43" s="59">
        <v>557602.46476570214</v>
      </c>
      <c r="I43" s="150">
        <f t="shared" si="72"/>
        <v>557602.46476570214</v>
      </c>
      <c r="J43" s="150">
        <f t="shared" si="73"/>
        <v>764922</v>
      </c>
      <c r="K43" s="150">
        <f t="shared" si="74"/>
        <v>661262.23238285107</v>
      </c>
      <c r="M43" s="59">
        <v>1096045.4879999999</v>
      </c>
      <c r="N43" s="59">
        <v>782729.56499999994</v>
      </c>
      <c r="O43" s="59"/>
      <c r="P43" s="59">
        <v>658686.65627799998</v>
      </c>
      <c r="Q43" s="150">
        <f t="shared" si="75"/>
        <v>658686.65627799998</v>
      </c>
      <c r="R43" s="150">
        <f t="shared" si="76"/>
        <v>845821</v>
      </c>
      <c r="S43" s="150">
        <f t="shared" si="77"/>
        <v>752253.82813899999</v>
      </c>
      <c r="U43" s="59">
        <v>999335.59199999995</v>
      </c>
      <c r="V43" s="59">
        <v>638016.6128300667</v>
      </c>
      <c r="W43" s="59"/>
      <c r="X43" s="59">
        <v>536907.0597899952</v>
      </c>
      <c r="Y43" s="150">
        <f t="shared" si="78"/>
        <v>536907.0597899952</v>
      </c>
      <c r="Z43" s="150">
        <f t="shared" si="79"/>
        <v>724753</v>
      </c>
      <c r="AA43" s="150">
        <f t="shared" si="80"/>
        <v>630830.0298949976</v>
      </c>
      <c r="AC43" s="59">
        <v>977844.50399999996</v>
      </c>
      <c r="AD43" s="59">
        <v>614264.38913833338</v>
      </c>
      <c r="AE43" s="59"/>
      <c r="AF43" s="59">
        <v>516918.96492012159</v>
      </c>
      <c r="AG43" s="150">
        <f t="shared" si="81"/>
        <v>516918.96492012159</v>
      </c>
      <c r="AH43" s="150">
        <f t="shared" si="82"/>
        <v>703009</v>
      </c>
      <c r="AI43" s="150">
        <f t="shared" si="83"/>
        <v>609963.98246006086</v>
      </c>
      <c r="AK43" s="59">
        <v>1128282.1199999999</v>
      </c>
      <c r="AL43" s="59"/>
      <c r="AM43" s="59"/>
      <c r="AN43" s="59"/>
      <c r="AO43" s="150">
        <f t="shared" si="84"/>
        <v>1128282.1199999999</v>
      </c>
      <c r="AP43" s="150">
        <f t="shared" si="85"/>
        <v>1128282</v>
      </c>
      <c r="AQ43" s="150">
        <f t="shared" si="86"/>
        <v>1128282.06</v>
      </c>
    </row>
    <row r="44" spans="1:43" ht="13.5" thickBot="1" x14ac:dyDescent="0.25">
      <c r="A44" s="23">
        <v>30</v>
      </c>
      <c r="B44" s="18" t="s">
        <v>254</v>
      </c>
      <c r="C44" s="29">
        <v>1</v>
      </c>
      <c r="E44" s="59">
        <v>72000</v>
      </c>
      <c r="F44" s="59">
        <v>87858.179219999991</v>
      </c>
      <c r="G44" s="59"/>
      <c r="H44" s="59">
        <v>73934.872125463997</v>
      </c>
      <c r="I44" s="150">
        <f t="shared" si="72"/>
        <v>72000</v>
      </c>
      <c r="J44" s="150">
        <f t="shared" si="73"/>
        <v>77931</v>
      </c>
      <c r="K44" s="150">
        <f t="shared" si="74"/>
        <v>74965.5</v>
      </c>
      <c r="M44" s="59">
        <v>73440</v>
      </c>
      <c r="N44" s="59">
        <v>83025</v>
      </c>
      <c r="O44" s="59"/>
      <c r="P44" s="59">
        <v>69867.63</v>
      </c>
      <c r="Q44" s="150">
        <f t="shared" si="75"/>
        <v>69867.63</v>
      </c>
      <c r="R44" s="150">
        <f t="shared" si="76"/>
        <v>75444</v>
      </c>
      <c r="S44" s="150">
        <f t="shared" si="77"/>
        <v>72655.815000000002</v>
      </c>
      <c r="U44" s="59">
        <v>66960</v>
      </c>
      <c r="V44" s="59">
        <v>87697.285453799996</v>
      </c>
      <c r="W44" s="59"/>
      <c r="X44" s="59">
        <v>73799.475966160549</v>
      </c>
      <c r="Y44" s="150">
        <f t="shared" si="78"/>
        <v>66960</v>
      </c>
      <c r="Z44" s="150">
        <f t="shared" si="79"/>
        <v>76152</v>
      </c>
      <c r="AA44" s="150">
        <f t="shared" si="80"/>
        <v>71556</v>
      </c>
      <c r="AC44" s="59">
        <v>65520</v>
      </c>
      <c r="AD44" s="59">
        <v>73704.831210000004</v>
      </c>
      <c r="AE44" s="59"/>
      <c r="AF44" s="59">
        <v>62024.473064652004</v>
      </c>
      <c r="AG44" s="150">
        <f t="shared" si="81"/>
        <v>62024.473064652004</v>
      </c>
      <c r="AH44" s="150">
        <f t="shared" si="82"/>
        <v>67083</v>
      </c>
      <c r="AI44" s="150">
        <f t="shared" si="83"/>
        <v>64553.736532326002</v>
      </c>
      <c r="AK44" s="59">
        <v>75600</v>
      </c>
      <c r="AL44" s="59"/>
      <c r="AM44" s="59"/>
      <c r="AN44" s="59"/>
      <c r="AO44" s="150">
        <f t="shared" si="84"/>
        <v>75600</v>
      </c>
      <c r="AP44" s="150">
        <f t="shared" si="85"/>
        <v>75600</v>
      </c>
      <c r="AQ44" s="150">
        <f t="shared" si="86"/>
        <v>75600</v>
      </c>
    </row>
    <row r="45" spans="1:43" ht="13.5" thickBot="1" x14ac:dyDescent="0.25">
      <c r="A45" s="19">
        <v>31</v>
      </c>
      <c r="B45" s="18" t="s">
        <v>176</v>
      </c>
      <c r="C45" s="29">
        <v>1</v>
      </c>
      <c r="E45" s="59">
        <v>72000</v>
      </c>
      <c r="F45" s="59">
        <v>85568.83461333334</v>
      </c>
      <c r="G45" s="59"/>
      <c r="H45" s="59">
        <v>72008.330940024898</v>
      </c>
      <c r="I45" s="150">
        <f t="shared" si="72"/>
        <v>72000</v>
      </c>
      <c r="J45" s="150">
        <f t="shared" si="73"/>
        <v>76526</v>
      </c>
      <c r="K45" s="150">
        <f t="shared" si="74"/>
        <v>74263</v>
      </c>
      <c r="M45" s="59">
        <v>73440</v>
      </c>
      <c r="N45" s="59">
        <v>83025</v>
      </c>
      <c r="O45" s="59"/>
      <c r="P45" s="59">
        <v>69867.63</v>
      </c>
      <c r="Q45" s="150">
        <f t="shared" si="75"/>
        <v>69867.63</v>
      </c>
      <c r="R45" s="150">
        <f t="shared" si="76"/>
        <v>75444</v>
      </c>
      <c r="S45" s="150">
        <f t="shared" si="77"/>
        <v>72655.815000000002</v>
      </c>
      <c r="U45" s="59">
        <v>66960</v>
      </c>
      <c r="V45" s="59">
        <v>85177.470903666661</v>
      </c>
      <c r="W45" s="59"/>
      <c r="X45" s="59">
        <v>71678.988514702171</v>
      </c>
      <c r="Y45" s="150">
        <f t="shared" si="78"/>
        <v>66960</v>
      </c>
      <c r="Z45" s="150">
        <f t="shared" si="79"/>
        <v>74605</v>
      </c>
      <c r="AA45" s="150">
        <f t="shared" si="80"/>
        <v>70782.5</v>
      </c>
      <c r="AC45" s="59">
        <v>65520</v>
      </c>
      <c r="AD45" s="59">
        <v>71841.270578333337</v>
      </c>
      <c r="AE45" s="59"/>
      <c r="AF45" s="59">
        <v>60456.239825316225</v>
      </c>
      <c r="AG45" s="150">
        <f t="shared" si="81"/>
        <v>60456.239825316225</v>
      </c>
      <c r="AH45" s="150">
        <f t="shared" si="82"/>
        <v>65939</v>
      </c>
      <c r="AI45" s="150">
        <f t="shared" si="83"/>
        <v>63197.619912658112</v>
      </c>
      <c r="AK45" s="59">
        <v>75600</v>
      </c>
      <c r="AL45" s="59"/>
      <c r="AM45" s="59"/>
      <c r="AN45" s="59"/>
      <c r="AO45" s="150">
        <f t="shared" si="84"/>
        <v>75600</v>
      </c>
      <c r="AP45" s="150">
        <f t="shared" si="85"/>
        <v>75600</v>
      </c>
      <c r="AQ45" s="150">
        <f t="shared" si="86"/>
        <v>75600</v>
      </c>
    </row>
    <row r="46" spans="1:43" ht="13.5" thickBot="1" x14ac:dyDescent="0.25">
      <c r="A46" s="23">
        <v>32</v>
      </c>
      <c r="B46" s="18" t="s">
        <v>171</v>
      </c>
      <c r="C46" s="29">
        <v>1</v>
      </c>
      <c r="E46" s="59">
        <v>216000</v>
      </c>
      <c r="F46" s="59">
        <v>205342.52766666666</v>
      </c>
      <c r="G46" s="59"/>
      <c r="H46" s="59">
        <v>172800.91233097776</v>
      </c>
      <c r="I46" s="150">
        <f t="shared" si="72"/>
        <v>172800.91233097776</v>
      </c>
      <c r="J46" s="150">
        <f t="shared" si="73"/>
        <v>198048</v>
      </c>
      <c r="K46" s="150">
        <f t="shared" si="74"/>
        <v>185424.45616548887</v>
      </c>
      <c r="M46" s="59">
        <v>220320</v>
      </c>
      <c r="N46" s="59">
        <v>285975</v>
      </c>
      <c r="O46" s="59"/>
      <c r="P46" s="59">
        <v>240655.17</v>
      </c>
      <c r="Q46" s="150">
        <f t="shared" si="75"/>
        <v>220320</v>
      </c>
      <c r="R46" s="150">
        <f t="shared" si="76"/>
        <v>248983</v>
      </c>
      <c r="S46" s="150">
        <f t="shared" si="77"/>
        <v>234651.5</v>
      </c>
      <c r="U46" s="59">
        <v>200880</v>
      </c>
      <c r="V46" s="59">
        <v>199559.97861013337</v>
      </c>
      <c r="W46" s="59"/>
      <c r="X46" s="59">
        <v>167934.75156086375</v>
      </c>
      <c r="Y46" s="150">
        <f t="shared" si="78"/>
        <v>167934.75156086375</v>
      </c>
      <c r="Z46" s="150">
        <f t="shared" si="79"/>
        <v>189458</v>
      </c>
      <c r="AA46" s="150">
        <f t="shared" si="80"/>
        <v>178696.37578043187</v>
      </c>
      <c r="AC46" s="59">
        <v>196560</v>
      </c>
      <c r="AD46" s="59">
        <v>195674.29101666666</v>
      </c>
      <c r="AE46" s="59"/>
      <c r="AF46" s="59">
        <v>164664.84751899776</v>
      </c>
      <c r="AG46" s="150">
        <f t="shared" si="81"/>
        <v>164664.84751899776</v>
      </c>
      <c r="AH46" s="150">
        <f t="shared" si="82"/>
        <v>185633</v>
      </c>
      <c r="AI46" s="150">
        <f t="shared" si="83"/>
        <v>175148.92375949887</v>
      </c>
      <c r="AK46" s="59">
        <v>226800</v>
      </c>
      <c r="AL46" s="59"/>
      <c r="AM46" s="59"/>
      <c r="AN46" s="59"/>
      <c r="AO46" s="150">
        <f t="shared" si="84"/>
        <v>226800</v>
      </c>
      <c r="AP46" s="150">
        <f t="shared" si="85"/>
        <v>226800</v>
      </c>
      <c r="AQ46" s="150">
        <f t="shared" si="86"/>
        <v>226800</v>
      </c>
    </row>
    <row r="47" spans="1:43" ht="13.5" thickBot="1" x14ac:dyDescent="0.25">
      <c r="A47" s="19">
        <v>33</v>
      </c>
      <c r="B47" s="18" t="s">
        <v>172</v>
      </c>
      <c r="C47" s="29">
        <v>1</v>
      </c>
      <c r="E47" s="59">
        <v>442363.2</v>
      </c>
      <c r="F47" s="59">
        <v>361701.92674666672</v>
      </c>
      <c r="G47" s="59"/>
      <c r="H47" s="59">
        <v>304381.28742214054</v>
      </c>
      <c r="I47" s="150">
        <f t="shared" si="72"/>
        <v>304381.28742214054</v>
      </c>
      <c r="J47" s="150">
        <f t="shared" si="73"/>
        <v>369482</v>
      </c>
      <c r="K47" s="150">
        <f t="shared" si="74"/>
        <v>336931.6437110703</v>
      </c>
      <c r="M47" s="59">
        <v>451210.46400000004</v>
      </c>
      <c r="N47" s="59">
        <v>509191.71</v>
      </c>
      <c r="O47" s="59"/>
      <c r="P47" s="59">
        <v>428497.657252</v>
      </c>
      <c r="Q47" s="150">
        <f t="shared" si="75"/>
        <v>428497.657252</v>
      </c>
      <c r="R47" s="150">
        <f t="shared" si="76"/>
        <v>462967</v>
      </c>
      <c r="S47" s="150">
        <f t="shared" si="77"/>
        <v>445732.32862599997</v>
      </c>
      <c r="U47" s="59">
        <v>411397.77600000001</v>
      </c>
      <c r="V47" s="59">
        <v>350828.37060426676</v>
      </c>
      <c r="W47" s="59"/>
      <c r="X47" s="59">
        <v>295230.91587933496</v>
      </c>
      <c r="Y47" s="150">
        <f t="shared" si="78"/>
        <v>295230.91587933496</v>
      </c>
      <c r="Z47" s="150">
        <f t="shared" si="79"/>
        <v>352486</v>
      </c>
      <c r="AA47" s="150">
        <f t="shared" si="80"/>
        <v>323858.45793966751</v>
      </c>
      <c r="AC47" s="59">
        <v>402550.51199999999</v>
      </c>
      <c r="AD47" s="59">
        <v>331069.99690666661</v>
      </c>
      <c r="AE47" s="59"/>
      <c r="AF47" s="59">
        <v>278603.74643753242</v>
      </c>
      <c r="AG47" s="150">
        <f t="shared" si="81"/>
        <v>278603.74643753242</v>
      </c>
      <c r="AH47" s="150">
        <f t="shared" si="82"/>
        <v>337408</v>
      </c>
      <c r="AI47" s="150">
        <f t="shared" si="83"/>
        <v>308005.87321876618</v>
      </c>
      <c r="AK47" s="59">
        <v>464481.36</v>
      </c>
      <c r="AL47" s="59"/>
      <c r="AM47" s="59"/>
      <c r="AN47" s="59"/>
      <c r="AO47" s="150">
        <f t="shared" si="84"/>
        <v>464481.36</v>
      </c>
      <c r="AP47" s="150">
        <f t="shared" si="85"/>
        <v>464481</v>
      </c>
      <c r="AQ47" s="150">
        <f t="shared" si="86"/>
        <v>464481.18</v>
      </c>
    </row>
    <row r="48" spans="1:43" ht="13.5" thickBot="1" x14ac:dyDescent="0.25">
      <c r="A48" s="23">
        <v>34</v>
      </c>
      <c r="B48" s="18" t="s">
        <v>173</v>
      </c>
      <c r="C48" s="29">
        <v>1</v>
      </c>
      <c r="E48" s="59">
        <v>442363.2</v>
      </c>
      <c r="F48" s="59">
        <v>382236.99453866674</v>
      </c>
      <c r="G48" s="59"/>
      <c r="H48" s="59">
        <v>321662.06451959757</v>
      </c>
      <c r="I48" s="150">
        <f t="shared" si="72"/>
        <v>321662.06451959757</v>
      </c>
      <c r="J48" s="150">
        <f t="shared" si="73"/>
        <v>382087</v>
      </c>
      <c r="K48" s="150">
        <f t="shared" si="74"/>
        <v>351874.53225979878</v>
      </c>
      <c r="M48" s="59">
        <v>451210.46400000004</v>
      </c>
      <c r="N48" s="59">
        <v>512266.71</v>
      </c>
      <c r="O48" s="59"/>
      <c r="P48" s="59">
        <v>431085.34725200001</v>
      </c>
      <c r="Q48" s="150">
        <f t="shared" si="75"/>
        <v>431085.34725200001</v>
      </c>
      <c r="R48" s="150">
        <f t="shared" si="76"/>
        <v>464854</v>
      </c>
      <c r="S48" s="150">
        <f t="shared" si="77"/>
        <v>447969.673626</v>
      </c>
      <c r="U48" s="60" t="s">
        <v>8</v>
      </c>
      <c r="V48" s="60" t="s">
        <v>8</v>
      </c>
      <c r="W48" s="60" t="s">
        <v>8</v>
      </c>
      <c r="X48" s="60" t="s">
        <v>8</v>
      </c>
      <c r="Y48" s="60" t="s">
        <v>8</v>
      </c>
      <c r="Z48" s="60" t="s">
        <v>8</v>
      </c>
      <c r="AA48" s="60" t="s">
        <v>8</v>
      </c>
      <c r="AC48" s="32" t="s">
        <v>8</v>
      </c>
      <c r="AD48" s="32" t="s">
        <v>8</v>
      </c>
      <c r="AE48" s="32" t="s">
        <v>8</v>
      </c>
      <c r="AF48" s="32" t="s">
        <v>8</v>
      </c>
      <c r="AG48" s="32" t="s">
        <v>8</v>
      </c>
      <c r="AH48" s="32" t="s">
        <v>8</v>
      </c>
      <c r="AI48" s="32" t="s">
        <v>8</v>
      </c>
      <c r="AK48" s="59">
        <v>464481.36</v>
      </c>
      <c r="AL48" s="59"/>
      <c r="AM48" s="59"/>
      <c r="AN48" s="59"/>
      <c r="AO48" s="150">
        <f t="shared" si="84"/>
        <v>464481.36</v>
      </c>
      <c r="AP48" s="150">
        <f t="shared" si="85"/>
        <v>464481</v>
      </c>
      <c r="AQ48" s="150">
        <f t="shared" si="86"/>
        <v>464481.18</v>
      </c>
    </row>
    <row r="49" spans="1:43" ht="13.5" thickBot="1" x14ac:dyDescent="0.25">
      <c r="A49" s="19">
        <v>35</v>
      </c>
      <c r="B49" s="18" t="s">
        <v>255</v>
      </c>
      <c r="C49" s="29">
        <v>1</v>
      </c>
      <c r="E49" s="59">
        <v>652020</v>
      </c>
      <c r="F49" s="59">
        <v>298573.49921533337</v>
      </c>
      <c r="G49" s="59"/>
      <c r="H49" s="59">
        <v>251257.12461285398</v>
      </c>
      <c r="I49" s="150">
        <f t="shared" si="72"/>
        <v>251257.12461285398</v>
      </c>
      <c r="J49" s="150">
        <f t="shared" si="73"/>
        <v>400617</v>
      </c>
      <c r="K49" s="150">
        <f t="shared" si="74"/>
        <v>325937.06230642699</v>
      </c>
      <c r="M49" s="59">
        <v>665060.4</v>
      </c>
      <c r="N49" s="59">
        <v>445875</v>
      </c>
      <c r="O49" s="59"/>
      <c r="P49" s="59">
        <v>375215.05</v>
      </c>
      <c r="Q49" s="150">
        <f t="shared" si="75"/>
        <v>375215.05</v>
      </c>
      <c r="R49" s="150">
        <f t="shared" si="76"/>
        <v>495383</v>
      </c>
      <c r="S49" s="150">
        <f t="shared" si="77"/>
        <v>435299.02500000002</v>
      </c>
      <c r="U49" s="59">
        <v>606378.6</v>
      </c>
      <c r="V49" s="59">
        <v>276699.28523859999</v>
      </c>
      <c r="W49" s="59"/>
      <c r="X49" s="59">
        <v>232849.42225010498</v>
      </c>
      <c r="Y49" s="150">
        <f t="shared" ref="Y49:Y50" si="87">+IF(U49="N/A","N/A",MIN(U49:X49))</f>
        <v>232849.42225010498</v>
      </c>
      <c r="Z49" s="150">
        <f t="shared" ref="Z49:Z50" si="88">+IF(U49="N/A","N/A",ROUND(AVERAGE(U49:X49),0))</f>
        <v>371976</v>
      </c>
      <c r="AA49" s="150">
        <f t="shared" ref="AA49:AA50" si="89">+IF(Y49="N/A","N/A",AVERAGE(Y49:Z49))</f>
        <v>302412.71112505248</v>
      </c>
      <c r="AC49" s="32" t="s">
        <v>8</v>
      </c>
      <c r="AD49" s="32" t="s">
        <v>8</v>
      </c>
      <c r="AE49" s="32" t="s">
        <v>8</v>
      </c>
      <c r="AF49" s="32" t="s">
        <v>8</v>
      </c>
      <c r="AG49" s="32" t="s">
        <v>8</v>
      </c>
      <c r="AH49" s="32" t="s">
        <v>8</v>
      </c>
      <c r="AI49" s="32" t="s">
        <v>8</v>
      </c>
      <c r="AK49" s="59">
        <v>684621</v>
      </c>
      <c r="AL49" s="59"/>
      <c r="AM49" s="59"/>
      <c r="AN49" s="59"/>
      <c r="AO49" s="150">
        <f t="shared" si="84"/>
        <v>684621</v>
      </c>
      <c r="AP49" s="150">
        <f t="shared" si="85"/>
        <v>684621</v>
      </c>
      <c r="AQ49" s="150">
        <f t="shared" si="86"/>
        <v>684621</v>
      </c>
    </row>
    <row r="50" spans="1:43" ht="13.5" thickBot="1" x14ac:dyDescent="0.25">
      <c r="A50" s="23">
        <v>36</v>
      </c>
      <c r="B50" s="18" t="s">
        <v>256</v>
      </c>
      <c r="C50" s="29">
        <v>1</v>
      </c>
      <c r="E50" s="59">
        <v>652020</v>
      </c>
      <c r="F50" s="59">
        <v>298573.49921533337</v>
      </c>
      <c r="G50" s="59"/>
      <c r="H50" s="59">
        <v>251257.12461285398</v>
      </c>
      <c r="I50" s="150">
        <f t="shared" si="72"/>
        <v>251257.12461285398</v>
      </c>
      <c r="J50" s="150">
        <f t="shared" si="73"/>
        <v>400617</v>
      </c>
      <c r="K50" s="150">
        <f t="shared" si="74"/>
        <v>325937.06230642699</v>
      </c>
      <c r="M50" s="59">
        <v>665060.4</v>
      </c>
      <c r="N50" s="59">
        <v>445875</v>
      </c>
      <c r="O50" s="59"/>
      <c r="P50" s="59">
        <v>375215.05</v>
      </c>
      <c r="Q50" s="150">
        <f t="shared" si="75"/>
        <v>375215.05</v>
      </c>
      <c r="R50" s="150">
        <f t="shared" si="76"/>
        <v>495383</v>
      </c>
      <c r="S50" s="150">
        <f t="shared" si="77"/>
        <v>435299.02500000002</v>
      </c>
      <c r="U50" s="59">
        <v>606378.6</v>
      </c>
      <c r="V50" s="59">
        <v>274934.9416276</v>
      </c>
      <c r="W50" s="59"/>
      <c r="X50" s="59">
        <v>231364.68263425177</v>
      </c>
      <c r="Y50" s="150">
        <f t="shared" si="87"/>
        <v>231364.68263425177</v>
      </c>
      <c r="Z50" s="150">
        <f t="shared" si="88"/>
        <v>370893</v>
      </c>
      <c r="AA50" s="150">
        <f t="shared" si="89"/>
        <v>301128.84131712589</v>
      </c>
      <c r="AC50" s="59">
        <v>593338.19999999995</v>
      </c>
      <c r="AD50" s="59">
        <v>273257.67357333336</v>
      </c>
      <c r="AE50" s="59"/>
      <c r="AF50" s="59">
        <v>229953.21929397693</v>
      </c>
      <c r="AG50" s="150">
        <f t="shared" ref="AG50" si="90">+IF(AC50="N/A","N/A",MIN(AC50:AF50))</f>
        <v>229953.21929397693</v>
      </c>
      <c r="AH50" s="150">
        <f t="shared" ref="AH50" si="91">+IF(AC50="N/A","N/A",ROUND(AVERAGE(AC50:AF50),0))</f>
        <v>365516</v>
      </c>
      <c r="AI50" s="150">
        <f t="shared" ref="AI50" si="92">+IF(AG50="N/A","N/A",AVERAGE(AG50:AH50))</f>
        <v>297734.60964698845</v>
      </c>
      <c r="AK50" s="59">
        <v>684621</v>
      </c>
      <c r="AL50" s="59"/>
      <c r="AM50" s="59"/>
      <c r="AN50" s="59"/>
      <c r="AO50" s="150">
        <f t="shared" si="84"/>
        <v>684621</v>
      </c>
      <c r="AP50" s="150">
        <f t="shared" si="85"/>
        <v>684621</v>
      </c>
      <c r="AQ50" s="150">
        <f t="shared" si="86"/>
        <v>684621</v>
      </c>
    </row>
    <row r="51" spans="1:43" ht="13.5" thickBot="1" x14ac:dyDescent="0.25">
      <c r="A51" s="19">
        <v>37</v>
      </c>
      <c r="B51" s="18" t="s">
        <v>174</v>
      </c>
      <c r="C51" s="29">
        <v>1</v>
      </c>
      <c r="E51" s="59">
        <v>384000</v>
      </c>
      <c r="F51" s="59">
        <v>153386.01902866666</v>
      </c>
      <c r="G51" s="59"/>
      <c r="H51" s="59">
        <v>129078.20083911886</v>
      </c>
      <c r="I51" s="150">
        <f t="shared" si="72"/>
        <v>129078.20083911886</v>
      </c>
      <c r="J51" s="150">
        <f t="shared" si="73"/>
        <v>222155</v>
      </c>
      <c r="K51" s="150">
        <f t="shared" si="74"/>
        <v>175616.60041955943</v>
      </c>
      <c r="M51" s="59">
        <v>391680</v>
      </c>
      <c r="N51" s="59">
        <v>209100</v>
      </c>
      <c r="O51" s="59"/>
      <c r="P51" s="59">
        <v>175962.92</v>
      </c>
      <c r="Q51" s="150">
        <f t="shared" si="75"/>
        <v>175962.92</v>
      </c>
      <c r="R51" s="150">
        <f t="shared" si="76"/>
        <v>258914</v>
      </c>
      <c r="S51" s="150">
        <f t="shared" si="77"/>
        <v>217438.46000000002</v>
      </c>
      <c r="U51" s="60" t="s">
        <v>8</v>
      </c>
      <c r="V51" s="60" t="s">
        <v>8</v>
      </c>
      <c r="W51" s="60" t="s">
        <v>8</v>
      </c>
      <c r="X51" s="60" t="s">
        <v>8</v>
      </c>
      <c r="Y51" s="60" t="s">
        <v>8</v>
      </c>
      <c r="Z51" s="60" t="s">
        <v>8</v>
      </c>
      <c r="AA51" s="60" t="s">
        <v>8</v>
      </c>
      <c r="AC51" s="32" t="s">
        <v>8</v>
      </c>
      <c r="AD51" s="32" t="s">
        <v>8</v>
      </c>
      <c r="AE51" s="32" t="s">
        <v>8</v>
      </c>
      <c r="AF51" s="32" t="s">
        <v>8</v>
      </c>
      <c r="AG51" s="32" t="s">
        <v>8</v>
      </c>
      <c r="AH51" s="32" t="s">
        <v>8</v>
      </c>
      <c r="AI51" s="32" t="s">
        <v>8</v>
      </c>
      <c r="AK51" s="59">
        <v>403200</v>
      </c>
      <c r="AL51" s="59"/>
      <c r="AM51" s="59"/>
      <c r="AN51" s="59"/>
      <c r="AO51" s="150">
        <f t="shared" si="84"/>
        <v>403200</v>
      </c>
      <c r="AP51" s="150">
        <f t="shared" si="85"/>
        <v>403200</v>
      </c>
      <c r="AQ51" s="150">
        <f t="shared" si="86"/>
        <v>403200</v>
      </c>
    </row>
    <row r="52" spans="1:43" ht="13.5" thickBot="1" x14ac:dyDescent="0.25">
      <c r="A52" s="23">
        <v>38</v>
      </c>
      <c r="B52" s="18" t="s">
        <v>175</v>
      </c>
      <c r="C52" s="29">
        <v>1</v>
      </c>
      <c r="E52" s="59">
        <v>216000</v>
      </c>
      <c r="F52" s="59">
        <v>94274.102322666658</v>
      </c>
      <c r="G52" s="59"/>
      <c r="H52" s="59">
        <v>79334.033118484964</v>
      </c>
      <c r="I52" s="150">
        <f t="shared" si="72"/>
        <v>79334.033118484964</v>
      </c>
      <c r="J52" s="150">
        <f t="shared" si="73"/>
        <v>129869</v>
      </c>
      <c r="K52" s="150">
        <f t="shared" si="74"/>
        <v>104601.51655924247</v>
      </c>
      <c r="M52" s="59">
        <v>220320</v>
      </c>
      <c r="N52" s="59">
        <v>138375</v>
      </c>
      <c r="O52" s="59"/>
      <c r="P52" s="59">
        <v>116446.05</v>
      </c>
      <c r="Q52" s="150">
        <f t="shared" si="75"/>
        <v>116446.05</v>
      </c>
      <c r="R52" s="150">
        <f t="shared" si="76"/>
        <v>158380</v>
      </c>
      <c r="S52" s="150">
        <f t="shared" si="77"/>
        <v>137413.02499999999</v>
      </c>
      <c r="U52" s="59">
        <v>200880</v>
      </c>
      <c r="V52" s="59">
        <v>92228.329657733353</v>
      </c>
      <c r="W52" s="59"/>
      <c r="X52" s="59">
        <v>77612.463860819509</v>
      </c>
      <c r="Y52" s="150">
        <f t="shared" ref="Y52:Y53" si="93">+IF(U52="N/A","N/A",MIN(U52:X52))</f>
        <v>77612.463860819509</v>
      </c>
      <c r="Z52" s="150">
        <f t="shared" ref="Z52:Z53" si="94">+IF(U52="N/A","N/A",ROUND(AVERAGE(U52:X52),0))</f>
        <v>123574</v>
      </c>
      <c r="AA52" s="150">
        <f t="shared" ref="AA52:AA53" si="95">+IF(Y52="N/A","N/A",AVERAGE(Y52:Z52))</f>
        <v>100593.23193040976</v>
      </c>
      <c r="AC52" s="59">
        <v>196560</v>
      </c>
      <c r="AD52" s="59">
        <v>91462.209326666649</v>
      </c>
      <c r="AE52" s="59"/>
      <c r="AF52" s="59">
        <v>76967.754293503094</v>
      </c>
      <c r="AG52" s="150">
        <f t="shared" ref="AG52" si="96">+IF(AC52="N/A","N/A",MIN(AC52:AF52))</f>
        <v>76967.754293503094</v>
      </c>
      <c r="AH52" s="150">
        <f t="shared" ref="AH52" si="97">+IF(AC52="N/A","N/A",ROUND(AVERAGE(AC52:AF52),0))</f>
        <v>121663</v>
      </c>
      <c r="AI52" s="150">
        <f t="shared" ref="AI52" si="98">+IF(AG52="N/A","N/A",AVERAGE(AG52:AH52))</f>
        <v>99315.377146751547</v>
      </c>
      <c r="AK52" s="59">
        <v>226800</v>
      </c>
      <c r="AL52" s="59"/>
      <c r="AM52" s="59"/>
      <c r="AN52" s="59"/>
      <c r="AO52" s="150">
        <f t="shared" si="84"/>
        <v>226800</v>
      </c>
      <c r="AP52" s="150">
        <f t="shared" si="85"/>
        <v>226800</v>
      </c>
      <c r="AQ52" s="150">
        <f t="shared" si="86"/>
        <v>226800</v>
      </c>
    </row>
    <row r="53" spans="1:43" ht="13.5" thickBot="1" x14ac:dyDescent="0.25">
      <c r="A53" s="19">
        <v>39</v>
      </c>
      <c r="B53" s="18" t="s">
        <v>148</v>
      </c>
      <c r="C53" s="29">
        <v>1</v>
      </c>
      <c r="E53" s="59">
        <v>108000</v>
      </c>
      <c r="F53" s="59">
        <v>55124.654979999992</v>
      </c>
      <c r="G53" s="59"/>
      <c r="H53" s="59">
        <v>46388.786486242665</v>
      </c>
      <c r="I53" s="150">
        <f t="shared" si="72"/>
        <v>46388.786486242665</v>
      </c>
      <c r="J53" s="150">
        <f t="shared" si="73"/>
        <v>69838</v>
      </c>
      <c r="K53" s="150">
        <f t="shared" si="74"/>
        <v>58113.393243121332</v>
      </c>
      <c r="M53" s="59">
        <v>110160</v>
      </c>
      <c r="N53" s="59">
        <v>64575</v>
      </c>
      <c r="O53" s="59"/>
      <c r="P53" s="59">
        <v>54341.49</v>
      </c>
      <c r="Q53" s="150">
        <f t="shared" si="75"/>
        <v>54341.49</v>
      </c>
      <c r="R53" s="150">
        <f t="shared" si="76"/>
        <v>76359</v>
      </c>
      <c r="S53" s="150">
        <f t="shared" si="77"/>
        <v>65350.244999999995</v>
      </c>
      <c r="U53" s="59">
        <v>100440</v>
      </c>
      <c r="V53" s="59">
        <v>54169.67476906666</v>
      </c>
      <c r="W53" s="59"/>
      <c r="X53" s="59">
        <v>45585.146570135323</v>
      </c>
      <c r="Y53" s="150">
        <f t="shared" si="93"/>
        <v>45585.146570135323</v>
      </c>
      <c r="Z53" s="150">
        <f t="shared" si="94"/>
        <v>66732</v>
      </c>
      <c r="AA53" s="150">
        <f t="shared" si="95"/>
        <v>56158.573285067658</v>
      </c>
      <c r="AC53" s="32" t="s">
        <v>8</v>
      </c>
      <c r="AD53" s="32" t="s">
        <v>8</v>
      </c>
      <c r="AE53" s="32" t="s">
        <v>8</v>
      </c>
      <c r="AF53" s="32" t="s">
        <v>8</v>
      </c>
      <c r="AG53" s="32" t="s">
        <v>8</v>
      </c>
      <c r="AH53" s="32" t="s">
        <v>8</v>
      </c>
      <c r="AI53" s="32" t="s">
        <v>8</v>
      </c>
      <c r="AK53" s="59">
        <v>113400</v>
      </c>
      <c r="AL53" s="59"/>
      <c r="AM53" s="59"/>
      <c r="AN53" s="59"/>
      <c r="AO53" s="150">
        <f t="shared" si="84"/>
        <v>113400</v>
      </c>
      <c r="AP53" s="150">
        <f t="shared" si="85"/>
        <v>113400</v>
      </c>
      <c r="AQ53" s="150">
        <f t="shared" si="86"/>
        <v>113400</v>
      </c>
    </row>
    <row r="54" spans="1:43" ht="13.5" thickBot="1" x14ac:dyDescent="0.25">
      <c r="A54" s="23">
        <v>40</v>
      </c>
      <c r="B54" s="18" t="s">
        <v>177</v>
      </c>
      <c r="C54" s="29">
        <v>1</v>
      </c>
      <c r="E54" s="59">
        <v>156000</v>
      </c>
      <c r="F54" s="59">
        <v>111036.62790333334</v>
      </c>
      <c r="G54" s="59"/>
      <c r="H54" s="59">
        <v>93440.120864772878</v>
      </c>
      <c r="I54" s="150">
        <f t="shared" si="72"/>
        <v>93440.120864772878</v>
      </c>
      <c r="J54" s="150">
        <f t="shared" si="73"/>
        <v>120159</v>
      </c>
      <c r="K54" s="150">
        <f t="shared" si="74"/>
        <v>106799.56043238644</v>
      </c>
      <c r="M54" s="59">
        <v>159120</v>
      </c>
      <c r="N54" s="59">
        <v>150675</v>
      </c>
      <c r="O54" s="59"/>
      <c r="P54" s="59">
        <v>126796.81</v>
      </c>
      <c r="Q54" s="150">
        <f t="shared" si="75"/>
        <v>126796.81</v>
      </c>
      <c r="R54" s="150">
        <f t="shared" si="76"/>
        <v>145531</v>
      </c>
      <c r="S54" s="150">
        <f t="shared" si="77"/>
        <v>136163.905</v>
      </c>
      <c r="U54" s="60" t="s">
        <v>8</v>
      </c>
      <c r="V54" s="60" t="s">
        <v>8</v>
      </c>
      <c r="W54" s="60" t="s">
        <v>8</v>
      </c>
      <c r="X54" s="60" t="s">
        <v>8</v>
      </c>
      <c r="Y54" s="60" t="s">
        <v>8</v>
      </c>
      <c r="Z54" s="60" t="s">
        <v>8</v>
      </c>
      <c r="AA54" s="60" t="s">
        <v>8</v>
      </c>
      <c r="AC54" s="32" t="s">
        <v>8</v>
      </c>
      <c r="AD54" s="32" t="s">
        <v>8</v>
      </c>
      <c r="AE54" s="32" t="s">
        <v>8</v>
      </c>
      <c r="AF54" s="32" t="s">
        <v>8</v>
      </c>
      <c r="AG54" s="32" t="s">
        <v>8</v>
      </c>
      <c r="AH54" s="32" t="s">
        <v>8</v>
      </c>
      <c r="AI54" s="32" t="s">
        <v>8</v>
      </c>
      <c r="AK54" s="59">
        <v>163800</v>
      </c>
      <c r="AL54" s="59"/>
      <c r="AM54" s="59"/>
      <c r="AN54" s="59"/>
      <c r="AO54" s="150">
        <f t="shared" si="84"/>
        <v>163800</v>
      </c>
      <c r="AP54" s="150">
        <f t="shared" si="85"/>
        <v>163800</v>
      </c>
      <c r="AQ54" s="150">
        <f t="shared" si="86"/>
        <v>163800</v>
      </c>
    </row>
    <row r="55" spans="1:43" ht="13.5" thickBot="1" x14ac:dyDescent="0.25">
      <c r="A55" s="19">
        <v>41</v>
      </c>
      <c r="B55" s="18" t="s">
        <v>178</v>
      </c>
      <c r="C55" s="29">
        <v>1</v>
      </c>
      <c r="E55" s="59">
        <v>384000</v>
      </c>
      <c r="F55" s="59">
        <v>161637.82015066667</v>
      </c>
      <c r="G55" s="59"/>
      <c r="H55" s="59">
        <v>136022.29945550524</v>
      </c>
      <c r="I55" s="150">
        <f t="shared" si="72"/>
        <v>136022.29945550524</v>
      </c>
      <c r="J55" s="150">
        <f t="shared" si="73"/>
        <v>227220</v>
      </c>
      <c r="K55" s="150">
        <f t="shared" si="74"/>
        <v>181621.14972775261</v>
      </c>
      <c r="M55" s="59">
        <v>391680</v>
      </c>
      <c r="N55" s="59">
        <v>209100</v>
      </c>
      <c r="O55" s="59"/>
      <c r="P55" s="59">
        <v>175962.92</v>
      </c>
      <c r="Q55" s="150">
        <f t="shared" si="75"/>
        <v>175962.92</v>
      </c>
      <c r="R55" s="150">
        <f t="shared" si="76"/>
        <v>258914</v>
      </c>
      <c r="S55" s="150">
        <f t="shared" si="77"/>
        <v>217438.46000000002</v>
      </c>
      <c r="U55" s="60" t="s">
        <v>8</v>
      </c>
      <c r="V55" s="60" t="s">
        <v>8</v>
      </c>
      <c r="W55" s="60" t="s">
        <v>8</v>
      </c>
      <c r="X55" s="60" t="s">
        <v>8</v>
      </c>
      <c r="Y55" s="60" t="s">
        <v>8</v>
      </c>
      <c r="Z55" s="60" t="s">
        <v>8</v>
      </c>
      <c r="AA55" s="60" t="s">
        <v>8</v>
      </c>
      <c r="AC55" s="32" t="s">
        <v>8</v>
      </c>
      <c r="AD55" s="32" t="s">
        <v>8</v>
      </c>
      <c r="AE55" s="32" t="s">
        <v>8</v>
      </c>
      <c r="AF55" s="32" t="s">
        <v>8</v>
      </c>
      <c r="AG55" s="32" t="s">
        <v>8</v>
      </c>
      <c r="AH55" s="32" t="s">
        <v>8</v>
      </c>
      <c r="AI55" s="32" t="s">
        <v>8</v>
      </c>
      <c r="AK55" s="59">
        <v>403200</v>
      </c>
      <c r="AL55" s="59"/>
      <c r="AM55" s="59"/>
      <c r="AN55" s="59"/>
      <c r="AO55" s="150">
        <f t="shared" si="84"/>
        <v>403200</v>
      </c>
      <c r="AP55" s="150">
        <f t="shared" si="85"/>
        <v>403200</v>
      </c>
      <c r="AQ55" s="150">
        <f t="shared" si="86"/>
        <v>403200</v>
      </c>
    </row>
    <row r="56" spans="1:43" ht="13.5" thickBot="1" x14ac:dyDescent="0.25">
      <c r="A56" s="23">
        <v>42</v>
      </c>
      <c r="B56" s="18" t="s">
        <v>179</v>
      </c>
      <c r="C56" s="29">
        <v>1</v>
      </c>
      <c r="E56" s="59">
        <v>240000</v>
      </c>
      <c r="F56" s="59">
        <v>78463.767575333331</v>
      </c>
      <c r="G56" s="59"/>
      <c r="H56" s="59">
        <v>66029.237956752637</v>
      </c>
      <c r="I56" s="150">
        <f t="shared" si="72"/>
        <v>66029.237956752637</v>
      </c>
      <c r="J56" s="150">
        <f t="shared" si="73"/>
        <v>128164</v>
      </c>
      <c r="K56" s="150">
        <f t="shared" si="74"/>
        <v>97096.618978376326</v>
      </c>
      <c r="M56" s="59">
        <v>244800</v>
      </c>
      <c r="N56" s="59">
        <v>98400</v>
      </c>
      <c r="O56" s="59"/>
      <c r="P56" s="59">
        <v>82806.080000000002</v>
      </c>
      <c r="Q56" s="150">
        <f t="shared" si="75"/>
        <v>82806.080000000002</v>
      </c>
      <c r="R56" s="150">
        <f t="shared" si="76"/>
        <v>142002</v>
      </c>
      <c r="S56" s="150">
        <f t="shared" si="77"/>
        <v>112404.04000000001</v>
      </c>
      <c r="U56" s="60" t="s">
        <v>8</v>
      </c>
      <c r="V56" s="60" t="s">
        <v>8</v>
      </c>
      <c r="W56" s="60" t="s">
        <v>8</v>
      </c>
      <c r="X56" s="60" t="s">
        <v>8</v>
      </c>
      <c r="Y56" s="60" t="s">
        <v>8</v>
      </c>
      <c r="Z56" s="60" t="s">
        <v>8</v>
      </c>
      <c r="AA56" s="60" t="s">
        <v>8</v>
      </c>
      <c r="AC56" s="32" t="s">
        <v>8</v>
      </c>
      <c r="AD56" s="32" t="s">
        <v>8</v>
      </c>
      <c r="AE56" s="32" t="s">
        <v>8</v>
      </c>
      <c r="AF56" s="32" t="s">
        <v>8</v>
      </c>
      <c r="AG56" s="32" t="s">
        <v>8</v>
      </c>
      <c r="AH56" s="32" t="s">
        <v>8</v>
      </c>
      <c r="AI56" s="32" t="s">
        <v>8</v>
      </c>
      <c r="AK56" s="59">
        <v>252000</v>
      </c>
      <c r="AL56" s="59"/>
      <c r="AM56" s="59"/>
      <c r="AN56" s="59"/>
      <c r="AO56" s="150">
        <f t="shared" si="84"/>
        <v>252000</v>
      </c>
      <c r="AP56" s="150">
        <f t="shared" si="85"/>
        <v>252000</v>
      </c>
      <c r="AQ56" s="150">
        <f t="shared" si="86"/>
        <v>252000</v>
      </c>
    </row>
    <row r="57" spans="1:43" ht="13.5" thickBot="1" x14ac:dyDescent="0.25">
      <c r="A57" s="19">
        <v>43</v>
      </c>
      <c r="B57" s="18" t="s">
        <v>180</v>
      </c>
      <c r="C57" s="29">
        <v>1</v>
      </c>
      <c r="E57" s="68" t="s">
        <v>8</v>
      </c>
      <c r="F57" s="68" t="s">
        <v>8</v>
      </c>
      <c r="G57" s="68" t="s">
        <v>8</v>
      </c>
      <c r="H57" s="68" t="s">
        <v>8</v>
      </c>
      <c r="I57" s="68" t="s">
        <v>8</v>
      </c>
      <c r="J57" s="68" t="s">
        <v>8</v>
      </c>
      <c r="K57" s="68" t="s">
        <v>8</v>
      </c>
      <c r="M57" s="68" t="s">
        <v>8</v>
      </c>
      <c r="N57" s="68" t="s">
        <v>8</v>
      </c>
      <c r="O57" s="68" t="s">
        <v>8</v>
      </c>
      <c r="P57" s="68" t="s">
        <v>8</v>
      </c>
      <c r="Q57" s="68" t="s">
        <v>8</v>
      </c>
      <c r="R57" s="68" t="s">
        <v>8</v>
      </c>
      <c r="S57" s="68" t="s">
        <v>8</v>
      </c>
      <c r="U57" s="60" t="s">
        <v>8</v>
      </c>
      <c r="V57" s="60" t="s">
        <v>8</v>
      </c>
      <c r="W57" s="60" t="s">
        <v>8</v>
      </c>
      <c r="X57" s="60" t="s">
        <v>8</v>
      </c>
      <c r="Y57" s="60" t="s">
        <v>8</v>
      </c>
      <c r="Z57" s="60" t="s">
        <v>8</v>
      </c>
      <c r="AA57" s="60" t="s">
        <v>8</v>
      </c>
      <c r="AC57" s="32" t="s">
        <v>8</v>
      </c>
      <c r="AD57" s="32" t="s">
        <v>8</v>
      </c>
      <c r="AE57" s="32" t="s">
        <v>8</v>
      </c>
      <c r="AF57" s="32" t="s">
        <v>8</v>
      </c>
      <c r="AG57" s="32" t="s">
        <v>8</v>
      </c>
      <c r="AH57" s="32" t="s">
        <v>8</v>
      </c>
      <c r="AI57" s="32" t="s">
        <v>8</v>
      </c>
      <c r="AK57" s="59">
        <v>854111</v>
      </c>
      <c r="AL57" s="59"/>
      <c r="AM57" s="59"/>
      <c r="AN57" s="59"/>
      <c r="AO57" s="150">
        <f t="shared" si="84"/>
        <v>854111</v>
      </c>
      <c r="AP57" s="150">
        <f t="shared" si="85"/>
        <v>854111</v>
      </c>
      <c r="AQ57" s="150">
        <f t="shared" si="86"/>
        <v>854111</v>
      </c>
    </row>
    <row r="58" spans="1:43" ht="13.5" thickBot="1" x14ac:dyDescent="0.25">
      <c r="A58" s="23">
        <v>44</v>
      </c>
      <c r="B58" s="18" t="s">
        <v>181</v>
      </c>
      <c r="C58" s="29">
        <v>1</v>
      </c>
      <c r="E58" s="59">
        <v>1284114</v>
      </c>
      <c r="F58" s="59">
        <v>727730.19452633348</v>
      </c>
      <c r="G58" s="59"/>
      <c r="H58" s="59">
        <v>612403.29986141389</v>
      </c>
      <c r="I58" s="150">
        <f t="shared" ref="I58:I59" si="99">+IF(E58="N/A","N/A",MIN(E58:H58))</f>
        <v>612403.29986141389</v>
      </c>
      <c r="J58" s="150">
        <f t="shared" ref="J58:J59" si="100">+IF(E58="N/A","N/A",ROUND(AVERAGE(E58:H58),0))</f>
        <v>874749</v>
      </c>
      <c r="K58" s="150">
        <f t="shared" ref="K58:K59" si="101">+IF(I58="N/A","N/A",AVERAGE(I58:J58))</f>
        <v>743576.14993070695</v>
      </c>
      <c r="M58" s="59">
        <v>1309796.28</v>
      </c>
      <c r="N58" s="59">
        <v>876375</v>
      </c>
      <c r="O58" s="59"/>
      <c r="P58" s="59">
        <v>737491.65</v>
      </c>
      <c r="Q58" s="150">
        <f t="shared" ref="Q58:Q59" si="102">+IF(M58="N/A","N/A",MIN(M58:P58))</f>
        <v>737491.65</v>
      </c>
      <c r="R58" s="150">
        <f t="shared" ref="R58:R59" si="103">+IF(M58="N/A","N/A",ROUND(AVERAGE(M58:P58),0))</f>
        <v>974554</v>
      </c>
      <c r="S58" s="150">
        <f t="shared" ref="S58:S59" si="104">+IF(Q58="N/A","N/A",AVERAGE(Q58:R58))</f>
        <v>856022.82499999995</v>
      </c>
      <c r="U58" s="60" t="s">
        <v>8</v>
      </c>
      <c r="V58" s="60" t="s">
        <v>8</v>
      </c>
      <c r="W58" s="60" t="s">
        <v>8</v>
      </c>
      <c r="X58" s="60" t="s">
        <v>8</v>
      </c>
      <c r="Y58" s="60" t="s">
        <v>8</v>
      </c>
      <c r="Z58" s="60" t="s">
        <v>8</v>
      </c>
      <c r="AA58" s="60" t="s">
        <v>8</v>
      </c>
      <c r="AC58" s="32" t="s">
        <v>8</v>
      </c>
      <c r="AD58" s="32" t="s">
        <v>8</v>
      </c>
      <c r="AE58" s="32" t="s">
        <v>8</v>
      </c>
      <c r="AF58" s="32" t="s">
        <v>8</v>
      </c>
      <c r="AG58" s="32" t="s">
        <v>8</v>
      </c>
      <c r="AH58" s="32" t="s">
        <v>8</v>
      </c>
      <c r="AI58" s="32" t="s">
        <v>8</v>
      </c>
      <c r="AK58" s="59">
        <v>1348319.7</v>
      </c>
      <c r="AL58" s="59"/>
      <c r="AM58" s="59"/>
      <c r="AN58" s="59"/>
      <c r="AO58" s="150">
        <f t="shared" si="84"/>
        <v>1348319.7</v>
      </c>
      <c r="AP58" s="150">
        <f t="shared" si="85"/>
        <v>1348320</v>
      </c>
      <c r="AQ58" s="150">
        <f t="shared" si="86"/>
        <v>1348319.85</v>
      </c>
    </row>
    <row r="59" spans="1:43" ht="13.5" thickBot="1" x14ac:dyDescent="0.25">
      <c r="A59" s="19">
        <v>45</v>
      </c>
      <c r="B59" s="18" t="s">
        <v>182</v>
      </c>
      <c r="C59" s="29">
        <v>1</v>
      </c>
      <c r="E59" s="59">
        <v>1284114</v>
      </c>
      <c r="F59" s="59">
        <v>745291.4037560001</v>
      </c>
      <c r="G59" s="59"/>
      <c r="H59" s="59">
        <v>627181.50002776051</v>
      </c>
      <c r="I59" s="150">
        <f t="shared" si="99"/>
        <v>627181.50002776051</v>
      </c>
      <c r="J59" s="150">
        <f t="shared" si="100"/>
        <v>885529</v>
      </c>
      <c r="K59" s="150">
        <f t="shared" si="101"/>
        <v>756355.2500138802</v>
      </c>
      <c r="M59" s="59">
        <v>1309796.28</v>
      </c>
      <c r="N59" s="59">
        <v>950175</v>
      </c>
      <c r="O59" s="59"/>
      <c r="P59" s="59">
        <v>799596.21</v>
      </c>
      <c r="Q59" s="150">
        <f t="shared" si="102"/>
        <v>799596.21</v>
      </c>
      <c r="R59" s="150">
        <f t="shared" si="103"/>
        <v>1019856</v>
      </c>
      <c r="S59" s="150">
        <f t="shared" si="104"/>
        <v>909726.10499999998</v>
      </c>
      <c r="U59" s="59">
        <v>1194226.02</v>
      </c>
      <c r="V59" s="59">
        <v>698822.85093899991</v>
      </c>
      <c r="W59" s="59"/>
      <c r="X59" s="59">
        <v>588077.04167360673</v>
      </c>
      <c r="Y59" s="150">
        <f t="shared" ref="Y59:Y61" si="105">+IF(U59="N/A","N/A",MIN(U59:X59))</f>
        <v>588077.04167360673</v>
      </c>
      <c r="Z59" s="150">
        <f t="shared" ref="Z59:Z61" si="106">+IF(U59="N/A","N/A",ROUND(AVERAGE(U59:X59),0))</f>
        <v>827042</v>
      </c>
      <c r="AA59" s="150">
        <f t="shared" ref="AA59:AA61" si="107">+IF(Y59="N/A","N/A",AVERAGE(Y59:Z59))</f>
        <v>707559.52083680336</v>
      </c>
      <c r="AC59" s="59">
        <v>1168543.74</v>
      </c>
      <c r="AD59" s="59">
        <v>656895.80805495009</v>
      </c>
      <c r="AE59" s="59"/>
      <c r="AF59" s="59">
        <v>552794.37838885002</v>
      </c>
      <c r="AG59" s="150">
        <f t="shared" ref="AG59:AG61" si="108">+IF(AC59="N/A","N/A",MIN(AC59:AF59))</f>
        <v>552794.37838885002</v>
      </c>
      <c r="AH59" s="150">
        <f t="shared" ref="AH59:AH61" si="109">+IF(AC59="N/A","N/A",ROUND(AVERAGE(AC59:AF59),0))</f>
        <v>792745</v>
      </c>
      <c r="AI59" s="150">
        <f t="shared" ref="AI59:AI61" si="110">+IF(AG59="N/A","N/A",AVERAGE(AG59:AH59))</f>
        <v>672769.68919442501</v>
      </c>
      <c r="AK59" s="59">
        <v>1348319.7</v>
      </c>
      <c r="AL59" s="59"/>
      <c r="AM59" s="59"/>
      <c r="AN59" s="59"/>
      <c r="AO59" s="150">
        <f t="shared" si="84"/>
        <v>1348319.7</v>
      </c>
      <c r="AP59" s="150">
        <f t="shared" si="85"/>
        <v>1348320</v>
      </c>
      <c r="AQ59" s="150">
        <f t="shared" si="86"/>
        <v>1348319.85</v>
      </c>
    </row>
    <row r="60" spans="1:43" ht="13.5" thickBot="1" x14ac:dyDescent="0.25">
      <c r="A60" s="23">
        <v>46</v>
      </c>
      <c r="B60" s="18" t="s">
        <v>183</v>
      </c>
      <c r="C60" s="29">
        <v>1</v>
      </c>
      <c r="E60" s="68" t="s">
        <v>8</v>
      </c>
      <c r="F60" s="68" t="s">
        <v>8</v>
      </c>
      <c r="G60" s="68" t="s">
        <v>8</v>
      </c>
      <c r="H60" s="68" t="s">
        <v>8</v>
      </c>
      <c r="I60" s="68" t="s">
        <v>8</v>
      </c>
      <c r="J60" s="68" t="s">
        <v>8</v>
      </c>
      <c r="K60" s="68" t="s">
        <v>8</v>
      </c>
      <c r="M60" s="68" t="s">
        <v>8</v>
      </c>
      <c r="N60" s="68" t="s">
        <v>8</v>
      </c>
      <c r="O60" s="68" t="s">
        <v>8</v>
      </c>
      <c r="P60" s="68" t="s">
        <v>8</v>
      </c>
      <c r="Q60" s="68" t="s">
        <v>8</v>
      </c>
      <c r="R60" s="68" t="s">
        <v>8</v>
      </c>
      <c r="S60" s="68" t="s">
        <v>8</v>
      </c>
      <c r="U60" s="59">
        <v>377263</v>
      </c>
      <c r="V60" s="59">
        <v>285975</v>
      </c>
      <c r="W60" s="59"/>
      <c r="X60" s="59">
        <v>240655.17</v>
      </c>
      <c r="Y60" s="150">
        <f t="shared" si="105"/>
        <v>240655.17</v>
      </c>
      <c r="Z60" s="150">
        <f t="shared" si="106"/>
        <v>301298</v>
      </c>
      <c r="AA60" s="150">
        <f t="shared" si="107"/>
        <v>270976.58500000002</v>
      </c>
      <c r="AC60" s="59">
        <v>329464</v>
      </c>
      <c r="AD60" s="59">
        <v>285975</v>
      </c>
      <c r="AE60" s="59"/>
      <c r="AF60" s="59">
        <v>240655.17</v>
      </c>
      <c r="AG60" s="150">
        <f t="shared" si="108"/>
        <v>240655.17</v>
      </c>
      <c r="AH60" s="150">
        <f t="shared" si="109"/>
        <v>285365</v>
      </c>
      <c r="AI60" s="150">
        <f t="shared" si="110"/>
        <v>263010.08500000002</v>
      </c>
      <c r="AK60" s="59">
        <v>430746</v>
      </c>
      <c r="AL60" s="59"/>
      <c r="AM60" s="59"/>
      <c r="AN60" s="59"/>
      <c r="AO60" s="150">
        <f t="shared" si="84"/>
        <v>430746</v>
      </c>
      <c r="AP60" s="150">
        <f t="shared" si="85"/>
        <v>430746</v>
      </c>
      <c r="AQ60" s="150">
        <f t="shared" si="86"/>
        <v>430746</v>
      </c>
    </row>
    <row r="61" spans="1:43" ht="13.5" thickBot="1" x14ac:dyDescent="0.25">
      <c r="A61" s="19">
        <v>47</v>
      </c>
      <c r="B61" s="18" t="s">
        <v>184</v>
      </c>
      <c r="C61" s="29">
        <v>1</v>
      </c>
      <c r="E61" s="68" t="s">
        <v>8</v>
      </c>
      <c r="F61" s="68" t="s">
        <v>8</v>
      </c>
      <c r="G61" s="68" t="s">
        <v>8</v>
      </c>
      <c r="H61" s="68" t="s">
        <v>8</v>
      </c>
      <c r="I61" s="68" t="s">
        <v>8</v>
      </c>
      <c r="J61" s="68" t="s">
        <v>8</v>
      </c>
      <c r="K61" s="68" t="s">
        <v>8</v>
      </c>
      <c r="M61" s="68" t="s">
        <v>8</v>
      </c>
      <c r="N61" s="68" t="s">
        <v>8</v>
      </c>
      <c r="O61" s="68" t="s">
        <v>8</v>
      </c>
      <c r="P61" s="68" t="s">
        <v>8</v>
      </c>
      <c r="Q61" s="68" t="s">
        <v>8</v>
      </c>
      <c r="R61" s="68" t="s">
        <v>8</v>
      </c>
      <c r="S61" s="68" t="s">
        <v>8</v>
      </c>
      <c r="U61" s="59">
        <v>377263</v>
      </c>
      <c r="V61" s="59">
        <v>249075</v>
      </c>
      <c r="W61" s="59"/>
      <c r="X61" s="59">
        <v>209602.89</v>
      </c>
      <c r="Y61" s="150">
        <f t="shared" si="105"/>
        <v>209602.89</v>
      </c>
      <c r="Z61" s="150">
        <f t="shared" si="106"/>
        <v>278647</v>
      </c>
      <c r="AA61" s="150">
        <f t="shared" si="107"/>
        <v>244124.94500000001</v>
      </c>
      <c r="AC61" s="59">
        <v>329464</v>
      </c>
      <c r="AD61" s="59">
        <v>249075</v>
      </c>
      <c r="AE61" s="59"/>
      <c r="AF61" s="59">
        <v>209602.89</v>
      </c>
      <c r="AG61" s="150">
        <f t="shared" si="108"/>
        <v>209602.89</v>
      </c>
      <c r="AH61" s="150">
        <f t="shared" si="109"/>
        <v>262714</v>
      </c>
      <c r="AI61" s="150">
        <f t="shared" si="110"/>
        <v>236158.44500000001</v>
      </c>
      <c r="AK61" s="59">
        <v>430746</v>
      </c>
      <c r="AL61" s="59"/>
      <c r="AM61" s="59"/>
      <c r="AN61" s="59"/>
      <c r="AO61" s="150">
        <f t="shared" si="84"/>
        <v>430746</v>
      </c>
      <c r="AP61" s="150">
        <f t="shared" si="85"/>
        <v>430746</v>
      </c>
      <c r="AQ61" s="150">
        <f t="shared" si="86"/>
        <v>430746</v>
      </c>
    </row>
    <row r="62" spans="1:43" s="66" customFormat="1" ht="15.75" thickBot="1" x14ac:dyDescent="0.3">
      <c r="A62" s="71"/>
      <c r="B62" s="72" t="s">
        <v>137</v>
      </c>
      <c r="C62" s="73"/>
      <c r="D62" s="65"/>
      <c r="E62" s="65"/>
      <c r="F62" s="65"/>
      <c r="G62" s="65"/>
      <c r="H62" s="65"/>
      <c r="I62" s="65"/>
      <c r="J62" s="65"/>
      <c r="K62" s="65"/>
      <c r="L62" s="65"/>
      <c r="M62" s="65"/>
      <c r="N62" s="65"/>
      <c r="O62" s="65"/>
      <c r="P62" s="65"/>
      <c r="Q62" s="65"/>
      <c r="R62" s="65"/>
      <c r="S62" s="65"/>
      <c r="T62" s="65"/>
      <c r="U62" s="65"/>
      <c r="V62" s="65"/>
      <c r="W62" s="65"/>
      <c r="X62" s="65"/>
      <c r="Y62" s="65"/>
      <c r="Z62" s="65"/>
      <c r="AA62" s="65"/>
      <c r="AB62" s="65"/>
      <c r="AC62" s="65"/>
      <c r="AD62" s="65"/>
      <c r="AE62" s="65"/>
      <c r="AF62" s="65"/>
      <c r="AG62" s="65"/>
      <c r="AH62" s="65"/>
      <c r="AI62" s="65"/>
      <c r="AK62" s="65"/>
      <c r="AL62" s="65"/>
      <c r="AM62" s="65"/>
      <c r="AN62" s="65"/>
      <c r="AO62" s="65"/>
      <c r="AP62" s="65"/>
      <c r="AQ62" s="65"/>
    </row>
    <row r="63" spans="1:43" ht="13.5" thickBot="1" x14ac:dyDescent="0.25">
      <c r="A63" s="23">
        <v>48</v>
      </c>
      <c r="B63" s="17" t="s">
        <v>175</v>
      </c>
      <c r="C63" s="30">
        <v>1</v>
      </c>
      <c r="E63" s="59">
        <v>192000</v>
      </c>
      <c r="F63" s="59">
        <v>115930.50183413333</v>
      </c>
      <c r="G63" s="59"/>
      <c r="H63" s="59">
        <v>97558.439119079179</v>
      </c>
      <c r="I63" s="150">
        <f t="shared" ref="I63:I66" si="111">+IF(E63="N/A","N/A",MIN(E63:H63))</f>
        <v>97558.439119079179</v>
      </c>
      <c r="J63" s="150">
        <f t="shared" ref="J63:J66" si="112">+IF(E63="N/A","N/A",ROUND(AVERAGE(E63:H63),0))</f>
        <v>135163</v>
      </c>
      <c r="K63" s="150">
        <f t="shared" ref="K63:K66" si="113">+IF(I63="N/A","N/A",AVERAGE(I63:J63))</f>
        <v>116360.71955953959</v>
      </c>
      <c r="M63" s="59">
        <v>195840</v>
      </c>
      <c r="N63" s="59">
        <v>141450</v>
      </c>
      <c r="O63" s="59"/>
      <c r="P63" s="59">
        <v>119033.74</v>
      </c>
      <c r="Q63" s="150">
        <f t="shared" ref="Q63:Q66" si="114">+IF(M63="N/A","N/A",MIN(M63:P63))</f>
        <v>119033.74</v>
      </c>
      <c r="R63" s="150">
        <f t="shared" ref="R63:R66" si="115">+IF(M63="N/A","N/A",ROUND(AVERAGE(M63:P63),0))</f>
        <v>152108</v>
      </c>
      <c r="S63" s="150">
        <f t="shared" ref="S63:S66" si="116">+IF(Q63="N/A","N/A",AVERAGE(Q63:R63))</f>
        <v>135570.87</v>
      </c>
      <c r="U63" s="59">
        <v>178560</v>
      </c>
      <c r="V63" s="59">
        <v>115930.50183413333</v>
      </c>
      <c r="W63" s="59"/>
      <c r="X63" s="59">
        <v>97558.439119079179</v>
      </c>
      <c r="Y63" s="150">
        <f t="shared" ref="Y63:Y66" si="117">+IF(U63="N/A","N/A",MIN(U63:X63))</f>
        <v>97558.439119079179</v>
      </c>
      <c r="Z63" s="150">
        <f t="shared" ref="Z63:Z66" si="118">+IF(U63="N/A","N/A",ROUND(AVERAGE(U63:X63),0))</f>
        <v>130683</v>
      </c>
      <c r="AA63" s="150">
        <f t="shared" ref="AA63:AA66" si="119">+IF(Y63="N/A","N/A",AVERAGE(Y63:Z63))</f>
        <v>114120.71955953959</v>
      </c>
      <c r="AC63" s="59">
        <v>174720</v>
      </c>
      <c r="AD63" s="59">
        <v>120232.41034666667</v>
      </c>
      <c r="AE63" s="59"/>
      <c r="AF63" s="59">
        <v>101178.60355446045</v>
      </c>
      <c r="AG63" s="150">
        <f t="shared" ref="AG63" si="120">+IF(AC63="N/A","N/A",MIN(AC63:AF63))</f>
        <v>101178.60355446045</v>
      </c>
      <c r="AH63" s="150">
        <f t="shared" ref="AH63" si="121">+IF(AC63="N/A","N/A",ROUND(AVERAGE(AC63:AF63),0))</f>
        <v>132044</v>
      </c>
      <c r="AI63" s="150">
        <f t="shared" ref="AI63" si="122">+IF(AG63="N/A","N/A",AVERAGE(AG63:AH63))</f>
        <v>116611.30177723023</v>
      </c>
      <c r="AK63" s="59">
        <v>201600</v>
      </c>
      <c r="AL63" s="59"/>
      <c r="AM63" s="59"/>
      <c r="AN63" s="59"/>
      <c r="AO63" s="150">
        <f t="shared" ref="AO63:AO66" si="123">+IF(AK63="N/A","N/A",MIN(AK63:AN63))</f>
        <v>201600</v>
      </c>
      <c r="AP63" s="150">
        <f t="shared" ref="AP63:AP66" si="124">+IF(AK63="N/A","N/A",ROUND(AVERAGE(AK63:AN63),0))</f>
        <v>201600</v>
      </c>
      <c r="AQ63" s="150">
        <f t="shared" ref="AQ63:AQ66" si="125">+IF(AO63="N/A","N/A",AVERAGE(AO63:AP63))</f>
        <v>201600</v>
      </c>
    </row>
    <row r="64" spans="1:43" ht="13.5" thickBot="1" x14ac:dyDescent="0.25">
      <c r="A64" s="19">
        <v>49</v>
      </c>
      <c r="B64" s="18" t="s">
        <v>185</v>
      </c>
      <c r="C64" s="30">
        <v>1</v>
      </c>
      <c r="E64" s="59">
        <v>301688.40000000002</v>
      </c>
      <c r="F64" s="59">
        <v>214618.00267373337</v>
      </c>
      <c r="G64" s="59"/>
      <c r="H64" s="59">
        <v>180606.45832155875</v>
      </c>
      <c r="I64" s="150">
        <f t="shared" si="111"/>
        <v>180606.45832155875</v>
      </c>
      <c r="J64" s="150">
        <f t="shared" si="112"/>
        <v>232304</v>
      </c>
      <c r="K64" s="150">
        <f t="shared" si="113"/>
        <v>206455.22916077939</v>
      </c>
      <c r="M64" s="59">
        <v>307722.16800000001</v>
      </c>
      <c r="N64" s="59">
        <v>351847.95750000002</v>
      </c>
      <c r="O64" s="59"/>
      <c r="P64" s="59">
        <v>296088.92394900002</v>
      </c>
      <c r="Q64" s="150">
        <f t="shared" si="114"/>
        <v>296088.92394900002</v>
      </c>
      <c r="R64" s="150">
        <f t="shared" si="115"/>
        <v>318553</v>
      </c>
      <c r="S64" s="150">
        <f t="shared" si="116"/>
        <v>307320.96197449998</v>
      </c>
      <c r="U64" s="59">
        <v>280570.212</v>
      </c>
      <c r="V64" s="59">
        <v>208248.03767373334</v>
      </c>
      <c r="W64" s="59"/>
      <c r="X64" s="59">
        <v>175245.97223022539</v>
      </c>
      <c r="Y64" s="150">
        <f t="shared" si="117"/>
        <v>175245.97223022539</v>
      </c>
      <c r="Z64" s="150">
        <f t="shared" si="118"/>
        <v>221355</v>
      </c>
      <c r="AA64" s="150">
        <f t="shared" si="119"/>
        <v>198300.4861151127</v>
      </c>
      <c r="AC64" s="32" t="s">
        <v>8</v>
      </c>
      <c r="AD64" s="32" t="s">
        <v>8</v>
      </c>
      <c r="AE64" s="32" t="s">
        <v>8</v>
      </c>
      <c r="AF64" s="32" t="s">
        <v>8</v>
      </c>
      <c r="AG64" s="32" t="s">
        <v>8</v>
      </c>
      <c r="AH64" s="32" t="s">
        <v>8</v>
      </c>
      <c r="AI64" s="32" t="s">
        <v>8</v>
      </c>
      <c r="AK64" s="59">
        <v>316772.82</v>
      </c>
      <c r="AL64" s="59"/>
      <c r="AM64" s="59"/>
      <c r="AN64" s="59"/>
      <c r="AO64" s="150">
        <f t="shared" si="123"/>
        <v>316772.82</v>
      </c>
      <c r="AP64" s="150">
        <f t="shared" si="124"/>
        <v>316773</v>
      </c>
      <c r="AQ64" s="150">
        <f t="shared" si="125"/>
        <v>316772.91000000003</v>
      </c>
    </row>
    <row r="65" spans="1:43" ht="13.5" thickBot="1" x14ac:dyDescent="0.25">
      <c r="A65" s="19">
        <v>50</v>
      </c>
      <c r="B65" s="18" t="s">
        <v>186</v>
      </c>
      <c r="C65" s="30">
        <v>1</v>
      </c>
      <c r="E65" s="59">
        <v>156000</v>
      </c>
      <c r="F65" s="59">
        <v>117159.16021846668</v>
      </c>
      <c r="G65" s="59"/>
      <c r="H65" s="59">
        <v>98592.386115682631</v>
      </c>
      <c r="I65" s="150">
        <f t="shared" si="111"/>
        <v>98592.386115682631</v>
      </c>
      <c r="J65" s="150">
        <f t="shared" si="112"/>
        <v>123917</v>
      </c>
      <c r="K65" s="150">
        <f t="shared" si="113"/>
        <v>111254.69305784132</v>
      </c>
      <c r="M65" s="59">
        <v>159120</v>
      </c>
      <c r="N65" s="59">
        <v>132225</v>
      </c>
      <c r="O65" s="59"/>
      <c r="P65" s="59">
        <v>111270.67</v>
      </c>
      <c r="Q65" s="150">
        <f t="shared" si="114"/>
        <v>111270.67</v>
      </c>
      <c r="R65" s="150">
        <f t="shared" si="115"/>
        <v>134205</v>
      </c>
      <c r="S65" s="150">
        <f t="shared" si="116"/>
        <v>122737.83499999999</v>
      </c>
      <c r="U65" s="59">
        <v>145080</v>
      </c>
      <c r="V65" s="59">
        <v>117159.16021846668</v>
      </c>
      <c r="W65" s="59"/>
      <c r="X65" s="59">
        <v>98592.386115682631</v>
      </c>
      <c r="Y65" s="150">
        <f t="shared" si="117"/>
        <v>98592.386115682631</v>
      </c>
      <c r="Z65" s="150">
        <f t="shared" si="118"/>
        <v>120277</v>
      </c>
      <c r="AA65" s="150">
        <f t="shared" si="119"/>
        <v>109434.69305784132</v>
      </c>
      <c r="AC65" s="32" t="s">
        <v>8</v>
      </c>
      <c r="AD65" s="32" t="s">
        <v>8</v>
      </c>
      <c r="AE65" s="32" t="s">
        <v>8</v>
      </c>
      <c r="AF65" s="32" t="s">
        <v>8</v>
      </c>
      <c r="AG65" s="32" t="s">
        <v>8</v>
      </c>
      <c r="AH65" s="32" t="s">
        <v>8</v>
      </c>
      <c r="AI65" s="32" t="s">
        <v>8</v>
      </c>
      <c r="AK65" s="59">
        <v>163800</v>
      </c>
      <c r="AL65" s="59"/>
      <c r="AM65" s="59"/>
      <c r="AN65" s="59"/>
      <c r="AO65" s="150">
        <f t="shared" si="123"/>
        <v>163800</v>
      </c>
      <c r="AP65" s="150">
        <f t="shared" si="124"/>
        <v>163800</v>
      </c>
      <c r="AQ65" s="150">
        <f t="shared" si="125"/>
        <v>163800</v>
      </c>
    </row>
    <row r="66" spans="1:43" ht="13.5" thickBot="1" x14ac:dyDescent="0.25">
      <c r="A66" s="21">
        <v>51</v>
      </c>
      <c r="B66" s="22" t="s">
        <v>187</v>
      </c>
      <c r="C66" s="30">
        <v>1</v>
      </c>
      <c r="E66" s="59">
        <v>156000</v>
      </c>
      <c r="F66" s="59">
        <v>135460.42492026667</v>
      </c>
      <c r="G66" s="59"/>
      <c r="H66" s="59">
        <v>113993.3616136341</v>
      </c>
      <c r="I66" s="150">
        <f t="shared" si="111"/>
        <v>113993.3616136341</v>
      </c>
      <c r="J66" s="150">
        <f t="shared" si="112"/>
        <v>135151</v>
      </c>
      <c r="K66" s="150">
        <f t="shared" si="113"/>
        <v>124572.18080681705</v>
      </c>
      <c r="M66" s="59">
        <v>159120</v>
      </c>
      <c r="N66" s="59">
        <v>209100</v>
      </c>
      <c r="O66" s="59"/>
      <c r="P66" s="59">
        <v>175962.92</v>
      </c>
      <c r="Q66" s="150">
        <f t="shared" si="114"/>
        <v>159120</v>
      </c>
      <c r="R66" s="150">
        <f t="shared" si="115"/>
        <v>181394</v>
      </c>
      <c r="S66" s="150">
        <f t="shared" si="116"/>
        <v>170257</v>
      </c>
      <c r="U66" s="59">
        <v>145080</v>
      </c>
      <c r="V66" s="59">
        <v>135460.42492026667</v>
      </c>
      <c r="W66" s="59"/>
      <c r="X66" s="59">
        <v>113993.3616136341</v>
      </c>
      <c r="Y66" s="150">
        <f t="shared" si="117"/>
        <v>113993.3616136341</v>
      </c>
      <c r="Z66" s="150">
        <f t="shared" si="118"/>
        <v>131511</v>
      </c>
      <c r="AA66" s="150">
        <f t="shared" si="119"/>
        <v>122752.18080681705</v>
      </c>
      <c r="AC66" s="32" t="s">
        <v>8</v>
      </c>
      <c r="AD66" s="32" t="s">
        <v>8</v>
      </c>
      <c r="AE66" s="32" t="s">
        <v>8</v>
      </c>
      <c r="AF66" s="32" t="s">
        <v>8</v>
      </c>
      <c r="AG66" s="32" t="s">
        <v>8</v>
      </c>
      <c r="AH66" s="32" t="s">
        <v>8</v>
      </c>
      <c r="AI66" s="32" t="s">
        <v>8</v>
      </c>
      <c r="AK66" s="59">
        <v>163800</v>
      </c>
      <c r="AL66" s="59"/>
      <c r="AM66" s="59"/>
      <c r="AN66" s="59"/>
      <c r="AO66" s="150">
        <f t="shared" si="123"/>
        <v>163800</v>
      </c>
      <c r="AP66" s="150">
        <f t="shared" si="124"/>
        <v>163800</v>
      </c>
      <c r="AQ66" s="150">
        <f t="shared" si="125"/>
        <v>163800</v>
      </c>
    </row>
    <row r="67" spans="1:43" s="66" customFormat="1" ht="15.75" thickBot="1" x14ac:dyDescent="0.3">
      <c r="A67" s="71"/>
      <c r="B67" s="74" t="s">
        <v>312</v>
      </c>
      <c r="C67" s="75"/>
      <c r="D67" s="64"/>
      <c r="E67" s="65"/>
      <c r="F67" s="65"/>
      <c r="G67" s="65"/>
      <c r="H67" s="65"/>
      <c r="I67" s="65"/>
      <c r="J67" s="65"/>
      <c r="K67" s="65"/>
      <c r="L67" s="65"/>
      <c r="M67" s="65"/>
      <c r="N67" s="65"/>
      <c r="O67" s="65"/>
      <c r="P67" s="65"/>
      <c r="Q67" s="65"/>
      <c r="R67" s="65"/>
      <c r="S67" s="65"/>
      <c r="T67" s="65"/>
      <c r="U67" s="65"/>
      <c r="V67" s="65"/>
      <c r="W67" s="65"/>
      <c r="X67" s="65"/>
      <c r="Y67" s="65"/>
      <c r="Z67" s="65"/>
      <c r="AA67" s="65"/>
      <c r="AB67" s="65"/>
      <c r="AC67" s="65"/>
      <c r="AD67" s="65"/>
      <c r="AE67" s="65"/>
      <c r="AF67" s="65"/>
      <c r="AG67" s="65"/>
      <c r="AH67" s="65"/>
      <c r="AI67" s="65"/>
      <c r="AK67" s="65"/>
      <c r="AL67" s="65"/>
      <c r="AM67" s="65"/>
      <c r="AN67" s="65"/>
      <c r="AO67" s="65"/>
      <c r="AP67" s="65"/>
      <c r="AQ67" s="65"/>
    </row>
    <row r="68" spans="1:43" ht="13.5" thickBot="1" x14ac:dyDescent="0.25">
      <c r="A68" s="24">
        <v>52</v>
      </c>
      <c r="B68" s="17" t="s">
        <v>279</v>
      </c>
      <c r="C68" s="30">
        <v>1</v>
      </c>
      <c r="E68" s="59">
        <v>132000</v>
      </c>
      <c r="F68" s="59">
        <v>88042.163962066668</v>
      </c>
      <c r="G68" s="59"/>
      <c r="H68" s="59">
        <v>74089.699922926928</v>
      </c>
      <c r="I68" s="150">
        <f t="shared" ref="I68" si="126">+IF(E68="N/A","N/A",MIN(E68:H68))</f>
        <v>74089.699922926928</v>
      </c>
      <c r="J68" s="150">
        <f t="shared" ref="J68" si="127">+IF(E68="N/A","N/A",ROUND(AVERAGE(E68:H68),0))</f>
        <v>98044</v>
      </c>
      <c r="K68" s="150">
        <f t="shared" ref="K68" si="128">+IF(I68="N/A","N/A",AVERAGE(I68:J68))</f>
        <v>86066.849961463464</v>
      </c>
      <c r="M68" s="59">
        <v>134640</v>
      </c>
      <c r="N68" s="59">
        <v>126075</v>
      </c>
      <c r="O68" s="59"/>
      <c r="P68" s="59">
        <v>106095.29000000001</v>
      </c>
      <c r="Q68" s="150">
        <f t="shared" ref="Q68" si="129">+IF(M68="N/A","N/A",MIN(M68:P68))</f>
        <v>106095.29000000001</v>
      </c>
      <c r="R68" s="150">
        <f t="shared" ref="R68" si="130">+IF(M68="N/A","N/A",ROUND(AVERAGE(M68:P68),0))</f>
        <v>122270</v>
      </c>
      <c r="S68" s="150">
        <f t="shared" ref="S68" si="131">+IF(Q68="N/A","N/A",AVERAGE(Q68:R68))</f>
        <v>114182.645</v>
      </c>
      <c r="U68" s="59">
        <v>122760</v>
      </c>
      <c r="V68" s="59">
        <v>83942.163962066668</v>
      </c>
      <c r="W68" s="59"/>
      <c r="X68" s="59">
        <v>70639.446589593586</v>
      </c>
      <c r="Y68" s="150">
        <f t="shared" ref="Y68" si="132">+IF(U68="N/A","N/A",MIN(U68:X68))</f>
        <v>70639.446589593586</v>
      </c>
      <c r="Z68" s="150">
        <f t="shared" ref="Z68" si="133">+IF(U68="N/A","N/A",ROUND(AVERAGE(U68:X68),0))</f>
        <v>92447</v>
      </c>
      <c r="AA68" s="150">
        <f t="shared" ref="AA68" si="134">+IF(Y68="N/A","N/A",AVERAGE(Y68:Z68))</f>
        <v>81543.2232947968</v>
      </c>
      <c r="AC68" s="59">
        <v>120120</v>
      </c>
      <c r="AD68" s="59">
        <v>83360.78439666667</v>
      </c>
      <c r="AE68" s="59"/>
      <c r="AF68" s="59">
        <v>70150.201032653771</v>
      </c>
      <c r="AG68" s="150">
        <f t="shared" ref="AG68:AG77" si="135">+IF(AC68="N/A","N/A",MIN(AC68:AF68))</f>
        <v>70150.201032653771</v>
      </c>
      <c r="AH68" s="150">
        <f t="shared" ref="AH68:AH77" si="136">+IF(AC68="N/A","N/A",ROUND(AVERAGE(AC68:AF68),0))</f>
        <v>91210</v>
      </c>
      <c r="AI68" s="150">
        <f t="shared" ref="AI68:AI77" si="137">+IF(AG68="N/A","N/A",AVERAGE(AG68:AH68))</f>
        <v>80680.100516326886</v>
      </c>
      <c r="AK68" s="59">
        <v>138600</v>
      </c>
      <c r="AL68" s="59"/>
      <c r="AM68" s="59"/>
      <c r="AN68" s="59"/>
      <c r="AO68" s="150">
        <f t="shared" ref="AO68:AO77" si="138">+IF(AK68="N/A","N/A",MIN(AK68:AN68))</f>
        <v>138600</v>
      </c>
      <c r="AP68" s="150">
        <f t="shared" ref="AP68:AP77" si="139">+IF(AK68="N/A","N/A",ROUND(AVERAGE(AK68:AN68),0))</f>
        <v>138600</v>
      </c>
      <c r="AQ68" s="150">
        <f t="shared" ref="AQ68:AQ77" si="140">+IF(AO68="N/A","N/A",AVERAGE(AO68:AP68))</f>
        <v>138600</v>
      </c>
    </row>
    <row r="69" spans="1:43" ht="13.5" thickBot="1" x14ac:dyDescent="0.25">
      <c r="A69" s="19">
        <v>53</v>
      </c>
      <c r="B69" s="18" t="s">
        <v>280</v>
      </c>
      <c r="C69" s="30">
        <v>1</v>
      </c>
      <c r="E69" s="68" t="s">
        <v>8</v>
      </c>
      <c r="F69" s="68" t="s">
        <v>8</v>
      </c>
      <c r="G69" s="68" t="s">
        <v>8</v>
      </c>
      <c r="H69" s="68" t="s">
        <v>8</v>
      </c>
      <c r="I69" s="68" t="s">
        <v>8</v>
      </c>
      <c r="J69" s="68" t="s">
        <v>8</v>
      </c>
      <c r="K69" s="68" t="s">
        <v>8</v>
      </c>
      <c r="M69" s="68" t="s">
        <v>8</v>
      </c>
      <c r="N69" s="68" t="s">
        <v>8</v>
      </c>
      <c r="O69" s="68" t="s">
        <v>8</v>
      </c>
      <c r="P69" s="68" t="s">
        <v>8</v>
      </c>
      <c r="Q69" s="68" t="s">
        <v>8</v>
      </c>
      <c r="R69" s="68" t="s">
        <v>8</v>
      </c>
      <c r="S69" s="68" t="s">
        <v>8</v>
      </c>
      <c r="U69" s="68" t="s">
        <v>8</v>
      </c>
      <c r="V69" s="68" t="s">
        <v>8</v>
      </c>
      <c r="W69" s="68" t="s">
        <v>8</v>
      </c>
      <c r="X69" s="68" t="s">
        <v>8</v>
      </c>
      <c r="Y69" s="68" t="s">
        <v>8</v>
      </c>
      <c r="Z69" s="68" t="s">
        <v>8</v>
      </c>
      <c r="AA69" s="68" t="s">
        <v>8</v>
      </c>
      <c r="AC69" s="59">
        <v>190000</v>
      </c>
      <c r="AD69" s="59">
        <v>81310.784396666655</v>
      </c>
      <c r="AE69" s="59"/>
      <c r="AF69" s="59">
        <v>68425.074365987108</v>
      </c>
      <c r="AG69" s="150">
        <f t="shared" si="135"/>
        <v>68425.074365987108</v>
      </c>
      <c r="AH69" s="150">
        <f t="shared" si="136"/>
        <v>113245</v>
      </c>
      <c r="AI69" s="150">
        <f t="shared" si="137"/>
        <v>90835.037182993547</v>
      </c>
      <c r="AK69" s="59">
        <v>380000</v>
      </c>
      <c r="AL69" s="59"/>
      <c r="AM69" s="59"/>
      <c r="AN69" s="59"/>
      <c r="AO69" s="150">
        <f t="shared" si="138"/>
        <v>380000</v>
      </c>
      <c r="AP69" s="150">
        <f t="shared" si="139"/>
        <v>380000</v>
      </c>
      <c r="AQ69" s="150">
        <f t="shared" si="140"/>
        <v>380000</v>
      </c>
    </row>
    <row r="70" spans="1:43" ht="13.5" thickBot="1" x14ac:dyDescent="0.25">
      <c r="A70" s="24">
        <v>54</v>
      </c>
      <c r="B70" s="18" t="s">
        <v>188</v>
      </c>
      <c r="C70" s="30">
        <v>1</v>
      </c>
      <c r="E70" s="59">
        <v>96000</v>
      </c>
      <c r="F70" s="59">
        <v>84807.777216466653</v>
      </c>
      <c r="G70" s="59"/>
      <c r="H70" s="59">
        <v>71367.881959440201</v>
      </c>
      <c r="I70" s="150">
        <f t="shared" ref="I70:I75" si="141">+IF(E70="N/A","N/A",MIN(E70:H70))</f>
        <v>71367.881959440201</v>
      </c>
      <c r="J70" s="150">
        <f t="shared" ref="J70:J75" si="142">+IF(E70="N/A","N/A",ROUND(AVERAGE(E70:H70),0))</f>
        <v>84059</v>
      </c>
      <c r="K70" s="150">
        <f t="shared" ref="K70:K75" si="143">+IF(I70="N/A","N/A",AVERAGE(I70:J70))</f>
        <v>77713.440979720093</v>
      </c>
      <c r="M70" s="59">
        <v>97920</v>
      </c>
      <c r="N70" s="59">
        <v>104550</v>
      </c>
      <c r="O70" s="59"/>
      <c r="P70" s="59">
        <v>87981.46</v>
      </c>
      <c r="Q70" s="150">
        <f t="shared" ref="Q70:Q75" si="144">+IF(M70="N/A","N/A",MIN(M70:P70))</f>
        <v>87981.46</v>
      </c>
      <c r="R70" s="150">
        <f t="shared" ref="R70:R75" si="145">+IF(M70="N/A","N/A",ROUND(AVERAGE(M70:P70),0))</f>
        <v>96817</v>
      </c>
      <c r="S70" s="150">
        <f t="shared" ref="S70:S75" si="146">+IF(Q70="N/A","N/A",AVERAGE(Q70:R70))</f>
        <v>92399.23000000001</v>
      </c>
      <c r="U70" s="59">
        <v>89280</v>
      </c>
      <c r="V70" s="59">
        <v>84807.777216466653</v>
      </c>
      <c r="W70" s="59"/>
      <c r="X70" s="59">
        <v>71367.881959440201</v>
      </c>
      <c r="Y70" s="150">
        <f t="shared" ref="Y70:Y77" si="147">+IF(U70="N/A","N/A",MIN(U70:X70))</f>
        <v>71367.881959440201</v>
      </c>
      <c r="Z70" s="150">
        <f t="shared" ref="Z70:Z77" si="148">+IF(U70="N/A","N/A",ROUND(AVERAGE(U70:X70),0))</f>
        <v>81819</v>
      </c>
      <c r="AA70" s="150">
        <f t="shared" ref="AA70:AA77" si="149">+IF(Y70="N/A","N/A",AVERAGE(Y70:Z70))</f>
        <v>76593.440979720093</v>
      </c>
      <c r="AC70" s="59">
        <v>87360</v>
      </c>
      <c r="AD70" s="59">
        <v>84317.377399999998</v>
      </c>
      <c r="AE70" s="59"/>
      <c r="AF70" s="59">
        <v>70955.198154213344</v>
      </c>
      <c r="AG70" s="150">
        <f t="shared" si="135"/>
        <v>70955.198154213344</v>
      </c>
      <c r="AH70" s="150">
        <f t="shared" si="136"/>
        <v>80878</v>
      </c>
      <c r="AI70" s="150">
        <f t="shared" si="137"/>
        <v>75916.599077106672</v>
      </c>
      <c r="AK70" s="59">
        <v>100800</v>
      </c>
      <c r="AL70" s="59"/>
      <c r="AM70" s="59"/>
      <c r="AN70" s="59"/>
      <c r="AO70" s="150">
        <f t="shared" si="138"/>
        <v>100800</v>
      </c>
      <c r="AP70" s="150">
        <f t="shared" si="139"/>
        <v>100800</v>
      </c>
      <c r="AQ70" s="150">
        <f t="shared" si="140"/>
        <v>100800</v>
      </c>
    </row>
    <row r="71" spans="1:43" ht="13.5" thickBot="1" x14ac:dyDescent="0.25">
      <c r="A71" s="19">
        <v>55</v>
      </c>
      <c r="B71" s="18" t="s">
        <v>189</v>
      </c>
      <c r="C71" s="30">
        <v>1</v>
      </c>
      <c r="E71" s="59">
        <v>96000</v>
      </c>
      <c r="F71" s="59">
        <v>92895.806175466641</v>
      </c>
      <c r="G71" s="59"/>
      <c r="H71" s="59">
        <v>78174.162173070989</v>
      </c>
      <c r="I71" s="150">
        <f t="shared" si="141"/>
        <v>78174.162173070989</v>
      </c>
      <c r="J71" s="150">
        <f t="shared" si="142"/>
        <v>89023</v>
      </c>
      <c r="K71" s="150">
        <f t="shared" si="143"/>
        <v>83598.581086535502</v>
      </c>
      <c r="M71" s="59">
        <v>97920</v>
      </c>
      <c r="N71" s="59">
        <v>104550</v>
      </c>
      <c r="O71" s="59"/>
      <c r="P71" s="59">
        <v>87981.46</v>
      </c>
      <c r="Q71" s="150">
        <f t="shared" si="144"/>
        <v>87981.46</v>
      </c>
      <c r="R71" s="150">
        <f t="shared" si="145"/>
        <v>96817</v>
      </c>
      <c r="S71" s="150">
        <f t="shared" si="146"/>
        <v>92399.23000000001</v>
      </c>
      <c r="U71" s="59">
        <v>89280</v>
      </c>
      <c r="V71" s="59">
        <v>92895.806175466641</v>
      </c>
      <c r="W71" s="59"/>
      <c r="X71" s="59">
        <v>78174.162173070989</v>
      </c>
      <c r="Y71" s="150">
        <f t="shared" si="147"/>
        <v>78174.162173070989</v>
      </c>
      <c r="Z71" s="150">
        <f t="shared" si="148"/>
        <v>86783</v>
      </c>
      <c r="AA71" s="150">
        <f t="shared" si="149"/>
        <v>82478.581086535502</v>
      </c>
      <c r="AC71" s="59">
        <v>87360</v>
      </c>
      <c r="AD71" s="59">
        <v>92671.780529999989</v>
      </c>
      <c r="AE71" s="59"/>
      <c r="AF71" s="59">
        <v>77985.638946235995</v>
      </c>
      <c r="AG71" s="150">
        <f t="shared" si="135"/>
        <v>77985.638946235995</v>
      </c>
      <c r="AH71" s="150">
        <f t="shared" si="136"/>
        <v>86006</v>
      </c>
      <c r="AI71" s="150">
        <f t="shared" si="137"/>
        <v>81995.819473117997</v>
      </c>
      <c r="AK71" s="59">
        <v>100800</v>
      </c>
      <c r="AL71" s="59"/>
      <c r="AM71" s="59"/>
      <c r="AN71" s="59"/>
      <c r="AO71" s="150">
        <f t="shared" si="138"/>
        <v>100800</v>
      </c>
      <c r="AP71" s="150">
        <f t="shared" si="139"/>
        <v>100800</v>
      </c>
      <c r="AQ71" s="150">
        <f t="shared" si="140"/>
        <v>100800</v>
      </c>
    </row>
    <row r="72" spans="1:43" ht="13.5" thickBot="1" x14ac:dyDescent="0.25">
      <c r="A72" s="24">
        <v>56</v>
      </c>
      <c r="B72" s="18" t="s">
        <v>190</v>
      </c>
      <c r="C72" s="30">
        <v>1</v>
      </c>
      <c r="E72" s="59">
        <v>384000</v>
      </c>
      <c r="F72" s="59">
        <v>382306.19163813337</v>
      </c>
      <c r="G72" s="59"/>
      <c r="H72" s="59">
        <v>321720.29562279064</v>
      </c>
      <c r="I72" s="150">
        <f t="shared" si="141"/>
        <v>321720.29562279064</v>
      </c>
      <c r="J72" s="150">
        <f t="shared" si="142"/>
        <v>362675</v>
      </c>
      <c r="K72" s="150">
        <f t="shared" si="143"/>
        <v>342197.64781139535</v>
      </c>
      <c r="M72" s="59">
        <v>391680</v>
      </c>
      <c r="N72" s="59">
        <v>415125</v>
      </c>
      <c r="O72" s="59"/>
      <c r="P72" s="59">
        <v>349338.15</v>
      </c>
      <c r="Q72" s="150">
        <f t="shared" si="144"/>
        <v>349338.15</v>
      </c>
      <c r="R72" s="150">
        <f t="shared" si="145"/>
        <v>385381</v>
      </c>
      <c r="S72" s="150">
        <f t="shared" si="146"/>
        <v>367359.57500000001</v>
      </c>
      <c r="U72" s="59">
        <v>357120</v>
      </c>
      <c r="V72" s="59">
        <v>359001.54790953331</v>
      </c>
      <c r="W72" s="59"/>
      <c r="X72" s="59">
        <v>302108.85057236435</v>
      </c>
      <c r="Y72" s="150">
        <f t="shared" si="147"/>
        <v>302108.85057236435</v>
      </c>
      <c r="Z72" s="150">
        <f t="shared" si="148"/>
        <v>339410</v>
      </c>
      <c r="AA72" s="150">
        <f t="shared" si="149"/>
        <v>320759.4252861822</v>
      </c>
      <c r="AC72" s="59">
        <v>349440</v>
      </c>
      <c r="AD72" s="59">
        <v>252341.75317333336</v>
      </c>
      <c r="AE72" s="59"/>
      <c r="AF72" s="59">
        <v>212351.94512816358</v>
      </c>
      <c r="AG72" s="150">
        <f t="shared" si="135"/>
        <v>212351.94512816358</v>
      </c>
      <c r="AH72" s="150">
        <f t="shared" si="136"/>
        <v>271378</v>
      </c>
      <c r="AI72" s="150">
        <f t="shared" si="137"/>
        <v>241864.97256408178</v>
      </c>
      <c r="AK72" s="59">
        <v>403200</v>
      </c>
      <c r="AL72" s="59"/>
      <c r="AM72" s="59"/>
      <c r="AN72" s="59"/>
      <c r="AO72" s="150">
        <f t="shared" si="138"/>
        <v>403200</v>
      </c>
      <c r="AP72" s="150">
        <f t="shared" si="139"/>
        <v>403200</v>
      </c>
      <c r="AQ72" s="150">
        <f t="shared" si="140"/>
        <v>403200</v>
      </c>
    </row>
    <row r="73" spans="1:43" ht="13.5" thickBot="1" x14ac:dyDescent="0.25">
      <c r="A73" s="19">
        <v>57</v>
      </c>
      <c r="B73" s="18" t="s">
        <v>191</v>
      </c>
      <c r="C73" s="30">
        <v>1</v>
      </c>
      <c r="E73" s="59">
        <v>360000</v>
      </c>
      <c r="F73" s="59">
        <v>327392.9862014</v>
      </c>
      <c r="G73" s="59"/>
      <c r="H73" s="59">
        <v>275509.44925642305</v>
      </c>
      <c r="I73" s="150">
        <f t="shared" si="141"/>
        <v>275509.44925642305</v>
      </c>
      <c r="J73" s="150">
        <f t="shared" si="142"/>
        <v>320967</v>
      </c>
      <c r="K73" s="150">
        <f t="shared" si="143"/>
        <v>298238.22462821152</v>
      </c>
      <c r="M73" s="59">
        <v>367200</v>
      </c>
      <c r="N73" s="59">
        <v>384375</v>
      </c>
      <c r="O73" s="59"/>
      <c r="P73" s="59">
        <v>323461.25</v>
      </c>
      <c r="Q73" s="150">
        <f t="shared" si="144"/>
        <v>323461.25</v>
      </c>
      <c r="R73" s="150">
        <f t="shared" si="145"/>
        <v>358345</v>
      </c>
      <c r="S73" s="150">
        <f t="shared" si="146"/>
        <v>340903.125</v>
      </c>
      <c r="U73" s="59">
        <v>334800</v>
      </c>
      <c r="V73" s="59">
        <v>319192.9862014</v>
      </c>
      <c r="W73" s="59"/>
      <c r="X73" s="59">
        <v>268608.94258975633</v>
      </c>
      <c r="Y73" s="150">
        <f t="shared" si="147"/>
        <v>268608.94258975633</v>
      </c>
      <c r="Z73" s="150">
        <f t="shared" si="148"/>
        <v>307534</v>
      </c>
      <c r="AA73" s="150">
        <f t="shared" si="149"/>
        <v>288071.47129487817</v>
      </c>
      <c r="AC73" s="59">
        <v>327600</v>
      </c>
      <c r="AD73" s="59">
        <v>257872.63964333336</v>
      </c>
      <c r="AE73" s="59"/>
      <c r="AF73" s="59">
        <v>217006.32548899425</v>
      </c>
      <c r="AG73" s="150">
        <f t="shared" si="135"/>
        <v>217006.32548899425</v>
      </c>
      <c r="AH73" s="150">
        <f t="shared" si="136"/>
        <v>267493</v>
      </c>
      <c r="AI73" s="150">
        <f t="shared" si="137"/>
        <v>242249.66274449712</v>
      </c>
      <c r="AK73" s="59">
        <v>378000</v>
      </c>
      <c r="AL73" s="59"/>
      <c r="AM73" s="59"/>
      <c r="AN73" s="59"/>
      <c r="AO73" s="150">
        <f t="shared" si="138"/>
        <v>378000</v>
      </c>
      <c r="AP73" s="150">
        <f t="shared" si="139"/>
        <v>378000</v>
      </c>
      <c r="AQ73" s="150">
        <f t="shared" si="140"/>
        <v>378000</v>
      </c>
    </row>
    <row r="74" spans="1:43" ht="13.5" thickBot="1" x14ac:dyDescent="0.25">
      <c r="A74" s="24">
        <v>58</v>
      </c>
      <c r="B74" s="18" t="s">
        <v>149</v>
      </c>
      <c r="C74" s="30">
        <v>1</v>
      </c>
      <c r="E74" s="59">
        <v>42000</v>
      </c>
      <c r="F74" s="59">
        <v>27070.368733266663</v>
      </c>
      <c r="G74" s="59"/>
      <c r="H74" s="59">
        <v>22780.397550369697</v>
      </c>
      <c r="I74" s="150">
        <f t="shared" si="141"/>
        <v>22780.397550369697</v>
      </c>
      <c r="J74" s="150">
        <f t="shared" si="142"/>
        <v>30617</v>
      </c>
      <c r="K74" s="150">
        <f t="shared" si="143"/>
        <v>26698.69877518485</v>
      </c>
      <c r="M74" s="59">
        <v>42840</v>
      </c>
      <c r="N74" s="59">
        <v>33825</v>
      </c>
      <c r="O74" s="59"/>
      <c r="P74" s="59">
        <v>28464.59</v>
      </c>
      <c r="Q74" s="150">
        <f t="shared" si="144"/>
        <v>28464.59</v>
      </c>
      <c r="R74" s="150">
        <f t="shared" si="145"/>
        <v>35043</v>
      </c>
      <c r="S74" s="150">
        <f t="shared" si="146"/>
        <v>31753.794999999998</v>
      </c>
      <c r="U74" s="59">
        <v>39060</v>
      </c>
      <c r="V74" s="59">
        <v>27070.368733266663</v>
      </c>
      <c r="W74" s="59"/>
      <c r="X74" s="59">
        <v>22780.397550369697</v>
      </c>
      <c r="Y74" s="150">
        <f t="shared" si="147"/>
        <v>22780.397550369697</v>
      </c>
      <c r="Z74" s="150">
        <f t="shared" si="148"/>
        <v>29637</v>
      </c>
      <c r="AA74" s="150">
        <f t="shared" si="149"/>
        <v>26208.69877518485</v>
      </c>
      <c r="AC74" s="59">
        <v>38220</v>
      </c>
      <c r="AD74" s="59">
        <v>26698.334609583333</v>
      </c>
      <c r="AE74" s="59"/>
      <c r="AF74" s="59">
        <v>22467.321458820388</v>
      </c>
      <c r="AG74" s="150">
        <f t="shared" si="135"/>
        <v>22467.321458820388</v>
      </c>
      <c r="AH74" s="150">
        <f t="shared" si="136"/>
        <v>29129</v>
      </c>
      <c r="AI74" s="150">
        <f t="shared" si="137"/>
        <v>25798.160729410192</v>
      </c>
      <c r="AK74" s="59">
        <v>44100</v>
      </c>
      <c r="AL74" s="59"/>
      <c r="AM74" s="59"/>
      <c r="AN74" s="59"/>
      <c r="AO74" s="150">
        <f t="shared" si="138"/>
        <v>44100</v>
      </c>
      <c r="AP74" s="150">
        <f t="shared" si="139"/>
        <v>44100</v>
      </c>
      <c r="AQ74" s="150">
        <f t="shared" si="140"/>
        <v>44100</v>
      </c>
    </row>
    <row r="75" spans="1:43" ht="13.5" thickBot="1" x14ac:dyDescent="0.25">
      <c r="A75" s="19">
        <v>59</v>
      </c>
      <c r="B75" s="18" t="s">
        <v>281</v>
      </c>
      <c r="C75" s="30">
        <v>1</v>
      </c>
      <c r="E75" s="59">
        <v>700000</v>
      </c>
      <c r="F75" s="59">
        <v>450289.27285218338</v>
      </c>
      <c r="G75" s="59"/>
      <c r="H75" s="59">
        <v>378929.77185914357</v>
      </c>
      <c r="I75" s="150">
        <f t="shared" si="141"/>
        <v>378929.77185914357</v>
      </c>
      <c r="J75" s="150">
        <f t="shared" si="142"/>
        <v>509740</v>
      </c>
      <c r="K75" s="150">
        <f t="shared" si="143"/>
        <v>444334.88592957181</v>
      </c>
      <c r="M75" s="59">
        <v>714000</v>
      </c>
      <c r="N75" s="59">
        <v>482775</v>
      </c>
      <c r="O75" s="59"/>
      <c r="P75" s="59">
        <v>406267.33</v>
      </c>
      <c r="Q75" s="150">
        <f t="shared" si="144"/>
        <v>406267.33</v>
      </c>
      <c r="R75" s="150">
        <f t="shared" si="145"/>
        <v>534347</v>
      </c>
      <c r="S75" s="150">
        <f t="shared" si="146"/>
        <v>470307.16500000004</v>
      </c>
      <c r="U75" s="59">
        <v>651000</v>
      </c>
      <c r="V75" s="59">
        <v>415439.27285218332</v>
      </c>
      <c r="W75" s="59"/>
      <c r="X75" s="59">
        <v>349602.61852581019</v>
      </c>
      <c r="Y75" s="150">
        <f t="shared" si="147"/>
        <v>349602.61852581019</v>
      </c>
      <c r="Z75" s="150">
        <f t="shared" si="148"/>
        <v>472014</v>
      </c>
      <c r="AA75" s="150">
        <f t="shared" si="149"/>
        <v>410808.3092629051</v>
      </c>
      <c r="AC75" s="59">
        <v>637000</v>
      </c>
      <c r="AD75" s="59">
        <v>390059.96064333327</v>
      </c>
      <c r="AE75" s="59"/>
      <c r="AF75" s="59">
        <v>328245.28766086086</v>
      </c>
      <c r="AG75" s="150">
        <f t="shared" si="135"/>
        <v>328245.28766086086</v>
      </c>
      <c r="AH75" s="150">
        <f t="shared" si="136"/>
        <v>451768</v>
      </c>
      <c r="AI75" s="150">
        <f t="shared" si="137"/>
        <v>390006.64383043046</v>
      </c>
      <c r="AK75" s="59">
        <v>735000</v>
      </c>
      <c r="AL75" s="59"/>
      <c r="AM75" s="59"/>
      <c r="AN75" s="59"/>
      <c r="AO75" s="150">
        <f t="shared" si="138"/>
        <v>735000</v>
      </c>
      <c r="AP75" s="150">
        <f t="shared" si="139"/>
        <v>735000</v>
      </c>
      <c r="AQ75" s="150">
        <f t="shared" si="140"/>
        <v>735000</v>
      </c>
    </row>
    <row r="76" spans="1:43" ht="13.5" thickBot="1" x14ac:dyDescent="0.25">
      <c r="A76" s="24">
        <v>60</v>
      </c>
      <c r="B76" s="18" t="s">
        <v>282</v>
      </c>
      <c r="C76" s="30">
        <v>1</v>
      </c>
      <c r="E76" s="76" t="s">
        <v>8</v>
      </c>
      <c r="F76" s="76" t="s">
        <v>8</v>
      </c>
      <c r="G76" s="76" t="s">
        <v>8</v>
      </c>
      <c r="H76" s="76" t="s">
        <v>8</v>
      </c>
      <c r="I76" s="76" t="s">
        <v>8</v>
      </c>
      <c r="J76" s="76" t="s">
        <v>8</v>
      </c>
      <c r="K76" s="76" t="s">
        <v>8</v>
      </c>
      <c r="M76" s="76" t="s">
        <v>8</v>
      </c>
      <c r="N76" s="76" t="s">
        <v>8</v>
      </c>
      <c r="O76" s="76" t="s">
        <v>8</v>
      </c>
      <c r="P76" s="76" t="s">
        <v>8</v>
      </c>
      <c r="Q76" s="76" t="s">
        <v>8</v>
      </c>
      <c r="R76" s="76" t="s">
        <v>8</v>
      </c>
      <c r="S76" s="76" t="s">
        <v>8</v>
      </c>
      <c r="U76" s="59">
        <v>450000</v>
      </c>
      <c r="V76" s="59">
        <v>618075</v>
      </c>
      <c r="W76" s="59"/>
      <c r="X76" s="59">
        <v>520125.69</v>
      </c>
      <c r="Y76" s="150">
        <f t="shared" si="147"/>
        <v>450000</v>
      </c>
      <c r="Z76" s="150">
        <f t="shared" si="148"/>
        <v>529400</v>
      </c>
      <c r="AA76" s="150">
        <f t="shared" si="149"/>
        <v>489700</v>
      </c>
      <c r="AC76" s="59">
        <v>350000</v>
      </c>
      <c r="AD76" s="59">
        <v>581175</v>
      </c>
      <c r="AE76" s="59"/>
      <c r="AF76" s="59">
        <v>489073.41000000003</v>
      </c>
      <c r="AG76" s="150">
        <f t="shared" si="135"/>
        <v>350000</v>
      </c>
      <c r="AH76" s="150">
        <f t="shared" si="136"/>
        <v>473416</v>
      </c>
      <c r="AI76" s="150">
        <f t="shared" si="137"/>
        <v>411708</v>
      </c>
      <c r="AK76" s="59">
        <v>760000</v>
      </c>
      <c r="AL76" s="59"/>
      <c r="AM76" s="59"/>
      <c r="AN76" s="59"/>
      <c r="AO76" s="150">
        <f t="shared" si="138"/>
        <v>760000</v>
      </c>
      <c r="AP76" s="150">
        <f t="shared" si="139"/>
        <v>760000</v>
      </c>
      <c r="AQ76" s="150">
        <f t="shared" si="140"/>
        <v>760000</v>
      </c>
    </row>
    <row r="77" spans="1:43" ht="13.5" thickBot="1" x14ac:dyDescent="0.25">
      <c r="A77" s="19">
        <v>61</v>
      </c>
      <c r="B77" s="18" t="s">
        <v>283</v>
      </c>
      <c r="C77" s="30">
        <v>1</v>
      </c>
      <c r="E77" s="59">
        <v>1200000</v>
      </c>
      <c r="F77" s="59">
        <v>678272.46802066662</v>
      </c>
      <c r="G77" s="59"/>
      <c r="H77" s="59">
        <v>570783.37651134923</v>
      </c>
      <c r="I77" s="150">
        <f t="shared" ref="I77" si="150">+IF(E77="N/A","N/A",MIN(E77:H77))</f>
        <v>570783.37651134923</v>
      </c>
      <c r="J77" s="150">
        <f t="shared" ref="J77" si="151">+IF(E77="N/A","N/A",ROUND(AVERAGE(E77:H77),0))</f>
        <v>816352</v>
      </c>
      <c r="K77" s="150">
        <f t="shared" ref="K77" si="152">+IF(I77="N/A","N/A",AVERAGE(I77:J77))</f>
        <v>693567.68825567467</v>
      </c>
      <c r="M77" s="59">
        <v>1224000</v>
      </c>
      <c r="N77" s="59">
        <v>691875</v>
      </c>
      <c r="O77" s="59"/>
      <c r="P77" s="59">
        <v>582230.25</v>
      </c>
      <c r="Q77" s="150">
        <f t="shared" ref="Q77" si="153">+IF(M77="N/A","N/A",MIN(M77:P77))</f>
        <v>582230.25</v>
      </c>
      <c r="R77" s="150">
        <f t="shared" ref="R77" si="154">+IF(M77="N/A","N/A",ROUND(AVERAGE(M77:P77),0))</f>
        <v>832702</v>
      </c>
      <c r="S77" s="150">
        <f t="shared" ref="S77" si="155">+IF(Q77="N/A","N/A",AVERAGE(Q77:R77))</f>
        <v>707466.125</v>
      </c>
      <c r="U77" s="59">
        <v>1116000</v>
      </c>
      <c r="V77" s="59">
        <v>678272.46802066662</v>
      </c>
      <c r="W77" s="59"/>
      <c r="X77" s="59">
        <v>570783.37651134923</v>
      </c>
      <c r="Y77" s="150">
        <f t="shared" si="147"/>
        <v>570783.37651134923</v>
      </c>
      <c r="Z77" s="150">
        <f t="shared" si="148"/>
        <v>788352</v>
      </c>
      <c r="AA77" s="150">
        <f t="shared" si="149"/>
        <v>679567.68825567467</v>
      </c>
      <c r="AC77" s="59">
        <v>1092000</v>
      </c>
      <c r="AD77" s="59">
        <v>635961.36869499995</v>
      </c>
      <c r="AE77" s="59"/>
      <c r="AF77" s="59">
        <v>535177.52005150064</v>
      </c>
      <c r="AG77" s="150">
        <f t="shared" si="135"/>
        <v>535177.52005150064</v>
      </c>
      <c r="AH77" s="150">
        <f t="shared" si="136"/>
        <v>754380</v>
      </c>
      <c r="AI77" s="150">
        <f t="shared" si="137"/>
        <v>644778.76002575038</v>
      </c>
      <c r="AK77" s="59">
        <v>1260000</v>
      </c>
      <c r="AL77" s="59"/>
      <c r="AM77" s="59"/>
      <c r="AN77" s="59"/>
      <c r="AO77" s="150">
        <f t="shared" si="138"/>
        <v>1260000</v>
      </c>
      <c r="AP77" s="150">
        <f t="shared" si="139"/>
        <v>1260000</v>
      </c>
      <c r="AQ77" s="150">
        <f t="shared" si="140"/>
        <v>1260000</v>
      </c>
    </row>
    <row r="78" spans="1:43" s="66" customFormat="1" ht="15.75" thickBot="1" x14ac:dyDescent="0.3">
      <c r="A78" s="71"/>
      <c r="B78" s="72" t="s">
        <v>138</v>
      </c>
      <c r="C78" s="73"/>
      <c r="D78" s="64"/>
      <c r="E78" s="65"/>
      <c r="F78" s="65"/>
      <c r="G78" s="65"/>
      <c r="H78" s="65"/>
      <c r="I78" s="65"/>
      <c r="J78" s="65"/>
      <c r="K78" s="65"/>
      <c r="L78" s="65"/>
      <c r="M78" s="65"/>
      <c r="N78" s="65"/>
      <c r="O78" s="65"/>
      <c r="P78" s="65"/>
      <c r="Q78" s="65"/>
      <c r="R78" s="65"/>
      <c r="S78" s="65"/>
      <c r="T78" s="65"/>
      <c r="U78" s="65"/>
      <c r="V78" s="65"/>
      <c r="W78" s="65"/>
      <c r="X78" s="65"/>
      <c r="Y78" s="65"/>
      <c r="Z78" s="65"/>
      <c r="AA78" s="65"/>
      <c r="AB78" s="65"/>
      <c r="AC78" s="65"/>
      <c r="AD78" s="65"/>
      <c r="AE78" s="65"/>
      <c r="AF78" s="65"/>
      <c r="AG78" s="65"/>
      <c r="AH78" s="65"/>
      <c r="AI78" s="65"/>
      <c r="AK78" s="65"/>
      <c r="AL78" s="65"/>
      <c r="AM78" s="65"/>
      <c r="AN78" s="65"/>
      <c r="AO78" s="65"/>
      <c r="AP78" s="65"/>
      <c r="AQ78" s="65"/>
    </row>
    <row r="79" spans="1:43" ht="13.5" thickBot="1" x14ac:dyDescent="0.25">
      <c r="A79" s="23">
        <v>62</v>
      </c>
      <c r="B79" s="17" t="s">
        <v>284</v>
      </c>
      <c r="C79" s="30">
        <v>1</v>
      </c>
      <c r="E79" s="59">
        <v>960000</v>
      </c>
      <c r="F79" s="59">
        <v>342386.73667786672</v>
      </c>
      <c r="G79" s="59"/>
      <c r="H79" s="59">
        <v>288127.06817364192</v>
      </c>
      <c r="I79" s="150">
        <f t="shared" ref="I79:I85" si="156">+IF(E79="N/A","N/A",MIN(E79:H79))</f>
        <v>288127.06817364192</v>
      </c>
      <c r="J79" s="150">
        <f t="shared" ref="J79:J85" si="157">+IF(E79="N/A","N/A",ROUND(AVERAGE(E79:H79),0))</f>
        <v>530171</v>
      </c>
      <c r="K79" s="150">
        <f t="shared" ref="K79:K85" si="158">+IF(I79="N/A","N/A",AVERAGE(I79:J79))</f>
        <v>409149.03408682096</v>
      </c>
      <c r="M79" s="59">
        <v>979200</v>
      </c>
      <c r="N79" s="59">
        <v>421275</v>
      </c>
      <c r="O79" s="59"/>
      <c r="P79" s="59">
        <v>354513.53</v>
      </c>
      <c r="Q79" s="150">
        <f t="shared" ref="Q79:Q85" si="159">+IF(M79="N/A","N/A",MIN(M79:P79))</f>
        <v>354513.53</v>
      </c>
      <c r="R79" s="150">
        <f t="shared" ref="R79:R85" si="160">+IF(M79="N/A","N/A",ROUND(AVERAGE(M79:P79),0))</f>
        <v>584996</v>
      </c>
      <c r="S79" s="150">
        <f t="shared" ref="S79:S85" si="161">+IF(Q79="N/A","N/A",AVERAGE(Q79:R79))</f>
        <v>469754.76500000001</v>
      </c>
      <c r="U79" s="59">
        <v>892800</v>
      </c>
      <c r="V79" s="59">
        <v>301386.73667786666</v>
      </c>
      <c r="W79" s="59"/>
      <c r="X79" s="59">
        <v>253624.53484030857</v>
      </c>
      <c r="Y79" s="150">
        <f t="shared" ref="Y79:Y82" si="162">+IF(U79="N/A","N/A",MIN(U79:X79))</f>
        <v>253624.53484030857</v>
      </c>
      <c r="Z79" s="150">
        <f t="shared" ref="Z79:Z82" si="163">+IF(U79="N/A","N/A",ROUND(AVERAGE(U79:X79),0))</f>
        <v>482604</v>
      </c>
      <c r="AA79" s="150">
        <f t="shared" ref="AA79:AA82" si="164">+IF(Y79="N/A","N/A",AVERAGE(Y79:Z79))</f>
        <v>368114.2674201543</v>
      </c>
      <c r="AC79" s="59">
        <v>873600</v>
      </c>
      <c r="AD79" s="59">
        <v>288548.64550833334</v>
      </c>
      <c r="AE79" s="59"/>
      <c r="AF79" s="59">
        <v>242820.95755949887</v>
      </c>
      <c r="AG79" s="150">
        <f t="shared" ref="AG79:AG84" si="165">+IF(AC79="N/A","N/A",MIN(AC79:AF79))</f>
        <v>242820.95755949887</v>
      </c>
      <c r="AH79" s="150">
        <f t="shared" ref="AH79:AH84" si="166">+IF(AC79="N/A","N/A",ROUND(AVERAGE(AC79:AF79),0))</f>
        <v>468323</v>
      </c>
      <c r="AI79" s="150">
        <f t="shared" ref="AI79:AI84" si="167">+IF(AG79="N/A","N/A",AVERAGE(AG79:AH79))</f>
        <v>355571.97877974942</v>
      </c>
      <c r="AK79" s="59">
        <v>1008000</v>
      </c>
      <c r="AL79" s="59"/>
      <c r="AM79" s="59"/>
      <c r="AN79" s="59"/>
      <c r="AO79" s="150">
        <f t="shared" ref="AO79:AO89" si="168">+IF(AK79="N/A","N/A",MIN(AK79:AN79))</f>
        <v>1008000</v>
      </c>
      <c r="AP79" s="150">
        <f t="shared" ref="AP79:AP89" si="169">+IF(AK79="N/A","N/A",ROUND(AVERAGE(AK79:AN79),0))</f>
        <v>1008000</v>
      </c>
      <c r="AQ79" s="150">
        <f t="shared" ref="AQ79:AQ89" si="170">+IF(AO79="N/A","N/A",AVERAGE(AO79:AP79))</f>
        <v>1008000</v>
      </c>
    </row>
    <row r="80" spans="1:43" ht="13.5" thickBot="1" x14ac:dyDescent="0.25">
      <c r="A80" s="19">
        <v>63</v>
      </c>
      <c r="B80" s="18" t="s">
        <v>257</v>
      </c>
      <c r="C80" s="30">
        <v>1</v>
      </c>
      <c r="E80" s="59">
        <v>144000</v>
      </c>
      <c r="F80" s="59">
        <v>146519.77453066668</v>
      </c>
      <c r="G80" s="59"/>
      <c r="H80" s="59">
        <v>123300.08304236125</v>
      </c>
      <c r="I80" s="150">
        <f t="shared" si="156"/>
        <v>123300.08304236125</v>
      </c>
      <c r="J80" s="150">
        <f t="shared" si="157"/>
        <v>137940</v>
      </c>
      <c r="K80" s="150">
        <f t="shared" si="158"/>
        <v>130620.04152118062</v>
      </c>
      <c r="M80" s="59">
        <v>146880</v>
      </c>
      <c r="N80" s="59">
        <v>159900</v>
      </c>
      <c r="O80" s="59"/>
      <c r="P80" s="59">
        <v>134559.88</v>
      </c>
      <c r="Q80" s="150">
        <f t="shared" si="159"/>
        <v>134559.88</v>
      </c>
      <c r="R80" s="150">
        <f t="shared" si="160"/>
        <v>147113</v>
      </c>
      <c r="S80" s="150">
        <f t="shared" si="161"/>
        <v>140836.44</v>
      </c>
      <c r="U80" s="59">
        <v>133920</v>
      </c>
      <c r="V80" s="59">
        <v>146519.77453066668</v>
      </c>
      <c r="W80" s="59"/>
      <c r="X80" s="59">
        <v>123300.08304236125</v>
      </c>
      <c r="Y80" s="150">
        <f t="shared" si="162"/>
        <v>123300.08304236125</v>
      </c>
      <c r="Z80" s="150">
        <f t="shared" si="163"/>
        <v>134580</v>
      </c>
      <c r="AA80" s="150">
        <f t="shared" si="164"/>
        <v>128940.04152118062</v>
      </c>
      <c r="AC80" s="59">
        <v>131040</v>
      </c>
      <c r="AD80" s="59">
        <v>115917.79741833331</v>
      </c>
      <c r="AE80" s="59"/>
      <c r="AF80" s="59">
        <v>97547.748032990887</v>
      </c>
      <c r="AG80" s="150">
        <f t="shared" si="165"/>
        <v>97547.748032990887</v>
      </c>
      <c r="AH80" s="150">
        <f t="shared" si="166"/>
        <v>114835</v>
      </c>
      <c r="AI80" s="150">
        <f t="shared" si="167"/>
        <v>106191.37401649545</v>
      </c>
      <c r="AK80" s="59">
        <v>151200</v>
      </c>
      <c r="AL80" s="59"/>
      <c r="AM80" s="59"/>
      <c r="AN80" s="59"/>
      <c r="AO80" s="150">
        <f t="shared" si="168"/>
        <v>151200</v>
      </c>
      <c r="AP80" s="150">
        <f t="shared" si="169"/>
        <v>151200</v>
      </c>
      <c r="AQ80" s="150">
        <f t="shared" si="170"/>
        <v>151200</v>
      </c>
    </row>
    <row r="81" spans="1:43" ht="13.5" thickBot="1" x14ac:dyDescent="0.25">
      <c r="A81" s="23">
        <v>64</v>
      </c>
      <c r="B81" s="18" t="s">
        <v>258</v>
      </c>
      <c r="C81" s="30">
        <v>1</v>
      </c>
      <c r="E81" s="59">
        <v>144000</v>
      </c>
      <c r="F81" s="59">
        <v>137170.05027839998</v>
      </c>
      <c r="G81" s="59"/>
      <c r="H81" s="59">
        <v>115432.05444062206</v>
      </c>
      <c r="I81" s="150">
        <f t="shared" si="156"/>
        <v>115432.05444062206</v>
      </c>
      <c r="J81" s="150">
        <f t="shared" si="157"/>
        <v>132201</v>
      </c>
      <c r="K81" s="150">
        <f t="shared" si="158"/>
        <v>123816.52722031102</v>
      </c>
      <c r="M81" s="59">
        <v>146880</v>
      </c>
      <c r="N81" s="59">
        <v>159900</v>
      </c>
      <c r="O81" s="59"/>
      <c r="P81" s="59">
        <v>134559.88</v>
      </c>
      <c r="Q81" s="150">
        <f t="shared" si="159"/>
        <v>134559.88</v>
      </c>
      <c r="R81" s="150">
        <f t="shared" si="160"/>
        <v>147113</v>
      </c>
      <c r="S81" s="150">
        <f t="shared" si="161"/>
        <v>140836.44</v>
      </c>
      <c r="U81" s="59">
        <v>133920</v>
      </c>
      <c r="V81" s="59">
        <v>137170.05027839998</v>
      </c>
      <c r="W81" s="59"/>
      <c r="X81" s="59">
        <v>115432.05444062206</v>
      </c>
      <c r="Y81" s="150">
        <f t="shared" si="162"/>
        <v>115432.05444062206</v>
      </c>
      <c r="Z81" s="150">
        <f t="shared" si="163"/>
        <v>128841</v>
      </c>
      <c r="AA81" s="150">
        <f t="shared" si="164"/>
        <v>122136.52722031102</v>
      </c>
      <c r="AC81" s="59">
        <v>131040</v>
      </c>
      <c r="AD81" s="59">
        <v>114315.25513791668</v>
      </c>
      <c r="AE81" s="59"/>
      <c r="AF81" s="59">
        <v>96199.168314743292</v>
      </c>
      <c r="AG81" s="150">
        <f t="shared" si="165"/>
        <v>96199.168314743292</v>
      </c>
      <c r="AH81" s="150">
        <f t="shared" si="166"/>
        <v>113851</v>
      </c>
      <c r="AI81" s="150">
        <f t="shared" si="167"/>
        <v>105025.08415737165</v>
      </c>
      <c r="AK81" s="59">
        <v>151200</v>
      </c>
      <c r="AL81" s="59"/>
      <c r="AM81" s="59"/>
      <c r="AN81" s="59"/>
      <c r="AO81" s="150">
        <f t="shared" si="168"/>
        <v>151200</v>
      </c>
      <c r="AP81" s="150">
        <f t="shared" si="169"/>
        <v>151200</v>
      </c>
      <c r="AQ81" s="150">
        <f t="shared" si="170"/>
        <v>151200</v>
      </c>
    </row>
    <row r="82" spans="1:43" ht="13.5" thickBot="1" x14ac:dyDescent="0.25">
      <c r="A82" s="19">
        <v>65</v>
      </c>
      <c r="B82" s="18" t="s">
        <v>193</v>
      </c>
      <c r="C82" s="30">
        <v>1</v>
      </c>
      <c r="E82" s="59">
        <v>3000000</v>
      </c>
      <c r="F82" s="59">
        <v>1983473.1218559998</v>
      </c>
      <c r="G82" s="59"/>
      <c r="H82" s="59">
        <v>1669142.6220148138</v>
      </c>
      <c r="I82" s="150">
        <f t="shared" si="156"/>
        <v>1669142.6220148138</v>
      </c>
      <c r="J82" s="150">
        <f t="shared" si="157"/>
        <v>2217539</v>
      </c>
      <c r="K82" s="150">
        <f t="shared" si="158"/>
        <v>1943340.811007407</v>
      </c>
      <c r="M82" s="59">
        <v>3060000</v>
      </c>
      <c r="N82" s="59">
        <v>2521500</v>
      </c>
      <c r="O82" s="59"/>
      <c r="P82" s="59">
        <v>2121905.8000000003</v>
      </c>
      <c r="Q82" s="150">
        <f t="shared" si="159"/>
        <v>2121905.8000000003</v>
      </c>
      <c r="R82" s="150">
        <f t="shared" si="160"/>
        <v>2567802</v>
      </c>
      <c r="S82" s="150">
        <f t="shared" si="161"/>
        <v>2344853.9000000004</v>
      </c>
      <c r="U82" s="59">
        <v>2790000</v>
      </c>
      <c r="V82" s="59">
        <v>1839973.121856</v>
      </c>
      <c r="W82" s="59"/>
      <c r="X82" s="59">
        <v>1548383.7553481471</v>
      </c>
      <c r="Y82" s="150">
        <f t="shared" si="162"/>
        <v>1548383.7553481471</v>
      </c>
      <c r="Z82" s="150">
        <f t="shared" si="163"/>
        <v>2059452</v>
      </c>
      <c r="AA82" s="150">
        <f t="shared" si="164"/>
        <v>1803917.8776740734</v>
      </c>
      <c r="AC82" s="59">
        <v>2730000</v>
      </c>
      <c r="AD82" s="59">
        <v>1399246.9928295335</v>
      </c>
      <c r="AE82" s="59"/>
      <c r="AF82" s="59">
        <v>1177501.6100406686</v>
      </c>
      <c r="AG82" s="150">
        <f t="shared" si="165"/>
        <v>1177501.6100406686</v>
      </c>
      <c r="AH82" s="150">
        <f t="shared" si="166"/>
        <v>1768916</v>
      </c>
      <c r="AI82" s="150">
        <f t="shared" si="167"/>
        <v>1473208.8050203342</v>
      </c>
      <c r="AK82" s="59">
        <v>3150000</v>
      </c>
      <c r="AL82" s="59"/>
      <c r="AM82" s="59"/>
      <c r="AN82" s="59"/>
      <c r="AO82" s="150">
        <f t="shared" si="168"/>
        <v>3150000</v>
      </c>
      <c r="AP82" s="150">
        <f t="shared" si="169"/>
        <v>3150000</v>
      </c>
      <c r="AQ82" s="150">
        <f t="shared" si="170"/>
        <v>3150000</v>
      </c>
    </row>
    <row r="83" spans="1:43" ht="13.5" thickBot="1" x14ac:dyDescent="0.25">
      <c r="A83" s="23">
        <v>66</v>
      </c>
      <c r="B83" s="18" t="s">
        <v>192</v>
      </c>
      <c r="C83" s="30">
        <v>1</v>
      </c>
      <c r="E83" s="59">
        <v>132000</v>
      </c>
      <c r="F83" s="59">
        <v>87964.306473600009</v>
      </c>
      <c r="G83" s="59"/>
      <c r="H83" s="59">
        <v>74024.180884120316</v>
      </c>
      <c r="I83" s="150">
        <f t="shared" si="156"/>
        <v>74024.180884120316</v>
      </c>
      <c r="J83" s="150">
        <f t="shared" si="157"/>
        <v>97996</v>
      </c>
      <c r="K83" s="150">
        <f t="shared" si="158"/>
        <v>86010.090442060158</v>
      </c>
      <c r="M83" s="59">
        <v>134640</v>
      </c>
      <c r="N83" s="59">
        <v>116850</v>
      </c>
      <c r="O83" s="59"/>
      <c r="P83" s="59">
        <v>98332.22</v>
      </c>
      <c r="Q83" s="150">
        <f t="shared" si="159"/>
        <v>98332.22</v>
      </c>
      <c r="R83" s="150">
        <f t="shared" si="160"/>
        <v>116607</v>
      </c>
      <c r="S83" s="150">
        <f t="shared" si="161"/>
        <v>107469.61</v>
      </c>
      <c r="U83" s="60" t="s">
        <v>8</v>
      </c>
      <c r="V83" s="60" t="s">
        <v>8</v>
      </c>
      <c r="W83" s="60" t="s">
        <v>8</v>
      </c>
      <c r="X83" s="60" t="s">
        <v>8</v>
      </c>
      <c r="Y83" s="60" t="s">
        <v>8</v>
      </c>
      <c r="Z83" s="60" t="s">
        <v>8</v>
      </c>
      <c r="AA83" s="60" t="s">
        <v>8</v>
      </c>
      <c r="AC83" s="59">
        <v>120120</v>
      </c>
      <c r="AD83" s="59">
        <v>87178.498235000006</v>
      </c>
      <c r="AE83" s="59"/>
      <c r="AF83" s="59">
        <v>73362.903446415337</v>
      </c>
      <c r="AG83" s="150">
        <f t="shared" si="165"/>
        <v>73362.903446415337</v>
      </c>
      <c r="AH83" s="150">
        <f t="shared" si="166"/>
        <v>93554</v>
      </c>
      <c r="AI83" s="150">
        <f t="shared" si="167"/>
        <v>83458.451723207661</v>
      </c>
      <c r="AK83" s="59">
        <v>138600</v>
      </c>
      <c r="AL83" s="59"/>
      <c r="AM83" s="59"/>
      <c r="AN83" s="59"/>
      <c r="AO83" s="150">
        <f t="shared" si="168"/>
        <v>138600</v>
      </c>
      <c r="AP83" s="150">
        <f t="shared" si="169"/>
        <v>138600</v>
      </c>
      <c r="AQ83" s="150">
        <f t="shared" si="170"/>
        <v>138600</v>
      </c>
    </row>
    <row r="84" spans="1:43" ht="13.5" thickBot="1" x14ac:dyDescent="0.25">
      <c r="A84" s="19">
        <v>67</v>
      </c>
      <c r="B84" s="18" t="s">
        <v>285</v>
      </c>
      <c r="C84" s="30">
        <v>1</v>
      </c>
      <c r="E84" s="59">
        <v>336000</v>
      </c>
      <c r="F84" s="59">
        <v>261889.16138560002</v>
      </c>
      <c r="G84" s="59"/>
      <c r="H84" s="59">
        <v>220386.32976452139</v>
      </c>
      <c r="I84" s="150">
        <f t="shared" si="156"/>
        <v>220386.32976452139</v>
      </c>
      <c r="J84" s="150">
        <f t="shared" si="157"/>
        <v>272758</v>
      </c>
      <c r="K84" s="150">
        <f t="shared" si="158"/>
        <v>246572.16488226069</v>
      </c>
      <c r="M84" s="59">
        <v>342720</v>
      </c>
      <c r="N84" s="59">
        <v>316725</v>
      </c>
      <c r="O84" s="59"/>
      <c r="P84" s="59">
        <v>266532.07</v>
      </c>
      <c r="Q84" s="150">
        <f t="shared" si="159"/>
        <v>266532.07</v>
      </c>
      <c r="R84" s="150">
        <f t="shared" si="160"/>
        <v>308659</v>
      </c>
      <c r="S84" s="150">
        <f t="shared" si="161"/>
        <v>287595.53500000003</v>
      </c>
      <c r="U84" s="59">
        <v>312480</v>
      </c>
      <c r="V84" s="59">
        <v>270089.16138560005</v>
      </c>
      <c r="W84" s="59"/>
      <c r="X84" s="59">
        <v>227286.83643118807</v>
      </c>
      <c r="Y84" s="150">
        <f t="shared" ref="Y84:Y85" si="171">+IF(U84="N/A","N/A",MIN(U84:X84))</f>
        <v>227286.83643118807</v>
      </c>
      <c r="Z84" s="150">
        <f t="shared" ref="Z84:Z85" si="172">+IF(U84="N/A","N/A",ROUND(AVERAGE(U84:X84),0))</f>
        <v>269952</v>
      </c>
      <c r="AA84" s="150">
        <f t="shared" ref="AA84:AA85" si="173">+IF(Y84="N/A","N/A",AVERAGE(Y84:Z84))</f>
        <v>248619.41821559402</v>
      </c>
      <c r="AC84" s="59">
        <v>305760</v>
      </c>
      <c r="AD84" s="59">
        <v>254885.65659833336</v>
      </c>
      <c r="AE84" s="59"/>
      <c r="AF84" s="59">
        <v>214492.70397494026</v>
      </c>
      <c r="AG84" s="150">
        <f t="shared" si="165"/>
        <v>214492.70397494026</v>
      </c>
      <c r="AH84" s="150">
        <f t="shared" si="166"/>
        <v>258379</v>
      </c>
      <c r="AI84" s="150">
        <f t="shared" si="167"/>
        <v>236435.85198747012</v>
      </c>
      <c r="AK84" s="59">
        <v>352800</v>
      </c>
      <c r="AL84" s="59"/>
      <c r="AM84" s="59"/>
      <c r="AN84" s="59"/>
      <c r="AO84" s="150">
        <f t="shared" si="168"/>
        <v>352800</v>
      </c>
      <c r="AP84" s="150">
        <f t="shared" si="169"/>
        <v>352800</v>
      </c>
      <c r="AQ84" s="150">
        <f t="shared" si="170"/>
        <v>352800</v>
      </c>
    </row>
    <row r="85" spans="1:43" ht="13.5" thickBot="1" x14ac:dyDescent="0.25">
      <c r="A85" s="23">
        <v>68</v>
      </c>
      <c r="B85" s="18" t="s">
        <v>194</v>
      </c>
      <c r="C85" s="30">
        <v>1</v>
      </c>
      <c r="E85" s="59">
        <v>120000</v>
      </c>
      <c r="F85" s="59">
        <v>119540.00275120002</v>
      </c>
      <c r="G85" s="59"/>
      <c r="H85" s="59">
        <v>100595.92511195212</v>
      </c>
      <c r="I85" s="150">
        <f t="shared" si="156"/>
        <v>100595.92511195212</v>
      </c>
      <c r="J85" s="150">
        <f t="shared" si="157"/>
        <v>113379</v>
      </c>
      <c r="K85" s="150">
        <f t="shared" si="158"/>
        <v>106987.46255597606</v>
      </c>
      <c r="M85" s="59">
        <v>122400</v>
      </c>
      <c r="N85" s="59">
        <v>123000</v>
      </c>
      <c r="O85" s="59"/>
      <c r="P85" s="59">
        <v>103507.6</v>
      </c>
      <c r="Q85" s="150">
        <f t="shared" si="159"/>
        <v>103507.6</v>
      </c>
      <c r="R85" s="150">
        <f t="shared" si="160"/>
        <v>116303</v>
      </c>
      <c r="S85" s="150">
        <f t="shared" si="161"/>
        <v>109905.3</v>
      </c>
      <c r="U85" s="59">
        <v>111600</v>
      </c>
      <c r="V85" s="59">
        <v>119540.00275120002</v>
      </c>
      <c r="W85" s="59"/>
      <c r="X85" s="59">
        <v>100595.92511195212</v>
      </c>
      <c r="Y85" s="150">
        <f t="shared" si="171"/>
        <v>100595.92511195212</v>
      </c>
      <c r="Z85" s="150">
        <f t="shared" si="172"/>
        <v>110579</v>
      </c>
      <c r="AA85" s="150">
        <f t="shared" si="173"/>
        <v>105587.46255597606</v>
      </c>
      <c r="AC85" s="32" t="s">
        <v>8</v>
      </c>
      <c r="AD85" s="32" t="s">
        <v>8</v>
      </c>
      <c r="AE85" s="32" t="s">
        <v>8</v>
      </c>
      <c r="AF85" s="32" t="s">
        <v>8</v>
      </c>
      <c r="AG85" s="32" t="s">
        <v>8</v>
      </c>
      <c r="AH85" s="32" t="s">
        <v>8</v>
      </c>
      <c r="AI85" s="32" t="s">
        <v>8</v>
      </c>
      <c r="AK85" s="59">
        <v>126000</v>
      </c>
      <c r="AL85" s="59"/>
      <c r="AM85" s="59"/>
      <c r="AN85" s="59"/>
      <c r="AO85" s="150">
        <f t="shared" si="168"/>
        <v>126000</v>
      </c>
      <c r="AP85" s="150">
        <f t="shared" si="169"/>
        <v>126000</v>
      </c>
      <c r="AQ85" s="150">
        <f t="shared" si="170"/>
        <v>126000</v>
      </c>
    </row>
    <row r="86" spans="1:43" ht="13.5" thickBot="1" x14ac:dyDescent="0.25">
      <c r="A86" s="19">
        <v>69</v>
      </c>
      <c r="B86" s="18" t="s">
        <v>195</v>
      </c>
      <c r="C86" s="30">
        <v>1</v>
      </c>
      <c r="E86" s="32" t="s">
        <v>8</v>
      </c>
      <c r="F86" s="32" t="s">
        <v>8</v>
      </c>
      <c r="G86" s="32" t="s">
        <v>8</v>
      </c>
      <c r="H86" s="32" t="s">
        <v>8</v>
      </c>
      <c r="I86" s="32" t="s">
        <v>8</v>
      </c>
      <c r="J86" s="32" t="s">
        <v>8</v>
      </c>
      <c r="K86" s="32" t="s">
        <v>8</v>
      </c>
      <c r="M86" s="32" t="s">
        <v>8</v>
      </c>
      <c r="N86" s="32" t="s">
        <v>8</v>
      </c>
      <c r="O86" s="32" t="s">
        <v>8</v>
      </c>
      <c r="P86" s="32" t="s">
        <v>8</v>
      </c>
      <c r="Q86" s="32" t="s">
        <v>8</v>
      </c>
      <c r="R86" s="32" t="s">
        <v>8</v>
      </c>
      <c r="S86" s="32" t="s">
        <v>8</v>
      </c>
      <c r="U86" s="32" t="s">
        <v>8</v>
      </c>
      <c r="V86" s="32" t="s">
        <v>8</v>
      </c>
      <c r="W86" s="32" t="s">
        <v>8</v>
      </c>
      <c r="X86" s="32" t="s">
        <v>8</v>
      </c>
      <c r="Y86" s="32" t="s">
        <v>8</v>
      </c>
      <c r="Z86" s="32" t="s">
        <v>8</v>
      </c>
      <c r="AA86" s="32" t="s">
        <v>8</v>
      </c>
      <c r="AC86" s="32" t="s">
        <v>8</v>
      </c>
      <c r="AD86" s="32" t="s">
        <v>8</v>
      </c>
      <c r="AE86" s="32" t="s">
        <v>8</v>
      </c>
      <c r="AF86" s="32" t="s">
        <v>8</v>
      </c>
      <c r="AG86" s="32" t="s">
        <v>8</v>
      </c>
      <c r="AH86" s="32" t="s">
        <v>8</v>
      </c>
      <c r="AI86" s="32" t="s">
        <v>8</v>
      </c>
      <c r="AK86" s="59">
        <v>1292631</v>
      </c>
      <c r="AL86" s="59"/>
      <c r="AM86" s="59"/>
      <c r="AN86" s="59"/>
      <c r="AO86" s="150">
        <f t="shared" si="168"/>
        <v>1292631</v>
      </c>
      <c r="AP86" s="150">
        <f t="shared" si="169"/>
        <v>1292631</v>
      </c>
      <c r="AQ86" s="150">
        <f t="shared" si="170"/>
        <v>1292631</v>
      </c>
    </row>
    <row r="87" spans="1:43" ht="13.5" thickBot="1" x14ac:dyDescent="0.25">
      <c r="A87" s="23">
        <v>70</v>
      </c>
      <c r="B87" s="18" t="s">
        <v>196</v>
      </c>
      <c r="C87" s="30">
        <v>1</v>
      </c>
      <c r="E87" s="59">
        <v>216000</v>
      </c>
      <c r="F87" s="59">
        <v>148275.78327626668</v>
      </c>
      <c r="G87" s="59"/>
      <c r="H87" s="59">
        <v>124777.80865891464</v>
      </c>
      <c r="I87" s="150">
        <f t="shared" ref="I87:I89" si="174">+IF(E87="N/A","N/A",MIN(E87:H87))</f>
        <v>124777.80865891464</v>
      </c>
      <c r="J87" s="150">
        <f t="shared" ref="J87:J89" si="175">+IF(E87="N/A","N/A",ROUND(AVERAGE(E87:H87),0))</f>
        <v>163018</v>
      </c>
      <c r="K87" s="150">
        <f t="shared" ref="K87:K89" si="176">+IF(I87="N/A","N/A",AVERAGE(I87:J87))</f>
        <v>143897.90432945732</v>
      </c>
      <c r="M87" s="59">
        <v>220320</v>
      </c>
      <c r="N87" s="59">
        <v>138375</v>
      </c>
      <c r="O87" s="59"/>
      <c r="P87" s="59">
        <v>116446.05</v>
      </c>
      <c r="Q87" s="150">
        <f t="shared" ref="Q87:Q89" si="177">+IF(M87="N/A","N/A",MIN(M87:P87))</f>
        <v>116446.05</v>
      </c>
      <c r="R87" s="150">
        <f t="shared" ref="R87:R89" si="178">+IF(M87="N/A","N/A",ROUND(AVERAGE(M87:P87),0))</f>
        <v>158380</v>
      </c>
      <c r="S87" s="150">
        <f t="shared" ref="S87:S89" si="179">+IF(Q87="N/A","N/A",AVERAGE(Q87:R87))</f>
        <v>137413.02499999999</v>
      </c>
      <c r="U87" s="59">
        <v>200880</v>
      </c>
      <c r="V87" s="59">
        <v>148275.78327626668</v>
      </c>
      <c r="W87" s="59"/>
      <c r="X87" s="59">
        <v>124777.80865891464</v>
      </c>
      <c r="Y87" s="150">
        <f t="shared" ref="Y87:Y89" si="180">+IF(U87="N/A","N/A",MIN(U87:X87))</f>
        <v>124777.80865891464</v>
      </c>
      <c r="Z87" s="150">
        <f t="shared" ref="Z87:Z89" si="181">+IF(U87="N/A","N/A",ROUND(AVERAGE(U87:X87),0))</f>
        <v>157978</v>
      </c>
      <c r="AA87" s="150">
        <f t="shared" ref="AA87:AA89" si="182">+IF(Y87="N/A","N/A",AVERAGE(Y87:Z87))</f>
        <v>141377.90432945732</v>
      </c>
      <c r="AC87" s="59">
        <v>196560</v>
      </c>
      <c r="AD87" s="59">
        <v>141958.53147333334</v>
      </c>
      <c r="AE87" s="59"/>
      <c r="AF87" s="59">
        <v>119461.6820514569</v>
      </c>
      <c r="AG87" s="150">
        <f t="shared" ref="AG87:AG89" si="183">+IF(AC87="N/A","N/A",MIN(AC87:AF87))</f>
        <v>119461.6820514569</v>
      </c>
      <c r="AH87" s="150">
        <f t="shared" ref="AH87:AH89" si="184">+IF(AC87="N/A","N/A",ROUND(AVERAGE(AC87:AF87),0))</f>
        <v>152660</v>
      </c>
      <c r="AI87" s="150">
        <f t="shared" ref="AI87:AI89" si="185">+IF(AG87="N/A","N/A",AVERAGE(AG87:AH87))</f>
        <v>136060.84102572844</v>
      </c>
      <c r="AK87" s="59">
        <v>226800</v>
      </c>
      <c r="AL87" s="59"/>
      <c r="AM87" s="59"/>
      <c r="AN87" s="59"/>
      <c r="AO87" s="150">
        <f t="shared" si="168"/>
        <v>226800</v>
      </c>
      <c r="AP87" s="150">
        <f t="shared" si="169"/>
        <v>226800</v>
      </c>
      <c r="AQ87" s="150">
        <f t="shared" si="170"/>
        <v>226800</v>
      </c>
    </row>
    <row r="88" spans="1:43" ht="13.5" thickBot="1" x14ac:dyDescent="0.25">
      <c r="A88" s="19">
        <v>71</v>
      </c>
      <c r="B88" s="18" t="s">
        <v>197</v>
      </c>
      <c r="C88" s="30">
        <v>1</v>
      </c>
      <c r="E88" s="59">
        <v>654223.19999999995</v>
      </c>
      <c r="F88" s="59">
        <v>377752.11942613329</v>
      </c>
      <c r="G88" s="59"/>
      <c r="H88" s="59">
        <v>317887.92907896289</v>
      </c>
      <c r="I88" s="150">
        <f t="shared" si="174"/>
        <v>317887.92907896289</v>
      </c>
      <c r="J88" s="150">
        <f t="shared" si="175"/>
        <v>449954</v>
      </c>
      <c r="K88" s="150">
        <f t="shared" si="176"/>
        <v>383920.96453948144</v>
      </c>
      <c r="M88" s="59">
        <v>667307.66399999999</v>
      </c>
      <c r="N88" s="59">
        <v>398269.69500000001</v>
      </c>
      <c r="O88" s="59"/>
      <c r="P88" s="59">
        <v>335153.986034</v>
      </c>
      <c r="Q88" s="150">
        <f t="shared" si="177"/>
        <v>335153.986034</v>
      </c>
      <c r="R88" s="150">
        <f t="shared" si="178"/>
        <v>466910</v>
      </c>
      <c r="S88" s="150">
        <f t="shared" si="179"/>
        <v>401031.99301700003</v>
      </c>
      <c r="U88" s="59">
        <v>608427.576</v>
      </c>
      <c r="V88" s="59">
        <v>331588.98942613328</v>
      </c>
      <c r="W88" s="59"/>
      <c r="X88" s="59">
        <v>279040.49172296294</v>
      </c>
      <c r="Y88" s="150">
        <f t="shared" si="180"/>
        <v>279040.49172296294</v>
      </c>
      <c r="Z88" s="150">
        <f t="shared" si="181"/>
        <v>406352</v>
      </c>
      <c r="AA88" s="150">
        <f t="shared" si="182"/>
        <v>342696.24586148147</v>
      </c>
      <c r="AC88" s="59">
        <v>595343.11199999996</v>
      </c>
      <c r="AD88" s="59">
        <v>190067.29775000003</v>
      </c>
      <c r="AE88" s="59"/>
      <c r="AF88" s="59">
        <v>159946.42137063338</v>
      </c>
      <c r="AG88" s="150">
        <f t="shared" si="183"/>
        <v>159946.42137063338</v>
      </c>
      <c r="AH88" s="150">
        <f t="shared" si="184"/>
        <v>315119</v>
      </c>
      <c r="AI88" s="150">
        <f t="shared" si="185"/>
        <v>237532.71068531671</v>
      </c>
      <c r="AK88" s="59">
        <v>686934.36</v>
      </c>
      <c r="AL88" s="59"/>
      <c r="AM88" s="59"/>
      <c r="AN88" s="59"/>
      <c r="AO88" s="150">
        <f t="shared" si="168"/>
        <v>686934.36</v>
      </c>
      <c r="AP88" s="150">
        <f t="shared" si="169"/>
        <v>686934</v>
      </c>
      <c r="AQ88" s="150">
        <f t="shared" si="170"/>
        <v>686934.17999999993</v>
      </c>
    </row>
    <row r="89" spans="1:43" ht="13.5" thickBot="1" x14ac:dyDescent="0.25">
      <c r="A89" s="23">
        <v>72</v>
      </c>
      <c r="B89" s="22" t="s">
        <v>198</v>
      </c>
      <c r="C89" s="30">
        <v>1</v>
      </c>
      <c r="E89" s="59">
        <v>816932.4</v>
      </c>
      <c r="F89" s="59">
        <v>455688.73495173338</v>
      </c>
      <c r="G89" s="59"/>
      <c r="H89" s="59">
        <v>383473.55529991904</v>
      </c>
      <c r="I89" s="150">
        <f t="shared" si="174"/>
        <v>383473.55529991904</v>
      </c>
      <c r="J89" s="150">
        <f t="shared" si="175"/>
        <v>552032</v>
      </c>
      <c r="K89" s="150">
        <f t="shared" si="176"/>
        <v>467752.77764995955</v>
      </c>
      <c r="M89" s="59">
        <v>833271.04800000007</v>
      </c>
      <c r="N89" s="59">
        <v>486088.92749999999</v>
      </c>
      <c r="O89" s="59"/>
      <c r="P89" s="59">
        <v>409056.08351299999</v>
      </c>
      <c r="Q89" s="150">
        <f t="shared" si="177"/>
        <v>409056.08351299999</v>
      </c>
      <c r="R89" s="150">
        <f t="shared" si="178"/>
        <v>576139</v>
      </c>
      <c r="S89" s="150">
        <f t="shared" si="179"/>
        <v>492597.54175650002</v>
      </c>
      <c r="U89" s="59">
        <v>759747.13199999998</v>
      </c>
      <c r="V89" s="59">
        <v>437737.08995173336</v>
      </c>
      <c r="W89" s="59"/>
      <c r="X89" s="59">
        <v>368366.79359258566</v>
      </c>
      <c r="Y89" s="150">
        <f t="shared" si="180"/>
        <v>368366.79359258566</v>
      </c>
      <c r="Z89" s="150">
        <f t="shared" si="181"/>
        <v>521950</v>
      </c>
      <c r="AA89" s="150">
        <f t="shared" si="182"/>
        <v>445158.39679629286</v>
      </c>
      <c r="AC89" s="59">
        <v>743408.48400000005</v>
      </c>
      <c r="AD89" s="59">
        <v>209528.18862500001</v>
      </c>
      <c r="AE89" s="59"/>
      <c r="AF89" s="59">
        <v>176323.25151968334</v>
      </c>
      <c r="AG89" s="150">
        <f t="shared" si="183"/>
        <v>176323.25151968334</v>
      </c>
      <c r="AH89" s="150">
        <f t="shared" si="184"/>
        <v>376420</v>
      </c>
      <c r="AI89" s="150">
        <f t="shared" si="185"/>
        <v>276371.62575984164</v>
      </c>
      <c r="AK89" s="59">
        <v>857779.02</v>
      </c>
      <c r="AL89" s="59"/>
      <c r="AM89" s="59"/>
      <c r="AN89" s="59"/>
      <c r="AO89" s="150">
        <f t="shared" si="168"/>
        <v>857779.02</v>
      </c>
      <c r="AP89" s="150">
        <f t="shared" si="169"/>
        <v>857779</v>
      </c>
      <c r="AQ89" s="150">
        <f t="shared" si="170"/>
        <v>857779.01</v>
      </c>
    </row>
    <row r="90" spans="1:43" s="66" customFormat="1" ht="15.75" thickBot="1" x14ac:dyDescent="0.3">
      <c r="A90" s="71"/>
      <c r="B90" s="72" t="s">
        <v>2</v>
      </c>
      <c r="C90" s="73"/>
      <c r="D90" s="64"/>
      <c r="E90" s="65"/>
      <c r="F90" s="65"/>
      <c r="G90" s="65"/>
      <c r="H90" s="65"/>
      <c r="I90" s="65"/>
      <c r="J90" s="65"/>
      <c r="K90" s="65"/>
      <c r="L90" s="65"/>
      <c r="M90" s="65"/>
      <c r="N90" s="65"/>
      <c r="O90" s="65"/>
      <c r="P90" s="65"/>
      <c r="Q90" s="65"/>
      <c r="R90" s="65"/>
      <c r="S90" s="65"/>
      <c r="T90" s="65"/>
      <c r="U90" s="65"/>
      <c r="V90" s="65"/>
      <c r="W90" s="65"/>
      <c r="X90" s="65"/>
      <c r="Y90" s="65"/>
      <c r="Z90" s="65"/>
      <c r="AA90" s="65"/>
      <c r="AB90" s="65"/>
      <c r="AC90" s="65"/>
      <c r="AD90" s="65"/>
      <c r="AE90" s="65"/>
      <c r="AF90" s="65"/>
      <c r="AG90" s="65"/>
      <c r="AH90" s="65"/>
      <c r="AI90" s="65"/>
      <c r="AK90" s="65"/>
      <c r="AL90" s="65"/>
      <c r="AM90" s="65"/>
      <c r="AN90" s="65"/>
      <c r="AO90" s="65"/>
      <c r="AP90" s="65"/>
      <c r="AQ90" s="65"/>
    </row>
    <row r="91" spans="1:43" ht="13.5" thickBot="1" x14ac:dyDescent="0.25">
      <c r="A91" s="23">
        <v>73</v>
      </c>
      <c r="B91" s="17" t="s">
        <v>259</v>
      </c>
      <c r="C91" s="30">
        <v>1</v>
      </c>
      <c r="E91" s="59">
        <v>186436.8</v>
      </c>
      <c r="F91" s="59">
        <v>130637.66067333333</v>
      </c>
      <c r="G91" s="59"/>
      <c r="H91" s="59">
        <v>109934.88395049689</v>
      </c>
      <c r="I91" s="150">
        <f t="shared" ref="I91:I114" si="186">+IF(E91="N/A","N/A",MIN(E91:H91))</f>
        <v>109934.88395049689</v>
      </c>
      <c r="J91" s="150">
        <f t="shared" ref="J91:J114" si="187">+IF(E91="N/A","N/A",ROUND(AVERAGE(E91:H91),0))</f>
        <v>142336</v>
      </c>
      <c r="K91" s="150">
        <f t="shared" ref="K91:K114" si="188">+IF(I91="N/A","N/A",AVERAGE(I91:J91))</f>
        <v>126135.44197524845</v>
      </c>
      <c r="M91" s="59">
        <v>190165.53599999999</v>
      </c>
      <c r="N91" s="59">
        <v>232498.29</v>
      </c>
      <c r="O91" s="59"/>
      <c r="P91" s="59">
        <v>195653.170748</v>
      </c>
      <c r="Q91" s="150">
        <f t="shared" ref="Q91:Q114" si="189">+IF(M91="N/A","N/A",MIN(M91:P91))</f>
        <v>190165.53599999999</v>
      </c>
      <c r="R91" s="150">
        <f t="shared" ref="R91:R114" si="190">+IF(M91="N/A","N/A",ROUND(AVERAGE(M91:P91),0))</f>
        <v>206106</v>
      </c>
      <c r="S91" s="150">
        <f t="shared" ref="S91:S114" si="191">+IF(Q91="N/A","N/A",AVERAGE(Q91:R91))</f>
        <v>198135.76799999998</v>
      </c>
      <c r="U91" s="59">
        <v>173386.22399999999</v>
      </c>
      <c r="V91" s="59">
        <v>125745.05399786668</v>
      </c>
      <c r="W91" s="59"/>
      <c r="X91" s="59">
        <v>105817.63212349257</v>
      </c>
      <c r="Y91" s="150">
        <f t="shared" ref="Y91:Y115" si="192">+IF(U91="N/A","N/A",MIN(U91:X91))</f>
        <v>105817.63212349257</v>
      </c>
      <c r="Z91" s="150">
        <f t="shared" ref="Z91:Z115" si="193">+IF(U91="N/A","N/A",ROUND(AVERAGE(U91:X91),0))</f>
        <v>134983</v>
      </c>
      <c r="AA91" s="150">
        <f t="shared" ref="AA91:AA115" si="194">+IF(Y91="N/A","N/A",AVERAGE(Y91:Z91))</f>
        <v>120400.31606174629</v>
      </c>
      <c r="AC91" s="59">
        <v>169657.48799999998</v>
      </c>
      <c r="AD91" s="59">
        <v>124530.45134833336</v>
      </c>
      <c r="AE91" s="59"/>
      <c r="AF91" s="59">
        <v>104795.51338197358</v>
      </c>
      <c r="AG91" s="150">
        <f t="shared" ref="AG91:AG115" si="195">+IF(AC91="N/A","N/A",MIN(AC91:AF91))</f>
        <v>104795.51338197358</v>
      </c>
      <c r="AH91" s="150">
        <f t="shared" ref="AH91:AH115" si="196">+IF(AC91="N/A","N/A",ROUND(AVERAGE(AC91:AF91),0))</f>
        <v>132994</v>
      </c>
      <c r="AI91" s="150">
        <f t="shared" ref="AI91:AI115" si="197">+IF(AG91="N/A","N/A",AVERAGE(AG91:AH91))</f>
        <v>118894.75669098679</v>
      </c>
      <c r="AK91" s="59">
        <v>195758.63999999998</v>
      </c>
      <c r="AL91" s="59"/>
      <c r="AM91" s="59"/>
      <c r="AN91" s="59"/>
      <c r="AO91" s="150">
        <f t="shared" ref="AO91:AO115" si="198">+IF(AK91="N/A","N/A",MIN(AK91:AN91))</f>
        <v>195758.63999999998</v>
      </c>
      <c r="AP91" s="150">
        <f t="shared" ref="AP91:AP115" si="199">+IF(AK91="N/A","N/A",ROUND(AVERAGE(AK91:AN91),0))</f>
        <v>195759</v>
      </c>
      <c r="AQ91" s="150">
        <f t="shared" ref="AQ91:AQ115" si="200">+IF(AO91="N/A","N/A",AVERAGE(AO91:AP91))</f>
        <v>195758.82</v>
      </c>
    </row>
    <row r="92" spans="1:43" ht="13.5" thickBot="1" x14ac:dyDescent="0.25">
      <c r="A92" s="19">
        <v>74</v>
      </c>
      <c r="B92" s="18" t="s">
        <v>199</v>
      </c>
      <c r="C92" s="30">
        <v>1</v>
      </c>
      <c r="E92" s="59">
        <v>3274508.4</v>
      </c>
      <c r="F92" s="59">
        <v>916404.46560266672</v>
      </c>
      <c r="G92" s="59"/>
      <c r="H92" s="59">
        <v>771177.45417735435</v>
      </c>
      <c r="I92" s="150">
        <f t="shared" si="186"/>
        <v>771177.45417735435</v>
      </c>
      <c r="J92" s="150">
        <f t="shared" si="187"/>
        <v>1654030</v>
      </c>
      <c r="K92" s="150">
        <f t="shared" si="188"/>
        <v>1212603.7270886772</v>
      </c>
      <c r="M92" s="59">
        <v>3339998.568</v>
      </c>
      <c r="N92" s="59">
        <v>1180417.7775000001</v>
      </c>
      <c r="O92" s="59"/>
      <c r="P92" s="59">
        <v>993351.31013300002</v>
      </c>
      <c r="Q92" s="150">
        <f t="shared" si="189"/>
        <v>993351.31013300002</v>
      </c>
      <c r="R92" s="150">
        <f t="shared" si="190"/>
        <v>1837923</v>
      </c>
      <c r="S92" s="150">
        <f t="shared" si="191"/>
        <v>1415637.1550665</v>
      </c>
      <c r="U92" s="59">
        <v>3045292.8119999999</v>
      </c>
      <c r="V92" s="59">
        <v>832966.52019546658</v>
      </c>
      <c r="W92" s="59"/>
      <c r="X92" s="59">
        <v>700962.3202096282</v>
      </c>
      <c r="Y92" s="150">
        <f t="shared" si="192"/>
        <v>700962.3202096282</v>
      </c>
      <c r="Z92" s="150">
        <f t="shared" si="193"/>
        <v>1526407</v>
      </c>
      <c r="AA92" s="150">
        <f t="shared" si="194"/>
        <v>1113684.660104814</v>
      </c>
      <c r="AC92" s="59">
        <v>2979802.6439999999</v>
      </c>
      <c r="AD92" s="59">
        <v>650531.01546666666</v>
      </c>
      <c r="AE92" s="59"/>
      <c r="AF92" s="59">
        <v>547438.24501233781</v>
      </c>
      <c r="AG92" s="150">
        <f t="shared" si="195"/>
        <v>547438.24501233781</v>
      </c>
      <c r="AH92" s="150">
        <f t="shared" si="196"/>
        <v>1392591</v>
      </c>
      <c r="AI92" s="150">
        <f t="shared" si="197"/>
        <v>970014.6225061689</v>
      </c>
      <c r="AK92" s="59">
        <v>3438233.82</v>
      </c>
      <c r="AL92" s="59"/>
      <c r="AM92" s="59"/>
      <c r="AN92" s="59"/>
      <c r="AO92" s="150">
        <f t="shared" si="198"/>
        <v>3438233.82</v>
      </c>
      <c r="AP92" s="150">
        <f t="shared" si="199"/>
        <v>3438234</v>
      </c>
      <c r="AQ92" s="150">
        <f t="shared" si="200"/>
        <v>3438233.91</v>
      </c>
    </row>
    <row r="93" spans="1:43" ht="13.5" thickBot="1" x14ac:dyDescent="0.25">
      <c r="A93" s="23">
        <v>75</v>
      </c>
      <c r="B93" s="18" t="s">
        <v>200</v>
      </c>
      <c r="C93" s="30">
        <v>1</v>
      </c>
      <c r="E93" s="59">
        <v>816000</v>
      </c>
      <c r="F93" s="59">
        <v>661435.31675466662</v>
      </c>
      <c r="G93" s="59"/>
      <c r="H93" s="59">
        <v>556614.48937004327</v>
      </c>
      <c r="I93" s="150">
        <f t="shared" si="186"/>
        <v>556614.48937004327</v>
      </c>
      <c r="J93" s="150">
        <f t="shared" si="187"/>
        <v>678017</v>
      </c>
      <c r="K93" s="150">
        <f t="shared" si="188"/>
        <v>617315.74468502169</v>
      </c>
      <c r="M93" s="59">
        <v>832320</v>
      </c>
      <c r="N93" s="59">
        <v>888675</v>
      </c>
      <c r="O93" s="59"/>
      <c r="P93" s="59">
        <v>747842.41</v>
      </c>
      <c r="Q93" s="150">
        <f t="shared" si="189"/>
        <v>747842.41</v>
      </c>
      <c r="R93" s="150">
        <f t="shared" si="190"/>
        <v>822946</v>
      </c>
      <c r="S93" s="150">
        <f t="shared" si="191"/>
        <v>785394.20500000007</v>
      </c>
      <c r="U93" s="59">
        <v>758880</v>
      </c>
      <c r="V93" s="59">
        <v>640771.46767839999</v>
      </c>
      <c r="W93" s="59"/>
      <c r="X93" s="59">
        <v>539225.3395761688</v>
      </c>
      <c r="Y93" s="150">
        <f t="shared" si="192"/>
        <v>539225.3395761688</v>
      </c>
      <c r="Z93" s="150">
        <f t="shared" si="193"/>
        <v>646292</v>
      </c>
      <c r="AA93" s="150">
        <f t="shared" si="194"/>
        <v>592758.66978808446</v>
      </c>
      <c r="AC93" s="59">
        <v>742560</v>
      </c>
      <c r="AD93" s="59">
        <v>595646.83040666673</v>
      </c>
      <c r="AE93" s="59"/>
      <c r="AF93" s="59">
        <v>501251.82002439915</v>
      </c>
      <c r="AG93" s="150">
        <f t="shared" si="195"/>
        <v>501251.82002439915</v>
      </c>
      <c r="AH93" s="150">
        <f t="shared" si="196"/>
        <v>613153</v>
      </c>
      <c r="AI93" s="150">
        <f t="shared" si="197"/>
        <v>557202.41001219954</v>
      </c>
      <c r="AK93" s="59">
        <v>856800</v>
      </c>
      <c r="AL93" s="59"/>
      <c r="AM93" s="59"/>
      <c r="AN93" s="59"/>
      <c r="AO93" s="150">
        <f t="shared" si="198"/>
        <v>856800</v>
      </c>
      <c r="AP93" s="150">
        <f t="shared" si="199"/>
        <v>856800</v>
      </c>
      <c r="AQ93" s="150">
        <f t="shared" si="200"/>
        <v>856800</v>
      </c>
    </row>
    <row r="94" spans="1:43" ht="13.5" thickBot="1" x14ac:dyDescent="0.25">
      <c r="A94" s="19">
        <v>76</v>
      </c>
      <c r="B94" s="18" t="s">
        <v>201</v>
      </c>
      <c r="C94" s="30">
        <v>1</v>
      </c>
      <c r="E94" s="59">
        <v>600000</v>
      </c>
      <c r="F94" s="59">
        <v>412289.1631748334</v>
      </c>
      <c r="G94" s="59"/>
      <c r="H94" s="59">
        <v>346951.72183931211</v>
      </c>
      <c r="I94" s="150">
        <f t="shared" si="186"/>
        <v>346951.72183931211</v>
      </c>
      <c r="J94" s="150">
        <f t="shared" si="187"/>
        <v>453080</v>
      </c>
      <c r="K94" s="150">
        <f t="shared" si="188"/>
        <v>400015.86091965606</v>
      </c>
      <c r="M94" s="59">
        <v>612000</v>
      </c>
      <c r="N94" s="59">
        <v>513525</v>
      </c>
      <c r="O94" s="59"/>
      <c r="P94" s="59">
        <v>432144.23000000004</v>
      </c>
      <c r="Q94" s="150">
        <f t="shared" si="189"/>
        <v>432144.23000000004</v>
      </c>
      <c r="R94" s="150">
        <f t="shared" si="190"/>
        <v>519223</v>
      </c>
      <c r="S94" s="150">
        <f t="shared" si="191"/>
        <v>475683.61499999999</v>
      </c>
      <c r="U94" s="59">
        <v>558000</v>
      </c>
      <c r="V94" s="59">
        <v>401250.9948628</v>
      </c>
      <c r="W94" s="59"/>
      <c r="X94" s="59">
        <v>337662.82500699809</v>
      </c>
      <c r="Y94" s="150">
        <f t="shared" si="192"/>
        <v>337662.82500699809</v>
      </c>
      <c r="Z94" s="150">
        <f t="shared" si="193"/>
        <v>432305</v>
      </c>
      <c r="AA94" s="150">
        <f t="shared" si="194"/>
        <v>384983.91250349907</v>
      </c>
      <c r="AC94" s="59">
        <v>546000</v>
      </c>
      <c r="AD94" s="59">
        <v>384225.48393333331</v>
      </c>
      <c r="AE94" s="59"/>
      <c r="AF94" s="59">
        <v>323335.42846160888</v>
      </c>
      <c r="AG94" s="150">
        <f t="shared" si="195"/>
        <v>323335.42846160888</v>
      </c>
      <c r="AH94" s="150">
        <f t="shared" si="196"/>
        <v>417854</v>
      </c>
      <c r="AI94" s="150">
        <f t="shared" si="197"/>
        <v>370594.71423080447</v>
      </c>
      <c r="AK94" s="59">
        <v>630000</v>
      </c>
      <c r="AL94" s="59"/>
      <c r="AM94" s="59"/>
      <c r="AN94" s="59"/>
      <c r="AO94" s="150">
        <f t="shared" si="198"/>
        <v>630000</v>
      </c>
      <c r="AP94" s="150">
        <f t="shared" si="199"/>
        <v>630000</v>
      </c>
      <c r="AQ94" s="150">
        <f t="shared" si="200"/>
        <v>630000</v>
      </c>
    </row>
    <row r="95" spans="1:43" ht="13.5" thickBot="1" x14ac:dyDescent="0.25">
      <c r="A95" s="23">
        <v>77</v>
      </c>
      <c r="B95" s="18" t="s">
        <v>202</v>
      </c>
      <c r="C95" s="30">
        <v>1</v>
      </c>
      <c r="E95" s="59">
        <v>420000</v>
      </c>
      <c r="F95" s="59">
        <v>217870.04147049997</v>
      </c>
      <c r="G95" s="59"/>
      <c r="H95" s="59">
        <v>183343.13093099126</v>
      </c>
      <c r="I95" s="150">
        <f t="shared" si="186"/>
        <v>183343.13093099126</v>
      </c>
      <c r="J95" s="150">
        <f t="shared" si="187"/>
        <v>273738</v>
      </c>
      <c r="K95" s="150">
        <f t="shared" si="188"/>
        <v>228540.56546549563</v>
      </c>
      <c r="M95" s="59">
        <v>428400</v>
      </c>
      <c r="N95" s="59">
        <v>255225</v>
      </c>
      <c r="O95" s="59"/>
      <c r="P95" s="59">
        <v>214778.27000000002</v>
      </c>
      <c r="Q95" s="150">
        <f t="shared" si="189"/>
        <v>214778.27000000002</v>
      </c>
      <c r="R95" s="150">
        <f t="shared" si="190"/>
        <v>299468</v>
      </c>
      <c r="S95" s="150">
        <f t="shared" si="191"/>
        <v>257123.13500000001</v>
      </c>
      <c r="U95" s="59">
        <v>390600</v>
      </c>
      <c r="V95" s="59">
        <v>205768.39378106667</v>
      </c>
      <c r="W95" s="59"/>
      <c r="X95" s="59">
        <v>173159.28939945638</v>
      </c>
      <c r="Y95" s="150">
        <f t="shared" si="192"/>
        <v>173159.28939945638</v>
      </c>
      <c r="Z95" s="150">
        <f t="shared" si="193"/>
        <v>256509</v>
      </c>
      <c r="AA95" s="150">
        <f t="shared" si="194"/>
        <v>214834.14469972817</v>
      </c>
      <c r="AC95" s="59">
        <v>382200</v>
      </c>
      <c r="AD95" s="59">
        <v>201404.32480500004</v>
      </c>
      <c r="AE95" s="59"/>
      <c r="AF95" s="59">
        <v>169486.81536736601</v>
      </c>
      <c r="AG95" s="150">
        <f t="shared" si="195"/>
        <v>169486.81536736601</v>
      </c>
      <c r="AH95" s="150">
        <f t="shared" si="196"/>
        <v>251030</v>
      </c>
      <c r="AI95" s="150">
        <f t="shared" si="197"/>
        <v>210258.40768368301</v>
      </c>
      <c r="AK95" s="59">
        <v>441000</v>
      </c>
      <c r="AL95" s="59"/>
      <c r="AM95" s="59"/>
      <c r="AN95" s="59"/>
      <c r="AO95" s="150">
        <f t="shared" si="198"/>
        <v>441000</v>
      </c>
      <c r="AP95" s="150">
        <f t="shared" si="199"/>
        <v>441000</v>
      </c>
      <c r="AQ95" s="150">
        <f t="shared" si="200"/>
        <v>441000</v>
      </c>
    </row>
    <row r="96" spans="1:43" ht="13.5" thickBot="1" x14ac:dyDescent="0.25">
      <c r="A96" s="19">
        <v>78</v>
      </c>
      <c r="B96" s="18" t="s">
        <v>203</v>
      </c>
      <c r="C96" s="30">
        <v>1</v>
      </c>
      <c r="E96" s="59">
        <v>1680000</v>
      </c>
      <c r="F96" s="59">
        <v>1164998.3560500001</v>
      </c>
      <c r="G96" s="59"/>
      <c r="H96" s="59">
        <v>980375.47836326004</v>
      </c>
      <c r="I96" s="150">
        <f t="shared" si="186"/>
        <v>980375.47836326004</v>
      </c>
      <c r="J96" s="150">
        <f t="shared" si="187"/>
        <v>1275125</v>
      </c>
      <c r="K96" s="150">
        <f t="shared" si="188"/>
        <v>1127750.2391816301</v>
      </c>
      <c r="M96" s="59">
        <v>1713600</v>
      </c>
      <c r="N96" s="59">
        <v>1214625</v>
      </c>
      <c r="O96" s="59"/>
      <c r="P96" s="59">
        <v>1022137.55</v>
      </c>
      <c r="Q96" s="150">
        <f t="shared" si="189"/>
        <v>1022137.55</v>
      </c>
      <c r="R96" s="150">
        <f t="shared" si="190"/>
        <v>1316788</v>
      </c>
      <c r="S96" s="150">
        <f t="shared" si="191"/>
        <v>1169462.7749999999</v>
      </c>
      <c r="U96" s="59">
        <v>1562400</v>
      </c>
      <c r="V96" s="59">
        <v>1203549.1869516666</v>
      </c>
      <c r="W96" s="59"/>
      <c r="X96" s="59">
        <v>1012816.9741733199</v>
      </c>
      <c r="Y96" s="150">
        <f t="shared" si="192"/>
        <v>1012816.9741733199</v>
      </c>
      <c r="Z96" s="150">
        <f t="shared" si="193"/>
        <v>1259589</v>
      </c>
      <c r="AA96" s="150">
        <f t="shared" si="194"/>
        <v>1136202.98708666</v>
      </c>
      <c r="AC96" s="59">
        <v>1528800</v>
      </c>
      <c r="AD96" s="59">
        <v>1080660.266475</v>
      </c>
      <c r="AE96" s="59"/>
      <c r="AF96" s="59">
        <v>909402.85039177013</v>
      </c>
      <c r="AG96" s="150">
        <f t="shared" si="195"/>
        <v>909402.85039177013</v>
      </c>
      <c r="AH96" s="150">
        <f t="shared" si="196"/>
        <v>1172954</v>
      </c>
      <c r="AI96" s="150">
        <f t="shared" si="197"/>
        <v>1041178.4251958851</v>
      </c>
      <c r="AK96" s="59">
        <v>1764000</v>
      </c>
      <c r="AL96" s="59"/>
      <c r="AM96" s="59"/>
      <c r="AN96" s="59"/>
      <c r="AO96" s="150">
        <f t="shared" si="198"/>
        <v>1764000</v>
      </c>
      <c r="AP96" s="150">
        <f t="shared" si="199"/>
        <v>1764000</v>
      </c>
      <c r="AQ96" s="150">
        <f t="shared" si="200"/>
        <v>1764000</v>
      </c>
    </row>
    <row r="97" spans="1:43" ht="13.5" thickBot="1" x14ac:dyDescent="0.25">
      <c r="A97" s="23">
        <v>79</v>
      </c>
      <c r="B97" s="18" t="s">
        <v>204</v>
      </c>
      <c r="C97" s="30">
        <v>1</v>
      </c>
      <c r="E97" s="59">
        <v>432000</v>
      </c>
      <c r="F97" s="59">
        <v>313319.81811666669</v>
      </c>
      <c r="G97" s="59"/>
      <c r="H97" s="59">
        <v>263666.52362351777</v>
      </c>
      <c r="I97" s="150">
        <f t="shared" si="186"/>
        <v>263666.52362351777</v>
      </c>
      <c r="J97" s="150">
        <f t="shared" si="187"/>
        <v>336329</v>
      </c>
      <c r="K97" s="150">
        <f t="shared" si="188"/>
        <v>299997.76181175886</v>
      </c>
      <c r="M97" s="59">
        <v>440640</v>
      </c>
      <c r="N97" s="59">
        <v>378225</v>
      </c>
      <c r="O97" s="59"/>
      <c r="P97" s="59">
        <v>318285.87</v>
      </c>
      <c r="Q97" s="150">
        <f t="shared" si="189"/>
        <v>318285.87</v>
      </c>
      <c r="R97" s="150">
        <f t="shared" si="190"/>
        <v>379050</v>
      </c>
      <c r="S97" s="150">
        <f t="shared" si="191"/>
        <v>348667.935</v>
      </c>
      <c r="U97" s="59">
        <v>401760</v>
      </c>
      <c r="V97" s="59">
        <v>304538.42306693335</v>
      </c>
      <c r="W97" s="59"/>
      <c r="X97" s="59">
        <v>256276.75836945453</v>
      </c>
      <c r="Y97" s="150">
        <f t="shared" si="192"/>
        <v>256276.75836945453</v>
      </c>
      <c r="Z97" s="150">
        <f t="shared" si="193"/>
        <v>320858</v>
      </c>
      <c r="AA97" s="150">
        <f t="shared" si="194"/>
        <v>288567.37918472727</v>
      </c>
      <c r="AC97" s="59">
        <v>393120</v>
      </c>
      <c r="AD97" s="59">
        <v>292601.62113916664</v>
      </c>
      <c r="AE97" s="59"/>
      <c r="AF97" s="59">
        <v>246231.63870101143</v>
      </c>
      <c r="AG97" s="150">
        <f t="shared" si="195"/>
        <v>246231.63870101143</v>
      </c>
      <c r="AH97" s="150">
        <f t="shared" si="196"/>
        <v>310651</v>
      </c>
      <c r="AI97" s="150">
        <f t="shared" si="197"/>
        <v>278441.31935050571</v>
      </c>
      <c r="AK97" s="59">
        <v>453600</v>
      </c>
      <c r="AL97" s="59"/>
      <c r="AM97" s="59"/>
      <c r="AN97" s="59"/>
      <c r="AO97" s="150">
        <f t="shared" si="198"/>
        <v>453600</v>
      </c>
      <c r="AP97" s="150">
        <f t="shared" si="199"/>
        <v>453600</v>
      </c>
      <c r="AQ97" s="150">
        <f t="shared" si="200"/>
        <v>453600</v>
      </c>
    </row>
    <row r="98" spans="1:43" ht="13.5" thickBot="1" x14ac:dyDescent="0.25">
      <c r="A98" s="19">
        <v>80</v>
      </c>
      <c r="B98" s="18" t="s">
        <v>205</v>
      </c>
      <c r="C98" s="30">
        <v>1</v>
      </c>
      <c r="E98" s="59">
        <v>800000</v>
      </c>
      <c r="F98" s="59">
        <v>450947.24863466673</v>
      </c>
      <c r="G98" s="59"/>
      <c r="H98" s="59">
        <v>379483.47506323276</v>
      </c>
      <c r="I98" s="150">
        <f t="shared" si="186"/>
        <v>379483.47506323276</v>
      </c>
      <c r="J98" s="150">
        <f t="shared" si="187"/>
        <v>543477</v>
      </c>
      <c r="K98" s="150">
        <f t="shared" si="188"/>
        <v>461480.23753161635</v>
      </c>
      <c r="M98" s="59">
        <v>816000</v>
      </c>
      <c r="N98" s="59">
        <v>555040.26749999996</v>
      </c>
      <c r="O98" s="59"/>
      <c r="P98" s="59">
        <v>467080.37392100005</v>
      </c>
      <c r="Q98" s="150">
        <f t="shared" si="189"/>
        <v>467080.37392100005</v>
      </c>
      <c r="R98" s="150">
        <f t="shared" si="190"/>
        <v>612707</v>
      </c>
      <c r="S98" s="150">
        <f t="shared" si="191"/>
        <v>539893.68696049997</v>
      </c>
      <c r="U98" s="59">
        <v>744000</v>
      </c>
      <c r="V98" s="59">
        <v>443638.83343200001</v>
      </c>
      <c r="W98" s="59"/>
      <c r="X98" s="59">
        <v>373333.25947435846</v>
      </c>
      <c r="Y98" s="150">
        <f t="shared" si="192"/>
        <v>373333.25947435846</v>
      </c>
      <c r="Z98" s="150">
        <f t="shared" si="193"/>
        <v>520324</v>
      </c>
      <c r="AA98" s="150">
        <f t="shared" si="194"/>
        <v>446828.62973717926</v>
      </c>
      <c r="AC98" s="59">
        <v>728000</v>
      </c>
      <c r="AD98" s="59">
        <v>336171.11850666668</v>
      </c>
      <c r="AE98" s="59"/>
      <c r="AF98" s="59">
        <v>282896.46882878576</v>
      </c>
      <c r="AG98" s="150">
        <f t="shared" si="195"/>
        <v>282896.46882878576</v>
      </c>
      <c r="AH98" s="150">
        <f t="shared" si="196"/>
        <v>449023</v>
      </c>
      <c r="AI98" s="150">
        <f t="shared" si="197"/>
        <v>365959.73441439285</v>
      </c>
      <c r="AK98" s="59">
        <v>840000</v>
      </c>
      <c r="AL98" s="59"/>
      <c r="AM98" s="59"/>
      <c r="AN98" s="59"/>
      <c r="AO98" s="150">
        <f t="shared" si="198"/>
        <v>840000</v>
      </c>
      <c r="AP98" s="150">
        <f t="shared" si="199"/>
        <v>840000</v>
      </c>
      <c r="AQ98" s="150">
        <f t="shared" si="200"/>
        <v>840000</v>
      </c>
    </row>
    <row r="99" spans="1:43" ht="13.5" thickBot="1" x14ac:dyDescent="0.25">
      <c r="A99" s="23">
        <v>81</v>
      </c>
      <c r="B99" s="18" t="s">
        <v>313</v>
      </c>
      <c r="C99" s="30">
        <v>1</v>
      </c>
      <c r="E99" s="59">
        <v>864388.8</v>
      </c>
      <c r="F99" s="59">
        <v>754304.39729333331</v>
      </c>
      <c r="G99" s="59"/>
      <c r="H99" s="59">
        <v>634766.16124617425</v>
      </c>
      <c r="I99" s="150">
        <f t="shared" si="186"/>
        <v>634766.16124617425</v>
      </c>
      <c r="J99" s="150">
        <f t="shared" si="187"/>
        <v>751153</v>
      </c>
      <c r="K99" s="150">
        <f t="shared" si="188"/>
        <v>692959.58062308712</v>
      </c>
      <c r="M99" s="59">
        <v>881676.576</v>
      </c>
      <c r="N99" s="59">
        <v>925873.89</v>
      </c>
      <c r="O99" s="59"/>
      <c r="P99" s="59">
        <v>779146.21346800006</v>
      </c>
      <c r="Q99" s="150">
        <f t="shared" si="189"/>
        <v>779146.21346800006</v>
      </c>
      <c r="R99" s="150">
        <f t="shared" si="190"/>
        <v>862232</v>
      </c>
      <c r="S99" s="150">
        <f t="shared" si="191"/>
        <v>820689.10673400003</v>
      </c>
      <c r="U99" s="59">
        <v>803881.58400000003</v>
      </c>
      <c r="V99" s="59">
        <v>737495.17246666679</v>
      </c>
      <c r="W99" s="59"/>
      <c r="X99" s="59">
        <v>620620.77490740456</v>
      </c>
      <c r="Y99" s="150">
        <f t="shared" si="192"/>
        <v>620620.77490740456</v>
      </c>
      <c r="Z99" s="150">
        <f t="shared" si="193"/>
        <v>720666</v>
      </c>
      <c r="AA99" s="150">
        <f t="shared" si="194"/>
        <v>670643.38745370228</v>
      </c>
      <c r="AC99" s="59">
        <v>786593.80800000008</v>
      </c>
      <c r="AD99" s="59">
        <v>707911.76364333346</v>
      </c>
      <c r="AE99" s="59"/>
      <c r="AF99" s="59">
        <v>595725.59078446089</v>
      </c>
      <c r="AG99" s="150">
        <f t="shared" si="195"/>
        <v>595725.59078446089</v>
      </c>
      <c r="AH99" s="150">
        <f t="shared" si="196"/>
        <v>696744</v>
      </c>
      <c r="AI99" s="150">
        <f t="shared" si="197"/>
        <v>646234.79539223039</v>
      </c>
      <c r="AK99" s="59">
        <v>907608.24</v>
      </c>
      <c r="AL99" s="59"/>
      <c r="AM99" s="59"/>
      <c r="AN99" s="59"/>
      <c r="AO99" s="150">
        <f t="shared" si="198"/>
        <v>907608.24</v>
      </c>
      <c r="AP99" s="150">
        <f t="shared" si="199"/>
        <v>907608</v>
      </c>
      <c r="AQ99" s="150">
        <f t="shared" si="200"/>
        <v>907608.12</v>
      </c>
    </row>
    <row r="100" spans="1:43" ht="13.5" thickBot="1" x14ac:dyDescent="0.25">
      <c r="A100" s="19">
        <v>82</v>
      </c>
      <c r="B100" s="18" t="s">
        <v>206</v>
      </c>
      <c r="C100" s="30">
        <v>1</v>
      </c>
      <c r="E100" s="59">
        <v>204000</v>
      </c>
      <c r="F100" s="59">
        <v>210522.90609333332</v>
      </c>
      <c r="G100" s="59"/>
      <c r="H100" s="59">
        <v>177160.33133940087</v>
      </c>
      <c r="I100" s="150">
        <f t="shared" si="186"/>
        <v>177160.33133940087</v>
      </c>
      <c r="J100" s="150">
        <f t="shared" si="187"/>
        <v>197228</v>
      </c>
      <c r="K100" s="150">
        <f t="shared" si="188"/>
        <v>187194.16566970042</v>
      </c>
      <c r="M100" s="59">
        <v>208080</v>
      </c>
      <c r="N100" s="59">
        <v>295200</v>
      </c>
      <c r="O100" s="59"/>
      <c r="P100" s="59">
        <v>248418.24000000002</v>
      </c>
      <c r="Q100" s="150">
        <f t="shared" si="189"/>
        <v>208080</v>
      </c>
      <c r="R100" s="150">
        <f t="shared" si="190"/>
        <v>250566</v>
      </c>
      <c r="S100" s="150">
        <f t="shared" si="191"/>
        <v>229323</v>
      </c>
      <c r="U100" s="59">
        <v>189720</v>
      </c>
      <c r="V100" s="59">
        <v>210203.04030746664</v>
      </c>
      <c r="W100" s="59"/>
      <c r="X100" s="59">
        <v>176891.15621893606</v>
      </c>
      <c r="Y100" s="150">
        <f t="shared" si="192"/>
        <v>176891.15621893606</v>
      </c>
      <c r="Z100" s="150">
        <f t="shared" si="193"/>
        <v>192271</v>
      </c>
      <c r="AA100" s="150">
        <f t="shared" si="194"/>
        <v>184581.07810946804</v>
      </c>
      <c r="AC100" s="59">
        <v>185640</v>
      </c>
      <c r="AD100" s="59">
        <v>201318.42618333333</v>
      </c>
      <c r="AE100" s="59"/>
      <c r="AF100" s="59">
        <v>169414.52951230892</v>
      </c>
      <c r="AG100" s="150">
        <f t="shared" si="195"/>
        <v>169414.52951230892</v>
      </c>
      <c r="AH100" s="150">
        <f t="shared" si="196"/>
        <v>185458</v>
      </c>
      <c r="AI100" s="150">
        <f t="shared" si="197"/>
        <v>177436.26475615444</v>
      </c>
      <c r="AK100" s="59">
        <v>214200</v>
      </c>
      <c r="AL100" s="59"/>
      <c r="AM100" s="59"/>
      <c r="AN100" s="59"/>
      <c r="AO100" s="150">
        <f t="shared" si="198"/>
        <v>214200</v>
      </c>
      <c r="AP100" s="150">
        <f t="shared" si="199"/>
        <v>214200</v>
      </c>
      <c r="AQ100" s="150">
        <f t="shared" si="200"/>
        <v>214200</v>
      </c>
    </row>
    <row r="101" spans="1:43" ht="13.5" thickBot="1" x14ac:dyDescent="0.25">
      <c r="A101" s="23">
        <v>83</v>
      </c>
      <c r="B101" s="18" t="s">
        <v>207</v>
      </c>
      <c r="C101" s="30">
        <v>1</v>
      </c>
      <c r="E101" s="59">
        <v>54000</v>
      </c>
      <c r="F101" s="59">
        <v>72436.767575333331</v>
      </c>
      <c r="G101" s="59"/>
      <c r="H101" s="59">
        <v>60957.365556752622</v>
      </c>
      <c r="I101" s="150">
        <f t="shared" si="186"/>
        <v>54000</v>
      </c>
      <c r="J101" s="150">
        <f t="shared" si="187"/>
        <v>62465</v>
      </c>
      <c r="K101" s="150">
        <f t="shared" si="188"/>
        <v>58232.5</v>
      </c>
      <c r="M101" s="59">
        <v>55080</v>
      </c>
      <c r="N101" s="59">
        <v>72262.5</v>
      </c>
      <c r="O101" s="59"/>
      <c r="P101" s="59">
        <v>60810.715000000004</v>
      </c>
      <c r="Q101" s="150">
        <f t="shared" si="189"/>
        <v>55080</v>
      </c>
      <c r="R101" s="150">
        <f t="shared" si="190"/>
        <v>62718</v>
      </c>
      <c r="S101" s="150">
        <f t="shared" si="191"/>
        <v>58899</v>
      </c>
      <c r="U101" s="59">
        <v>50220</v>
      </c>
      <c r="V101" s="59">
        <v>72335.353074933329</v>
      </c>
      <c r="W101" s="59"/>
      <c r="X101" s="59">
        <v>60872.022698690816</v>
      </c>
      <c r="Y101" s="150">
        <f t="shared" si="192"/>
        <v>50220</v>
      </c>
      <c r="Z101" s="150">
        <f t="shared" si="193"/>
        <v>61142</v>
      </c>
      <c r="AA101" s="150">
        <f t="shared" si="194"/>
        <v>55681</v>
      </c>
      <c r="AC101" s="59">
        <v>49140</v>
      </c>
      <c r="AD101" s="59">
        <v>71555.389468333335</v>
      </c>
      <c r="AE101" s="59"/>
      <c r="AF101" s="59">
        <v>60215.663666117558</v>
      </c>
      <c r="AG101" s="150">
        <f t="shared" si="195"/>
        <v>49140</v>
      </c>
      <c r="AH101" s="150">
        <f t="shared" si="196"/>
        <v>60304</v>
      </c>
      <c r="AI101" s="150">
        <f t="shared" si="197"/>
        <v>54722</v>
      </c>
      <c r="AK101" s="59">
        <v>56700</v>
      </c>
      <c r="AL101" s="59"/>
      <c r="AM101" s="59"/>
      <c r="AN101" s="59"/>
      <c r="AO101" s="150">
        <f t="shared" si="198"/>
        <v>56700</v>
      </c>
      <c r="AP101" s="150">
        <f t="shared" si="199"/>
        <v>56700</v>
      </c>
      <c r="AQ101" s="150">
        <f t="shared" si="200"/>
        <v>56700</v>
      </c>
    </row>
    <row r="102" spans="1:43" ht="13.5" thickBot="1" x14ac:dyDescent="0.25">
      <c r="A102" s="19">
        <v>84</v>
      </c>
      <c r="B102" s="18" t="s">
        <v>208</v>
      </c>
      <c r="C102" s="30">
        <v>1</v>
      </c>
      <c r="E102" s="59">
        <v>600000</v>
      </c>
      <c r="F102" s="59">
        <v>412649.14929066668</v>
      </c>
      <c r="G102" s="59"/>
      <c r="H102" s="59">
        <v>347254.65922860662</v>
      </c>
      <c r="I102" s="150">
        <f t="shared" si="186"/>
        <v>347254.65922860662</v>
      </c>
      <c r="J102" s="150">
        <f t="shared" si="187"/>
        <v>453301</v>
      </c>
      <c r="K102" s="150">
        <f t="shared" si="188"/>
        <v>400277.82961430331</v>
      </c>
      <c r="M102" s="59">
        <v>612000</v>
      </c>
      <c r="N102" s="59">
        <v>513525</v>
      </c>
      <c r="O102" s="59"/>
      <c r="P102" s="59">
        <v>432144.23000000004</v>
      </c>
      <c r="Q102" s="150">
        <f t="shared" si="189"/>
        <v>432144.23000000004</v>
      </c>
      <c r="R102" s="150">
        <f t="shared" si="190"/>
        <v>519223</v>
      </c>
      <c r="S102" s="150">
        <f t="shared" si="191"/>
        <v>475683.61499999999</v>
      </c>
      <c r="U102" s="59">
        <v>558000</v>
      </c>
      <c r="V102" s="59">
        <v>404488.1942336834</v>
      </c>
      <c r="W102" s="59"/>
      <c r="X102" s="59">
        <v>340387.00986554805</v>
      </c>
      <c r="Y102" s="150">
        <f t="shared" si="192"/>
        <v>340387.00986554805</v>
      </c>
      <c r="Z102" s="150">
        <f t="shared" si="193"/>
        <v>434292</v>
      </c>
      <c r="AA102" s="150">
        <f t="shared" si="194"/>
        <v>387339.504932774</v>
      </c>
      <c r="AC102" s="59">
        <v>546000</v>
      </c>
      <c r="AD102" s="59">
        <v>379107.48946666659</v>
      </c>
      <c r="AE102" s="59"/>
      <c r="AF102" s="59">
        <v>319028.50712780439</v>
      </c>
      <c r="AG102" s="150">
        <f t="shared" si="195"/>
        <v>319028.50712780439</v>
      </c>
      <c r="AH102" s="150">
        <f t="shared" si="196"/>
        <v>414712</v>
      </c>
      <c r="AI102" s="150">
        <f t="shared" si="197"/>
        <v>366870.25356390222</v>
      </c>
      <c r="AK102" s="59">
        <v>630000</v>
      </c>
      <c r="AL102" s="59"/>
      <c r="AM102" s="59"/>
      <c r="AN102" s="59"/>
      <c r="AO102" s="150">
        <f t="shared" si="198"/>
        <v>630000</v>
      </c>
      <c r="AP102" s="150">
        <f t="shared" si="199"/>
        <v>630000</v>
      </c>
      <c r="AQ102" s="150">
        <f t="shared" si="200"/>
        <v>630000</v>
      </c>
    </row>
    <row r="103" spans="1:43" ht="13.5" thickBot="1" x14ac:dyDescent="0.25">
      <c r="A103" s="23">
        <v>85</v>
      </c>
      <c r="B103" s="18" t="s">
        <v>209</v>
      </c>
      <c r="C103" s="30">
        <v>1</v>
      </c>
      <c r="E103" s="59">
        <v>540000</v>
      </c>
      <c r="F103" s="59">
        <v>414237.01817333332</v>
      </c>
      <c r="G103" s="59"/>
      <c r="H103" s="59">
        <v>348590.89091283019</v>
      </c>
      <c r="I103" s="150">
        <f t="shared" si="186"/>
        <v>348590.89091283019</v>
      </c>
      <c r="J103" s="150">
        <f t="shared" si="187"/>
        <v>434276</v>
      </c>
      <c r="K103" s="150">
        <f t="shared" si="188"/>
        <v>391433.44545641507</v>
      </c>
      <c r="M103" s="59">
        <v>550800</v>
      </c>
      <c r="N103" s="59">
        <v>498150</v>
      </c>
      <c r="O103" s="59"/>
      <c r="P103" s="59">
        <v>419205.78</v>
      </c>
      <c r="Q103" s="150">
        <f t="shared" si="189"/>
        <v>419205.78</v>
      </c>
      <c r="R103" s="150">
        <f t="shared" si="190"/>
        <v>489385</v>
      </c>
      <c r="S103" s="150">
        <f t="shared" si="191"/>
        <v>454295.39</v>
      </c>
      <c r="U103" s="59">
        <v>502200</v>
      </c>
      <c r="V103" s="59">
        <v>404109.55274133338</v>
      </c>
      <c r="W103" s="59"/>
      <c r="X103" s="59">
        <v>340068.37350673851</v>
      </c>
      <c r="Y103" s="150">
        <f t="shared" si="192"/>
        <v>340068.37350673851</v>
      </c>
      <c r="Z103" s="150">
        <f t="shared" si="193"/>
        <v>415459</v>
      </c>
      <c r="AA103" s="150">
        <f t="shared" si="194"/>
        <v>377763.68675336929</v>
      </c>
      <c r="AC103" s="59">
        <v>491400</v>
      </c>
      <c r="AD103" s="59">
        <v>383194.59715333336</v>
      </c>
      <c r="AE103" s="59"/>
      <c r="AF103" s="59">
        <v>322467.91125453956</v>
      </c>
      <c r="AG103" s="150">
        <f t="shared" si="195"/>
        <v>322467.91125453956</v>
      </c>
      <c r="AH103" s="150">
        <f t="shared" si="196"/>
        <v>399021</v>
      </c>
      <c r="AI103" s="150">
        <f t="shared" si="197"/>
        <v>360744.45562726981</v>
      </c>
      <c r="AK103" s="59">
        <v>567000</v>
      </c>
      <c r="AL103" s="59"/>
      <c r="AM103" s="59"/>
      <c r="AN103" s="59"/>
      <c r="AO103" s="150">
        <f t="shared" si="198"/>
        <v>567000</v>
      </c>
      <c r="AP103" s="150">
        <f t="shared" si="199"/>
        <v>567000</v>
      </c>
      <c r="AQ103" s="150">
        <f t="shared" si="200"/>
        <v>567000</v>
      </c>
    </row>
    <row r="104" spans="1:43" ht="13.5" thickBot="1" x14ac:dyDescent="0.25">
      <c r="A104" s="19">
        <v>86</v>
      </c>
      <c r="B104" s="18" t="s">
        <v>210</v>
      </c>
      <c r="C104" s="30">
        <v>1</v>
      </c>
      <c r="E104" s="59">
        <v>1122010.8</v>
      </c>
      <c r="F104" s="59">
        <v>445931.79287200002</v>
      </c>
      <c r="G104" s="59"/>
      <c r="H104" s="59">
        <v>375262.84263315314</v>
      </c>
      <c r="I104" s="150">
        <f t="shared" si="186"/>
        <v>375262.84263315314</v>
      </c>
      <c r="J104" s="150">
        <f t="shared" si="187"/>
        <v>647735</v>
      </c>
      <c r="K104" s="150">
        <f t="shared" si="188"/>
        <v>511498.92131657654</v>
      </c>
      <c r="M104" s="59">
        <v>1144451.0160000001</v>
      </c>
      <c r="N104" s="59">
        <v>555040.26749999996</v>
      </c>
      <c r="O104" s="59"/>
      <c r="P104" s="59">
        <v>467080.37392100005</v>
      </c>
      <c r="Q104" s="150">
        <f t="shared" si="189"/>
        <v>467080.37392100005</v>
      </c>
      <c r="R104" s="150">
        <f t="shared" si="190"/>
        <v>722191</v>
      </c>
      <c r="S104" s="150">
        <f t="shared" si="191"/>
        <v>594635.68696049997</v>
      </c>
      <c r="U104" s="59">
        <v>1043470.044</v>
      </c>
      <c r="V104" s="59">
        <v>422096.95658559998</v>
      </c>
      <c r="W104" s="59"/>
      <c r="X104" s="59">
        <v>355205.22718276142</v>
      </c>
      <c r="Y104" s="150">
        <f t="shared" si="192"/>
        <v>355205.22718276142</v>
      </c>
      <c r="Z104" s="150">
        <f t="shared" si="193"/>
        <v>606924</v>
      </c>
      <c r="AA104" s="150">
        <f t="shared" si="194"/>
        <v>481064.61359138071</v>
      </c>
      <c r="AC104" s="59">
        <v>1021029.8280000001</v>
      </c>
      <c r="AD104" s="59">
        <v>322795.80768000003</v>
      </c>
      <c r="AE104" s="59"/>
      <c r="AF104" s="59">
        <v>271640.80766681605</v>
      </c>
      <c r="AG104" s="150">
        <f t="shared" si="195"/>
        <v>271640.80766681605</v>
      </c>
      <c r="AH104" s="150">
        <f t="shared" si="196"/>
        <v>538489</v>
      </c>
      <c r="AI104" s="150">
        <f t="shared" si="197"/>
        <v>405064.90383340803</v>
      </c>
      <c r="AK104" s="59">
        <v>1178111.3400000001</v>
      </c>
      <c r="AL104" s="59"/>
      <c r="AM104" s="59"/>
      <c r="AN104" s="59"/>
      <c r="AO104" s="150">
        <f t="shared" si="198"/>
        <v>1178111.3400000001</v>
      </c>
      <c r="AP104" s="150">
        <f t="shared" si="199"/>
        <v>1178111</v>
      </c>
      <c r="AQ104" s="150">
        <f t="shared" si="200"/>
        <v>1178111.17</v>
      </c>
    </row>
    <row r="105" spans="1:43" ht="13.5" thickBot="1" x14ac:dyDescent="0.25">
      <c r="A105" s="23">
        <v>87</v>
      </c>
      <c r="B105" s="18" t="s">
        <v>211</v>
      </c>
      <c r="C105" s="30">
        <v>1</v>
      </c>
      <c r="E105" s="59">
        <v>72000</v>
      </c>
      <c r="F105" s="59">
        <v>82891.609369999991</v>
      </c>
      <c r="G105" s="59"/>
      <c r="H105" s="59">
        <v>69755.378422977315</v>
      </c>
      <c r="I105" s="150">
        <f t="shared" si="186"/>
        <v>69755.378422977315</v>
      </c>
      <c r="J105" s="150">
        <f t="shared" si="187"/>
        <v>74882</v>
      </c>
      <c r="K105" s="150">
        <f t="shared" si="188"/>
        <v>72318.689211488658</v>
      </c>
      <c r="M105" s="59">
        <v>73440</v>
      </c>
      <c r="N105" s="59">
        <v>86100</v>
      </c>
      <c r="O105" s="59"/>
      <c r="P105" s="59">
        <v>72455.320000000007</v>
      </c>
      <c r="Q105" s="150">
        <f t="shared" si="189"/>
        <v>72455.320000000007</v>
      </c>
      <c r="R105" s="150">
        <f t="shared" si="190"/>
        <v>77332</v>
      </c>
      <c r="S105" s="150">
        <f t="shared" si="191"/>
        <v>74893.66</v>
      </c>
      <c r="U105" s="59">
        <v>66960</v>
      </c>
      <c r="V105" s="59">
        <v>82695.607552533329</v>
      </c>
      <c r="W105" s="59"/>
      <c r="X105" s="59">
        <v>69590.437953695931</v>
      </c>
      <c r="Y105" s="150">
        <f t="shared" si="192"/>
        <v>66960</v>
      </c>
      <c r="Z105" s="150">
        <f t="shared" si="193"/>
        <v>73082</v>
      </c>
      <c r="AA105" s="150">
        <f t="shared" si="194"/>
        <v>70021</v>
      </c>
      <c r="AC105" s="59">
        <v>65520</v>
      </c>
      <c r="AD105" s="59">
        <v>81766.654957499995</v>
      </c>
      <c r="AE105" s="59"/>
      <c r="AF105" s="59">
        <v>68808.700932348991</v>
      </c>
      <c r="AG105" s="150">
        <f t="shared" si="195"/>
        <v>65520</v>
      </c>
      <c r="AH105" s="150">
        <f t="shared" si="196"/>
        <v>72032</v>
      </c>
      <c r="AI105" s="150">
        <f t="shared" si="197"/>
        <v>68776</v>
      </c>
      <c r="AK105" s="59">
        <v>75600</v>
      </c>
      <c r="AL105" s="59"/>
      <c r="AM105" s="59"/>
      <c r="AN105" s="59"/>
      <c r="AO105" s="150">
        <f t="shared" si="198"/>
        <v>75600</v>
      </c>
      <c r="AP105" s="150">
        <f t="shared" si="199"/>
        <v>75600</v>
      </c>
      <c r="AQ105" s="150">
        <f t="shared" si="200"/>
        <v>75600</v>
      </c>
    </row>
    <row r="106" spans="1:43" ht="13.5" thickBot="1" x14ac:dyDescent="0.25">
      <c r="A106" s="19">
        <v>88</v>
      </c>
      <c r="B106" s="18" t="s">
        <v>212</v>
      </c>
      <c r="C106" s="30">
        <v>1</v>
      </c>
      <c r="E106" s="59">
        <v>18000</v>
      </c>
      <c r="F106" s="59">
        <v>23559.061414000003</v>
      </c>
      <c r="G106" s="59"/>
      <c r="H106" s="59">
        <v>19825.54394484347</v>
      </c>
      <c r="I106" s="150">
        <f t="shared" si="186"/>
        <v>18000</v>
      </c>
      <c r="J106" s="150">
        <f t="shared" si="187"/>
        <v>20462</v>
      </c>
      <c r="K106" s="150">
        <f t="shared" si="188"/>
        <v>19231</v>
      </c>
      <c r="M106" s="59">
        <v>18360</v>
      </c>
      <c r="N106" s="59">
        <v>26137.5</v>
      </c>
      <c r="O106" s="59"/>
      <c r="P106" s="59">
        <v>21995.365000000002</v>
      </c>
      <c r="Q106" s="150">
        <f t="shared" si="189"/>
        <v>18360</v>
      </c>
      <c r="R106" s="150">
        <f t="shared" si="190"/>
        <v>22164</v>
      </c>
      <c r="S106" s="150">
        <f t="shared" si="191"/>
        <v>20262</v>
      </c>
      <c r="U106" s="59">
        <v>16740</v>
      </c>
      <c r="V106" s="59">
        <v>23804.767941466667</v>
      </c>
      <c r="W106" s="59"/>
      <c r="X106" s="59">
        <v>20032.312180310204</v>
      </c>
      <c r="Y106" s="150">
        <f t="shared" si="192"/>
        <v>16740</v>
      </c>
      <c r="Z106" s="150">
        <f t="shared" si="193"/>
        <v>20192</v>
      </c>
      <c r="AA106" s="150">
        <f t="shared" si="194"/>
        <v>18466</v>
      </c>
      <c r="AC106" s="59">
        <v>16380</v>
      </c>
      <c r="AD106" s="59">
        <v>23523.406625</v>
      </c>
      <c r="AE106" s="59"/>
      <c r="AF106" s="59">
        <v>19795.539541283331</v>
      </c>
      <c r="AG106" s="150">
        <f t="shared" si="195"/>
        <v>16380</v>
      </c>
      <c r="AH106" s="150">
        <f t="shared" si="196"/>
        <v>19900</v>
      </c>
      <c r="AI106" s="150">
        <f t="shared" si="197"/>
        <v>18140</v>
      </c>
      <c r="AK106" s="59">
        <v>18900</v>
      </c>
      <c r="AL106" s="59"/>
      <c r="AM106" s="59"/>
      <c r="AN106" s="59"/>
      <c r="AO106" s="150">
        <f t="shared" si="198"/>
        <v>18900</v>
      </c>
      <c r="AP106" s="150">
        <f t="shared" si="199"/>
        <v>18900</v>
      </c>
      <c r="AQ106" s="150">
        <f t="shared" si="200"/>
        <v>18900</v>
      </c>
    </row>
    <row r="107" spans="1:43" ht="13.5" thickBot="1" x14ac:dyDescent="0.25">
      <c r="A107" s="23">
        <v>89</v>
      </c>
      <c r="B107" s="18" t="s">
        <v>213</v>
      </c>
      <c r="C107" s="30">
        <v>1</v>
      </c>
      <c r="E107" s="59">
        <v>600000</v>
      </c>
      <c r="F107" s="59">
        <v>353818.4670826667</v>
      </c>
      <c r="G107" s="59"/>
      <c r="H107" s="59">
        <v>297747.15742606367</v>
      </c>
      <c r="I107" s="150">
        <f t="shared" si="186"/>
        <v>297747.15742606367</v>
      </c>
      <c r="J107" s="150">
        <f t="shared" si="187"/>
        <v>417189</v>
      </c>
      <c r="K107" s="150">
        <f t="shared" si="188"/>
        <v>357468.07871303183</v>
      </c>
      <c r="M107" s="59">
        <v>612000</v>
      </c>
      <c r="N107" s="59">
        <v>513525</v>
      </c>
      <c r="O107" s="59"/>
      <c r="P107" s="59">
        <v>432144.23000000004</v>
      </c>
      <c r="Q107" s="150">
        <f t="shared" si="189"/>
        <v>432144.23000000004</v>
      </c>
      <c r="R107" s="150">
        <f t="shared" si="190"/>
        <v>519223</v>
      </c>
      <c r="S107" s="150">
        <f t="shared" si="191"/>
        <v>475683.61499999999</v>
      </c>
      <c r="U107" s="59">
        <v>558000</v>
      </c>
      <c r="V107" s="59">
        <v>336631.13478933333</v>
      </c>
      <c r="W107" s="59"/>
      <c r="X107" s="59">
        <v>283283.5841245561</v>
      </c>
      <c r="Y107" s="150">
        <f t="shared" si="192"/>
        <v>283283.5841245561</v>
      </c>
      <c r="Z107" s="150">
        <f t="shared" si="193"/>
        <v>392638</v>
      </c>
      <c r="AA107" s="150">
        <f t="shared" si="194"/>
        <v>337960.79206227802</v>
      </c>
      <c r="AC107" s="59">
        <v>546000</v>
      </c>
      <c r="AD107" s="59">
        <v>319593.63729666668</v>
      </c>
      <c r="AE107" s="59"/>
      <c r="AF107" s="59">
        <v>268946.10058413382</v>
      </c>
      <c r="AG107" s="150">
        <f t="shared" si="195"/>
        <v>268946.10058413382</v>
      </c>
      <c r="AH107" s="150">
        <f t="shared" si="196"/>
        <v>378180</v>
      </c>
      <c r="AI107" s="150">
        <f t="shared" si="197"/>
        <v>323563.05029206688</v>
      </c>
      <c r="AK107" s="59">
        <v>630000</v>
      </c>
      <c r="AL107" s="59"/>
      <c r="AM107" s="59"/>
      <c r="AN107" s="59"/>
      <c r="AO107" s="150">
        <f t="shared" si="198"/>
        <v>630000</v>
      </c>
      <c r="AP107" s="150">
        <f t="shared" si="199"/>
        <v>630000</v>
      </c>
      <c r="AQ107" s="150">
        <f t="shared" si="200"/>
        <v>630000</v>
      </c>
    </row>
    <row r="108" spans="1:43" ht="13.5" thickBot="1" x14ac:dyDescent="0.25">
      <c r="A108" s="19">
        <v>90</v>
      </c>
      <c r="B108" s="18" t="s">
        <v>214</v>
      </c>
      <c r="C108" s="30">
        <v>1</v>
      </c>
      <c r="E108" s="59">
        <v>4210082.4000000004</v>
      </c>
      <c r="F108" s="59">
        <v>2369563.9897866668</v>
      </c>
      <c r="G108" s="59"/>
      <c r="H108" s="59">
        <v>1994047.818123922</v>
      </c>
      <c r="I108" s="150">
        <f t="shared" si="186"/>
        <v>1994047.818123922</v>
      </c>
      <c r="J108" s="150">
        <f t="shared" si="187"/>
        <v>2857898</v>
      </c>
      <c r="K108" s="150">
        <f t="shared" si="188"/>
        <v>2425972.9090619609</v>
      </c>
      <c r="M108" s="59">
        <v>4294284.0480000004</v>
      </c>
      <c r="N108" s="59">
        <v>2831583.6150000002</v>
      </c>
      <c r="O108" s="59"/>
      <c r="P108" s="59">
        <v>2382848.9771380001</v>
      </c>
      <c r="Q108" s="150">
        <f t="shared" si="189"/>
        <v>2382848.9771380001</v>
      </c>
      <c r="R108" s="150">
        <f t="shared" si="190"/>
        <v>3169572</v>
      </c>
      <c r="S108" s="150">
        <f t="shared" si="191"/>
        <v>2776210.4885689998</v>
      </c>
      <c r="U108" s="59">
        <v>3915376.6320000002</v>
      </c>
      <c r="V108" s="59">
        <v>2309926.7313066665</v>
      </c>
      <c r="W108" s="59"/>
      <c r="X108" s="59">
        <v>1943861.5620601457</v>
      </c>
      <c r="Y108" s="150">
        <f t="shared" si="192"/>
        <v>1943861.5620601457</v>
      </c>
      <c r="Z108" s="150">
        <f t="shared" si="193"/>
        <v>2723055</v>
      </c>
      <c r="AA108" s="150">
        <f t="shared" si="194"/>
        <v>2333458.2810300728</v>
      </c>
      <c r="AC108" s="59">
        <v>3831174.9840000002</v>
      </c>
      <c r="AD108" s="59">
        <v>1714439.2692666668</v>
      </c>
      <c r="AE108" s="59"/>
      <c r="AF108" s="59">
        <v>1442743.8545328982</v>
      </c>
      <c r="AG108" s="150">
        <f t="shared" si="195"/>
        <v>1442743.8545328982</v>
      </c>
      <c r="AH108" s="150">
        <f t="shared" si="196"/>
        <v>2329453</v>
      </c>
      <c r="AI108" s="150">
        <f t="shared" si="197"/>
        <v>1886098.4272664492</v>
      </c>
      <c r="AK108" s="59">
        <v>4420586.5200000005</v>
      </c>
      <c r="AL108" s="59"/>
      <c r="AM108" s="59"/>
      <c r="AN108" s="59"/>
      <c r="AO108" s="150">
        <f t="shared" si="198"/>
        <v>4420586.5200000005</v>
      </c>
      <c r="AP108" s="150">
        <f t="shared" si="199"/>
        <v>4420587</v>
      </c>
      <c r="AQ108" s="150">
        <f t="shared" si="200"/>
        <v>4420586.76</v>
      </c>
    </row>
    <row r="109" spans="1:43" ht="13.5" thickBot="1" x14ac:dyDescent="0.25">
      <c r="A109" s="23">
        <v>91</v>
      </c>
      <c r="B109" s="18" t="s">
        <v>314</v>
      </c>
      <c r="C109" s="30">
        <v>1</v>
      </c>
      <c r="E109" s="59">
        <v>55930.8</v>
      </c>
      <c r="F109" s="59">
        <v>44961.569458666665</v>
      </c>
      <c r="G109" s="59"/>
      <c r="H109" s="59">
        <v>37836.293877234843</v>
      </c>
      <c r="I109" s="150">
        <f t="shared" si="186"/>
        <v>37836.293877234843</v>
      </c>
      <c r="J109" s="150">
        <f t="shared" si="187"/>
        <v>46243</v>
      </c>
      <c r="K109" s="150">
        <f t="shared" si="188"/>
        <v>42039.646938617421</v>
      </c>
      <c r="M109" s="59">
        <v>57049.416000000005</v>
      </c>
      <c r="N109" s="59">
        <v>64521.802499999998</v>
      </c>
      <c r="O109" s="59"/>
      <c r="P109" s="59">
        <v>54296.722963</v>
      </c>
      <c r="Q109" s="150">
        <f t="shared" si="189"/>
        <v>54296.722963</v>
      </c>
      <c r="R109" s="150">
        <f t="shared" si="190"/>
        <v>58623</v>
      </c>
      <c r="S109" s="150">
        <f t="shared" si="191"/>
        <v>56459.861481500004</v>
      </c>
      <c r="U109" s="59">
        <v>52015.644</v>
      </c>
      <c r="V109" s="59">
        <v>43611.366511466666</v>
      </c>
      <c r="W109" s="59"/>
      <c r="X109" s="59">
        <v>36700.064067660875</v>
      </c>
      <c r="Y109" s="150">
        <f t="shared" si="192"/>
        <v>36700.064067660875</v>
      </c>
      <c r="Z109" s="150">
        <f t="shared" si="193"/>
        <v>44109</v>
      </c>
      <c r="AA109" s="150">
        <f t="shared" si="194"/>
        <v>40404.532033830437</v>
      </c>
      <c r="AC109" s="59">
        <v>50897.028000000006</v>
      </c>
      <c r="AD109" s="59">
        <v>41767.939976666668</v>
      </c>
      <c r="AE109" s="59"/>
      <c r="AF109" s="59">
        <v>35148.774178283114</v>
      </c>
      <c r="AG109" s="150">
        <f t="shared" si="195"/>
        <v>35148.774178283114</v>
      </c>
      <c r="AH109" s="150">
        <f t="shared" si="196"/>
        <v>42605</v>
      </c>
      <c r="AI109" s="150">
        <f t="shared" si="197"/>
        <v>38876.887089141557</v>
      </c>
      <c r="AK109" s="59">
        <v>58727.340000000004</v>
      </c>
      <c r="AL109" s="59"/>
      <c r="AM109" s="59"/>
      <c r="AN109" s="59"/>
      <c r="AO109" s="150">
        <f t="shared" si="198"/>
        <v>58727.340000000004</v>
      </c>
      <c r="AP109" s="150">
        <f t="shared" si="199"/>
        <v>58727</v>
      </c>
      <c r="AQ109" s="150">
        <f t="shared" si="200"/>
        <v>58727.17</v>
      </c>
    </row>
    <row r="110" spans="1:43" ht="13.5" thickBot="1" x14ac:dyDescent="0.25">
      <c r="A110" s="19">
        <v>92</v>
      </c>
      <c r="B110" s="18" t="s">
        <v>315</v>
      </c>
      <c r="C110" s="30">
        <v>1</v>
      </c>
      <c r="E110" s="59">
        <v>22033.200000000001</v>
      </c>
      <c r="F110" s="59">
        <v>41964.559494666675</v>
      </c>
      <c r="G110" s="59"/>
      <c r="H110" s="59">
        <v>35314.234458131388</v>
      </c>
      <c r="I110" s="150">
        <f t="shared" si="186"/>
        <v>22033.200000000001</v>
      </c>
      <c r="J110" s="150">
        <f t="shared" si="187"/>
        <v>33104</v>
      </c>
      <c r="K110" s="150">
        <f t="shared" si="188"/>
        <v>27568.6</v>
      </c>
      <c r="M110" s="59">
        <v>22473.864000000001</v>
      </c>
      <c r="N110" s="59">
        <v>44613.022499999999</v>
      </c>
      <c r="O110" s="59"/>
      <c r="P110" s="59">
        <v>37542.982827</v>
      </c>
      <c r="Q110" s="150">
        <f t="shared" si="189"/>
        <v>22473.864000000001</v>
      </c>
      <c r="R110" s="150">
        <f t="shared" si="190"/>
        <v>34877</v>
      </c>
      <c r="S110" s="150">
        <f t="shared" si="191"/>
        <v>28675.432000000001</v>
      </c>
      <c r="U110" s="59">
        <v>20490.876</v>
      </c>
      <c r="V110" s="59">
        <v>41331.739183600002</v>
      </c>
      <c r="W110" s="59"/>
      <c r="X110" s="59">
        <v>34781.700217238991</v>
      </c>
      <c r="Y110" s="150">
        <f t="shared" si="192"/>
        <v>20490.876</v>
      </c>
      <c r="Z110" s="150">
        <f t="shared" si="193"/>
        <v>32201</v>
      </c>
      <c r="AA110" s="150">
        <f t="shared" si="194"/>
        <v>26345.938000000002</v>
      </c>
      <c r="AC110" s="59">
        <v>20050.212</v>
      </c>
      <c r="AD110" s="59">
        <v>40750.021496666668</v>
      </c>
      <c r="AE110" s="59"/>
      <c r="AF110" s="59">
        <v>34292.170122507108</v>
      </c>
      <c r="AG110" s="150">
        <f t="shared" si="195"/>
        <v>20050.212</v>
      </c>
      <c r="AH110" s="150">
        <f t="shared" si="196"/>
        <v>31697</v>
      </c>
      <c r="AI110" s="150">
        <f t="shared" si="197"/>
        <v>25873.606</v>
      </c>
      <c r="AK110" s="59">
        <v>23134.86</v>
      </c>
      <c r="AL110" s="59"/>
      <c r="AM110" s="59"/>
      <c r="AN110" s="59"/>
      <c r="AO110" s="150">
        <f t="shared" si="198"/>
        <v>23134.86</v>
      </c>
      <c r="AP110" s="150">
        <f t="shared" si="199"/>
        <v>23135</v>
      </c>
      <c r="AQ110" s="150">
        <f t="shared" si="200"/>
        <v>23134.93</v>
      </c>
    </row>
    <row r="111" spans="1:43" ht="13.5" thickBot="1" x14ac:dyDescent="0.25">
      <c r="A111" s="23">
        <v>93</v>
      </c>
      <c r="B111" s="18" t="s">
        <v>316</v>
      </c>
      <c r="C111" s="30">
        <v>1</v>
      </c>
      <c r="E111" s="59">
        <v>22033.200000000001</v>
      </c>
      <c r="F111" s="59">
        <v>24814.622153333334</v>
      </c>
      <c r="G111" s="59"/>
      <c r="H111" s="59">
        <v>20882.129951206221</v>
      </c>
      <c r="I111" s="150">
        <f t="shared" si="186"/>
        <v>20882.129951206221</v>
      </c>
      <c r="J111" s="150">
        <f t="shared" si="187"/>
        <v>22577</v>
      </c>
      <c r="K111" s="150">
        <f t="shared" si="188"/>
        <v>21729.564975603113</v>
      </c>
      <c r="M111" s="59">
        <v>22473.864000000001</v>
      </c>
      <c r="N111" s="59">
        <v>29238.022499999999</v>
      </c>
      <c r="O111" s="59"/>
      <c r="P111" s="59">
        <v>24604.532826999999</v>
      </c>
      <c r="Q111" s="150">
        <f t="shared" si="189"/>
        <v>22473.864000000001</v>
      </c>
      <c r="R111" s="150">
        <f t="shared" si="190"/>
        <v>25439</v>
      </c>
      <c r="S111" s="150">
        <f t="shared" si="191"/>
        <v>23956.432000000001</v>
      </c>
      <c r="U111" s="59">
        <v>20490.876</v>
      </c>
      <c r="V111" s="59">
        <v>25309.038791733336</v>
      </c>
      <c r="W111" s="59"/>
      <c r="X111" s="59">
        <v>21298.194013326971</v>
      </c>
      <c r="Y111" s="150">
        <f t="shared" si="192"/>
        <v>20490.876</v>
      </c>
      <c r="Z111" s="150">
        <f t="shared" si="193"/>
        <v>22366</v>
      </c>
      <c r="AA111" s="150">
        <f t="shared" si="194"/>
        <v>21428.438000000002</v>
      </c>
      <c r="AC111" s="59">
        <v>20050.212</v>
      </c>
      <c r="AD111" s="59">
        <v>24650.521908333336</v>
      </c>
      <c r="AE111" s="59"/>
      <c r="AF111" s="59">
        <v>20744.035459178889</v>
      </c>
      <c r="AG111" s="150">
        <f t="shared" si="195"/>
        <v>20050.212</v>
      </c>
      <c r="AH111" s="150">
        <f t="shared" si="196"/>
        <v>21815</v>
      </c>
      <c r="AI111" s="150">
        <f t="shared" si="197"/>
        <v>20932.606</v>
      </c>
      <c r="AK111" s="59">
        <v>23134.86</v>
      </c>
      <c r="AL111" s="59"/>
      <c r="AM111" s="59"/>
      <c r="AN111" s="59"/>
      <c r="AO111" s="150">
        <f t="shared" si="198"/>
        <v>23134.86</v>
      </c>
      <c r="AP111" s="150">
        <f t="shared" si="199"/>
        <v>23135</v>
      </c>
      <c r="AQ111" s="150">
        <f t="shared" si="200"/>
        <v>23134.93</v>
      </c>
    </row>
    <row r="112" spans="1:43" ht="13.5" thickBot="1" x14ac:dyDescent="0.25">
      <c r="A112" s="19">
        <v>94</v>
      </c>
      <c r="B112" s="18" t="s">
        <v>215</v>
      </c>
      <c r="C112" s="30">
        <v>1</v>
      </c>
      <c r="E112" s="59">
        <v>24000</v>
      </c>
      <c r="F112" s="59">
        <v>7377.3234516666671</v>
      </c>
      <c r="G112" s="59"/>
      <c r="H112" s="59">
        <v>6208.2036171197778</v>
      </c>
      <c r="I112" s="150">
        <f t="shared" si="186"/>
        <v>6208.2036171197778</v>
      </c>
      <c r="J112" s="150">
        <f t="shared" si="187"/>
        <v>12529</v>
      </c>
      <c r="K112" s="150">
        <f t="shared" si="188"/>
        <v>9368.601808559888</v>
      </c>
      <c r="M112" s="59">
        <v>24480</v>
      </c>
      <c r="N112" s="59">
        <v>8456.25</v>
      </c>
      <c r="O112" s="59"/>
      <c r="P112" s="59">
        <v>7116.1475</v>
      </c>
      <c r="Q112" s="150">
        <f t="shared" si="189"/>
        <v>7116.1475</v>
      </c>
      <c r="R112" s="150">
        <f t="shared" si="190"/>
        <v>13351</v>
      </c>
      <c r="S112" s="150">
        <f t="shared" si="191"/>
        <v>10233.57375</v>
      </c>
      <c r="U112" s="59">
        <v>22320</v>
      </c>
      <c r="V112" s="59">
        <v>7322.3047999999999</v>
      </c>
      <c r="W112" s="59"/>
      <c r="X112" s="59">
        <v>6161.9040350933328</v>
      </c>
      <c r="Y112" s="150">
        <f t="shared" si="192"/>
        <v>6161.9040350933328</v>
      </c>
      <c r="Z112" s="150">
        <f t="shared" si="193"/>
        <v>11935</v>
      </c>
      <c r="AA112" s="150">
        <f t="shared" si="194"/>
        <v>9048.452017546666</v>
      </c>
      <c r="AC112" s="59">
        <v>21840</v>
      </c>
      <c r="AD112" s="59">
        <v>7315.9685404166667</v>
      </c>
      <c r="AE112" s="59"/>
      <c r="AF112" s="59">
        <v>6156.5719129596118</v>
      </c>
      <c r="AG112" s="150">
        <f t="shared" si="195"/>
        <v>6156.5719129596118</v>
      </c>
      <c r="AH112" s="150">
        <f t="shared" si="196"/>
        <v>11771</v>
      </c>
      <c r="AI112" s="150">
        <f t="shared" si="197"/>
        <v>8963.7859564798055</v>
      </c>
      <c r="AK112" s="59">
        <v>25200</v>
      </c>
      <c r="AL112" s="59"/>
      <c r="AM112" s="59"/>
      <c r="AN112" s="59"/>
      <c r="AO112" s="150">
        <f t="shared" si="198"/>
        <v>25200</v>
      </c>
      <c r="AP112" s="150">
        <f t="shared" si="199"/>
        <v>25200</v>
      </c>
      <c r="AQ112" s="150">
        <f t="shared" si="200"/>
        <v>25200</v>
      </c>
    </row>
    <row r="113" spans="1:43" ht="13.5" thickBot="1" x14ac:dyDescent="0.25">
      <c r="A113" s="23">
        <v>95</v>
      </c>
      <c r="B113" s="18" t="s">
        <v>317</v>
      </c>
      <c r="C113" s="30">
        <v>1</v>
      </c>
      <c r="E113" s="59">
        <v>18000</v>
      </c>
      <c r="F113" s="59">
        <v>22718.404288333331</v>
      </c>
      <c r="G113" s="59"/>
      <c r="H113" s="59">
        <v>19118.109786301553</v>
      </c>
      <c r="I113" s="150">
        <f t="shared" si="186"/>
        <v>18000</v>
      </c>
      <c r="J113" s="150">
        <f t="shared" si="187"/>
        <v>19946</v>
      </c>
      <c r="K113" s="150">
        <f t="shared" si="188"/>
        <v>18973</v>
      </c>
      <c r="M113" s="59">
        <v>18360</v>
      </c>
      <c r="N113" s="59">
        <v>23062.5</v>
      </c>
      <c r="O113" s="59"/>
      <c r="P113" s="59">
        <v>19407.674999999999</v>
      </c>
      <c r="Q113" s="150">
        <f t="shared" si="189"/>
        <v>18360</v>
      </c>
      <c r="R113" s="150">
        <f t="shared" si="190"/>
        <v>20277</v>
      </c>
      <c r="S113" s="150">
        <f t="shared" si="191"/>
        <v>19318.5</v>
      </c>
      <c r="U113" s="59">
        <v>16740</v>
      </c>
      <c r="V113" s="59">
        <v>23183.226519933331</v>
      </c>
      <c r="W113" s="59"/>
      <c r="X113" s="59">
        <v>19509.269409224806</v>
      </c>
      <c r="Y113" s="150">
        <f t="shared" si="192"/>
        <v>16740</v>
      </c>
      <c r="Z113" s="150">
        <f t="shared" si="193"/>
        <v>19811</v>
      </c>
      <c r="AA113" s="150">
        <f t="shared" si="194"/>
        <v>18275.5</v>
      </c>
      <c r="AC113" s="59">
        <v>16380</v>
      </c>
      <c r="AD113" s="59">
        <v>23217.858498333331</v>
      </c>
      <c r="AE113" s="59"/>
      <c r="AF113" s="59">
        <v>19538.413091886887</v>
      </c>
      <c r="AG113" s="150">
        <f t="shared" si="195"/>
        <v>16380</v>
      </c>
      <c r="AH113" s="150">
        <f t="shared" si="196"/>
        <v>19712</v>
      </c>
      <c r="AI113" s="150">
        <f t="shared" si="197"/>
        <v>18046</v>
      </c>
      <c r="AK113" s="59">
        <v>18900</v>
      </c>
      <c r="AL113" s="59"/>
      <c r="AM113" s="59"/>
      <c r="AN113" s="59"/>
      <c r="AO113" s="150">
        <f t="shared" si="198"/>
        <v>18900</v>
      </c>
      <c r="AP113" s="150">
        <f t="shared" si="199"/>
        <v>18900</v>
      </c>
      <c r="AQ113" s="150">
        <f t="shared" si="200"/>
        <v>18900</v>
      </c>
    </row>
    <row r="114" spans="1:43" ht="13.5" thickBot="1" x14ac:dyDescent="0.25">
      <c r="A114" s="19">
        <v>96</v>
      </c>
      <c r="B114" s="18" t="s">
        <v>318</v>
      </c>
      <c r="C114" s="30">
        <v>1</v>
      </c>
      <c r="E114" s="59">
        <v>108000</v>
      </c>
      <c r="F114" s="59">
        <v>155731.73696799998</v>
      </c>
      <c r="G114" s="59"/>
      <c r="H114" s="59">
        <v>131052.18160478826</v>
      </c>
      <c r="I114" s="150">
        <f t="shared" si="186"/>
        <v>108000</v>
      </c>
      <c r="J114" s="150">
        <f t="shared" si="187"/>
        <v>131595</v>
      </c>
      <c r="K114" s="150">
        <f t="shared" si="188"/>
        <v>119797.5</v>
      </c>
      <c r="M114" s="59">
        <v>110160</v>
      </c>
      <c r="N114" s="59">
        <v>190650</v>
      </c>
      <c r="O114" s="59"/>
      <c r="P114" s="59">
        <v>160436.78</v>
      </c>
      <c r="Q114" s="150">
        <f t="shared" si="189"/>
        <v>110160</v>
      </c>
      <c r="R114" s="150">
        <f t="shared" si="190"/>
        <v>153749</v>
      </c>
      <c r="S114" s="150">
        <f t="shared" si="191"/>
        <v>131954.5</v>
      </c>
      <c r="U114" s="59">
        <v>100440</v>
      </c>
      <c r="V114" s="59">
        <v>161772.02562560004</v>
      </c>
      <c r="W114" s="59"/>
      <c r="X114" s="59">
        <v>136135.23674507608</v>
      </c>
      <c r="Y114" s="150">
        <f t="shared" si="192"/>
        <v>100440</v>
      </c>
      <c r="Z114" s="150">
        <f t="shared" si="193"/>
        <v>132782</v>
      </c>
      <c r="AA114" s="150">
        <f t="shared" si="194"/>
        <v>116611</v>
      </c>
      <c r="AC114" s="59">
        <v>98280</v>
      </c>
      <c r="AD114" s="59">
        <v>163670.40264000001</v>
      </c>
      <c r="AE114" s="59"/>
      <c r="AF114" s="59">
        <v>137732.76884796802</v>
      </c>
      <c r="AG114" s="150">
        <f t="shared" si="195"/>
        <v>98280</v>
      </c>
      <c r="AH114" s="150">
        <f t="shared" si="196"/>
        <v>133228</v>
      </c>
      <c r="AI114" s="150">
        <f t="shared" si="197"/>
        <v>115754</v>
      </c>
      <c r="AK114" s="59">
        <v>113400</v>
      </c>
      <c r="AL114" s="59"/>
      <c r="AM114" s="59"/>
      <c r="AN114" s="59"/>
      <c r="AO114" s="150">
        <f t="shared" si="198"/>
        <v>113400</v>
      </c>
      <c r="AP114" s="150">
        <f t="shared" si="199"/>
        <v>113400</v>
      </c>
      <c r="AQ114" s="150">
        <f t="shared" si="200"/>
        <v>113400</v>
      </c>
    </row>
    <row r="115" spans="1:43" ht="13.5" thickBot="1" x14ac:dyDescent="0.25">
      <c r="A115" s="23">
        <v>97</v>
      </c>
      <c r="B115" s="18" t="s">
        <v>216</v>
      </c>
      <c r="C115" s="30">
        <v>1</v>
      </c>
      <c r="E115" s="32" t="s">
        <v>8</v>
      </c>
      <c r="F115" s="32" t="s">
        <v>8</v>
      </c>
      <c r="G115" s="32" t="s">
        <v>8</v>
      </c>
      <c r="H115" s="32" t="s">
        <v>8</v>
      </c>
      <c r="I115" s="32" t="s">
        <v>8</v>
      </c>
      <c r="J115" s="32" t="s">
        <v>8</v>
      </c>
      <c r="K115" s="32" t="s">
        <v>8</v>
      </c>
      <c r="M115" s="32" t="s">
        <v>8</v>
      </c>
      <c r="N115" s="32" t="s">
        <v>8</v>
      </c>
      <c r="O115" s="32" t="s">
        <v>8</v>
      </c>
      <c r="P115" s="32" t="s">
        <v>8</v>
      </c>
      <c r="Q115" s="32" t="s">
        <v>8</v>
      </c>
      <c r="R115" s="32" t="s">
        <v>8</v>
      </c>
      <c r="S115" s="32" t="s">
        <v>8</v>
      </c>
      <c r="U115" s="59">
        <v>350000</v>
      </c>
      <c r="V115" s="59">
        <v>159900</v>
      </c>
      <c r="W115" s="59"/>
      <c r="X115" s="59">
        <v>134559.88</v>
      </c>
      <c r="Y115" s="150">
        <f t="shared" si="192"/>
        <v>134559.88</v>
      </c>
      <c r="Z115" s="150">
        <f t="shared" si="193"/>
        <v>214820</v>
      </c>
      <c r="AA115" s="150">
        <f t="shared" si="194"/>
        <v>174689.94</v>
      </c>
      <c r="AC115" s="59">
        <v>230000</v>
      </c>
      <c r="AD115" s="59">
        <v>159900</v>
      </c>
      <c r="AE115" s="59"/>
      <c r="AF115" s="59">
        <v>134559.88</v>
      </c>
      <c r="AG115" s="150">
        <f t="shared" si="195"/>
        <v>134559.88</v>
      </c>
      <c r="AH115" s="150">
        <f t="shared" si="196"/>
        <v>174820</v>
      </c>
      <c r="AI115" s="150">
        <f t="shared" si="197"/>
        <v>154689.94</v>
      </c>
      <c r="AK115" s="59">
        <v>350000</v>
      </c>
      <c r="AL115" s="59"/>
      <c r="AM115" s="59"/>
      <c r="AN115" s="59"/>
      <c r="AO115" s="150">
        <f t="shared" si="198"/>
        <v>350000</v>
      </c>
      <c r="AP115" s="150">
        <f t="shared" si="199"/>
        <v>350000</v>
      </c>
      <c r="AQ115" s="150">
        <f t="shared" si="200"/>
        <v>350000</v>
      </c>
    </row>
    <row r="116" spans="1:43" s="66" customFormat="1" ht="15.75" thickBot="1" x14ac:dyDescent="0.3">
      <c r="A116" s="71"/>
      <c r="B116" s="77" t="s">
        <v>139</v>
      </c>
      <c r="C116" s="78"/>
      <c r="D116" s="64"/>
      <c r="E116" s="65"/>
      <c r="F116" s="65"/>
      <c r="G116" s="65"/>
      <c r="H116" s="65">
        <v>0</v>
      </c>
      <c r="I116" s="65"/>
      <c r="J116" s="65"/>
      <c r="K116" s="65"/>
      <c r="L116" s="65"/>
      <c r="M116" s="65"/>
      <c r="N116" s="65"/>
      <c r="O116" s="65"/>
      <c r="P116" s="65">
        <v>0</v>
      </c>
      <c r="Q116" s="65"/>
      <c r="R116" s="65"/>
      <c r="S116" s="65"/>
      <c r="T116" s="65"/>
      <c r="U116" s="65"/>
      <c r="V116" s="65"/>
      <c r="W116" s="65"/>
      <c r="X116" s="65">
        <v>0</v>
      </c>
      <c r="Y116" s="65"/>
      <c r="Z116" s="65"/>
      <c r="AA116" s="65"/>
      <c r="AB116" s="65"/>
      <c r="AC116" s="65"/>
      <c r="AD116" s="65"/>
      <c r="AE116" s="65"/>
      <c r="AF116" s="65">
        <v>0</v>
      </c>
      <c r="AG116" s="65"/>
      <c r="AH116" s="65"/>
      <c r="AI116" s="65"/>
      <c r="AK116" s="65"/>
      <c r="AL116" s="65"/>
      <c r="AM116" s="65"/>
      <c r="AN116" s="65"/>
      <c r="AO116" s="65"/>
      <c r="AP116" s="65"/>
      <c r="AQ116" s="65"/>
    </row>
    <row r="117" spans="1:43" ht="13.5" thickBot="1" x14ac:dyDescent="0.25">
      <c r="A117" s="24">
        <v>98</v>
      </c>
      <c r="B117" s="17" t="s">
        <v>260</v>
      </c>
      <c r="C117" s="30">
        <v>1</v>
      </c>
      <c r="E117" s="59">
        <v>142370.4</v>
      </c>
      <c r="F117" s="59">
        <v>66759.572864999995</v>
      </c>
      <c r="G117" s="59"/>
      <c r="H117" s="59">
        <v>56179.863124238</v>
      </c>
      <c r="I117" s="150">
        <f t="shared" ref="I117:I139" si="201">+IF(E117="N/A","N/A",MIN(E117:H117))</f>
        <v>56179.863124238</v>
      </c>
      <c r="J117" s="150">
        <f t="shared" ref="J117:J139" si="202">+IF(E117="N/A","N/A",ROUND(AVERAGE(E117:H117),0))</f>
        <v>88437</v>
      </c>
      <c r="K117" s="150">
        <f t="shared" ref="K117:K139" si="203">+IF(I117="N/A","N/A",AVERAGE(I117:J117))</f>
        <v>72308.431562119004</v>
      </c>
      <c r="M117" s="59">
        <v>145217.80799999999</v>
      </c>
      <c r="N117" s="59">
        <v>91832.415000000008</v>
      </c>
      <c r="O117" s="59"/>
      <c r="P117" s="59">
        <v>77279.291698000001</v>
      </c>
      <c r="Q117" s="150">
        <f t="shared" ref="Q117:Q139" si="204">+IF(M117="N/A","N/A",MIN(M117:P117))</f>
        <v>77279.291698000001</v>
      </c>
      <c r="R117" s="150">
        <f t="shared" ref="R117:R139" si="205">+IF(M117="N/A","N/A",ROUND(AVERAGE(M117:P117),0))</f>
        <v>104777</v>
      </c>
      <c r="S117" s="150">
        <f t="shared" ref="S117:S139" si="206">+IF(Q117="N/A","N/A",AVERAGE(Q117:R117))</f>
        <v>91028.145848999993</v>
      </c>
      <c r="U117" s="59">
        <v>132404.47200000001</v>
      </c>
      <c r="V117" s="59">
        <v>66844.604659200006</v>
      </c>
      <c r="W117" s="59"/>
      <c r="X117" s="59">
        <v>56251.419522135046</v>
      </c>
      <c r="Y117" s="150">
        <f t="shared" ref="Y117:Y119" si="207">+IF(U117="N/A","N/A",MIN(U117:X117))</f>
        <v>56251.419522135046</v>
      </c>
      <c r="Z117" s="150">
        <f t="shared" ref="Z117:Z119" si="208">+IF(U117="N/A","N/A",ROUND(AVERAGE(U117:X117),0))</f>
        <v>85167</v>
      </c>
      <c r="AA117" s="150">
        <f t="shared" ref="AA117:AA119" si="209">+IF(Y117="N/A","N/A",AVERAGE(Y117:Z117))</f>
        <v>70709.209761067526</v>
      </c>
      <c r="AC117" s="32" t="s">
        <v>8</v>
      </c>
      <c r="AD117" s="32" t="s">
        <v>8</v>
      </c>
      <c r="AE117" s="32" t="s">
        <v>8</v>
      </c>
      <c r="AF117" s="32" t="s">
        <v>8</v>
      </c>
      <c r="AG117" s="32" t="s">
        <v>8</v>
      </c>
      <c r="AH117" s="32" t="s">
        <v>8</v>
      </c>
      <c r="AI117" s="32" t="s">
        <v>8</v>
      </c>
      <c r="AK117" s="59">
        <v>149488.91999999998</v>
      </c>
      <c r="AL117" s="59"/>
      <c r="AM117" s="59"/>
      <c r="AN117" s="59"/>
      <c r="AO117" s="150">
        <f t="shared" ref="AO117:AO139" si="210">+IF(AK117="N/A","N/A",MIN(AK117:AN117))</f>
        <v>149488.91999999998</v>
      </c>
      <c r="AP117" s="150">
        <f t="shared" ref="AP117:AP139" si="211">+IF(AK117="N/A","N/A",ROUND(AVERAGE(AK117:AN117),0))</f>
        <v>149489</v>
      </c>
      <c r="AQ117" s="150">
        <f t="shared" ref="AQ117:AQ139" si="212">+IF(AO117="N/A","N/A",AVERAGE(AO117:AP117))</f>
        <v>149488.95999999999</v>
      </c>
    </row>
    <row r="118" spans="1:43" ht="13.5" thickBot="1" x14ac:dyDescent="0.25">
      <c r="A118" s="20">
        <v>99</v>
      </c>
      <c r="B118" s="18" t="s">
        <v>261</v>
      </c>
      <c r="C118" s="30">
        <v>1</v>
      </c>
      <c r="E118" s="59">
        <v>3000000</v>
      </c>
      <c r="F118" s="59">
        <v>1785447.8515066665</v>
      </c>
      <c r="G118" s="59"/>
      <c r="H118" s="59">
        <v>1502499.3661350522</v>
      </c>
      <c r="I118" s="150">
        <f t="shared" si="201"/>
        <v>1502499.3661350522</v>
      </c>
      <c r="J118" s="150">
        <f t="shared" si="202"/>
        <v>2095982</v>
      </c>
      <c r="K118" s="150">
        <f t="shared" si="203"/>
        <v>1799240.6830675262</v>
      </c>
      <c r="M118" s="59">
        <v>3060000</v>
      </c>
      <c r="N118" s="59">
        <v>2152500</v>
      </c>
      <c r="O118" s="59"/>
      <c r="P118" s="59">
        <v>1811383</v>
      </c>
      <c r="Q118" s="150">
        <f t="shared" si="204"/>
        <v>1811383</v>
      </c>
      <c r="R118" s="150">
        <f t="shared" si="205"/>
        <v>2341294</v>
      </c>
      <c r="S118" s="150">
        <f t="shared" si="206"/>
        <v>2076338.5</v>
      </c>
      <c r="U118" s="59">
        <v>2790000</v>
      </c>
      <c r="V118" s="59">
        <v>1604632.6892786664</v>
      </c>
      <c r="W118" s="59"/>
      <c r="X118" s="59">
        <v>1350338.8499900852</v>
      </c>
      <c r="Y118" s="150">
        <f t="shared" si="207"/>
        <v>1350338.8499900852</v>
      </c>
      <c r="Z118" s="150">
        <f t="shared" si="208"/>
        <v>1914991</v>
      </c>
      <c r="AA118" s="150">
        <f t="shared" si="209"/>
        <v>1632664.9249950426</v>
      </c>
      <c r="AC118" s="59">
        <v>2730000</v>
      </c>
      <c r="AD118" s="59">
        <v>1282039.2700462667</v>
      </c>
      <c r="AE118" s="59"/>
      <c r="AF118" s="59">
        <v>1078868.3573027721</v>
      </c>
      <c r="AG118" s="150">
        <f t="shared" ref="AG118:AG119" si="213">+IF(AC118="N/A","N/A",MIN(AC118:AF118))</f>
        <v>1078868.3573027721</v>
      </c>
      <c r="AH118" s="150">
        <f t="shared" ref="AH118:AH119" si="214">+IF(AC118="N/A","N/A",ROUND(AVERAGE(AC118:AF118),0))</f>
        <v>1696969</v>
      </c>
      <c r="AI118" s="150">
        <f t="shared" ref="AI118:AI119" si="215">+IF(AG118="N/A","N/A",AVERAGE(AG118:AH118))</f>
        <v>1387918.6786513859</v>
      </c>
      <c r="AK118" s="59">
        <v>3150000</v>
      </c>
      <c r="AL118" s="59"/>
      <c r="AM118" s="59"/>
      <c r="AN118" s="59"/>
      <c r="AO118" s="150">
        <f t="shared" si="210"/>
        <v>3150000</v>
      </c>
      <c r="AP118" s="150">
        <f t="shared" si="211"/>
        <v>3150000</v>
      </c>
      <c r="AQ118" s="150">
        <f t="shared" si="212"/>
        <v>3150000</v>
      </c>
    </row>
    <row r="119" spans="1:43" ht="13.5" thickBot="1" x14ac:dyDescent="0.25">
      <c r="A119" s="24">
        <v>100</v>
      </c>
      <c r="B119" s="18" t="s">
        <v>319</v>
      </c>
      <c r="C119" s="30">
        <v>1</v>
      </c>
      <c r="E119" s="59">
        <v>840000</v>
      </c>
      <c r="F119" s="59">
        <v>629774.20021333324</v>
      </c>
      <c r="G119" s="59"/>
      <c r="H119" s="59">
        <v>529970.86183741153</v>
      </c>
      <c r="I119" s="150">
        <f t="shared" si="201"/>
        <v>529970.86183741153</v>
      </c>
      <c r="J119" s="150">
        <f t="shared" si="202"/>
        <v>666582</v>
      </c>
      <c r="K119" s="150">
        <f t="shared" si="203"/>
        <v>598276.43091870577</v>
      </c>
      <c r="M119" s="59">
        <v>856800</v>
      </c>
      <c r="N119" s="59">
        <v>907125</v>
      </c>
      <c r="O119" s="59"/>
      <c r="P119" s="59">
        <v>763368.55</v>
      </c>
      <c r="Q119" s="150">
        <f t="shared" si="204"/>
        <v>763368.55</v>
      </c>
      <c r="R119" s="150">
        <f t="shared" si="205"/>
        <v>842431</v>
      </c>
      <c r="S119" s="150">
        <f t="shared" si="206"/>
        <v>802899.77500000002</v>
      </c>
      <c r="U119" s="59">
        <v>781200</v>
      </c>
      <c r="V119" s="59">
        <v>790048.75664266653</v>
      </c>
      <c r="W119" s="59"/>
      <c r="X119" s="59">
        <v>664845.94051273551</v>
      </c>
      <c r="Y119" s="150">
        <f t="shared" si="207"/>
        <v>664845.94051273551</v>
      </c>
      <c r="Z119" s="150">
        <f t="shared" si="208"/>
        <v>745365</v>
      </c>
      <c r="AA119" s="150">
        <f t="shared" si="209"/>
        <v>705105.4702563677</v>
      </c>
      <c r="AC119" s="59">
        <v>764400</v>
      </c>
      <c r="AD119" s="59">
        <v>614583.77360333339</v>
      </c>
      <c r="AE119" s="59"/>
      <c r="AF119" s="59">
        <v>517187.73499694624</v>
      </c>
      <c r="AG119" s="150">
        <f t="shared" si="213"/>
        <v>517187.73499694624</v>
      </c>
      <c r="AH119" s="150">
        <f t="shared" si="214"/>
        <v>632057</v>
      </c>
      <c r="AI119" s="150">
        <f t="shared" si="215"/>
        <v>574622.36749847315</v>
      </c>
      <c r="AK119" s="59">
        <v>882000</v>
      </c>
      <c r="AL119" s="59"/>
      <c r="AM119" s="59"/>
      <c r="AN119" s="59"/>
      <c r="AO119" s="150">
        <f t="shared" si="210"/>
        <v>882000</v>
      </c>
      <c r="AP119" s="150">
        <f t="shared" si="211"/>
        <v>882000</v>
      </c>
      <c r="AQ119" s="150">
        <f t="shared" si="212"/>
        <v>882000</v>
      </c>
    </row>
    <row r="120" spans="1:43" ht="13.5" thickBot="1" x14ac:dyDescent="0.25">
      <c r="A120" s="20">
        <v>101</v>
      </c>
      <c r="B120" s="18" t="s">
        <v>150</v>
      </c>
      <c r="C120" s="30">
        <v>1</v>
      </c>
      <c r="E120" s="59">
        <v>540000</v>
      </c>
      <c r="F120" s="59">
        <v>638392.89494666667</v>
      </c>
      <c r="G120" s="59"/>
      <c r="H120" s="59">
        <v>537223.71067464713</v>
      </c>
      <c r="I120" s="150">
        <f t="shared" si="201"/>
        <v>537223.71067464713</v>
      </c>
      <c r="J120" s="150">
        <f t="shared" si="202"/>
        <v>571872</v>
      </c>
      <c r="K120" s="150">
        <f t="shared" si="203"/>
        <v>554547.85533732362</v>
      </c>
      <c r="M120" s="59">
        <v>550800</v>
      </c>
      <c r="N120" s="59">
        <v>707250</v>
      </c>
      <c r="O120" s="59"/>
      <c r="P120" s="59">
        <v>595168.70000000007</v>
      </c>
      <c r="Q120" s="150">
        <f t="shared" si="204"/>
        <v>550800</v>
      </c>
      <c r="R120" s="150">
        <f t="shared" si="205"/>
        <v>617740</v>
      </c>
      <c r="S120" s="150">
        <f t="shared" si="206"/>
        <v>584270</v>
      </c>
      <c r="U120" s="60" t="s">
        <v>8</v>
      </c>
      <c r="V120" s="60" t="s">
        <v>8</v>
      </c>
      <c r="W120" s="60" t="s">
        <v>8</v>
      </c>
      <c r="X120" s="60" t="s">
        <v>8</v>
      </c>
      <c r="Y120" s="60" t="s">
        <v>8</v>
      </c>
      <c r="Z120" s="60" t="s">
        <v>8</v>
      </c>
      <c r="AA120" s="60" t="s">
        <v>8</v>
      </c>
      <c r="AC120" s="32">
        <v>491400</v>
      </c>
      <c r="AD120" s="32" t="s">
        <v>8</v>
      </c>
      <c r="AE120" s="32" t="s">
        <v>8</v>
      </c>
      <c r="AF120" s="32" t="s">
        <v>8</v>
      </c>
      <c r="AG120" s="32" t="s">
        <v>8</v>
      </c>
      <c r="AH120" s="32" t="s">
        <v>8</v>
      </c>
      <c r="AI120" s="32" t="s">
        <v>8</v>
      </c>
      <c r="AK120" s="59">
        <v>567000</v>
      </c>
      <c r="AL120" s="59"/>
      <c r="AM120" s="59"/>
      <c r="AN120" s="59"/>
      <c r="AO120" s="150">
        <f t="shared" si="210"/>
        <v>567000</v>
      </c>
      <c r="AP120" s="150">
        <f t="shared" si="211"/>
        <v>567000</v>
      </c>
      <c r="AQ120" s="150">
        <f t="shared" si="212"/>
        <v>567000</v>
      </c>
    </row>
    <row r="121" spans="1:43" ht="13.5" thickBot="1" x14ac:dyDescent="0.25">
      <c r="A121" s="24">
        <v>102</v>
      </c>
      <c r="B121" s="18" t="s">
        <v>151</v>
      </c>
      <c r="C121" s="30">
        <v>1</v>
      </c>
      <c r="E121" s="59">
        <v>216000</v>
      </c>
      <c r="F121" s="59">
        <v>221400</v>
      </c>
      <c r="G121" s="59"/>
      <c r="H121" s="59">
        <v>186313.68</v>
      </c>
      <c r="I121" s="150">
        <f t="shared" si="201"/>
        <v>186313.68</v>
      </c>
      <c r="J121" s="150">
        <f t="shared" si="202"/>
        <v>207905</v>
      </c>
      <c r="K121" s="150">
        <f t="shared" si="203"/>
        <v>197109.34</v>
      </c>
      <c r="M121" s="59">
        <v>220320</v>
      </c>
      <c r="N121" s="59">
        <v>227550</v>
      </c>
      <c r="O121" s="59"/>
      <c r="P121" s="59">
        <v>191489.06</v>
      </c>
      <c r="Q121" s="150">
        <f t="shared" si="204"/>
        <v>191489.06</v>
      </c>
      <c r="R121" s="150">
        <f t="shared" si="205"/>
        <v>213120</v>
      </c>
      <c r="S121" s="150">
        <f t="shared" si="206"/>
        <v>202304.53</v>
      </c>
      <c r="U121" s="59">
        <v>200880</v>
      </c>
      <c r="V121" s="59">
        <v>221400</v>
      </c>
      <c r="W121" s="59"/>
      <c r="X121" s="59">
        <v>186313.68</v>
      </c>
      <c r="Y121" s="150">
        <f t="shared" ref="Y121:Y136" si="216">+IF(U121="N/A","N/A",MIN(U121:X121))</f>
        <v>186313.68</v>
      </c>
      <c r="Z121" s="150">
        <f t="shared" ref="Z121:Z136" si="217">+IF(U121="N/A","N/A",ROUND(AVERAGE(U121:X121),0))</f>
        <v>202865</v>
      </c>
      <c r="AA121" s="150">
        <f t="shared" ref="AA121:AA136" si="218">+IF(Y121="N/A","N/A",AVERAGE(Y121:Z121))</f>
        <v>194589.34</v>
      </c>
      <c r="AC121" s="59">
        <v>196560</v>
      </c>
      <c r="AD121" s="59">
        <v>221400</v>
      </c>
      <c r="AE121" s="59"/>
      <c r="AF121" s="59">
        <v>186313.68</v>
      </c>
      <c r="AG121" s="150">
        <f t="shared" ref="AG121:AG139" si="219">+IF(AC121="N/A","N/A",MIN(AC121:AF121))</f>
        <v>186313.68</v>
      </c>
      <c r="AH121" s="150">
        <f t="shared" ref="AH121:AH139" si="220">+IF(AC121="N/A","N/A",ROUND(AVERAGE(AC121:AF121),0))</f>
        <v>201425</v>
      </c>
      <c r="AI121" s="150">
        <f t="shared" ref="AI121:AI139" si="221">+IF(AG121="N/A","N/A",AVERAGE(AG121:AH121))</f>
        <v>193869.34</v>
      </c>
      <c r="AK121" s="59">
        <v>226800</v>
      </c>
      <c r="AL121" s="59"/>
      <c r="AM121" s="59"/>
      <c r="AN121" s="59"/>
      <c r="AO121" s="150">
        <f t="shared" si="210"/>
        <v>226800</v>
      </c>
      <c r="AP121" s="150">
        <f t="shared" si="211"/>
        <v>226800</v>
      </c>
      <c r="AQ121" s="150">
        <f t="shared" si="212"/>
        <v>226800</v>
      </c>
    </row>
    <row r="122" spans="1:43" ht="13.5" thickBot="1" x14ac:dyDescent="0.25">
      <c r="A122" s="20">
        <v>103</v>
      </c>
      <c r="B122" s="18" t="s">
        <v>217</v>
      </c>
      <c r="C122" s="30">
        <v>1</v>
      </c>
      <c r="E122" s="59">
        <v>348000</v>
      </c>
      <c r="F122" s="59">
        <v>229593.21939266665</v>
      </c>
      <c r="G122" s="59"/>
      <c r="H122" s="59">
        <v>193208.4806147023</v>
      </c>
      <c r="I122" s="150">
        <f t="shared" si="201"/>
        <v>193208.4806147023</v>
      </c>
      <c r="J122" s="150">
        <f t="shared" si="202"/>
        <v>256934</v>
      </c>
      <c r="K122" s="150">
        <f t="shared" si="203"/>
        <v>225071.24030735117</v>
      </c>
      <c r="M122" s="59">
        <v>354960</v>
      </c>
      <c r="N122" s="59">
        <v>236775</v>
      </c>
      <c r="O122" s="59"/>
      <c r="P122" s="59">
        <v>199252.13</v>
      </c>
      <c r="Q122" s="150">
        <f t="shared" si="204"/>
        <v>199252.13</v>
      </c>
      <c r="R122" s="150">
        <f t="shared" si="205"/>
        <v>263662</v>
      </c>
      <c r="S122" s="150">
        <f t="shared" si="206"/>
        <v>231457.065</v>
      </c>
      <c r="U122" s="59">
        <v>323640</v>
      </c>
      <c r="V122" s="59">
        <v>223475.04223146668</v>
      </c>
      <c r="W122" s="59"/>
      <c r="X122" s="59">
        <v>188059.88033559159</v>
      </c>
      <c r="Y122" s="150">
        <f t="shared" si="216"/>
        <v>188059.88033559159</v>
      </c>
      <c r="Z122" s="150">
        <f t="shared" si="217"/>
        <v>245058</v>
      </c>
      <c r="AA122" s="150">
        <f t="shared" si="218"/>
        <v>216558.94016779581</v>
      </c>
      <c r="AC122" s="59">
        <v>316680</v>
      </c>
      <c r="AD122" s="59">
        <v>216421.46505166666</v>
      </c>
      <c r="AE122" s="59"/>
      <c r="AF122" s="59">
        <v>182124.11736570642</v>
      </c>
      <c r="AG122" s="150">
        <f t="shared" si="219"/>
        <v>182124.11736570642</v>
      </c>
      <c r="AH122" s="150">
        <f t="shared" si="220"/>
        <v>238409</v>
      </c>
      <c r="AI122" s="150">
        <f t="shared" si="221"/>
        <v>210266.55868285321</v>
      </c>
      <c r="AK122" s="59">
        <v>365400</v>
      </c>
      <c r="AL122" s="59"/>
      <c r="AM122" s="59"/>
      <c r="AN122" s="59"/>
      <c r="AO122" s="150">
        <f t="shared" si="210"/>
        <v>365400</v>
      </c>
      <c r="AP122" s="150">
        <f t="shared" si="211"/>
        <v>365400</v>
      </c>
      <c r="AQ122" s="150">
        <f t="shared" si="212"/>
        <v>365400</v>
      </c>
    </row>
    <row r="123" spans="1:43" ht="13.5" thickBot="1" x14ac:dyDescent="0.25">
      <c r="A123" s="24">
        <v>104</v>
      </c>
      <c r="B123" s="18" t="s">
        <v>218</v>
      </c>
      <c r="C123" s="30">
        <v>1</v>
      </c>
      <c r="E123" s="59">
        <v>349144.8</v>
      </c>
      <c r="F123" s="59">
        <v>213388.78939266666</v>
      </c>
      <c r="G123" s="59"/>
      <c r="H123" s="59">
        <v>179572.04436536899</v>
      </c>
      <c r="I123" s="150">
        <f t="shared" si="201"/>
        <v>179572.04436536899</v>
      </c>
      <c r="J123" s="150">
        <f t="shared" si="202"/>
        <v>247369</v>
      </c>
      <c r="K123" s="150">
        <f t="shared" si="203"/>
        <v>213470.52218268451</v>
      </c>
      <c r="M123" s="59">
        <v>356127.696</v>
      </c>
      <c r="N123" s="59">
        <v>237068.35500000001</v>
      </c>
      <c r="O123" s="59"/>
      <c r="P123" s="59">
        <v>199498.99562600002</v>
      </c>
      <c r="Q123" s="150">
        <f t="shared" si="204"/>
        <v>199498.99562600002</v>
      </c>
      <c r="R123" s="150">
        <f t="shared" si="205"/>
        <v>264232</v>
      </c>
      <c r="S123" s="150">
        <f t="shared" si="206"/>
        <v>231865.49781299999</v>
      </c>
      <c r="U123" s="59">
        <v>324704.66399999999</v>
      </c>
      <c r="V123" s="59">
        <v>205153.25628346665</v>
      </c>
      <c r="W123" s="59"/>
      <c r="X123" s="59">
        <v>172641.6356917606</v>
      </c>
      <c r="Y123" s="150">
        <f t="shared" si="216"/>
        <v>172641.6356917606</v>
      </c>
      <c r="Z123" s="150">
        <f t="shared" si="217"/>
        <v>234167</v>
      </c>
      <c r="AA123" s="150">
        <f t="shared" si="218"/>
        <v>203404.31784588029</v>
      </c>
      <c r="AC123" s="59">
        <v>317721.76799999998</v>
      </c>
      <c r="AD123" s="59">
        <v>200021.46505166666</v>
      </c>
      <c r="AE123" s="59"/>
      <c r="AF123" s="59">
        <v>168323.10403237311</v>
      </c>
      <c r="AG123" s="150">
        <f t="shared" si="219"/>
        <v>168323.10403237311</v>
      </c>
      <c r="AH123" s="150">
        <f t="shared" si="220"/>
        <v>228689</v>
      </c>
      <c r="AI123" s="150">
        <f t="shared" si="221"/>
        <v>198506.05201618656</v>
      </c>
      <c r="AK123" s="59">
        <v>366602.04</v>
      </c>
      <c r="AL123" s="59"/>
      <c r="AM123" s="59"/>
      <c r="AN123" s="59"/>
      <c r="AO123" s="150">
        <f t="shared" si="210"/>
        <v>366602.04</v>
      </c>
      <c r="AP123" s="150">
        <f t="shared" si="211"/>
        <v>366602</v>
      </c>
      <c r="AQ123" s="150">
        <f t="shared" si="212"/>
        <v>366602.02</v>
      </c>
    </row>
    <row r="124" spans="1:43" ht="13.5" thickBot="1" x14ac:dyDescent="0.25">
      <c r="A124" s="20">
        <v>105</v>
      </c>
      <c r="B124" s="18" t="s">
        <v>219</v>
      </c>
      <c r="C124" s="30">
        <v>1</v>
      </c>
      <c r="E124" s="59">
        <v>360000</v>
      </c>
      <c r="F124" s="59">
        <v>308808.94440666662</v>
      </c>
      <c r="G124" s="59"/>
      <c r="H124" s="59">
        <v>259870.50970786574</v>
      </c>
      <c r="I124" s="150">
        <f t="shared" si="201"/>
        <v>259870.50970786574</v>
      </c>
      <c r="J124" s="150">
        <f t="shared" si="202"/>
        <v>309560</v>
      </c>
      <c r="K124" s="150">
        <f t="shared" si="203"/>
        <v>284715.25485393289</v>
      </c>
      <c r="M124" s="59">
        <v>367200</v>
      </c>
      <c r="N124" s="59">
        <v>369000</v>
      </c>
      <c r="O124" s="59"/>
      <c r="P124" s="59">
        <v>310522.8</v>
      </c>
      <c r="Q124" s="150">
        <f t="shared" si="204"/>
        <v>310522.8</v>
      </c>
      <c r="R124" s="150">
        <f t="shared" si="205"/>
        <v>348908</v>
      </c>
      <c r="S124" s="150">
        <f t="shared" si="206"/>
        <v>329715.40000000002</v>
      </c>
      <c r="U124" s="59">
        <v>334800</v>
      </c>
      <c r="V124" s="59">
        <v>303254.42687600001</v>
      </c>
      <c r="W124" s="59"/>
      <c r="X124" s="59">
        <v>255196.24321390453</v>
      </c>
      <c r="Y124" s="150">
        <f t="shared" si="216"/>
        <v>255196.24321390453</v>
      </c>
      <c r="Z124" s="150">
        <f t="shared" si="217"/>
        <v>297750</v>
      </c>
      <c r="AA124" s="150">
        <f t="shared" si="218"/>
        <v>276473.12160695228</v>
      </c>
      <c r="AC124" s="59">
        <v>327600</v>
      </c>
      <c r="AD124" s="59">
        <v>283861.04341666668</v>
      </c>
      <c r="AE124" s="59"/>
      <c r="AF124" s="59">
        <v>238876.22225654442</v>
      </c>
      <c r="AG124" s="150">
        <f t="shared" si="219"/>
        <v>238876.22225654442</v>
      </c>
      <c r="AH124" s="150">
        <f t="shared" si="220"/>
        <v>283446</v>
      </c>
      <c r="AI124" s="150">
        <f t="shared" si="221"/>
        <v>261161.1111282722</v>
      </c>
      <c r="AK124" s="59">
        <v>378000</v>
      </c>
      <c r="AL124" s="59"/>
      <c r="AM124" s="59"/>
      <c r="AN124" s="59"/>
      <c r="AO124" s="150">
        <f t="shared" si="210"/>
        <v>378000</v>
      </c>
      <c r="AP124" s="150">
        <f t="shared" si="211"/>
        <v>378000</v>
      </c>
      <c r="AQ124" s="150">
        <f t="shared" si="212"/>
        <v>378000</v>
      </c>
    </row>
    <row r="125" spans="1:43" ht="13.5" thickBot="1" x14ac:dyDescent="0.25">
      <c r="A125" s="24">
        <v>106</v>
      </c>
      <c r="B125" s="18" t="s">
        <v>220</v>
      </c>
      <c r="C125" s="30">
        <v>1</v>
      </c>
      <c r="E125" s="59">
        <v>360000</v>
      </c>
      <c r="F125" s="59">
        <v>308808.94440666662</v>
      </c>
      <c r="G125" s="59"/>
      <c r="H125" s="59">
        <v>259870.50970786574</v>
      </c>
      <c r="I125" s="150">
        <f t="shared" si="201"/>
        <v>259870.50970786574</v>
      </c>
      <c r="J125" s="150">
        <f t="shared" si="202"/>
        <v>309560</v>
      </c>
      <c r="K125" s="150">
        <f t="shared" si="203"/>
        <v>284715.25485393289</v>
      </c>
      <c r="M125" s="59">
        <v>367200</v>
      </c>
      <c r="N125" s="59">
        <v>369000</v>
      </c>
      <c r="O125" s="59"/>
      <c r="P125" s="59">
        <v>310522.8</v>
      </c>
      <c r="Q125" s="150">
        <f t="shared" si="204"/>
        <v>310522.8</v>
      </c>
      <c r="R125" s="150">
        <f t="shared" si="205"/>
        <v>348908</v>
      </c>
      <c r="S125" s="150">
        <f t="shared" si="206"/>
        <v>329715.40000000002</v>
      </c>
      <c r="U125" s="59">
        <v>334800</v>
      </c>
      <c r="V125" s="59">
        <v>304430.65906600002</v>
      </c>
      <c r="W125" s="59"/>
      <c r="X125" s="59">
        <v>256186.07224666586</v>
      </c>
      <c r="Y125" s="150">
        <f t="shared" si="216"/>
        <v>256186.07224666586</v>
      </c>
      <c r="Z125" s="150">
        <f t="shared" si="217"/>
        <v>298472</v>
      </c>
      <c r="AA125" s="150">
        <f t="shared" si="218"/>
        <v>277329.03612333292</v>
      </c>
      <c r="AC125" s="59">
        <v>327600</v>
      </c>
      <c r="AD125" s="59">
        <v>284991.90982416668</v>
      </c>
      <c r="AE125" s="59"/>
      <c r="AF125" s="59">
        <v>239827.8748399668</v>
      </c>
      <c r="AG125" s="150">
        <f t="shared" si="219"/>
        <v>239827.8748399668</v>
      </c>
      <c r="AH125" s="150">
        <f t="shared" si="220"/>
        <v>284140</v>
      </c>
      <c r="AI125" s="150">
        <f t="shared" si="221"/>
        <v>261983.93741998338</v>
      </c>
      <c r="AK125" s="59">
        <v>378000</v>
      </c>
      <c r="AL125" s="59"/>
      <c r="AM125" s="59"/>
      <c r="AN125" s="59"/>
      <c r="AO125" s="150">
        <f t="shared" si="210"/>
        <v>378000</v>
      </c>
      <c r="AP125" s="150">
        <f t="shared" si="211"/>
        <v>378000</v>
      </c>
      <c r="AQ125" s="150">
        <f t="shared" si="212"/>
        <v>378000</v>
      </c>
    </row>
    <row r="126" spans="1:43" ht="13.5" thickBot="1" x14ac:dyDescent="0.25">
      <c r="A126" s="20">
        <v>107</v>
      </c>
      <c r="B126" s="18" t="s">
        <v>221</v>
      </c>
      <c r="C126" s="30">
        <v>1</v>
      </c>
      <c r="E126" s="59">
        <v>540000</v>
      </c>
      <c r="F126" s="59">
        <v>581767.60580000002</v>
      </c>
      <c r="G126" s="59"/>
      <c r="H126" s="59">
        <v>489572.10271629336</v>
      </c>
      <c r="I126" s="150">
        <f t="shared" si="201"/>
        <v>489572.10271629336</v>
      </c>
      <c r="J126" s="150">
        <f t="shared" si="202"/>
        <v>537113</v>
      </c>
      <c r="K126" s="150">
        <f t="shared" si="203"/>
        <v>513342.55135814671</v>
      </c>
      <c r="M126" s="59">
        <v>550800</v>
      </c>
      <c r="N126" s="59">
        <v>876375</v>
      </c>
      <c r="O126" s="59"/>
      <c r="P126" s="59">
        <v>737491.65</v>
      </c>
      <c r="Q126" s="150">
        <f t="shared" si="204"/>
        <v>550800</v>
      </c>
      <c r="R126" s="150">
        <f t="shared" si="205"/>
        <v>721556</v>
      </c>
      <c r="S126" s="150">
        <f t="shared" si="206"/>
        <v>636178</v>
      </c>
      <c r="U126" s="59">
        <v>502200</v>
      </c>
      <c r="V126" s="59">
        <v>895825.01859066659</v>
      </c>
      <c r="W126" s="59"/>
      <c r="X126" s="59">
        <v>753859.3308477666</v>
      </c>
      <c r="Y126" s="150">
        <f t="shared" si="216"/>
        <v>502200</v>
      </c>
      <c r="Z126" s="150">
        <f t="shared" si="217"/>
        <v>717295</v>
      </c>
      <c r="AA126" s="150">
        <f t="shared" si="218"/>
        <v>609747.5</v>
      </c>
      <c r="AC126" s="59">
        <v>491400</v>
      </c>
      <c r="AD126" s="59">
        <v>674242.16156999988</v>
      </c>
      <c r="AE126" s="59"/>
      <c r="AF126" s="59">
        <v>567391.77205628401</v>
      </c>
      <c r="AG126" s="150">
        <f t="shared" si="219"/>
        <v>491400</v>
      </c>
      <c r="AH126" s="150">
        <f t="shared" si="220"/>
        <v>577678</v>
      </c>
      <c r="AI126" s="150">
        <f t="shared" si="221"/>
        <v>534539</v>
      </c>
      <c r="AK126" s="59">
        <v>567000</v>
      </c>
      <c r="AL126" s="59"/>
      <c r="AM126" s="59"/>
      <c r="AN126" s="59"/>
      <c r="AO126" s="150">
        <f t="shared" si="210"/>
        <v>567000</v>
      </c>
      <c r="AP126" s="150">
        <f t="shared" si="211"/>
        <v>567000</v>
      </c>
      <c r="AQ126" s="150">
        <f t="shared" si="212"/>
        <v>567000</v>
      </c>
    </row>
    <row r="127" spans="1:43" ht="13.5" thickBot="1" x14ac:dyDescent="0.25">
      <c r="A127" s="24">
        <v>108</v>
      </c>
      <c r="B127" s="18" t="s">
        <v>223</v>
      </c>
      <c r="C127" s="30">
        <v>1</v>
      </c>
      <c r="E127" s="59">
        <v>24000</v>
      </c>
      <c r="F127" s="59">
        <v>30382.144747333336</v>
      </c>
      <c r="G127" s="59"/>
      <c r="H127" s="59">
        <v>25567.340533732357</v>
      </c>
      <c r="I127" s="150">
        <f t="shared" si="201"/>
        <v>24000</v>
      </c>
      <c r="J127" s="150">
        <f t="shared" si="202"/>
        <v>26650</v>
      </c>
      <c r="K127" s="150">
        <f t="shared" si="203"/>
        <v>25325</v>
      </c>
      <c r="M127" s="59">
        <v>24480</v>
      </c>
      <c r="N127" s="59">
        <v>36900</v>
      </c>
      <c r="O127" s="59"/>
      <c r="P127" s="59">
        <v>31052.280000000002</v>
      </c>
      <c r="Q127" s="150">
        <f t="shared" si="204"/>
        <v>24480</v>
      </c>
      <c r="R127" s="150">
        <f t="shared" si="205"/>
        <v>30811</v>
      </c>
      <c r="S127" s="150">
        <f t="shared" si="206"/>
        <v>27645.5</v>
      </c>
      <c r="U127" s="59">
        <v>22320</v>
      </c>
      <c r="V127" s="59">
        <v>30594.2446408</v>
      </c>
      <c r="W127" s="59"/>
      <c r="X127" s="59">
        <v>25745.827939691626</v>
      </c>
      <c r="Y127" s="150">
        <f t="shared" si="216"/>
        <v>22320</v>
      </c>
      <c r="Z127" s="150">
        <f t="shared" si="217"/>
        <v>26220</v>
      </c>
      <c r="AA127" s="150">
        <f t="shared" si="218"/>
        <v>24270</v>
      </c>
      <c r="AC127" s="59">
        <v>21840</v>
      </c>
      <c r="AD127" s="59">
        <v>30551.052078333334</v>
      </c>
      <c r="AE127" s="59"/>
      <c r="AF127" s="59">
        <v>25709.480309782892</v>
      </c>
      <c r="AG127" s="150">
        <f t="shared" si="219"/>
        <v>21840</v>
      </c>
      <c r="AH127" s="150">
        <f t="shared" si="220"/>
        <v>26034</v>
      </c>
      <c r="AI127" s="150">
        <f t="shared" si="221"/>
        <v>23937</v>
      </c>
      <c r="AK127" s="59">
        <v>25200</v>
      </c>
      <c r="AL127" s="59"/>
      <c r="AM127" s="59"/>
      <c r="AN127" s="59"/>
      <c r="AO127" s="150">
        <f t="shared" si="210"/>
        <v>25200</v>
      </c>
      <c r="AP127" s="150">
        <f t="shared" si="211"/>
        <v>25200</v>
      </c>
      <c r="AQ127" s="150">
        <f t="shared" si="212"/>
        <v>25200</v>
      </c>
    </row>
    <row r="128" spans="1:43" ht="13.5" thickBot="1" x14ac:dyDescent="0.25">
      <c r="A128" s="20">
        <v>109</v>
      </c>
      <c r="B128" s="18" t="s">
        <v>224</v>
      </c>
      <c r="C128" s="30">
        <v>1</v>
      </c>
      <c r="E128" s="59">
        <v>1440000</v>
      </c>
      <c r="F128" s="59">
        <v>665537.88370999997</v>
      </c>
      <c r="G128" s="59"/>
      <c r="H128" s="59">
        <v>560066.90286098525</v>
      </c>
      <c r="I128" s="150">
        <f t="shared" si="201"/>
        <v>560066.90286098525</v>
      </c>
      <c r="J128" s="150">
        <f t="shared" si="202"/>
        <v>888535</v>
      </c>
      <c r="K128" s="150">
        <f t="shared" si="203"/>
        <v>724300.95143049257</v>
      </c>
      <c r="M128" s="59">
        <v>1468800</v>
      </c>
      <c r="N128" s="59">
        <v>784125</v>
      </c>
      <c r="O128" s="59"/>
      <c r="P128" s="59">
        <v>659860.95000000007</v>
      </c>
      <c r="Q128" s="150">
        <f t="shared" si="204"/>
        <v>659860.95000000007</v>
      </c>
      <c r="R128" s="150">
        <f t="shared" si="205"/>
        <v>970929</v>
      </c>
      <c r="S128" s="150">
        <f t="shared" si="206"/>
        <v>815394.97500000009</v>
      </c>
      <c r="U128" s="59">
        <v>1339200</v>
      </c>
      <c r="V128" s="59">
        <v>620050.46478799998</v>
      </c>
      <c r="W128" s="59"/>
      <c r="X128" s="59">
        <v>521788.09340723895</v>
      </c>
      <c r="Y128" s="150">
        <f t="shared" si="216"/>
        <v>521788.09340723895</v>
      </c>
      <c r="Z128" s="150">
        <f t="shared" si="217"/>
        <v>827013</v>
      </c>
      <c r="AA128" s="150">
        <f t="shared" si="218"/>
        <v>674400.54670361942</v>
      </c>
      <c r="AC128" s="59">
        <v>1310400</v>
      </c>
      <c r="AD128" s="59">
        <v>618028.34584990004</v>
      </c>
      <c r="AE128" s="59"/>
      <c r="AF128" s="59">
        <v>520086.42935685458</v>
      </c>
      <c r="AG128" s="150">
        <f t="shared" si="219"/>
        <v>520086.42935685458</v>
      </c>
      <c r="AH128" s="150">
        <f t="shared" si="220"/>
        <v>816172</v>
      </c>
      <c r="AI128" s="150">
        <f t="shared" si="221"/>
        <v>668129.21467842732</v>
      </c>
      <c r="AK128" s="59">
        <v>1512000</v>
      </c>
      <c r="AL128" s="59"/>
      <c r="AM128" s="59"/>
      <c r="AN128" s="59"/>
      <c r="AO128" s="150">
        <f t="shared" si="210"/>
        <v>1512000</v>
      </c>
      <c r="AP128" s="150">
        <f t="shared" si="211"/>
        <v>1512000</v>
      </c>
      <c r="AQ128" s="150">
        <f t="shared" si="212"/>
        <v>1512000</v>
      </c>
    </row>
    <row r="129" spans="1:43" ht="13.5" thickBot="1" x14ac:dyDescent="0.25">
      <c r="A129" s="24">
        <v>110</v>
      </c>
      <c r="B129" s="18" t="s">
        <v>225</v>
      </c>
      <c r="C129" s="30">
        <v>1</v>
      </c>
      <c r="E129" s="59">
        <v>2572827.6</v>
      </c>
      <c r="F129" s="59">
        <v>936324.20971333352</v>
      </c>
      <c r="G129" s="59"/>
      <c r="H129" s="59">
        <v>787940.4208888117</v>
      </c>
      <c r="I129" s="150">
        <f t="shared" si="201"/>
        <v>787940.4208888117</v>
      </c>
      <c r="J129" s="150">
        <f t="shared" si="202"/>
        <v>1432364</v>
      </c>
      <c r="K129" s="150">
        <f t="shared" si="203"/>
        <v>1110152.2104444059</v>
      </c>
      <c r="M129" s="59">
        <v>2624284.1520000002</v>
      </c>
      <c r="N129" s="59">
        <v>1166662.0725</v>
      </c>
      <c r="O129" s="59"/>
      <c r="P129" s="59">
        <v>981775.537687</v>
      </c>
      <c r="Q129" s="150">
        <f t="shared" si="204"/>
        <v>981775.537687</v>
      </c>
      <c r="R129" s="150">
        <f t="shared" si="205"/>
        <v>1590907</v>
      </c>
      <c r="S129" s="150">
        <f t="shared" si="206"/>
        <v>1286341.2688434999</v>
      </c>
      <c r="U129" s="59">
        <v>2392729.6680000001</v>
      </c>
      <c r="V129" s="59">
        <v>874916.80402450007</v>
      </c>
      <c r="W129" s="59"/>
      <c r="X129" s="59">
        <v>736264.54133533605</v>
      </c>
      <c r="Y129" s="150">
        <f t="shared" si="216"/>
        <v>736264.54133533605</v>
      </c>
      <c r="Z129" s="150">
        <f t="shared" si="217"/>
        <v>1334637</v>
      </c>
      <c r="AA129" s="150">
        <f t="shared" si="218"/>
        <v>1035450.770667668</v>
      </c>
      <c r="AC129" s="59">
        <v>2341273.1159999999</v>
      </c>
      <c r="AD129" s="59">
        <v>684975.62451583333</v>
      </c>
      <c r="AE129" s="59"/>
      <c r="AF129" s="59">
        <v>576424.25164337456</v>
      </c>
      <c r="AG129" s="150">
        <f t="shared" si="219"/>
        <v>576424.25164337456</v>
      </c>
      <c r="AH129" s="150">
        <f t="shared" si="220"/>
        <v>1200891</v>
      </c>
      <c r="AI129" s="150">
        <f t="shared" si="221"/>
        <v>888657.62582168728</v>
      </c>
      <c r="AK129" s="59">
        <v>2701468.98</v>
      </c>
      <c r="AL129" s="59"/>
      <c r="AM129" s="59"/>
      <c r="AN129" s="59"/>
      <c r="AO129" s="150">
        <f t="shared" si="210"/>
        <v>2701468.98</v>
      </c>
      <c r="AP129" s="150">
        <f t="shared" si="211"/>
        <v>2701469</v>
      </c>
      <c r="AQ129" s="150">
        <f t="shared" si="212"/>
        <v>2701468.99</v>
      </c>
    </row>
    <row r="130" spans="1:43" ht="13.5" thickBot="1" x14ac:dyDescent="0.25">
      <c r="A130" s="20">
        <v>111</v>
      </c>
      <c r="B130" s="18" t="s">
        <v>226</v>
      </c>
      <c r="C130" s="30">
        <v>1</v>
      </c>
      <c r="E130" s="59">
        <v>233893.2</v>
      </c>
      <c r="F130" s="59">
        <v>129155.72439266667</v>
      </c>
      <c r="G130" s="59"/>
      <c r="H130" s="59">
        <v>108687.79722070231</v>
      </c>
      <c r="I130" s="150">
        <f t="shared" si="201"/>
        <v>108687.79722070231</v>
      </c>
      <c r="J130" s="150">
        <f t="shared" si="202"/>
        <v>157246</v>
      </c>
      <c r="K130" s="150">
        <f t="shared" si="203"/>
        <v>132966.89861035114</v>
      </c>
      <c r="M130" s="59">
        <v>238571.06400000001</v>
      </c>
      <c r="N130" s="59">
        <v>124510.13250000001</v>
      </c>
      <c r="O130" s="59"/>
      <c r="P130" s="59">
        <v>104778.41455900001</v>
      </c>
      <c r="Q130" s="150">
        <f t="shared" si="204"/>
        <v>104778.41455900001</v>
      </c>
      <c r="R130" s="150">
        <f t="shared" si="205"/>
        <v>155953</v>
      </c>
      <c r="S130" s="150">
        <f t="shared" si="206"/>
        <v>130365.7072795</v>
      </c>
      <c r="U130" s="59">
        <v>217520.67600000001</v>
      </c>
      <c r="V130" s="59">
        <v>123438.12608746666</v>
      </c>
      <c r="W130" s="59"/>
      <c r="X130" s="59">
        <v>103876.29414480539</v>
      </c>
      <c r="Y130" s="150">
        <f t="shared" si="216"/>
        <v>103876.29414480539</v>
      </c>
      <c r="Z130" s="150">
        <f t="shared" si="217"/>
        <v>148278</v>
      </c>
      <c r="AA130" s="150">
        <f t="shared" si="218"/>
        <v>126077.1470724027</v>
      </c>
      <c r="AC130" s="59">
        <v>212842.81200000001</v>
      </c>
      <c r="AD130" s="59">
        <v>118539.51358166666</v>
      </c>
      <c r="AE130" s="59"/>
      <c r="AF130" s="59">
        <v>99753.988260209109</v>
      </c>
      <c r="AG130" s="150">
        <f t="shared" si="219"/>
        <v>99753.988260209109</v>
      </c>
      <c r="AH130" s="150">
        <f t="shared" si="220"/>
        <v>143712</v>
      </c>
      <c r="AI130" s="150">
        <f t="shared" si="221"/>
        <v>121732.99413010455</v>
      </c>
      <c r="AK130" s="59">
        <v>245587.86000000002</v>
      </c>
      <c r="AL130" s="59"/>
      <c r="AM130" s="59"/>
      <c r="AN130" s="59"/>
      <c r="AO130" s="150">
        <f t="shared" si="210"/>
        <v>245587.86000000002</v>
      </c>
      <c r="AP130" s="150">
        <f t="shared" si="211"/>
        <v>245588</v>
      </c>
      <c r="AQ130" s="150">
        <f t="shared" si="212"/>
        <v>245587.93</v>
      </c>
    </row>
    <row r="131" spans="1:43" ht="13.5" thickBot="1" x14ac:dyDescent="0.25">
      <c r="A131" s="24">
        <v>112</v>
      </c>
      <c r="B131" s="18" t="s">
        <v>227</v>
      </c>
      <c r="C131" s="30">
        <v>1</v>
      </c>
      <c r="E131" s="59">
        <v>1200000</v>
      </c>
      <c r="F131" s="59">
        <v>1041831.5697583334</v>
      </c>
      <c r="G131" s="59"/>
      <c r="H131" s="59">
        <v>876727.52349526563</v>
      </c>
      <c r="I131" s="150">
        <f t="shared" si="201"/>
        <v>876727.52349526563</v>
      </c>
      <c r="J131" s="150">
        <f t="shared" si="202"/>
        <v>1039520</v>
      </c>
      <c r="K131" s="150">
        <f t="shared" si="203"/>
        <v>958123.76174763287</v>
      </c>
      <c r="M131" s="59">
        <v>1224000</v>
      </c>
      <c r="N131" s="59">
        <v>1137750</v>
      </c>
      <c r="O131" s="59"/>
      <c r="P131" s="59">
        <v>957445.3</v>
      </c>
      <c r="Q131" s="150">
        <f t="shared" si="204"/>
        <v>957445.3</v>
      </c>
      <c r="R131" s="150">
        <f t="shared" si="205"/>
        <v>1106398</v>
      </c>
      <c r="S131" s="150">
        <f t="shared" si="206"/>
        <v>1031921.65</v>
      </c>
      <c r="U131" s="59">
        <v>1116000</v>
      </c>
      <c r="V131" s="59">
        <v>1044365.2923366666</v>
      </c>
      <c r="W131" s="59"/>
      <c r="X131" s="59">
        <v>878859.71490298165</v>
      </c>
      <c r="Y131" s="150">
        <f t="shared" si="216"/>
        <v>878859.71490298165</v>
      </c>
      <c r="Z131" s="150">
        <f t="shared" si="217"/>
        <v>1013075</v>
      </c>
      <c r="AA131" s="150">
        <f t="shared" si="218"/>
        <v>945967.35745149083</v>
      </c>
      <c r="AC131" s="59">
        <v>1092000</v>
      </c>
      <c r="AD131" s="59">
        <v>1016887.1483665833</v>
      </c>
      <c r="AE131" s="59"/>
      <c r="AF131" s="59">
        <v>855736.16421356879</v>
      </c>
      <c r="AG131" s="150">
        <f t="shared" si="219"/>
        <v>855736.16421356879</v>
      </c>
      <c r="AH131" s="150">
        <f t="shared" si="220"/>
        <v>988208</v>
      </c>
      <c r="AI131" s="150">
        <f t="shared" si="221"/>
        <v>921972.08210678445</v>
      </c>
      <c r="AK131" s="59">
        <v>1260000</v>
      </c>
      <c r="AL131" s="59"/>
      <c r="AM131" s="59"/>
      <c r="AN131" s="59"/>
      <c r="AO131" s="150">
        <f t="shared" si="210"/>
        <v>1260000</v>
      </c>
      <c r="AP131" s="150">
        <f t="shared" si="211"/>
        <v>1260000</v>
      </c>
      <c r="AQ131" s="150">
        <f t="shared" si="212"/>
        <v>1260000</v>
      </c>
    </row>
    <row r="132" spans="1:43" ht="13.5" thickBot="1" x14ac:dyDescent="0.25">
      <c r="A132" s="20">
        <v>113</v>
      </c>
      <c r="B132" s="18" t="s">
        <v>228</v>
      </c>
      <c r="C132" s="30">
        <v>1</v>
      </c>
      <c r="E132" s="59">
        <v>2291478</v>
      </c>
      <c r="F132" s="59">
        <v>1208894.7184008334</v>
      </c>
      <c r="G132" s="59"/>
      <c r="H132" s="59">
        <v>1017315.3736125699</v>
      </c>
      <c r="I132" s="150">
        <f t="shared" si="201"/>
        <v>1017315.3736125699</v>
      </c>
      <c r="J132" s="150">
        <f t="shared" si="202"/>
        <v>1505896</v>
      </c>
      <c r="K132" s="150">
        <f t="shared" si="203"/>
        <v>1261605.6868062848</v>
      </c>
      <c r="M132" s="59">
        <v>2337307.56</v>
      </c>
      <c r="N132" s="59">
        <v>1371316.2375</v>
      </c>
      <c r="O132" s="59"/>
      <c r="P132" s="59">
        <v>1153997.175485</v>
      </c>
      <c r="Q132" s="150">
        <f t="shared" si="204"/>
        <v>1153997.175485</v>
      </c>
      <c r="R132" s="150">
        <f t="shared" si="205"/>
        <v>1620874</v>
      </c>
      <c r="S132" s="150">
        <f t="shared" si="206"/>
        <v>1387435.5877425</v>
      </c>
      <c r="U132" s="59">
        <v>2131074.54</v>
      </c>
      <c r="V132" s="59">
        <v>1152925.5591490001</v>
      </c>
      <c r="W132" s="59"/>
      <c r="X132" s="59">
        <v>970215.91549732548</v>
      </c>
      <c r="Y132" s="150">
        <f t="shared" si="216"/>
        <v>970215.91549732548</v>
      </c>
      <c r="Z132" s="150">
        <f t="shared" si="217"/>
        <v>1418072</v>
      </c>
      <c r="AA132" s="150">
        <f t="shared" si="218"/>
        <v>1194143.9577486627</v>
      </c>
      <c r="AC132" s="59">
        <v>2085244.98</v>
      </c>
      <c r="AD132" s="59">
        <v>1035688.9673883335</v>
      </c>
      <c r="AE132" s="59"/>
      <c r="AF132" s="59">
        <v>871558.36878735491</v>
      </c>
      <c r="AG132" s="150">
        <f t="shared" si="219"/>
        <v>871558.36878735491</v>
      </c>
      <c r="AH132" s="150">
        <f t="shared" si="220"/>
        <v>1330831</v>
      </c>
      <c r="AI132" s="150">
        <f t="shared" si="221"/>
        <v>1101194.6843936774</v>
      </c>
      <c r="AK132" s="59">
        <v>2406051.9</v>
      </c>
      <c r="AL132" s="59"/>
      <c r="AM132" s="59"/>
      <c r="AN132" s="59"/>
      <c r="AO132" s="150">
        <f t="shared" si="210"/>
        <v>2406051.9</v>
      </c>
      <c r="AP132" s="150">
        <f t="shared" si="211"/>
        <v>2406052</v>
      </c>
      <c r="AQ132" s="150">
        <f t="shared" si="212"/>
        <v>2406051.9500000002</v>
      </c>
    </row>
    <row r="133" spans="1:43" ht="13.5" thickBot="1" x14ac:dyDescent="0.25">
      <c r="A133" s="24">
        <v>114</v>
      </c>
      <c r="B133" s="18" t="s">
        <v>320</v>
      </c>
      <c r="C133" s="30">
        <v>1</v>
      </c>
      <c r="E133" s="59">
        <v>540000</v>
      </c>
      <c r="F133" s="59">
        <v>254439.16317483335</v>
      </c>
      <c r="G133" s="59"/>
      <c r="H133" s="59">
        <v>214116.96850597867</v>
      </c>
      <c r="I133" s="150">
        <f t="shared" si="201"/>
        <v>214116.96850597867</v>
      </c>
      <c r="J133" s="150">
        <f t="shared" si="202"/>
        <v>336185</v>
      </c>
      <c r="K133" s="150">
        <f t="shared" si="203"/>
        <v>275150.98425298935</v>
      </c>
      <c r="M133" s="59">
        <v>550800</v>
      </c>
      <c r="N133" s="59">
        <v>285975</v>
      </c>
      <c r="O133" s="59"/>
      <c r="P133" s="59">
        <v>240655.17</v>
      </c>
      <c r="Q133" s="150">
        <f t="shared" si="204"/>
        <v>240655.17</v>
      </c>
      <c r="R133" s="150">
        <f t="shared" si="205"/>
        <v>359143</v>
      </c>
      <c r="S133" s="150">
        <f t="shared" si="206"/>
        <v>299899.08500000002</v>
      </c>
      <c r="U133" s="59">
        <v>502200</v>
      </c>
      <c r="V133" s="59">
        <v>255498.41851220001</v>
      </c>
      <c r="W133" s="59"/>
      <c r="X133" s="59">
        <v>215008.35856905201</v>
      </c>
      <c r="Y133" s="150">
        <f t="shared" si="216"/>
        <v>215008.35856905201</v>
      </c>
      <c r="Z133" s="150">
        <f t="shared" si="217"/>
        <v>324236</v>
      </c>
      <c r="AA133" s="150">
        <f t="shared" si="218"/>
        <v>269622.17928452604</v>
      </c>
      <c r="AC133" s="59">
        <v>491400</v>
      </c>
      <c r="AD133" s="59">
        <v>242592.65380183334</v>
      </c>
      <c r="AE133" s="59"/>
      <c r="AF133" s="59">
        <v>204147.83229803774</v>
      </c>
      <c r="AG133" s="150">
        <f t="shared" si="219"/>
        <v>204147.83229803774</v>
      </c>
      <c r="AH133" s="150">
        <f t="shared" si="220"/>
        <v>312713</v>
      </c>
      <c r="AI133" s="150">
        <f t="shared" si="221"/>
        <v>258430.41614901886</v>
      </c>
      <c r="AK133" s="59">
        <v>567000</v>
      </c>
      <c r="AL133" s="59"/>
      <c r="AM133" s="59"/>
      <c r="AN133" s="59"/>
      <c r="AO133" s="150">
        <f t="shared" si="210"/>
        <v>567000</v>
      </c>
      <c r="AP133" s="150">
        <f t="shared" si="211"/>
        <v>567000</v>
      </c>
      <c r="AQ133" s="150">
        <f t="shared" si="212"/>
        <v>567000</v>
      </c>
    </row>
    <row r="134" spans="1:43" ht="13.5" thickBot="1" x14ac:dyDescent="0.25">
      <c r="A134" s="20">
        <v>115</v>
      </c>
      <c r="B134" s="18" t="s">
        <v>321</v>
      </c>
      <c r="C134" s="30">
        <v>1</v>
      </c>
      <c r="E134" s="59">
        <v>540000</v>
      </c>
      <c r="F134" s="59">
        <v>287239.16317483335</v>
      </c>
      <c r="G134" s="59"/>
      <c r="H134" s="59">
        <v>241718.99517264534</v>
      </c>
      <c r="I134" s="150">
        <f t="shared" si="201"/>
        <v>241718.99517264534</v>
      </c>
      <c r="J134" s="150">
        <f t="shared" si="202"/>
        <v>356319</v>
      </c>
      <c r="K134" s="150">
        <f t="shared" si="203"/>
        <v>299018.99758632266</v>
      </c>
      <c r="M134" s="59">
        <v>550800</v>
      </c>
      <c r="N134" s="59">
        <v>304425</v>
      </c>
      <c r="O134" s="59"/>
      <c r="P134" s="59">
        <v>256181.31</v>
      </c>
      <c r="Q134" s="150">
        <f t="shared" si="204"/>
        <v>256181.31</v>
      </c>
      <c r="R134" s="150">
        <f t="shared" si="205"/>
        <v>370469</v>
      </c>
      <c r="S134" s="150">
        <f t="shared" si="206"/>
        <v>313325.15500000003</v>
      </c>
      <c r="U134" s="59">
        <v>502200</v>
      </c>
      <c r="V134" s="59">
        <v>288768.91138820001</v>
      </c>
      <c r="W134" s="59"/>
      <c r="X134" s="59">
        <v>243006.31684882319</v>
      </c>
      <c r="Y134" s="150">
        <f t="shared" si="216"/>
        <v>243006.31684882319</v>
      </c>
      <c r="Z134" s="150">
        <f t="shared" si="217"/>
        <v>344658</v>
      </c>
      <c r="AA134" s="150">
        <f t="shared" si="218"/>
        <v>293832.15842441161</v>
      </c>
      <c r="AC134" s="59">
        <v>491400</v>
      </c>
      <c r="AD134" s="59">
        <v>275972.36823833332</v>
      </c>
      <c r="AE134" s="59"/>
      <c r="AF134" s="59">
        <v>232237.70327370823</v>
      </c>
      <c r="AG134" s="150">
        <f t="shared" si="219"/>
        <v>232237.70327370823</v>
      </c>
      <c r="AH134" s="150">
        <f t="shared" si="220"/>
        <v>333203</v>
      </c>
      <c r="AI134" s="150">
        <f t="shared" si="221"/>
        <v>282720.35163685412</v>
      </c>
      <c r="AK134" s="59">
        <v>567000</v>
      </c>
      <c r="AL134" s="59"/>
      <c r="AM134" s="59"/>
      <c r="AN134" s="59"/>
      <c r="AO134" s="150">
        <f t="shared" si="210"/>
        <v>567000</v>
      </c>
      <c r="AP134" s="150">
        <f t="shared" si="211"/>
        <v>567000</v>
      </c>
      <c r="AQ134" s="150">
        <f t="shared" si="212"/>
        <v>567000</v>
      </c>
    </row>
    <row r="135" spans="1:43" ht="13.5" thickBot="1" x14ac:dyDescent="0.25">
      <c r="A135" s="24">
        <v>116</v>
      </c>
      <c r="B135" s="18" t="s">
        <v>229</v>
      </c>
      <c r="C135" s="30">
        <v>1</v>
      </c>
      <c r="E135" s="59">
        <v>216000</v>
      </c>
      <c r="F135" s="59">
        <v>186773.38625866669</v>
      </c>
      <c r="G135" s="59"/>
      <c r="H135" s="59">
        <v>157174.51183339485</v>
      </c>
      <c r="I135" s="150">
        <f t="shared" si="201"/>
        <v>157174.51183339485</v>
      </c>
      <c r="J135" s="150">
        <f t="shared" si="202"/>
        <v>186649</v>
      </c>
      <c r="K135" s="150">
        <f t="shared" si="203"/>
        <v>171911.75591669744</v>
      </c>
      <c r="M135" s="59">
        <v>220320</v>
      </c>
      <c r="N135" s="59">
        <v>224475</v>
      </c>
      <c r="O135" s="59"/>
      <c r="P135" s="59">
        <v>188901.37</v>
      </c>
      <c r="Q135" s="150">
        <f t="shared" si="204"/>
        <v>188901.37</v>
      </c>
      <c r="R135" s="150">
        <f t="shared" si="205"/>
        <v>211232</v>
      </c>
      <c r="S135" s="150">
        <f t="shared" si="206"/>
        <v>200066.685</v>
      </c>
      <c r="U135" s="59">
        <v>200880</v>
      </c>
      <c r="V135" s="59">
        <v>191602.43206093332</v>
      </c>
      <c r="W135" s="59"/>
      <c r="X135" s="59">
        <v>161238.27558366067</v>
      </c>
      <c r="Y135" s="150">
        <f t="shared" si="216"/>
        <v>161238.27558366067</v>
      </c>
      <c r="Z135" s="150">
        <f t="shared" si="217"/>
        <v>184574</v>
      </c>
      <c r="AA135" s="150">
        <f t="shared" si="218"/>
        <v>172906.13779183035</v>
      </c>
      <c r="AC135" s="59">
        <v>196560</v>
      </c>
      <c r="AD135" s="59">
        <v>182551.74696666669</v>
      </c>
      <c r="AE135" s="59"/>
      <c r="AF135" s="59">
        <v>153621.89597013779</v>
      </c>
      <c r="AG135" s="150">
        <f t="shared" si="219"/>
        <v>153621.89597013779</v>
      </c>
      <c r="AH135" s="150">
        <f t="shared" si="220"/>
        <v>177578</v>
      </c>
      <c r="AI135" s="150">
        <f t="shared" si="221"/>
        <v>165599.94798506889</v>
      </c>
      <c r="AK135" s="59">
        <v>226800</v>
      </c>
      <c r="AL135" s="59"/>
      <c r="AM135" s="59"/>
      <c r="AN135" s="59"/>
      <c r="AO135" s="150">
        <f t="shared" si="210"/>
        <v>226800</v>
      </c>
      <c r="AP135" s="150">
        <f t="shared" si="211"/>
        <v>226800</v>
      </c>
      <c r="AQ135" s="150">
        <f t="shared" si="212"/>
        <v>226800</v>
      </c>
    </row>
    <row r="136" spans="1:43" ht="13.5" thickBot="1" x14ac:dyDescent="0.25">
      <c r="A136" s="20">
        <v>117</v>
      </c>
      <c r="B136" s="18" t="s">
        <v>286</v>
      </c>
      <c r="C136" s="30">
        <v>1</v>
      </c>
      <c r="E136" s="59">
        <v>233893.2</v>
      </c>
      <c r="F136" s="59">
        <v>128099.97439266669</v>
      </c>
      <c r="G136" s="59"/>
      <c r="H136" s="59">
        <v>107799.35698736898</v>
      </c>
      <c r="I136" s="150">
        <f t="shared" si="201"/>
        <v>107799.35698736898</v>
      </c>
      <c r="J136" s="150">
        <f t="shared" si="202"/>
        <v>156598</v>
      </c>
      <c r="K136" s="150">
        <f t="shared" si="203"/>
        <v>132198.67849368451</v>
      </c>
      <c r="M136" s="59">
        <v>238571.06400000001</v>
      </c>
      <c r="N136" s="59">
        <v>124510.13250000001</v>
      </c>
      <c r="O136" s="59"/>
      <c r="P136" s="59">
        <v>104778.41455900001</v>
      </c>
      <c r="Q136" s="150">
        <f t="shared" si="204"/>
        <v>104778.41455900001</v>
      </c>
      <c r="R136" s="150">
        <f t="shared" si="205"/>
        <v>155953</v>
      </c>
      <c r="S136" s="150">
        <f t="shared" si="206"/>
        <v>130365.7072795</v>
      </c>
      <c r="U136" s="59">
        <v>217520.67600000001</v>
      </c>
      <c r="V136" s="59">
        <v>121508.60360346668</v>
      </c>
      <c r="W136" s="59"/>
      <c r="X136" s="59">
        <v>102252.55234427794</v>
      </c>
      <c r="Y136" s="150">
        <f t="shared" si="216"/>
        <v>102252.55234427794</v>
      </c>
      <c r="Z136" s="150">
        <f t="shared" si="217"/>
        <v>147094</v>
      </c>
      <c r="AA136" s="150">
        <f t="shared" si="218"/>
        <v>124673.27617213897</v>
      </c>
      <c r="AC136" s="59">
        <v>212842.81200000001</v>
      </c>
      <c r="AD136" s="59">
        <v>114155.25033166668</v>
      </c>
      <c r="AE136" s="59"/>
      <c r="AF136" s="59">
        <v>96064.520237642457</v>
      </c>
      <c r="AG136" s="150">
        <f t="shared" si="219"/>
        <v>96064.520237642457</v>
      </c>
      <c r="AH136" s="150">
        <f t="shared" si="220"/>
        <v>141021</v>
      </c>
      <c r="AI136" s="150">
        <f t="shared" si="221"/>
        <v>118542.76011882123</v>
      </c>
      <c r="AK136" s="59">
        <v>245587.86000000002</v>
      </c>
      <c r="AL136" s="59"/>
      <c r="AM136" s="59"/>
      <c r="AN136" s="59"/>
      <c r="AO136" s="150">
        <f t="shared" si="210"/>
        <v>245587.86000000002</v>
      </c>
      <c r="AP136" s="150">
        <f t="shared" si="211"/>
        <v>245588</v>
      </c>
      <c r="AQ136" s="150">
        <f t="shared" si="212"/>
        <v>245587.93</v>
      </c>
    </row>
    <row r="137" spans="1:43" ht="13.5" thickBot="1" x14ac:dyDescent="0.25">
      <c r="A137" s="24">
        <v>118</v>
      </c>
      <c r="B137" s="18" t="s">
        <v>152</v>
      </c>
      <c r="C137" s="30">
        <v>1</v>
      </c>
      <c r="E137" s="59">
        <v>442363.2</v>
      </c>
      <c r="F137" s="59">
        <v>178095.47656466669</v>
      </c>
      <c r="G137" s="59"/>
      <c r="H137" s="59">
        <v>149871.83211434874</v>
      </c>
      <c r="I137" s="150">
        <f t="shared" si="201"/>
        <v>149871.83211434874</v>
      </c>
      <c r="J137" s="150">
        <f t="shared" si="202"/>
        <v>256777</v>
      </c>
      <c r="K137" s="150">
        <f t="shared" si="203"/>
        <v>203324.41605717439</v>
      </c>
      <c r="M137" s="59">
        <v>451210.46400000004</v>
      </c>
      <c r="N137" s="59">
        <v>205605.57</v>
      </c>
      <c r="O137" s="59"/>
      <c r="P137" s="59">
        <v>173022.269084</v>
      </c>
      <c r="Q137" s="150">
        <f t="shared" si="204"/>
        <v>173022.269084</v>
      </c>
      <c r="R137" s="150">
        <f t="shared" si="205"/>
        <v>276613</v>
      </c>
      <c r="S137" s="150">
        <f t="shared" si="206"/>
        <v>224817.63454200001</v>
      </c>
      <c r="U137" s="60" t="s">
        <v>8</v>
      </c>
      <c r="V137" s="60" t="s">
        <v>8</v>
      </c>
      <c r="W137" s="60" t="s">
        <v>8</v>
      </c>
      <c r="X137" s="60" t="s">
        <v>8</v>
      </c>
      <c r="Y137" s="60" t="s">
        <v>8</v>
      </c>
      <c r="Z137" s="60" t="s">
        <v>8</v>
      </c>
      <c r="AA137" s="60" t="s">
        <v>8</v>
      </c>
      <c r="AC137" s="59">
        <v>402550.51199999999</v>
      </c>
      <c r="AD137" s="59">
        <v>145373.72658166668</v>
      </c>
      <c r="AE137" s="59"/>
      <c r="AF137" s="59">
        <v>122335.65480914243</v>
      </c>
      <c r="AG137" s="150">
        <f t="shared" si="219"/>
        <v>122335.65480914243</v>
      </c>
      <c r="AH137" s="150">
        <f t="shared" si="220"/>
        <v>223420</v>
      </c>
      <c r="AI137" s="150">
        <f t="shared" si="221"/>
        <v>172877.82740457123</v>
      </c>
      <c r="AK137" s="59">
        <v>464481.36</v>
      </c>
      <c r="AL137" s="59"/>
      <c r="AM137" s="59"/>
      <c r="AN137" s="59"/>
      <c r="AO137" s="150">
        <f t="shared" si="210"/>
        <v>464481.36</v>
      </c>
      <c r="AP137" s="150">
        <f t="shared" si="211"/>
        <v>464481</v>
      </c>
      <c r="AQ137" s="150">
        <f t="shared" si="212"/>
        <v>464481.18</v>
      </c>
    </row>
    <row r="138" spans="1:43" ht="13.5" thickBot="1" x14ac:dyDescent="0.25">
      <c r="A138" s="20">
        <v>119</v>
      </c>
      <c r="B138" s="18" t="s">
        <v>322</v>
      </c>
      <c r="C138" s="30">
        <v>1</v>
      </c>
      <c r="E138" s="59">
        <v>5145655.2</v>
      </c>
      <c r="F138" s="59">
        <v>3025199.145</v>
      </c>
      <c r="G138" s="59"/>
      <c r="H138" s="59">
        <v>2545781.3253740002</v>
      </c>
      <c r="I138" s="150">
        <f t="shared" si="201"/>
        <v>2545781.3253740002</v>
      </c>
      <c r="J138" s="150">
        <f t="shared" si="202"/>
        <v>3572212</v>
      </c>
      <c r="K138" s="150">
        <f t="shared" si="203"/>
        <v>3058996.6626869999</v>
      </c>
      <c r="M138" s="59">
        <v>5248568.3040000005</v>
      </c>
      <c r="N138" s="59">
        <v>3071324.145</v>
      </c>
      <c r="O138" s="59"/>
      <c r="P138" s="59">
        <v>2584596.6753739999</v>
      </c>
      <c r="Q138" s="150">
        <f t="shared" si="204"/>
        <v>2584596.6753739999</v>
      </c>
      <c r="R138" s="150">
        <f t="shared" si="205"/>
        <v>3634830</v>
      </c>
      <c r="S138" s="150">
        <f t="shared" si="206"/>
        <v>3109713.3376869997</v>
      </c>
      <c r="U138" s="59">
        <v>4785459.3360000001</v>
      </c>
      <c r="V138" s="59">
        <v>2690625</v>
      </c>
      <c r="W138" s="59"/>
      <c r="X138" s="59">
        <v>2264228.75</v>
      </c>
      <c r="Y138" s="150">
        <f t="shared" ref="Y138:Y139" si="222">+IF(U138="N/A","N/A",MIN(U138:X138))</f>
        <v>2264228.75</v>
      </c>
      <c r="Z138" s="150">
        <f t="shared" ref="Z138:Z139" si="223">+IF(U138="N/A","N/A",ROUND(AVERAGE(U138:X138),0))</f>
        <v>3246771</v>
      </c>
      <c r="AA138" s="150">
        <f t="shared" ref="AA138:AA139" si="224">+IF(Y138="N/A","N/A",AVERAGE(Y138:Z138))</f>
        <v>2755499.875</v>
      </c>
      <c r="AC138" s="59">
        <v>4682546.2319999998</v>
      </c>
      <c r="AD138" s="59">
        <v>2229375</v>
      </c>
      <c r="AE138" s="59"/>
      <c r="AF138" s="59">
        <v>1876075.25</v>
      </c>
      <c r="AG138" s="150">
        <f t="shared" si="219"/>
        <v>1876075.25</v>
      </c>
      <c r="AH138" s="150">
        <f t="shared" si="220"/>
        <v>2929332</v>
      </c>
      <c r="AI138" s="150">
        <f t="shared" si="221"/>
        <v>2402703.625</v>
      </c>
      <c r="AK138" s="59">
        <v>5402937.96</v>
      </c>
      <c r="AL138" s="59"/>
      <c r="AM138" s="59"/>
      <c r="AN138" s="59"/>
      <c r="AO138" s="150">
        <f t="shared" si="210"/>
        <v>5402937.96</v>
      </c>
      <c r="AP138" s="150">
        <f t="shared" si="211"/>
        <v>5402938</v>
      </c>
      <c r="AQ138" s="150">
        <f t="shared" si="212"/>
        <v>5402937.9800000004</v>
      </c>
    </row>
    <row r="139" spans="1:43" ht="13.5" thickBot="1" x14ac:dyDescent="0.25">
      <c r="A139" s="24">
        <v>120</v>
      </c>
      <c r="B139" s="14" t="s">
        <v>230</v>
      </c>
      <c r="C139" s="30">
        <v>1</v>
      </c>
      <c r="E139" s="59">
        <v>1566069.6</v>
      </c>
      <c r="F139" s="59">
        <v>654279.78060266678</v>
      </c>
      <c r="G139" s="59"/>
      <c r="H139" s="59">
        <v>550592.92535535444</v>
      </c>
      <c r="I139" s="150">
        <f t="shared" si="201"/>
        <v>550592.92535535444</v>
      </c>
      <c r="J139" s="150">
        <f t="shared" si="202"/>
        <v>923647</v>
      </c>
      <c r="K139" s="150">
        <f t="shared" si="203"/>
        <v>737119.96267767716</v>
      </c>
      <c r="M139" s="59">
        <v>1597390.9920000001</v>
      </c>
      <c r="N139" s="59">
        <v>816430.33499999996</v>
      </c>
      <c r="O139" s="59"/>
      <c r="P139" s="59">
        <v>687046.70360200002</v>
      </c>
      <c r="Q139" s="150">
        <f t="shared" si="204"/>
        <v>687046.70360200002</v>
      </c>
      <c r="R139" s="150">
        <f t="shared" si="205"/>
        <v>1033623</v>
      </c>
      <c r="S139" s="150">
        <f t="shared" si="206"/>
        <v>860334.85180100007</v>
      </c>
      <c r="U139" s="59">
        <v>1456444.7280000001</v>
      </c>
      <c r="V139" s="59">
        <v>623025.0737514667</v>
      </c>
      <c r="W139" s="59"/>
      <c r="X139" s="59">
        <v>524291.30181981553</v>
      </c>
      <c r="Y139" s="150">
        <f t="shared" si="222"/>
        <v>524291.30181981553</v>
      </c>
      <c r="Z139" s="150">
        <f t="shared" si="223"/>
        <v>867920</v>
      </c>
      <c r="AA139" s="150">
        <f t="shared" si="224"/>
        <v>696105.65090990777</v>
      </c>
      <c r="AC139" s="59">
        <v>1425123.3360000001</v>
      </c>
      <c r="AD139" s="59">
        <v>534976.08164666675</v>
      </c>
      <c r="AE139" s="59"/>
      <c r="AF139" s="59">
        <v>450195.85584268719</v>
      </c>
      <c r="AG139" s="150">
        <f t="shared" si="219"/>
        <v>450195.85584268719</v>
      </c>
      <c r="AH139" s="150">
        <f t="shared" si="220"/>
        <v>803432</v>
      </c>
      <c r="AI139" s="150">
        <f t="shared" si="221"/>
        <v>626813.92792134359</v>
      </c>
      <c r="AK139" s="59">
        <v>1644373.08</v>
      </c>
      <c r="AL139" s="59"/>
      <c r="AM139" s="59"/>
      <c r="AN139" s="59"/>
      <c r="AO139" s="150">
        <f t="shared" si="210"/>
        <v>1644373.08</v>
      </c>
      <c r="AP139" s="150">
        <f t="shared" si="211"/>
        <v>1644373</v>
      </c>
      <c r="AQ139" s="150">
        <f t="shared" si="212"/>
        <v>1644373.04</v>
      </c>
    </row>
    <row r="140" spans="1:43" s="66" customFormat="1" ht="15.75" thickBot="1" x14ac:dyDescent="0.3">
      <c r="A140" s="80"/>
      <c r="B140" s="81" t="s">
        <v>0</v>
      </c>
      <c r="C140" s="73"/>
      <c r="D140" s="64"/>
      <c r="E140" s="65"/>
      <c r="F140" s="65"/>
      <c r="G140" s="65"/>
      <c r="H140" s="65">
        <v>0</v>
      </c>
      <c r="I140" s="65"/>
      <c r="J140" s="65"/>
      <c r="K140" s="65"/>
      <c r="L140" s="65"/>
      <c r="M140" s="65"/>
      <c r="N140" s="65"/>
      <c r="O140" s="65"/>
      <c r="P140" s="65">
        <v>0</v>
      </c>
      <c r="Q140" s="65"/>
      <c r="R140" s="65"/>
      <c r="S140" s="65"/>
      <c r="T140" s="65"/>
      <c r="U140" s="65"/>
      <c r="V140" s="65"/>
      <c r="W140" s="65"/>
      <c r="X140" s="65">
        <v>0</v>
      </c>
      <c r="Y140" s="65"/>
      <c r="Z140" s="65"/>
      <c r="AA140" s="65"/>
      <c r="AB140" s="65"/>
      <c r="AC140" s="65"/>
      <c r="AD140" s="65"/>
      <c r="AE140" s="65"/>
      <c r="AF140" s="65">
        <v>0</v>
      </c>
      <c r="AG140" s="65"/>
      <c r="AH140" s="65"/>
      <c r="AI140" s="65"/>
      <c r="AK140" s="65"/>
      <c r="AL140" s="65"/>
      <c r="AM140" s="65"/>
      <c r="AN140" s="65"/>
      <c r="AO140" s="65"/>
      <c r="AP140" s="65"/>
      <c r="AQ140" s="65"/>
    </row>
    <row r="141" spans="1:43" ht="13.5" thickBot="1" x14ac:dyDescent="0.25">
      <c r="A141" s="23">
        <v>121</v>
      </c>
      <c r="B141" s="17" t="s">
        <v>231</v>
      </c>
      <c r="C141" s="30">
        <v>1</v>
      </c>
      <c r="E141" s="59">
        <v>1920000</v>
      </c>
      <c r="F141" s="59">
        <v>575686.74960766663</v>
      </c>
      <c r="G141" s="59"/>
      <c r="H141" s="59">
        <v>484454.90897309367</v>
      </c>
      <c r="I141" s="150">
        <f t="shared" ref="I141:I152" si="225">+IF(E141="N/A","N/A",MIN(E141:H141))</f>
        <v>484454.90897309367</v>
      </c>
      <c r="J141" s="150">
        <f t="shared" ref="J141:J152" si="226">+IF(E141="N/A","N/A",ROUND(AVERAGE(E141:H141),0))</f>
        <v>993381</v>
      </c>
      <c r="K141" s="150">
        <f t="shared" ref="K141:K152" si="227">+IF(I141="N/A","N/A",AVERAGE(I141:J141))</f>
        <v>738917.95448654681</v>
      </c>
      <c r="M141" s="59">
        <v>1958400</v>
      </c>
      <c r="N141" s="59">
        <v>759525</v>
      </c>
      <c r="O141" s="59"/>
      <c r="P141" s="59">
        <v>639159.43000000005</v>
      </c>
      <c r="Q141" s="150">
        <f t="shared" ref="Q141:Q152" si="228">+IF(M141="N/A","N/A",MIN(M141:P141))</f>
        <v>639159.43000000005</v>
      </c>
      <c r="R141" s="150">
        <f t="shared" ref="R141:R152" si="229">+IF(M141="N/A","N/A",ROUND(AVERAGE(M141:P141),0))</f>
        <v>1119028</v>
      </c>
      <c r="S141" s="150">
        <f t="shared" ref="S141:S152" si="230">+IF(Q141="N/A","N/A",AVERAGE(Q141:R141))</f>
        <v>879093.71500000008</v>
      </c>
      <c r="U141" s="59">
        <v>1785600</v>
      </c>
      <c r="V141" s="59">
        <v>418737.55373879999</v>
      </c>
      <c r="W141" s="59"/>
      <c r="X141" s="59">
        <v>352378.20501930255</v>
      </c>
      <c r="Y141" s="150">
        <f t="shared" ref="Y141:Y143" si="231">+IF(U141="N/A","N/A",MIN(U141:X141))</f>
        <v>352378.20501930255</v>
      </c>
      <c r="Z141" s="150">
        <f t="shared" ref="Z141:Z143" si="232">+IF(U141="N/A","N/A",ROUND(AVERAGE(U141:X141),0))</f>
        <v>852239</v>
      </c>
      <c r="AA141" s="150">
        <f t="shared" ref="AA141:AA143" si="233">+IF(Y141="N/A","N/A",AVERAGE(Y141:Z141))</f>
        <v>602308.60250965133</v>
      </c>
      <c r="AC141" s="59">
        <v>1747200</v>
      </c>
      <c r="AD141" s="59">
        <v>356377.00234166672</v>
      </c>
      <c r="AE141" s="59"/>
      <c r="AF141" s="59">
        <v>299900.22932992119</v>
      </c>
      <c r="AG141" s="150">
        <f t="shared" ref="AG141:AG154" si="234">+IF(AC141="N/A","N/A",MIN(AC141:AF141))</f>
        <v>299900.22932992119</v>
      </c>
      <c r="AH141" s="150">
        <f t="shared" ref="AH141:AH154" si="235">+IF(AC141="N/A","N/A",ROUND(AVERAGE(AC141:AF141),0))</f>
        <v>801159</v>
      </c>
      <c r="AI141" s="150">
        <f t="shared" ref="AI141:AI154" si="236">+IF(AG141="N/A","N/A",AVERAGE(AG141:AH141))</f>
        <v>550529.61466496065</v>
      </c>
      <c r="AK141" s="59">
        <v>2016000</v>
      </c>
      <c r="AL141" s="59"/>
      <c r="AM141" s="59"/>
      <c r="AN141" s="59"/>
      <c r="AO141" s="150">
        <f t="shared" ref="AO141:AO164" si="237">+IF(AK141="N/A","N/A",MIN(AK141:AN141))</f>
        <v>2016000</v>
      </c>
      <c r="AP141" s="150">
        <f t="shared" ref="AP141:AP164" si="238">+IF(AK141="N/A","N/A",ROUND(AVERAGE(AK141:AN141),0))</f>
        <v>2016000</v>
      </c>
      <c r="AQ141" s="150">
        <f t="shared" ref="AQ141:AQ164" si="239">+IF(AO141="N/A","N/A",AVERAGE(AO141:AP141))</f>
        <v>2016000</v>
      </c>
    </row>
    <row r="142" spans="1:43" ht="13.5" thickBot="1" x14ac:dyDescent="0.25">
      <c r="A142" s="19">
        <v>122</v>
      </c>
      <c r="B142" s="18" t="s">
        <v>323</v>
      </c>
      <c r="C142" s="30">
        <v>1</v>
      </c>
      <c r="E142" s="59">
        <v>442363.2</v>
      </c>
      <c r="F142" s="59">
        <v>191264.8253468333</v>
      </c>
      <c r="G142" s="59"/>
      <c r="H142" s="59">
        <v>160954.17102495837</v>
      </c>
      <c r="I142" s="150">
        <f t="shared" si="225"/>
        <v>160954.17102495837</v>
      </c>
      <c r="J142" s="150">
        <f t="shared" si="226"/>
        <v>264861</v>
      </c>
      <c r="K142" s="150">
        <f t="shared" si="227"/>
        <v>212907.58551247919</v>
      </c>
      <c r="M142" s="59">
        <v>451210.46400000004</v>
      </c>
      <c r="N142" s="59">
        <v>205605.57</v>
      </c>
      <c r="O142" s="59"/>
      <c r="P142" s="59">
        <v>173022.269084</v>
      </c>
      <c r="Q142" s="150">
        <f t="shared" si="228"/>
        <v>173022.269084</v>
      </c>
      <c r="R142" s="150">
        <f t="shared" si="229"/>
        <v>276613</v>
      </c>
      <c r="S142" s="150">
        <f t="shared" si="230"/>
        <v>224817.63454200001</v>
      </c>
      <c r="U142" s="59">
        <v>411397.77600000001</v>
      </c>
      <c r="V142" s="59">
        <v>180094.7304259667</v>
      </c>
      <c r="W142" s="59"/>
      <c r="X142" s="59">
        <v>151554.25462633165</v>
      </c>
      <c r="Y142" s="150">
        <f t="shared" si="231"/>
        <v>151554.25462633165</v>
      </c>
      <c r="Z142" s="150">
        <f t="shared" si="232"/>
        <v>247682</v>
      </c>
      <c r="AA142" s="150">
        <f t="shared" si="233"/>
        <v>199618.12731316581</v>
      </c>
      <c r="AC142" s="59">
        <v>402550.51199999999</v>
      </c>
      <c r="AD142" s="59">
        <v>152614.24020833333</v>
      </c>
      <c r="AE142" s="59"/>
      <c r="AF142" s="59">
        <v>128428.72951047221</v>
      </c>
      <c r="AG142" s="150">
        <f t="shared" si="234"/>
        <v>128428.72951047221</v>
      </c>
      <c r="AH142" s="150">
        <f t="shared" si="235"/>
        <v>227864</v>
      </c>
      <c r="AI142" s="150">
        <f t="shared" si="236"/>
        <v>178146.36475523611</v>
      </c>
      <c r="AK142" s="59">
        <v>464481.36</v>
      </c>
      <c r="AL142" s="59"/>
      <c r="AM142" s="59"/>
      <c r="AN142" s="59"/>
      <c r="AO142" s="150">
        <f t="shared" si="237"/>
        <v>464481.36</v>
      </c>
      <c r="AP142" s="150">
        <f t="shared" si="238"/>
        <v>464481</v>
      </c>
      <c r="AQ142" s="150">
        <f t="shared" si="239"/>
        <v>464481.18</v>
      </c>
    </row>
    <row r="143" spans="1:43" ht="13.5" thickBot="1" x14ac:dyDescent="0.25">
      <c r="A143" s="23">
        <v>123</v>
      </c>
      <c r="B143" s="18" t="s">
        <v>324</v>
      </c>
      <c r="C143" s="30">
        <v>1</v>
      </c>
      <c r="E143" s="59">
        <v>442363.2</v>
      </c>
      <c r="F143" s="59">
        <v>192718.82747333334</v>
      </c>
      <c r="G143" s="59"/>
      <c r="H143" s="59">
        <v>162177.75045999023</v>
      </c>
      <c r="I143" s="150">
        <f t="shared" si="225"/>
        <v>162177.75045999023</v>
      </c>
      <c r="J143" s="150">
        <f t="shared" si="226"/>
        <v>265753</v>
      </c>
      <c r="K143" s="150">
        <f t="shared" si="227"/>
        <v>213965.37522999512</v>
      </c>
      <c r="M143" s="59">
        <v>451210.46400000004</v>
      </c>
      <c r="N143" s="59">
        <v>205605.57</v>
      </c>
      <c r="O143" s="59"/>
      <c r="P143" s="59">
        <v>173022.269084</v>
      </c>
      <c r="Q143" s="150">
        <f t="shared" si="228"/>
        <v>173022.269084</v>
      </c>
      <c r="R143" s="150">
        <f t="shared" si="229"/>
        <v>276613</v>
      </c>
      <c r="S143" s="150">
        <f t="shared" si="230"/>
        <v>224817.63454200001</v>
      </c>
      <c r="U143" s="59">
        <v>411397.77600000001</v>
      </c>
      <c r="V143" s="59">
        <v>182467.46337600003</v>
      </c>
      <c r="W143" s="59"/>
      <c r="X143" s="59">
        <v>153550.96920437124</v>
      </c>
      <c r="Y143" s="150">
        <f t="shared" si="231"/>
        <v>153550.96920437124</v>
      </c>
      <c r="Z143" s="150">
        <f t="shared" si="232"/>
        <v>249139</v>
      </c>
      <c r="AA143" s="150">
        <f t="shared" si="233"/>
        <v>201344.98460218561</v>
      </c>
      <c r="AC143" s="59">
        <v>402550.51199999999</v>
      </c>
      <c r="AD143" s="59">
        <v>153356.85137993333</v>
      </c>
      <c r="AE143" s="59"/>
      <c r="AF143" s="59">
        <v>129053.65552759015</v>
      </c>
      <c r="AG143" s="150">
        <f t="shared" si="234"/>
        <v>129053.65552759015</v>
      </c>
      <c r="AH143" s="150">
        <f t="shared" si="235"/>
        <v>228320</v>
      </c>
      <c r="AI143" s="150">
        <f t="shared" si="236"/>
        <v>178686.82776379507</v>
      </c>
      <c r="AK143" s="59">
        <v>464481.36</v>
      </c>
      <c r="AL143" s="59"/>
      <c r="AM143" s="59"/>
      <c r="AN143" s="59"/>
      <c r="AO143" s="150">
        <f t="shared" si="237"/>
        <v>464481.36</v>
      </c>
      <c r="AP143" s="150">
        <f t="shared" si="238"/>
        <v>464481</v>
      </c>
      <c r="AQ143" s="150">
        <f t="shared" si="239"/>
        <v>464481.18</v>
      </c>
    </row>
    <row r="144" spans="1:43" ht="13.5" thickBot="1" x14ac:dyDescent="0.25">
      <c r="A144" s="19">
        <v>124</v>
      </c>
      <c r="B144" s="18" t="s">
        <v>325</v>
      </c>
      <c r="C144" s="30">
        <v>1</v>
      </c>
      <c r="E144" s="59">
        <v>396602.4</v>
      </c>
      <c r="F144" s="59">
        <v>216414.58906466668</v>
      </c>
      <c r="G144" s="59"/>
      <c r="H144" s="59">
        <v>182118.33104934872</v>
      </c>
      <c r="I144" s="150">
        <f t="shared" si="225"/>
        <v>182118.33104934872</v>
      </c>
      <c r="J144" s="150">
        <f t="shared" si="226"/>
        <v>265045</v>
      </c>
      <c r="K144" s="150">
        <f t="shared" si="227"/>
        <v>223581.66552467435</v>
      </c>
      <c r="M144" s="59">
        <v>404534.44800000003</v>
      </c>
      <c r="N144" s="59">
        <v>304579.36499999999</v>
      </c>
      <c r="O144" s="59"/>
      <c r="P144" s="59">
        <v>256311.212038</v>
      </c>
      <c r="Q144" s="150">
        <f t="shared" si="228"/>
        <v>256311.212038</v>
      </c>
      <c r="R144" s="150">
        <f t="shared" si="229"/>
        <v>321808</v>
      </c>
      <c r="S144" s="150">
        <f t="shared" si="230"/>
        <v>289059.606019</v>
      </c>
      <c r="U144" s="60" t="s">
        <v>8</v>
      </c>
      <c r="V144" s="60" t="s">
        <v>8</v>
      </c>
      <c r="W144" s="60" t="s">
        <v>8</v>
      </c>
      <c r="X144" s="60" t="s">
        <v>8</v>
      </c>
      <c r="Y144" s="60" t="s">
        <v>8</v>
      </c>
      <c r="Z144" s="60" t="s">
        <v>8</v>
      </c>
      <c r="AA144" s="60" t="s">
        <v>8</v>
      </c>
      <c r="AC144" s="59">
        <v>360908.18400000001</v>
      </c>
      <c r="AD144" s="59">
        <v>178457.04744666666</v>
      </c>
      <c r="AE144" s="59"/>
      <c r="AF144" s="59">
        <v>150176.10312431378</v>
      </c>
      <c r="AG144" s="150">
        <f t="shared" si="234"/>
        <v>150176.10312431378</v>
      </c>
      <c r="AH144" s="150">
        <f t="shared" si="235"/>
        <v>229847</v>
      </c>
      <c r="AI144" s="150">
        <f t="shared" si="236"/>
        <v>190011.55156215688</v>
      </c>
      <c r="AK144" s="59">
        <v>416432.52</v>
      </c>
      <c r="AL144" s="59"/>
      <c r="AM144" s="59"/>
      <c r="AN144" s="59"/>
      <c r="AO144" s="150">
        <f t="shared" si="237"/>
        <v>416432.52</v>
      </c>
      <c r="AP144" s="150">
        <f t="shared" si="238"/>
        <v>416433</v>
      </c>
      <c r="AQ144" s="150">
        <f t="shared" si="239"/>
        <v>416432.76</v>
      </c>
    </row>
    <row r="145" spans="1:43" ht="13.5" thickBot="1" x14ac:dyDescent="0.25">
      <c r="A145" s="23">
        <v>125</v>
      </c>
      <c r="B145" s="18" t="s">
        <v>232</v>
      </c>
      <c r="C145" s="30">
        <v>1</v>
      </c>
      <c r="E145" s="59">
        <v>2572827.6</v>
      </c>
      <c r="F145" s="59">
        <v>979251.9417341667</v>
      </c>
      <c r="G145" s="59"/>
      <c r="H145" s="59">
        <v>824065.18930279207</v>
      </c>
      <c r="I145" s="150">
        <f t="shared" si="225"/>
        <v>824065.18930279207</v>
      </c>
      <c r="J145" s="150">
        <f t="shared" si="226"/>
        <v>1458715</v>
      </c>
      <c r="K145" s="150">
        <f t="shared" si="227"/>
        <v>1141390.0946513959</v>
      </c>
      <c r="M145" s="59">
        <v>2624284.1520000002</v>
      </c>
      <c r="N145" s="59">
        <v>1111312.0725</v>
      </c>
      <c r="O145" s="59"/>
      <c r="P145" s="59">
        <v>935197.11768700008</v>
      </c>
      <c r="Q145" s="150">
        <f t="shared" si="228"/>
        <v>935197.11768700008</v>
      </c>
      <c r="R145" s="150">
        <f t="shared" si="229"/>
        <v>1556931</v>
      </c>
      <c r="S145" s="150">
        <f t="shared" si="230"/>
        <v>1246064.0588435</v>
      </c>
      <c r="U145" s="59">
        <v>2392729.6680000001</v>
      </c>
      <c r="V145" s="59">
        <v>923130.24977233319</v>
      </c>
      <c r="W145" s="59"/>
      <c r="X145" s="59">
        <v>776837.37106776226</v>
      </c>
      <c r="Y145" s="150">
        <f t="shared" ref="Y145:Y154" si="240">+IF(U145="N/A","N/A",MIN(U145:X145))</f>
        <v>776837.37106776226</v>
      </c>
      <c r="Z145" s="150">
        <f t="shared" ref="Z145:Z154" si="241">+IF(U145="N/A","N/A",ROUND(AVERAGE(U145:X145),0))</f>
        <v>1364232</v>
      </c>
      <c r="AA145" s="150">
        <f t="shared" ref="AA145:AA154" si="242">+IF(Y145="N/A","N/A",AVERAGE(Y145:Z145))</f>
        <v>1070534.6855338812</v>
      </c>
      <c r="AC145" s="59">
        <v>2341273.1159999999</v>
      </c>
      <c r="AD145" s="59">
        <v>727232.30072166678</v>
      </c>
      <c r="AE145" s="59"/>
      <c r="AF145" s="59">
        <v>611984.30967624392</v>
      </c>
      <c r="AG145" s="150">
        <f t="shared" si="234"/>
        <v>611984.30967624392</v>
      </c>
      <c r="AH145" s="150">
        <f t="shared" si="235"/>
        <v>1226830</v>
      </c>
      <c r="AI145" s="150">
        <f t="shared" si="236"/>
        <v>919407.15483812196</v>
      </c>
      <c r="AK145" s="59">
        <v>2701468.98</v>
      </c>
      <c r="AL145" s="59"/>
      <c r="AM145" s="59"/>
      <c r="AN145" s="59"/>
      <c r="AO145" s="150">
        <f t="shared" si="237"/>
        <v>2701468.98</v>
      </c>
      <c r="AP145" s="150">
        <f t="shared" si="238"/>
        <v>2701469</v>
      </c>
      <c r="AQ145" s="150">
        <f t="shared" si="239"/>
        <v>2701468.99</v>
      </c>
    </row>
    <row r="146" spans="1:43" ht="13.5" thickBot="1" x14ac:dyDescent="0.25">
      <c r="A146" s="19">
        <v>126</v>
      </c>
      <c r="B146" s="18" t="s">
        <v>233</v>
      </c>
      <c r="C146" s="30">
        <v>1</v>
      </c>
      <c r="E146" s="59">
        <v>1020000</v>
      </c>
      <c r="F146" s="59">
        <v>658769.28060266667</v>
      </c>
      <c r="G146" s="59"/>
      <c r="H146" s="59">
        <v>554370.95275535434</v>
      </c>
      <c r="I146" s="150">
        <f t="shared" si="225"/>
        <v>554370.95275535434</v>
      </c>
      <c r="J146" s="150">
        <f t="shared" si="226"/>
        <v>744380</v>
      </c>
      <c r="K146" s="150">
        <f t="shared" si="227"/>
        <v>649375.47637767717</v>
      </c>
      <c r="M146" s="59">
        <v>1040400</v>
      </c>
      <c r="N146" s="59">
        <v>990150</v>
      </c>
      <c r="O146" s="59"/>
      <c r="P146" s="59">
        <v>833236.18</v>
      </c>
      <c r="Q146" s="150">
        <f t="shared" si="228"/>
        <v>833236.18</v>
      </c>
      <c r="R146" s="150">
        <f t="shared" si="229"/>
        <v>954595</v>
      </c>
      <c r="S146" s="150">
        <f t="shared" si="230"/>
        <v>893915.59000000008</v>
      </c>
      <c r="U146" s="59">
        <v>948600</v>
      </c>
      <c r="V146" s="59">
        <v>647422.18771146669</v>
      </c>
      <c r="W146" s="59"/>
      <c r="X146" s="59">
        <v>544822.0881037676</v>
      </c>
      <c r="Y146" s="150">
        <f t="shared" si="240"/>
        <v>544822.0881037676</v>
      </c>
      <c r="Z146" s="150">
        <f t="shared" si="241"/>
        <v>713615</v>
      </c>
      <c r="AA146" s="150">
        <f t="shared" si="242"/>
        <v>629218.54405188374</v>
      </c>
      <c r="AC146" s="59">
        <v>928200</v>
      </c>
      <c r="AD146" s="59">
        <v>568004.49674666673</v>
      </c>
      <c r="AE146" s="59"/>
      <c r="AF146" s="59">
        <v>477990.09957280714</v>
      </c>
      <c r="AG146" s="150">
        <f t="shared" si="234"/>
        <v>477990.09957280714</v>
      </c>
      <c r="AH146" s="150">
        <f t="shared" si="235"/>
        <v>658065</v>
      </c>
      <c r="AI146" s="150">
        <f t="shared" si="236"/>
        <v>568027.54978640354</v>
      </c>
      <c r="AK146" s="59">
        <v>1071000</v>
      </c>
      <c r="AL146" s="59"/>
      <c r="AM146" s="59"/>
      <c r="AN146" s="59"/>
      <c r="AO146" s="150">
        <f t="shared" si="237"/>
        <v>1071000</v>
      </c>
      <c r="AP146" s="150">
        <f t="shared" si="238"/>
        <v>1071000</v>
      </c>
      <c r="AQ146" s="150">
        <f t="shared" si="239"/>
        <v>1071000</v>
      </c>
    </row>
    <row r="147" spans="1:43" ht="13.5" thickBot="1" x14ac:dyDescent="0.25">
      <c r="A147" s="23">
        <v>127</v>
      </c>
      <c r="B147" s="18" t="s">
        <v>234</v>
      </c>
      <c r="C147" s="30">
        <v>1</v>
      </c>
      <c r="E147" s="59">
        <v>1440000</v>
      </c>
      <c r="F147" s="59">
        <v>918576.73282333347</v>
      </c>
      <c r="G147" s="59"/>
      <c r="H147" s="59">
        <v>773005.47179174365</v>
      </c>
      <c r="I147" s="150">
        <f t="shared" si="225"/>
        <v>773005.47179174365</v>
      </c>
      <c r="J147" s="150">
        <f t="shared" si="226"/>
        <v>1043861</v>
      </c>
      <c r="K147" s="150">
        <f t="shared" si="227"/>
        <v>908433.23589587188</v>
      </c>
      <c r="M147" s="59">
        <v>1468800</v>
      </c>
      <c r="N147" s="59">
        <v>922500</v>
      </c>
      <c r="O147" s="59"/>
      <c r="P147" s="59">
        <v>776307</v>
      </c>
      <c r="Q147" s="150">
        <f t="shared" si="228"/>
        <v>776307</v>
      </c>
      <c r="R147" s="150">
        <f t="shared" si="229"/>
        <v>1055869</v>
      </c>
      <c r="S147" s="150">
        <f t="shared" si="230"/>
        <v>916088</v>
      </c>
      <c r="U147" s="59">
        <v>1339200</v>
      </c>
      <c r="V147" s="59">
        <v>838978.27127866657</v>
      </c>
      <c r="W147" s="59"/>
      <c r="X147" s="59">
        <v>706021.36026181874</v>
      </c>
      <c r="Y147" s="150">
        <f t="shared" si="240"/>
        <v>706021.36026181874</v>
      </c>
      <c r="Z147" s="150">
        <f t="shared" si="241"/>
        <v>961400</v>
      </c>
      <c r="AA147" s="150">
        <f t="shared" si="242"/>
        <v>833710.68013090943</v>
      </c>
      <c r="AC147" s="59">
        <v>1310400</v>
      </c>
      <c r="AD147" s="59">
        <v>664738.99262833339</v>
      </c>
      <c r="AE147" s="59"/>
      <c r="AF147" s="59">
        <v>559394.61588110973</v>
      </c>
      <c r="AG147" s="150">
        <f t="shared" si="234"/>
        <v>559394.61588110973</v>
      </c>
      <c r="AH147" s="150">
        <f t="shared" si="235"/>
        <v>844845</v>
      </c>
      <c r="AI147" s="150">
        <f t="shared" si="236"/>
        <v>702119.80794055481</v>
      </c>
      <c r="AK147" s="59">
        <v>1512000</v>
      </c>
      <c r="AL147" s="59"/>
      <c r="AM147" s="59"/>
      <c r="AN147" s="59"/>
      <c r="AO147" s="150">
        <f t="shared" si="237"/>
        <v>1512000</v>
      </c>
      <c r="AP147" s="150">
        <f t="shared" si="238"/>
        <v>1512000</v>
      </c>
      <c r="AQ147" s="150">
        <f t="shared" si="239"/>
        <v>1512000</v>
      </c>
    </row>
    <row r="148" spans="1:43" ht="13.5" thickBot="1" x14ac:dyDescent="0.25">
      <c r="A148" s="19">
        <v>128</v>
      </c>
      <c r="B148" s="18" t="s">
        <v>326</v>
      </c>
      <c r="C148" s="30">
        <v>1</v>
      </c>
      <c r="E148" s="59">
        <v>2562658.7999999998</v>
      </c>
      <c r="F148" s="59">
        <v>1983762.2843600004</v>
      </c>
      <c r="G148" s="59"/>
      <c r="H148" s="59">
        <v>1669385.9595497658</v>
      </c>
      <c r="I148" s="150">
        <f t="shared" si="225"/>
        <v>1669385.9595497658</v>
      </c>
      <c r="J148" s="150">
        <f t="shared" si="226"/>
        <v>2071936</v>
      </c>
      <c r="K148" s="150">
        <f t="shared" si="227"/>
        <v>1870660.979774883</v>
      </c>
      <c r="M148" s="59">
        <v>2613911.9759999998</v>
      </c>
      <c r="N148" s="59">
        <v>2095781.3174999999</v>
      </c>
      <c r="O148" s="59"/>
      <c r="P148" s="59">
        <v>1763652.7991809999</v>
      </c>
      <c r="Q148" s="150">
        <f t="shared" si="228"/>
        <v>1763652.7991809999</v>
      </c>
      <c r="R148" s="150">
        <f t="shared" si="229"/>
        <v>2157782</v>
      </c>
      <c r="S148" s="150">
        <f t="shared" si="230"/>
        <v>1960717.3995904999</v>
      </c>
      <c r="U148" s="59">
        <v>2383272.6839999999</v>
      </c>
      <c r="V148" s="59">
        <v>1986798.3291529999</v>
      </c>
      <c r="W148" s="59"/>
      <c r="X148" s="59">
        <v>1671940.8677612769</v>
      </c>
      <c r="Y148" s="150">
        <f t="shared" si="240"/>
        <v>1671940.8677612769</v>
      </c>
      <c r="Z148" s="150">
        <f t="shared" si="241"/>
        <v>2014004</v>
      </c>
      <c r="AA148" s="150">
        <f t="shared" si="242"/>
        <v>1842972.4338806383</v>
      </c>
      <c r="AC148" s="59">
        <v>2332019.5079999999</v>
      </c>
      <c r="AD148" s="59">
        <v>1620107.2827995997</v>
      </c>
      <c r="AE148" s="59"/>
      <c r="AF148" s="59">
        <v>1363361.1104480315</v>
      </c>
      <c r="AG148" s="150">
        <f t="shared" si="234"/>
        <v>1363361.1104480315</v>
      </c>
      <c r="AH148" s="150">
        <f t="shared" si="235"/>
        <v>1771829</v>
      </c>
      <c r="AI148" s="150">
        <f t="shared" si="236"/>
        <v>1567595.0552240158</v>
      </c>
      <c r="AK148" s="59">
        <v>2690791.7399999998</v>
      </c>
      <c r="AL148" s="59"/>
      <c r="AM148" s="59"/>
      <c r="AN148" s="59"/>
      <c r="AO148" s="150">
        <f t="shared" si="237"/>
        <v>2690791.7399999998</v>
      </c>
      <c r="AP148" s="150">
        <f t="shared" si="238"/>
        <v>2690792</v>
      </c>
      <c r="AQ148" s="150">
        <f t="shared" si="239"/>
        <v>2690791.87</v>
      </c>
    </row>
    <row r="149" spans="1:43" ht="13.5" thickBot="1" x14ac:dyDescent="0.25">
      <c r="A149" s="23">
        <v>129</v>
      </c>
      <c r="B149" s="18" t="s">
        <v>327</v>
      </c>
      <c r="C149" s="30">
        <v>1</v>
      </c>
      <c r="E149" s="59">
        <v>336000</v>
      </c>
      <c r="F149" s="59">
        <v>256664.30696800002</v>
      </c>
      <c r="G149" s="59"/>
      <c r="H149" s="59">
        <v>215989.48308878829</v>
      </c>
      <c r="I149" s="150">
        <f t="shared" si="225"/>
        <v>215989.48308878829</v>
      </c>
      <c r="J149" s="150">
        <f t="shared" si="226"/>
        <v>269551</v>
      </c>
      <c r="K149" s="150">
        <f t="shared" si="227"/>
        <v>242770.24154439414</v>
      </c>
      <c r="M149" s="59">
        <v>342720</v>
      </c>
      <c r="N149" s="59">
        <v>347475</v>
      </c>
      <c r="O149" s="59"/>
      <c r="P149" s="59">
        <v>292408.97000000003</v>
      </c>
      <c r="Q149" s="150">
        <f t="shared" si="228"/>
        <v>292408.97000000003</v>
      </c>
      <c r="R149" s="150">
        <f t="shared" si="229"/>
        <v>327535</v>
      </c>
      <c r="S149" s="150">
        <f t="shared" si="230"/>
        <v>309971.98499999999</v>
      </c>
      <c r="U149" s="59">
        <v>312480</v>
      </c>
      <c r="V149" s="59">
        <v>250520.26764639997</v>
      </c>
      <c r="W149" s="59"/>
      <c r="X149" s="59">
        <v>210819.11914989032</v>
      </c>
      <c r="Y149" s="150">
        <f t="shared" si="240"/>
        <v>210819.11914989032</v>
      </c>
      <c r="Z149" s="150">
        <f t="shared" si="241"/>
        <v>257940</v>
      </c>
      <c r="AA149" s="150">
        <f t="shared" si="242"/>
        <v>234379.55957494516</v>
      </c>
      <c r="AC149" s="59">
        <v>305760</v>
      </c>
      <c r="AD149" s="59">
        <v>235943.23955999996</v>
      </c>
      <c r="AE149" s="59"/>
      <c r="AF149" s="59">
        <v>198552.18262667197</v>
      </c>
      <c r="AG149" s="150">
        <f t="shared" si="234"/>
        <v>198552.18262667197</v>
      </c>
      <c r="AH149" s="150">
        <f t="shared" si="235"/>
        <v>246752</v>
      </c>
      <c r="AI149" s="150">
        <f t="shared" si="236"/>
        <v>222652.09131333599</v>
      </c>
      <c r="AK149" s="59">
        <v>352800</v>
      </c>
      <c r="AL149" s="59"/>
      <c r="AM149" s="59"/>
      <c r="AN149" s="59"/>
      <c r="AO149" s="150">
        <f t="shared" si="237"/>
        <v>352800</v>
      </c>
      <c r="AP149" s="150">
        <f t="shared" si="238"/>
        <v>352800</v>
      </c>
      <c r="AQ149" s="150">
        <f t="shared" si="239"/>
        <v>352800</v>
      </c>
    </row>
    <row r="150" spans="1:43" ht="13.5" thickBot="1" x14ac:dyDescent="0.25">
      <c r="A150" s="19">
        <v>130</v>
      </c>
      <c r="B150" s="18" t="s">
        <v>235</v>
      </c>
      <c r="C150" s="30">
        <v>1</v>
      </c>
      <c r="E150" s="59">
        <v>1566069.6</v>
      </c>
      <c r="F150" s="59">
        <v>698269.36393600004</v>
      </c>
      <c r="G150" s="59"/>
      <c r="H150" s="59">
        <v>587611.26841090992</v>
      </c>
      <c r="I150" s="150">
        <f t="shared" si="225"/>
        <v>587611.26841090992</v>
      </c>
      <c r="J150" s="150">
        <f t="shared" si="226"/>
        <v>950650</v>
      </c>
      <c r="K150" s="150">
        <f t="shared" si="227"/>
        <v>769130.63420545496</v>
      </c>
      <c r="M150" s="59">
        <v>1597390.9920000001</v>
      </c>
      <c r="N150" s="59">
        <v>724180.33499999996</v>
      </c>
      <c r="O150" s="59"/>
      <c r="P150" s="59">
        <v>609416.00360199995</v>
      </c>
      <c r="Q150" s="150">
        <f t="shared" si="228"/>
        <v>609416.00360199995</v>
      </c>
      <c r="R150" s="150">
        <f t="shared" si="229"/>
        <v>976996</v>
      </c>
      <c r="S150" s="150">
        <f t="shared" si="230"/>
        <v>793206.00180099998</v>
      </c>
      <c r="U150" s="59">
        <v>1456444.7280000001</v>
      </c>
      <c r="V150" s="59">
        <v>666745.8040128001</v>
      </c>
      <c r="W150" s="59"/>
      <c r="X150" s="59">
        <v>561083.3982393113</v>
      </c>
      <c r="Y150" s="150">
        <f t="shared" si="240"/>
        <v>561083.3982393113</v>
      </c>
      <c r="Z150" s="150">
        <f t="shared" si="241"/>
        <v>894758</v>
      </c>
      <c r="AA150" s="150">
        <f t="shared" si="242"/>
        <v>727920.69911965565</v>
      </c>
      <c r="AC150" s="59">
        <v>1425123.3360000001</v>
      </c>
      <c r="AD150" s="59">
        <v>578162.02807999996</v>
      </c>
      <c r="AE150" s="59"/>
      <c r="AF150" s="59">
        <v>486537.91819262935</v>
      </c>
      <c r="AG150" s="150">
        <f t="shared" si="234"/>
        <v>486537.91819262935</v>
      </c>
      <c r="AH150" s="150">
        <f t="shared" si="235"/>
        <v>829941</v>
      </c>
      <c r="AI150" s="150">
        <f t="shared" si="236"/>
        <v>658239.45909631462</v>
      </c>
      <c r="AK150" s="59">
        <v>1644373.08</v>
      </c>
      <c r="AL150" s="59"/>
      <c r="AM150" s="59"/>
      <c r="AN150" s="59"/>
      <c r="AO150" s="150">
        <f t="shared" si="237"/>
        <v>1644373.08</v>
      </c>
      <c r="AP150" s="150">
        <f t="shared" si="238"/>
        <v>1644373</v>
      </c>
      <c r="AQ150" s="150">
        <f t="shared" si="239"/>
        <v>1644373.04</v>
      </c>
    </row>
    <row r="151" spans="1:43" ht="13.5" thickBot="1" x14ac:dyDescent="0.25">
      <c r="A151" s="23">
        <v>131</v>
      </c>
      <c r="B151" s="18" t="s">
        <v>328</v>
      </c>
      <c r="C151" s="30">
        <v>1</v>
      </c>
      <c r="E151" s="59">
        <v>420000</v>
      </c>
      <c r="F151" s="59">
        <v>260375.17286566662</v>
      </c>
      <c r="G151" s="59"/>
      <c r="H151" s="59">
        <v>219112.27026756323</v>
      </c>
      <c r="I151" s="150">
        <f t="shared" si="225"/>
        <v>219112.27026756323</v>
      </c>
      <c r="J151" s="150">
        <f t="shared" si="226"/>
        <v>299829</v>
      </c>
      <c r="K151" s="150">
        <f t="shared" si="227"/>
        <v>259470.63513378162</v>
      </c>
      <c r="M151" s="59">
        <v>428400</v>
      </c>
      <c r="N151" s="59">
        <v>264450</v>
      </c>
      <c r="O151" s="59"/>
      <c r="P151" s="59">
        <v>222541.34</v>
      </c>
      <c r="Q151" s="150">
        <f t="shared" si="228"/>
        <v>222541.34</v>
      </c>
      <c r="R151" s="150">
        <f t="shared" si="229"/>
        <v>305130</v>
      </c>
      <c r="S151" s="150">
        <f t="shared" si="230"/>
        <v>263835.67</v>
      </c>
      <c r="U151" s="59">
        <v>390600</v>
      </c>
      <c r="V151" s="59">
        <v>244193.95365719998</v>
      </c>
      <c r="W151" s="59"/>
      <c r="X151" s="59">
        <v>205495.36648429264</v>
      </c>
      <c r="Y151" s="150">
        <f t="shared" si="240"/>
        <v>205495.36648429264</v>
      </c>
      <c r="Z151" s="150">
        <f t="shared" si="241"/>
        <v>280096</v>
      </c>
      <c r="AA151" s="150">
        <f t="shared" si="242"/>
        <v>242795.68324214633</v>
      </c>
      <c r="AC151" s="59">
        <v>382200</v>
      </c>
      <c r="AD151" s="59">
        <v>221067.73347166667</v>
      </c>
      <c r="AE151" s="59"/>
      <c r="AF151" s="59">
        <v>186034.06934221045</v>
      </c>
      <c r="AG151" s="150">
        <f t="shared" si="234"/>
        <v>186034.06934221045</v>
      </c>
      <c r="AH151" s="150">
        <f t="shared" si="235"/>
        <v>263101</v>
      </c>
      <c r="AI151" s="150">
        <f t="shared" si="236"/>
        <v>224567.53467110521</v>
      </c>
      <c r="AK151" s="59">
        <v>441000</v>
      </c>
      <c r="AL151" s="59"/>
      <c r="AM151" s="59"/>
      <c r="AN151" s="59"/>
      <c r="AO151" s="150">
        <f t="shared" si="237"/>
        <v>441000</v>
      </c>
      <c r="AP151" s="150">
        <f t="shared" si="238"/>
        <v>441000</v>
      </c>
      <c r="AQ151" s="150">
        <f t="shared" si="239"/>
        <v>441000</v>
      </c>
    </row>
    <row r="152" spans="1:43" ht="13.5" thickBot="1" x14ac:dyDescent="0.25">
      <c r="A152" s="19">
        <v>132</v>
      </c>
      <c r="B152" s="18" t="s">
        <v>329</v>
      </c>
      <c r="C152" s="30">
        <v>1</v>
      </c>
      <c r="E152" s="59">
        <v>468000</v>
      </c>
      <c r="F152" s="59">
        <v>278280.30426083331</v>
      </c>
      <c r="G152" s="59"/>
      <c r="H152" s="59">
        <v>234179.88960413521</v>
      </c>
      <c r="I152" s="150">
        <f t="shared" si="225"/>
        <v>234179.88960413521</v>
      </c>
      <c r="J152" s="150">
        <f t="shared" si="226"/>
        <v>326820</v>
      </c>
      <c r="K152" s="150">
        <f t="shared" si="227"/>
        <v>280499.94480206759</v>
      </c>
      <c r="M152" s="59">
        <v>477360</v>
      </c>
      <c r="N152" s="59">
        <v>285975</v>
      </c>
      <c r="O152" s="59"/>
      <c r="P152" s="59">
        <v>240655.17</v>
      </c>
      <c r="Q152" s="150">
        <f t="shared" si="228"/>
        <v>240655.17</v>
      </c>
      <c r="R152" s="150">
        <f t="shared" si="229"/>
        <v>334663</v>
      </c>
      <c r="S152" s="150">
        <f t="shared" si="230"/>
        <v>287659.08500000002</v>
      </c>
      <c r="U152" s="59">
        <v>435240</v>
      </c>
      <c r="V152" s="59">
        <v>262262.34172783338</v>
      </c>
      <c r="W152" s="59"/>
      <c r="X152" s="59">
        <v>220700.370427869</v>
      </c>
      <c r="Y152" s="150">
        <f t="shared" si="240"/>
        <v>220700.370427869</v>
      </c>
      <c r="Z152" s="150">
        <f t="shared" si="241"/>
        <v>306068</v>
      </c>
      <c r="AA152" s="150">
        <f t="shared" si="242"/>
        <v>263384.18521393451</v>
      </c>
      <c r="AC152" s="59">
        <v>425880</v>
      </c>
      <c r="AD152" s="59">
        <v>238911.27452333338</v>
      </c>
      <c r="AE152" s="59"/>
      <c r="AF152" s="59">
        <v>201049.85885245027</v>
      </c>
      <c r="AG152" s="150">
        <f t="shared" si="234"/>
        <v>201049.85885245027</v>
      </c>
      <c r="AH152" s="150">
        <f t="shared" si="235"/>
        <v>288614</v>
      </c>
      <c r="AI152" s="150">
        <f t="shared" si="236"/>
        <v>244831.92942622514</v>
      </c>
      <c r="AK152" s="59">
        <v>491400</v>
      </c>
      <c r="AL152" s="59"/>
      <c r="AM152" s="59"/>
      <c r="AN152" s="59"/>
      <c r="AO152" s="150">
        <f t="shared" si="237"/>
        <v>491400</v>
      </c>
      <c r="AP152" s="150">
        <f t="shared" si="238"/>
        <v>491400</v>
      </c>
      <c r="AQ152" s="150">
        <f t="shared" si="239"/>
        <v>491400</v>
      </c>
    </row>
    <row r="153" spans="1:43" ht="13.5" thickBot="1" x14ac:dyDescent="0.25">
      <c r="A153" s="23">
        <v>133</v>
      </c>
      <c r="B153" s="18" t="s">
        <v>330</v>
      </c>
      <c r="C153" s="30">
        <v>1</v>
      </c>
      <c r="E153" s="76" t="s">
        <v>8</v>
      </c>
      <c r="F153" s="76" t="s">
        <v>8</v>
      </c>
      <c r="G153" s="76" t="s">
        <v>8</v>
      </c>
      <c r="H153" s="76" t="s">
        <v>8</v>
      </c>
      <c r="I153" s="76" t="s">
        <v>8</v>
      </c>
      <c r="J153" s="76" t="s">
        <v>8</v>
      </c>
      <c r="K153" s="76" t="s">
        <v>8</v>
      </c>
      <c r="M153" s="76" t="s">
        <v>8</v>
      </c>
      <c r="N153" s="76" t="s">
        <v>8</v>
      </c>
      <c r="O153" s="76" t="s">
        <v>8</v>
      </c>
      <c r="P153" s="76" t="s">
        <v>8</v>
      </c>
      <c r="Q153" s="76" t="s">
        <v>8</v>
      </c>
      <c r="R153" s="76" t="s">
        <v>8</v>
      </c>
      <c r="S153" s="76" t="s">
        <v>8</v>
      </c>
      <c r="U153" s="59">
        <v>1082125</v>
      </c>
      <c r="V153" s="59">
        <v>113775</v>
      </c>
      <c r="W153" s="59"/>
      <c r="X153" s="59">
        <v>95744.53</v>
      </c>
      <c r="Y153" s="150">
        <f t="shared" si="240"/>
        <v>95744.53</v>
      </c>
      <c r="Z153" s="150">
        <f t="shared" si="241"/>
        <v>430548</v>
      </c>
      <c r="AA153" s="150">
        <f t="shared" si="242"/>
        <v>263146.26500000001</v>
      </c>
      <c r="AC153" s="59">
        <v>302544</v>
      </c>
      <c r="AD153" s="59">
        <v>63037.5</v>
      </c>
      <c r="AE153" s="59"/>
      <c r="AF153" s="59">
        <v>53047.645000000004</v>
      </c>
      <c r="AG153" s="150">
        <f t="shared" si="234"/>
        <v>53047.645000000004</v>
      </c>
      <c r="AH153" s="150">
        <f t="shared" si="235"/>
        <v>139543</v>
      </c>
      <c r="AI153" s="150">
        <f t="shared" si="236"/>
        <v>96295.322500000009</v>
      </c>
      <c r="AK153" s="59">
        <v>890000</v>
      </c>
      <c r="AL153" s="59"/>
      <c r="AM153" s="59"/>
      <c r="AN153" s="59"/>
      <c r="AO153" s="150">
        <f t="shared" si="237"/>
        <v>890000</v>
      </c>
      <c r="AP153" s="150">
        <f t="shared" si="238"/>
        <v>890000</v>
      </c>
      <c r="AQ153" s="150">
        <f t="shared" si="239"/>
        <v>890000</v>
      </c>
    </row>
    <row r="154" spans="1:43" ht="13.5" thickBot="1" x14ac:dyDescent="0.25">
      <c r="A154" s="19">
        <v>134</v>
      </c>
      <c r="B154" s="18" t="s">
        <v>331</v>
      </c>
      <c r="C154" s="30">
        <v>1</v>
      </c>
      <c r="E154" s="59">
        <v>888117.6</v>
      </c>
      <c r="F154" s="59">
        <v>1033144.0448400002</v>
      </c>
      <c r="G154" s="59"/>
      <c r="H154" s="59">
        <v>869416.75232260814</v>
      </c>
      <c r="I154" s="150">
        <f t="shared" ref="I154" si="243">+IF(E154="N/A","N/A",MIN(E154:H154))</f>
        <v>869416.75232260814</v>
      </c>
      <c r="J154" s="150">
        <f t="shared" ref="J154" si="244">+IF(E154="N/A","N/A",ROUND(AVERAGE(E154:H154),0))</f>
        <v>930226</v>
      </c>
      <c r="K154" s="150">
        <f t="shared" ref="K154" si="245">+IF(I154="N/A","N/A",AVERAGE(I154:J154))</f>
        <v>899821.37616130407</v>
      </c>
      <c r="M154" s="59">
        <v>905879.95199999993</v>
      </c>
      <c r="N154" s="59">
        <v>959490.40500000003</v>
      </c>
      <c r="O154" s="59"/>
      <c r="P154" s="59">
        <v>807435.35808600008</v>
      </c>
      <c r="Q154" s="150">
        <f t="shared" ref="Q154" si="246">+IF(M154="N/A","N/A",MIN(M154:P154))</f>
        <v>807435.35808600008</v>
      </c>
      <c r="R154" s="150">
        <f t="shared" ref="R154" si="247">+IF(M154="N/A","N/A",ROUND(AVERAGE(M154:P154),0))</f>
        <v>890935</v>
      </c>
      <c r="S154" s="150">
        <f t="shared" ref="S154" si="248">+IF(Q154="N/A","N/A",AVERAGE(Q154:R154))</f>
        <v>849185.1790430001</v>
      </c>
      <c r="U154" s="59">
        <v>825949.36800000002</v>
      </c>
      <c r="V154" s="59">
        <v>1216754.0454580002</v>
      </c>
      <c r="W154" s="59"/>
      <c r="X154" s="59">
        <v>1023929.1954117764</v>
      </c>
      <c r="Y154" s="150">
        <f t="shared" si="240"/>
        <v>825949.36800000002</v>
      </c>
      <c r="Z154" s="150">
        <f t="shared" si="241"/>
        <v>1022211</v>
      </c>
      <c r="AA154" s="150">
        <f t="shared" si="242"/>
        <v>924080.18400000001</v>
      </c>
      <c r="AC154" s="59">
        <v>808187.01599999995</v>
      </c>
      <c r="AD154" s="59">
        <v>986838.7053396001</v>
      </c>
      <c r="AE154" s="59"/>
      <c r="AF154" s="59">
        <v>830449.64208787971</v>
      </c>
      <c r="AG154" s="150">
        <f t="shared" si="234"/>
        <v>808187.01599999995</v>
      </c>
      <c r="AH154" s="150">
        <f t="shared" si="235"/>
        <v>875158</v>
      </c>
      <c r="AI154" s="150">
        <f t="shared" si="236"/>
        <v>841672.50799999991</v>
      </c>
      <c r="AK154" s="59">
        <v>932523.48</v>
      </c>
      <c r="AL154" s="59"/>
      <c r="AM154" s="59"/>
      <c r="AN154" s="59"/>
      <c r="AO154" s="150">
        <f t="shared" si="237"/>
        <v>932523.48</v>
      </c>
      <c r="AP154" s="150">
        <f t="shared" si="238"/>
        <v>932523</v>
      </c>
      <c r="AQ154" s="150">
        <f t="shared" si="239"/>
        <v>932523.24</v>
      </c>
    </row>
    <row r="155" spans="1:43" ht="13.5" thickBot="1" x14ac:dyDescent="0.25">
      <c r="A155" s="23">
        <v>135</v>
      </c>
      <c r="B155" s="18" t="s">
        <v>236</v>
      </c>
      <c r="C155" s="30">
        <v>1</v>
      </c>
      <c r="E155" s="76" t="s">
        <v>8</v>
      </c>
      <c r="F155" s="76" t="s">
        <v>8</v>
      </c>
      <c r="G155" s="76" t="s">
        <v>8</v>
      </c>
      <c r="H155" s="76" t="s">
        <v>8</v>
      </c>
      <c r="I155" s="76" t="s">
        <v>8</v>
      </c>
      <c r="J155" s="76" t="s">
        <v>8</v>
      </c>
      <c r="K155" s="76" t="s">
        <v>8</v>
      </c>
      <c r="M155" s="76" t="s">
        <v>8</v>
      </c>
      <c r="N155" s="76" t="s">
        <v>8</v>
      </c>
      <c r="O155" s="76" t="s">
        <v>8</v>
      </c>
      <c r="P155" s="76" t="s">
        <v>8</v>
      </c>
      <c r="Q155" s="76" t="s">
        <v>8</v>
      </c>
      <c r="R155" s="76" t="s">
        <v>8</v>
      </c>
      <c r="S155" s="76" t="s">
        <v>8</v>
      </c>
      <c r="U155" s="76" t="s">
        <v>8</v>
      </c>
      <c r="V155" s="76" t="s">
        <v>8</v>
      </c>
      <c r="W155" s="76" t="s">
        <v>8</v>
      </c>
      <c r="X155" s="76" t="s">
        <v>8</v>
      </c>
      <c r="Y155" s="76" t="s">
        <v>8</v>
      </c>
      <c r="Z155" s="76" t="s">
        <v>8</v>
      </c>
      <c r="AA155" s="76" t="s">
        <v>8</v>
      </c>
      <c r="AC155" s="32" t="s">
        <v>8</v>
      </c>
      <c r="AD155" s="32" t="s">
        <v>8</v>
      </c>
      <c r="AE155" s="32" t="s">
        <v>8</v>
      </c>
      <c r="AF155" s="32" t="s">
        <v>8</v>
      </c>
      <c r="AG155" s="32" t="s">
        <v>8</v>
      </c>
      <c r="AH155" s="32" t="s">
        <v>8</v>
      </c>
      <c r="AI155" s="32" t="s">
        <v>8</v>
      </c>
      <c r="AK155" s="59">
        <v>1450000</v>
      </c>
      <c r="AL155" s="59"/>
      <c r="AM155" s="59"/>
      <c r="AN155" s="59"/>
      <c r="AO155" s="150">
        <f t="shared" si="237"/>
        <v>1450000</v>
      </c>
      <c r="AP155" s="150">
        <f t="shared" si="238"/>
        <v>1450000</v>
      </c>
      <c r="AQ155" s="150">
        <f t="shared" si="239"/>
        <v>1450000</v>
      </c>
    </row>
    <row r="156" spans="1:43" ht="13.5" thickBot="1" x14ac:dyDescent="0.25">
      <c r="A156" s="19">
        <v>136</v>
      </c>
      <c r="B156" s="18" t="s">
        <v>237</v>
      </c>
      <c r="C156" s="30">
        <v>1</v>
      </c>
      <c r="E156" s="59">
        <v>312000</v>
      </c>
      <c r="F156" s="59">
        <v>325239.61453866668</v>
      </c>
      <c r="G156" s="59"/>
      <c r="H156" s="59">
        <v>273697.33273026417</v>
      </c>
      <c r="I156" s="150">
        <f t="shared" ref="I156:I162" si="249">+IF(E156="N/A","N/A",MIN(E156:H156))</f>
        <v>273697.33273026417</v>
      </c>
      <c r="J156" s="150">
        <f t="shared" ref="J156:J162" si="250">+IF(E156="N/A","N/A",ROUND(AVERAGE(E156:H156),0))</f>
        <v>303646</v>
      </c>
      <c r="K156" s="150">
        <f t="shared" ref="K156:K162" si="251">+IF(I156="N/A","N/A",AVERAGE(I156:J156))</f>
        <v>288671.66636513209</v>
      </c>
      <c r="M156" s="59">
        <v>318240</v>
      </c>
      <c r="N156" s="59">
        <v>347475</v>
      </c>
      <c r="O156" s="59"/>
      <c r="P156" s="59">
        <v>292408.97000000003</v>
      </c>
      <c r="Q156" s="150">
        <f t="shared" ref="Q156:Q162" si="252">+IF(M156="N/A","N/A",MIN(M156:P156))</f>
        <v>292408.97000000003</v>
      </c>
      <c r="R156" s="150">
        <f t="shared" ref="R156:R162" si="253">+IF(M156="N/A","N/A",ROUND(AVERAGE(M156:P156),0))</f>
        <v>319375</v>
      </c>
      <c r="S156" s="150">
        <f t="shared" ref="S156:S162" si="254">+IF(Q156="N/A","N/A",AVERAGE(Q156:R156))</f>
        <v>305891.98499999999</v>
      </c>
      <c r="U156" s="59">
        <v>290160</v>
      </c>
      <c r="V156" s="59">
        <v>342100.60318826669</v>
      </c>
      <c r="W156" s="59"/>
      <c r="X156" s="59">
        <v>287886.27963064902</v>
      </c>
      <c r="Y156" s="150">
        <f t="shared" ref="Y156:Y157" si="255">+IF(U156="N/A","N/A",MIN(U156:X156))</f>
        <v>287886.27963064902</v>
      </c>
      <c r="Z156" s="150">
        <f t="shared" ref="Z156:Z157" si="256">+IF(U156="N/A","N/A",ROUND(AVERAGE(U156:X156),0))</f>
        <v>306716</v>
      </c>
      <c r="AA156" s="150">
        <f t="shared" ref="AA156:AA157" si="257">+IF(Y156="N/A","N/A",AVERAGE(Y156:Z156))</f>
        <v>297301.13981532451</v>
      </c>
      <c r="AC156" s="59">
        <v>283920</v>
      </c>
      <c r="AD156" s="59">
        <v>316815.6154666667</v>
      </c>
      <c r="AE156" s="59"/>
      <c r="AF156" s="59">
        <v>266608.3251990045</v>
      </c>
      <c r="AG156" s="150">
        <f t="shared" ref="AG156:AG157" si="258">+IF(AC156="N/A","N/A",MIN(AC156:AF156))</f>
        <v>266608.3251990045</v>
      </c>
      <c r="AH156" s="150">
        <f t="shared" ref="AH156:AH157" si="259">+IF(AC156="N/A","N/A",ROUND(AVERAGE(AC156:AF156),0))</f>
        <v>289115</v>
      </c>
      <c r="AI156" s="150">
        <f t="shared" ref="AI156:AI157" si="260">+IF(AG156="N/A","N/A",AVERAGE(AG156:AH156))</f>
        <v>277861.66259950225</v>
      </c>
      <c r="AK156" s="59">
        <v>327600</v>
      </c>
      <c r="AL156" s="59"/>
      <c r="AM156" s="59"/>
      <c r="AN156" s="59"/>
      <c r="AO156" s="150">
        <f t="shared" si="237"/>
        <v>327600</v>
      </c>
      <c r="AP156" s="150">
        <f t="shared" si="238"/>
        <v>327600</v>
      </c>
      <c r="AQ156" s="150">
        <f t="shared" si="239"/>
        <v>327600</v>
      </c>
    </row>
    <row r="157" spans="1:43" ht="13.5" thickBot="1" x14ac:dyDescent="0.25">
      <c r="A157" s="23">
        <v>137</v>
      </c>
      <c r="B157" s="18" t="s">
        <v>222</v>
      </c>
      <c r="C157" s="30">
        <v>1</v>
      </c>
      <c r="E157" s="59">
        <v>384000</v>
      </c>
      <c r="F157" s="59">
        <v>303619.88171533332</v>
      </c>
      <c r="G157" s="59"/>
      <c r="H157" s="59">
        <v>255503.78267185393</v>
      </c>
      <c r="I157" s="150">
        <f t="shared" si="249"/>
        <v>255503.78267185393</v>
      </c>
      <c r="J157" s="150">
        <f t="shared" si="250"/>
        <v>314375</v>
      </c>
      <c r="K157" s="150">
        <f t="shared" si="251"/>
        <v>284939.39133592695</v>
      </c>
      <c r="M157" s="59">
        <v>391680</v>
      </c>
      <c r="N157" s="59">
        <v>301350</v>
      </c>
      <c r="O157" s="59"/>
      <c r="P157" s="59">
        <v>253593.62</v>
      </c>
      <c r="Q157" s="150">
        <f t="shared" si="252"/>
        <v>253593.62</v>
      </c>
      <c r="R157" s="150">
        <f t="shared" si="253"/>
        <v>315541</v>
      </c>
      <c r="S157" s="150">
        <f t="shared" si="254"/>
        <v>284567.31</v>
      </c>
      <c r="U157" s="59">
        <v>357120</v>
      </c>
      <c r="V157" s="59">
        <v>295697.36040559993</v>
      </c>
      <c r="W157" s="59"/>
      <c r="X157" s="59">
        <v>248836.781316412</v>
      </c>
      <c r="Y157" s="150">
        <f t="shared" si="255"/>
        <v>248836.781316412</v>
      </c>
      <c r="Z157" s="150">
        <f t="shared" si="256"/>
        <v>300551</v>
      </c>
      <c r="AA157" s="150">
        <f t="shared" si="257"/>
        <v>274693.89065820602</v>
      </c>
      <c r="AC157" s="59">
        <v>349440</v>
      </c>
      <c r="AD157" s="59">
        <v>280201.62401833339</v>
      </c>
      <c r="AE157" s="59"/>
      <c r="AF157" s="59">
        <v>235796.72860357756</v>
      </c>
      <c r="AG157" s="150">
        <f t="shared" si="258"/>
        <v>235796.72860357756</v>
      </c>
      <c r="AH157" s="150">
        <f t="shared" si="259"/>
        <v>288479</v>
      </c>
      <c r="AI157" s="150">
        <f t="shared" si="260"/>
        <v>262137.8643017888</v>
      </c>
      <c r="AK157" s="59">
        <v>403200</v>
      </c>
      <c r="AL157" s="59"/>
      <c r="AM157" s="59"/>
      <c r="AN157" s="59"/>
      <c r="AO157" s="150">
        <f t="shared" si="237"/>
        <v>403200</v>
      </c>
      <c r="AP157" s="150">
        <f t="shared" si="238"/>
        <v>403200</v>
      </c>
      <c r="AQ157" s="150">
        <f t="shared" si="239"/>
        <v>403200</v>
      </c>
    </row>
    <row r="158" spans="1:43" ht="13.5" thickBot="1" x14ac:dyDescent="0.25">
      <c r="A158" s="19">
        <v>138</v>
      </c>
      <c r="B158" s="18" t="s">
        <v>262</v>
      </c>
      <c r="C158" s="30">
        <v>1</v>
      </c>
      <c r="E158" s="59">
        <v>1440000</v>
      </c>
      <c r="F158" s="59">
        <v>449105.35812933336</v>
      </c>
      <c r="G158" s="59"/>
      <c r="H158" s="59">
        <v>377933.47778136411</v>
      </c>
      <c r="I158" s="150">
        <f t="shared" si="249"/>
        <v>377933.47778136411</v>
      </c>
      <c r="J158" s="150">
        <f t="shared" si="250"/>
        <v>755680</v>
      </c>
      <c r="K158" s="150">
        <f t="shared" si="251"/>
        <v>566806.73889068211</v>
      </c>
      <c r="M158" s="59">
        <v>1468800</v>
      </c>
      <c r="N158" s="59">
        <v>599625</v>
      </c>
      <c r="O158" s="59"/>
      <c r="P158" s="59">
        <v>504599.55</v>
      </c>
      <c r="Q158" s="150">
        <f t="shared" si="252"/>
        <v>504599.55</v>
      </c>
      <c r="R158" s="150">
        <f t="shared" si="253"/>
        <v>857675</v>
      </c>
      <c r="S158" s="150">
        <f t="shared" si="254"/>
        <v>681137.27500000002</v>
      </c>
      <c r="U158" s="60" t="s">
        <v>8</v>
      </c>
      <c r="V158" s="60" t="s">
        <v>8</v>
      </c>
      <c r="W158" s="60" t="s">
        <v>8</v>
      </c>
      <c r="X158" s="60" t="s">
        <v>8</v>
      </c>
      <c r="Y158" s="60" t="s">
        <v>8</v>
      </c>
      <c r="Z158" s="60" t="s">
        <v>8</v>
      </c>
      <c r="AA158" s="60" t="s">
        <v>8</v>
      </c>
      <c r="AC158" s="32" t="s">
        <v>8</v>
      </c>
      <c r="AD158" s="32" t="s">
        <v>8</v>
      </c>
      <c r="AE158" s="32" t="s">
        <v>8</v>
      </c>
      <c r="AF158" s="32" t="s">
        <v>8</v>
      </c>
      <c r="AG158" s="32" t="s">
        <v>8</v>
      </c>
      <c r="AH158" s="32" t="s">
        <v>8</v>
      </c>
      <c r="AI158" s="32" t="s">
        <v>8</v>
      </c>
      <c r="AK158" s="59">
        <v>1512000</v>
      </c>
      <c r="AL158" s="59"/>
      <c r="AM158" s="59"/>
      <c r="AN158" s="59"/>
      <c r="AO158" s="150">
        <f t="shared" si="237"/>
        <v>1512000</v>
      </c>
      <c r="AP158" s="150">
        <f t="shared" si="238"/>
        <v>1512000</v>
      </c>
      <c r="AQ158" s="150">
        <f t="shared" si="239"/>
        <v>1512000</v>
      </c>
    </row>
    <row r="159" spans="1:43" ht="13.5" thickBot="1" x14ac:dyDescent="0.25">
      <c r="A159" s="23">
        <v>139</v>
      </c>
      <c r="B159" s="18" t="s">
        <v>238</v>
      </c>
      <c r="C159" s="30">
        <v>1</v>
      </c>
      <c r="E159" s="59">
        <v>442363.2</v>
      </c>
      <c r="F159" s="59">
        <v>240768.67858133331</v>
      </c>
      <c r="G159" s="59"/>
      <c r="H159" s="59">
        <v>202612.9111798798</v>
      </c>
      <c r="I159" s="150">
        <f t="shared" si="249"/>
        <v>202612.9111798798</v>
      </c>
      <c r="J159" s="150">
        <f t="shared" si="250"/>
        <v>295248</v>
      </c>
      <c r="K159" s="150">
        <f t="shared" si="251"/>
        <v>248930.4555899399</v>
      </c>
      <c r="M159" s="59">
        <v>451210.46400000004</v>
      </c>
      <c r="N159" s="59">
        <v>279405.57</v>
      </c>
      <c r="O159" s="59"/>
      <c r="P159" s="59">
        <v>235126.82908400003</v>
      </c>
      <c r="Q159" s="150">
        <f t="shared" si="252"/>
        <v>235126.82908400003</v>
      </c>
      <c r="R159" s="150">
        <f t="shared" si="253"/>
        <v>321914</v>
      </c>
      <c r="S159" s="150">
        <f t="shared" si="254"/>
        <v>278520.41454200004</v>
      </c>
      <c r="U159" s="59">
        <v>411397.77600000001</v>
      </c>
      <c r="V159" s="59">
        <v>222532.49874186667</v>
      </c>
      <c r="W159" s="59"/>
      <c r="X159" s="59">
        <v>187266.70623393203</v>
      </c>
      <c r="Y159" s="150">
        <f t="shared" ref="Y159" si="261">+IF(U159="N/A","N/A",MIN(U159:X159))</f>
        <v>187266.70623393203</v>
      </c>
      <c r="Z159" s="150">
        <f t="shared" ref="Z159" si="262">+IF(U159="N/A","N/A",ROUND(AVERAGE(U159:X159),0))</f>
        <v>273732</v>
      </c>
      <c r="AA159" s="150">
        <f t="shared" ref="AA159" si="263">+IF(Y159="N/A","N/A",AVERAGE(Y159:Z159))</f>
        <v>230499.35311696603</v>
      </c>
      <c r="AC159" s="59">
        <v>402550.51199999999</v>
      </c>
      <c r="AD159" s="59">
        <v>213925.08051733338</v>
      </c>
      <c r="AE159" s="59"/>
      <c r="AF159" s="59">
        <v>180023.34686305639</v>
      </c>
      <c r="AG159" s="150">
        <f t="shared" ref="AG159" si="264">+IF(AC159="N/A","N/A",MIN(AC159:AF159))</f>
        <v>180023.34686305639</v>
      </c>
      <c r="AH159" s="150">
        <f t="shared" ref="AH159" si="265">+IF(AC159="N/A","N/A",ROUND(AVERAGE(AC159:AF159),0))</f>
        <v>265500</v>
      </c>
      <c r="AI159" s="150">
        <f t="shared" ref="AI159" si="266">+IF(AG159="N/A","N/A",AVERAGE(AG159:AH159))</f>
        <v>222761.67343152821</v>
      </c>
      <c r="AK159" s="59">
        <v>464481.36</v>
      </c>
      <c r="AL159" s="59"/>
      <c r="AM159" s="59"/>
      <c r="AN159" s="59"/>
      <c r="AO159" s="150">
        <f t="shared" si="237"/>
        <v>464481.36</v>
      </c>
      <c r="AP159" s="150">
        <f t="shared" si="238"/>
        <v>464481</v>
      </c>
      <c r="AQ159" s="150">
        <f t="shared" si="239"/>
        <v>464481.18</v>
      </c>
    </row>
    <row r="160" spans="1:43" ht="13.5" thickBot="1" x14ac:dyDescent="0.25">
      <c r="A160" s="19">
        <v>140</v>
      </c>
      <c r="B160" s="18" t="s">
        <v>239</v>
      </c>
      <c r="C160" s="30">
        <v>1</v>
      </c>
      <c r="E160" s="59">
        <v>442363.2</v>
      </c>
      <c r="F160" s="59">
        <v>240768.67858133331</v>
      </c>
      <c r="G160" s="59"/>
      <c r="H160" s="59">
        <v>202612.9111798798</v>
      </c>
      <c r="I160" s="150">
        <f t="shared" si="249"/>
        <v>202612.9111798798</v>
      </c>
      <c r="J160" s="150">
        <f t="shared" si="250"/>
        <v>295248</v>
      </c>
      <c r="K160" s="150">
        <f t="shared" si="251"/>
        <v>248930.4555899399</v>
      </c>
      <c r="M160" s="59">
        <v>451210.46400000004</v>
      </c>
      <c r="N160" s="59">
        <v>279405.57</v>
      </c>
      <c r="O160" s="59"/>
      <c r="P160" s="59">
        <v>235126.82908400003</v>
      </c>
      <c r="Q160" s="150">
        <f t="shared" si="252"/>
        <v>235126.82908400003</v>
      </c>
      <c r="R160" s="150">
        <f t="shared" si="253"/>
        <v>321914</v>
      </c>
      <c r="S160" s="150">
        <f t="shared" si="254"/>
        <v>278520.41454200004</v>
      </c>
      <c r="U160" s="60" t="s">
        <v>8</v>
      </c>
      <c r="V160" s="60" t="s">
        <v>8</v>
      </c>
      <c r="W160" s="60" t="s">
        <v>8</v>
      </c>
      <c r="X160" s="60" t="s">
        <v>8</v>
      </c>
      <c r="Y160" s="60" t="s">
        <v>8</v>
      </c>
      <c r="Z160" s="60" t="s">
        <v>8</v>
      </c>
      <c r="AA160" s="60" t="s">
        <v>8</v>
      </c>
      <c r="AC160" s="32" t="s">
        <v>8</v>
      </c>
      <c r="AD160" s="32" t="s">
        <v>8</v>
      </c>
      <c r="AE160" s="32" t="s">
        <v>8</v>
      </c>
      <c r="AF160" s="32" t="s">
        <v>8</v>
      </c>
      <c r="AG160" s="32" t="s">
        <v>8</v>
      </c>
      <c r="AH160" s="32" t="s">
        <v>8</v>
      </c>
      <c r="AI160" s="32" t="s">
        <v>8</v>
      </c>
      <c r="AK160" s="59">
        <v>464481.36</v>
      </c>
      <c r="AL160" s="59"/>
      <c r="AM160" s="59"/>
      <c r="AN160" s="59"/>
      <c r="AO160" s="150">
        <f t="shared" si="237"/>
        <v>464481.36</v>
      </c>
      <c r="AP160" s="150">
        <f t="shared" si="238"/>
        <v>464481</v>
      </c>
      <c r="AQ160" s="150">
        <f t="shared" si="239"/>
        <v>464481.18</v>
      </c>
    </row>
    <row r="161" spans="1:43" ht="13.5" thickBot="1" x14ac:dyDescent="0.25">
      <c r="A161" s="23">
        <v>141</v>
      </c>
      <c r="B161" s="18" t="s">
        <v>332</v>
      </c>
      <c r="C161" s="30">
        <v>1</v>
      </c>
      <c r="E161" s="59">
        <v>442363.2</v>
      </c>
      <c r="F161" s="59">
        <v>240768.67858133331</v>
      </c>
      <c r="G161" s="59"/>
      <c r="H161" s="59">
        <v>202612.9111798798</v>
      </c>
      <c r="I161" s="150">
        <f t="shared" si="249"/>
        <v>202612.9111798798</v>
      </c>
      <c r="J161" s="150">
        <f t="shared" si="250"/>
        <v>295248</v>
      </c>
      <c r="K161" s="150">
        <f t="shared" si="251"/>
        <v>248930.4555899399</v>
      </c>
      <c r="M161" s="59">
        <v>451210.46400000004</v>
      </c>
      <c r="N161" s="59">
        <v>279405.57</v>
      </c>
      <c r="O161" s="59"/>
      <c r="P161" s="59">
        <v>235126.82908400003</v>
      </c>
      <c r="Q161" s="150">
        <f t="shared" si="252"/>
        <v>235126.82908400003</v>
      </c>
      <c r="R161" s="150">
        <f t="shared" si="253"/>
        <v>321914</v>
      </c>
      <c r="S161" s="150">
        <f t="shared" si="254"/>
        <v>278520.41454200004</v>
      </c>
      <c r="U161" s="60" t="s">
        <v>8</v>
      </c>
      <c r="V161" s="60" t="s">
        <v>8</v>
      </c>
      <c r="W161" s="60" t="s">
        <v>8</v>
      </c>
      <c r="X161" s="60" t="s">
        <v>8</v>
      </c>
      <c r="Y161" s="60" t="s">
        <v>8</v>
      </c>
      <c r="Z161" s="60" t="s">
        <v>8</v>
      </c>
      <c r="AA161" s="60" t="s">
        <v>8</v>
      </c>
      <c r="AC161" s="32" t="s">
        <v>8</v>
      </c>
      <c r="AD161" s="32" t="s">
        <v>8</v>
      </c>
      <c r="AE161" s="32" t="s">
        <v>8</v>
      </c>
      <c r="AF161" s="32" t="s">
        <v>8</v>
      </c>
      <c r="AG161" s="32" t="s">
        <v>8</v>
      </c>
      <c r="AH161" s="32" t="s">
        <v>8</v>
      </c>
      <c r="AI161" s="32" t="s">
        <v>8</v>
      </c>
      <c r="AK161" s="59">
        <v>464481.36</v>
      </c>
      <c r="AL161" s="59"/>
      <c r="AM161" s="59"/>
      <c r="AN161" s="59"/>
      <c r="AO161" s="150">
        <f t="shared" si="237"/>
        <v>464481.36</v>
      </c>
      <c r="AP161" s="150">
        <f t="shared" si="238"/>
        <v>464481</v>
      </c>
      <c r="AQ161" s="150">
        <f t="shared" si="239"/>
        <v>464481.18</v>
      </c>
    </row>
    <row r="162" spans="1:43" ht="13.5" thickBot="1" x14ac:dyDescent="0.25">
      <c r="A162" s="19">
        <v>142</v>
      </c>
      <c r="B162" s="18" t="s">
        <v>240</v>
      </c>
      <c r="C162" s="30">
        <v>1</v>
      </c>
      <c r="E162" s="59">
        <v>420000</v>
      </c>
      <c r="F162" s="59">
        <v>215444.78515066666</v>
      </c>
      <c r="G162" s="59"/>
      <c r="H162" s="59">
        <v>181302.21661350524</v>
      </c>
      <c r="I162" s="150">
        <f t="shared" si="249"/>
        <v>181302.21661350524</v>
      </c>
      <c r="J162" s="150">
        <f t="shared" si="250"/>
        <v>272249</v>
      </c>
      <c r="K162" s="150">
        <f t="shared" si="251"/>
        <v>226775.60830675263</v>
      </c>
      <c r="M162" s="59">
        <v>428400</v>
      </c>
      <c r="N162" s="59">
        <v>236775</v>
      </c>
      <c r="O162" s="59"/>
      <c r="P162" s="59">
        <v>199252.13</v>
      </c>
      <c r="Q162" s="150">
        <f t="shared" si="252"/>
        <v>199252.13</v>
      </c>
      <c r="R162" s="150">
        <f t="shared" si="253"/>
        <v>288142</v>
      </c>
      <c r="S162" s="150">
        <f t="shared" si="254"/>
        <v>243697.065</v>
      </c>
      <c r="U162" s="59">
        <v>390600</v>
      </c>
      <c r="V162" s="59">
        <v>204450.99114546663</v>
      </c>
      <c r="W162" s="59"/>
      <c r="X162" s="59">
        <v>172050.66187876833</v>
      </c>
      <c r="Y162" s="150">
        <f t="shared" ref="Y162" si="267">+IF(U162="N/A","N/A",MIN(U162:X162))</f>
        <v>172050.66187876833</v>
      </c>
      <c r="Z162" s="150">
        <f t="shared" ref="Z162" si="268">+IF(U162="N/A","N/A",ROUND(AVERAGE(U162:X162),0))</f>
        <v>255701</v>
      </c>
      <c r="AA162" s="150">
        <f t="shared" ref="AA162" si="269">+IF(Y162="N/A","N/A",AVERAGE(Y162:Z162))</f>
        <v>213875.83093938418</v>
      </c>
      <c r="AC162" s="59">
        <v>382200</v>
      </c>
      <c r="AD162" s="59">
        <v>185820.29271466666</v>
      </c>
      <c r="AE162" s="59"/>
      <c r="AF162" s="59">
        <v>156372.45959506207</v>
      </c>
      <c r="AG162" s="150">
        <f t="shared" ref="AG162:AG164" si="270">+IF(AC162="N/A","N/A",MIN(AC162:AF162))</f>
        <v>156372.45959506207</v>
      </c>
      <c r="AH162" s="150">
        <f t="shared" ref="AH162:AH164" si="271">+IF(AC162="N/A","N/A",ROUND(AVERAGE(AC162:AF162),0))</f>
        <v>241464</v>
      </c>
      <c r="AI162" s="150">
        <f t="shared" ref="AI162:AI164" si="272">+IF(AG162="N/A","N/A",AVERAGE(AG162:AH162))</f>
        <v>198918.22979753104</v>
      </c>
      <c r="AK162" s="59">
        <v>441000</v>
      </c>
      <c r="AL162" s="59"/>
      <c r="AM162" s="59"/>
      <c r="AN162" s="59"/>
      <c r="AO162" s="150">
        <f t="shared" si="237"/>
        <v>441000</v>
      </c>
      <c r="AP162" s="150">
        <f t="shared" si="238"/>
        <v>441000</v>
      </c>
      <c r="AQ162" s="150">
        <f t="shared" si="239"/>
        <v>441000</v>
      </c>
    </row>
    <row r="163" spans="1:43" ht="13.5" thickBot="1" x14ac:dyDescent="0.25">
      <c r="A163" s="23">
        <v>143</v>
      </c>
      <c r="B163" s="18" t="s">
        <v>333</v>
      </c>
      <c r="C163" s="30">
        <v>1</v>
      </c>
      <c r="E163" s="76" t="s">
        <v>8</v>
      </c>
      <c r="F163" s="76" t="s">
        <v>8</v>
      </c>
      <c r="G163" s="76" t="s">
        <v>8</v>
      </c>
      <c r="H163" s="76" t="s">
        <v>8</v>
      </c>
      <c r="I163" s="76" t="s">
        <v>8</v>
      </c>
      <c r="J163" s="76" t="s">
        <v>8</v>
      </c>
      <c r="K163" s="76" t="s">
        <v>8</v>
      </c>
      <c r="M163" s="76" t="s">
        <v>8</v>
      </c>
      <c r="N163" s="76" t="s">
        <v>8</v>
      </c>
      <c r="O163" s="76" t="s">
        <v>8</v>
      </c>
      <c r="P163" s="76" t="s">
        <v>8</v>
      </c>
      <c r="Q163" s="76" t="s">
        <v>8</v>
      </c>
      <c r="R163" s="76" t="s">
        <v>8</v>
      </c>
      <c r="S163" s="76" t="s">
        <v>8</v>
      </c>
      <c r="U163" s="76" t="s">
        <v>8</v>
      </c>
      <c r="V163" s="76" t="s">
        <v>8</v>
      </c>
      <c r="W163" s="76" t="s">
        <v>8</v>
      </c>
      <c r="X163" s="76" t="s">
        <v>8</v>
      </c>
      <c r="Y163" s="76" t="s">
        <v>8</v>
      </c>
      <c r="Z163" s="76" t="s">
        <v>8</v>
      </c>
      <c r="AA163" s="76" t="s">
        <v>8</v>
      </c>
      <c r="AC163" s="59">
        <v>140000</v>
      </c>
      <c r="AD163" s="59">
        <v>46125</v>
      </c>
      <c r="AE163" s="59"/>
      <c r="AF163" s="59">
        <v>38815.35</v>
      </c>
      <c r="AG163" s="150">
        <f t="shared" si="270"/>
        <v>38815.35</v>
      </c>
      <c r="AH163" s="150">
        <f t="shared" si="271"/>
        <v>74980</v>
      </c>
      <c r="AI163" s="150">
        <f t="shared" si="272"/>
        <v>56897.675000000003</v>
      </c>
      <c r="AK163" s="59">
        <v>340000</v>
      </c>
      <c r="AL163" s="59"/>
      <c r="AM163" s="59"/>
      <c r="AN163" s="59"/>
      <c r="AO163" s="150">
        <f t="shared" si="237"/>
        <v>340000</v>
      </c>
      <c r="AP163" s="150">
        <f t="shared" si="238"/>
        <v>340000</v>
      </c>
      <c r="AQ163" s="150">
        <f t="shared" si="239"/>
        <v>340000</v>
      </c>
    </row>
    <row r="164" spans="1:43" ht="13.5" thickBot="1" x14ac:dyDescent="0.25">
      <c r="A164" s="19">
        <v>144</v>
      </c>
      <c r="B164" s="22" t="s">
        <v>241</v>
      </c>
      <c r="C164" s="30">
        <v>1</v>
      </c>
      <c r="E164" s="59">
        <v>216000</v>
      </c>
      <c r="F164" s="59">
        <v>194967.54162666664</v>
      </c>
      <c r="G164" s="59"/>
      <c r="H164" s="59">
        <v>164070.10009492974</v>
      </c>
      <c r="I164" s="150">
        <f t="shared" ref="I164" si="273">+IF(E164="N/A","N/A",MIN(E164:H164))</f>
        <v>164070.10009492974</v>
      </c>
      <c r="J164" s="150">
        <f t="shared" ref="J164" si="274">+IF(E164="N/A","N/A",ROUND(AVERAGE(E164:H164),0))</f>
        <v>191679</v>
      </c>
      <c r="K164" s="150">
        <f t="shared" ref="K164" si="275">+IF(I164="N/A","N/A",AVERAGE(I164:J164))</f>
        <v>177874.55004746487</v>
      </c>
      <c r="M164" s="59">
        <v>220320</v>
      </c>
      <c r="N164" s="59">
        <v>227550</v>
      </c>
      <c r="O164" s="59"/>
      <c r="P164" s="59">
        <v>191489.06</v>
      </c>
      <c r="Q164" s="150">
        <f t="shared" ref="Q164" si="276">+IF(M164="N/A","N/A",MIN(M164:P164))</f>
        <v>191489.06</v>
      </c>
      <c r="R164" s="150">
        <f t="shared" ref="R164" si="277">+IF(M164="N/A","N/A",ROUND(AVERAGE(M164:P164),0))</f>
        <v>213120</v>
      </c>
      <c r="S164" s="150">
        <f t="shared" ref="S164" si="278">+IF(Q164="N/A","N/A",AVERAGE(Q164:R164))</f>
        <v>202304.53</v>
      </c>
      <c r="U164" s="59">
        <v>200880</v>
      </c>
      <c r="V164" s="59">
        <v>201248.24961573328</v>
      </c>
      <c r="W164" s="59"/>
      <c r="X164" s="59">
        <v>169355.47416199572</v>
      </c>
      <c r="Y164" s="150">
        <f t="shared" ref="Y164" si="279">+IF(U164="N/A","N/A",MIN(U164:X164))</f>
        <v>169355.47416199572</v>
      </c>
      <c r="Z164" s="150">
        <f t="shared" ref="Z164" si="280">+IF(U164="N/A","N/A",ROUND(AVERAGE(U164:X164),0))</f>
        <v>190495</v>
      </c>
      <c r="AA164" s="150">
        <f t="shared" ref="AA164" si="281">+IF(Y164="N/A","N/A",AVERAGE(Y164:Z164))</f>
        <v>179925.23708099785</v>
      </c>
      <c r="AC164" s="59">
        <v>196560</v>
      </c>
      <c r="AD164" s="59">
        <v>191862.2270466667</v>
      </c>
      <c r="AE164" s="59"/>
      <c r="AF164" s="59">
        <v>161456.8996118338</v>
      </c>
      <c r="AG164" s="150">
        <f t="shared" si="270"/>
        <v>161456.8996118338</v>
      </c>
      <c r="AH164" s="150">
        <f t="shared" si="271"/>
        <v>183293</v>
      </c>
      <c r="AI164" s="150">
        <f t="shared" si="272"/>
        <v>172374.9498059169</v>
      </c>
      <c r="AK164" s="59">
        <v>226800</v>
      </c>
      <c r="AL164" s="59"/>
      <c r="AM164" s="59"/>
      <c r="AN164" s="59"/>
      <c r="AO164" s="150">
        <f t="shared" si="237"/>
        <v>226800</v>
      </c>
      <c r="AP164" s="150">
        <f t="shared" si="238"/>
        <v>226800</v>
      </c>
      <c r="AQ164" s="150">
        <f t="shared" si="239"/>
        <v>226800</v>
      </c>
    </row>
    <row r="165" spans="1:43" s="66" customFormat="1" ht="15.75" thickBot="1" x14ac:dyDescent="0.3">
      <c r="A165" s="80"/>
      <c r="B165" s="81" t="s">
        <v>140</v>
      </c>
      <c r="C165" s="73"/>
      <c r="D165" s="64"/>
      <c r="E165" s="65"/>
      <c r="F165" s="65"/>
      <c r="G165" s="65"/>
      <c r="H165" s="65">
        <v>0</v>
      </c>
      <c r="I165" s="65"/>
      <c r="J165" s="65"/>
      <c r="K165" s="65"/>
      <c r="L165" s="65"/>
      <c r="M165" s="65"/>
      <c r="N165" s="65"/>
      <c r="O165" s="65"/>
      <c r="P165" s="65">
        <v>0</v>
      </c>
      <c r="Q165" s="65"/>
      <c r="R165" s="65"/>
      <c r="S165" s="65"/>
      <c r="T165" s="65"/>
      <c r="U165" s="65"/>
      <c r="V165" s="65"/>
      <c r="W165" s="65"/>
      <c r="X165" s="65">
        <v>0</v>
      </c>
      <c r="Y165" s="65"/>
      <c r="Z165" s="65"/>
      <c r="AA165" s="65"/>
      <c r="AB165" s="65"/>
      <c r="AC165" s="65"/>
      <c r="AD165" s="65"/>
      <c r="AE165" s="65"/>
      <c r="AF165" s="65">
        <v>0</v>
      </c>
      <c r="AG165" s="65"/>
      <c r="AH165" s="65"/>
      <c r="AI165" s="65"/>
      <c r="AK165" s="65"/>
      <c r="AL165" s="65"/>
      <c r="AM165" s="65"/>
      <c r="AN165" s="65"/>
      <c r="AO165" s="65"/>
      <c r="AP165" s="65"/>
      <c r="AQ165" s="65"/>
    </row>
    <row r="166" spans="1:43" ht="13.5" thickBot="1" x14ac:dyDescent="0.25">
      <c r="A166" s="23">
        <v>145</v>
      </c>
      <c r="B166" s="17" t="s">
        <v>153</v>
      </c>
      <c r="C166" s="30">
        <v>1</v>
      </c>
      <c r="E166" s="59">
        <v>48263</v>
      </c>
      <c r="F166" s="59">
        <v>29500.158049999998</v>
      </c>
      <c r="G166" s="59"/>
      <c r="H166" s="59">
        <v>24825.126498993333</v>
      </c>
      <c r="I166" s="150">
        <f t="shared" ref="I166:I173" si="282">+IF(E166="N/A","N/A",MIN(E166:H166))</f>
        <v>24825.126498993333</v>
      </c>
      <c r="J166" s="150">
        <f t="shared" ref="J166:J173" si="283">+IF(E166="N/A","N/A",ROUND(AVERAGE(E166:H166),0))</f>
        <v>34196</v>
      </c>
      <c r="K166" s="150">
        <f t="shared" ref="K166:K173" si="284">+IF(I166="N/A","N/A",AVERAGE(I166:J166))</f>
        <v>29510.563249496667</v>
      </c>
      <c r="M166" s="59">
        <v>49228.26</v>
      </c>
      <c r="N166" s="59">
        <v>29849.947500000002</v>
      </c>
      <c r="O166" s="59"/>
      <c r="P166" s="59">
        <v>25119.483136999999</v>
      </c>
      <c r="Q166" s="150">
        <f t="shared" ref="Q166:Q173" si="285">+IF(M166="N/A","N/A",MIN(M166:P166))</f>
        <v>25119.483136999999</v>
      </c>
      <c r="R166" s="150">
        <f t="shared" ref="R166:R173" si="286">+IF(M166="N/A","N/A",ROUND(AVERAGE(M166:P166),0))</f>
        <v>34733</v>
      </c>
      <c r="S166" s="150">
        <f t="shared" ref="S166:S173" si="287">+IF(Q166="N/A","N/A",AVERAGE(Q166:R166))</f>
        <v>29926.241568500001</v>
      </c>
      <c r="U166" s="59">
        <v>44884.59</v>
      </c>
      <c r="V166" s="59">
        <v>29479.620193333336</v>
      </c>
      <c r="W166" s="59"/>
      <c r="X166" s="59">
        <v>24807.843374987558</v>
      </c>
      <c r="Y166" s="150">
        <f t="shared" ref="Y166:Y173" si="288">+IF(U166="N/A","N/A",MIN(U166:X166))</f>
        <v>24807.843374987558</v>
      </c>
      <c r="Z166" s="150">
        <f t="shared" ref="Z166:Z173" si="289">+IF(U166="N/A","N/A",ROUND(AVERAGE(U166:X166),0))</f>
        <v>33057</v>
      </c>
      <c r="AA166" s="150">
        <f t="shared" ref="AA166:AA173" si="290">+IF(Y166="N/A","N/A",AVERAGE(Y166:Z166))</f>
        <v>28932.421687493777</v>
      </c>
      <c r="AC166" s="59">
        <v>43919.33</v>
      </c>
      <c r="AD166" s="59">
        <v>29389.779387500002</v>
      </c>
      <c r="AE166" s="59"/>
      <c r="AF166" s="59">
        <v>24732.240072598335</v>
      </c>
      <c r="AG166" s="150">
        <f t="shared" ref="AG166:AG173" si="291">+IF(AC166="N/A","N/A",MIN(AC166:AF166))</f>
        <v>24732.240072598335</v>
      </c>
      <c r="AH166" s="150">
        <f t="shared" ref="AH166:AH173" si="292">+IF(AC166="N/A","N/A",ROUND(AVERAGE(AC166:AF166),0))</f>
        <v>32680</v>
      </c>
      <c r="AI166" s="150">
        <f t="shared" ref="AI166:AI173" si="293">+IF(AG166="N/A","N/A",AVERAGE(AG166:AH166))</f>
        <v>28706.120036299166</v>
      </c>
      <c r="AK166" s="59">
        <v>50676.15</v>
      </c>
      <c r="AL166" s="59"/>
      <c r="AM166" s="59"/>
      <c r="AN166" s="59"/>
      <c r="AO166" s="150">
        <f t="shared" ref="AO166:AO173" si="294">+IF(AK166="N/A","N/A",MIN(AK166:AN166))</f>
        <v>50676.15</v>
      </c>
      <c r="AP166" s="150">
        <f t="shared" ref="AP166:AP173" si="295">+IF(AK166="N/A","N/A",ROUND(AVERAGE(AK166:AN166),0))</f>
        <v>50676</v>
      </c>
      <c r="AQ166" s="150">
        <f t="shared" ref="AQ166:AQ173" si="296">+IF(AO166="N/A","N/A",AVERAGE(AO166:AP166))</f>
        <v>50676.074999999997</v>
      </c>
    </row>
    <row r="167" spans="1:43" ht="13.5" thickBot="1" x14ac:dyDescent="0.25">
      <c r="A167" s="19">
        <v>146</v>
      </c>
      <c r="B167" s="18" t="s">
        <v>288</v>
      </c>
      <c r="C167" s="30">
        <v>1</v>
      </c>
      <c r="E167" s="59">
        <v>70000</v>
      </c>
      <c r="F167" s="59">
        <v>35028.37842666667</v>
      </c>
      <c r="G167" s="59"/>
      <c r="H167" s="59">
        <v>29477.263275089779</v>
      </c>
      <c r="I167" s="150">
        <f t="shared" si="282"/>
        <v>29477.263275089779</v>
      </c>
      <c r="J167" s="150">
        <f t="shared" si="283"/>
        <v>44835</v>
      </c>
      <c r="K167" s="150">
        <f t="shared" si="284"/>
        <v>37156.131637544888</v>
      </c>
      <c r="M167" s="59">
        <v>71400</v>
      </c>
      <c r="N167" s="59">
        <v>41512.5</v>
      </c>
      <c r="O167" s="59"/>
      <c r="P167" s="59">
        <v>34933.815000000002</v>
      </c>
      <c r="Q167" s="150">
        <f t="shared" si="285"/>
        <v>34933.815000000002</v>
      </c>
      <c r="R167" s="150">
        <f t="shared" si="286"/>
        <v>49282</v>
      </c>
      <c r="S167" s="150">
        <f t="shared" si="287"/>
        <v>42107.907500000001</v>
      </c>
      <c r="U167" s="59">
        <v>65100</v>
      </c>
      <c r="V167" s="59">
        <v>34417.795690133331</v>
      </c>
      <c r="W167" s="59"/>
      <c r="X167" s="59">
        <v>28963.442513626382</v>
      </c>
      <c r="Y167" s="150">
        <f t="shared" si="288"/>
        <v>28963.442513626382</v>
      </c>
      <c r="Z167" s="150">
        <f t="shared" si="289"/>
        <v>42827</v>
      </c>
      <c r="AA167" s="150">
        <f t="shared" si="290"/>
        <v>35895.221256813194</v>
      </c>
      <c r="AC167" s="59">
        <v>63700</v>
      </c>
      <c r="AD167" s="59">
        <v>34260.383646666669</v>
      </c>
      <c r="AE167" s="59"/>
      <c r="AF167" s="59">
        <v>28830.97631175378</v>
      </c>
      <c r="AG167" s="150">
        <f t="shared" si="291"/>
        <v>28830.97631175378</v>
      </c>
      <c r="AH167" s="150">
        <f t="shared" si="292"/>
        <v>42264</v>
      </c>
      <c r="AI167" s="150">
        <f t="shared" si="293"/>
        <v>35547.48815587689</v>
      </c>
      <c r="AK167" s="59">
        <v>73500</v>
      </c>
      <c r="AL167" s="59"/>
      <c r="AM167" s="59"/>
      <c r="AN167" s="59"/>
      <c r="AO167" s="150">
        <f t="shared" si="294"/>
        <v>73500</v>
      </c>
      <c r="AP167" s="150">
        <f t="shared" si="295"/>
        <v>73500</v>
      </c>
      <c r="AQ167" s="150">
        <f t="shared" si="296"/>
        <v>73500</v>
      </c>
    </row>
    <row r="168" spans="1:43" ht="13.5" thickBot="1" x14ac:dyDescent="0.25">
      <c r="A168" s="23">
        <v>147</v>
      </c>
      <c r="B168" s="18" t="s">
        <v>289</v>
      </c>
      <c r="C168" s="30">
        <v>1</v>
      </c>
      <c r="E168" s="59">
        <v>130000</v>
      </c>
      <c r="F168" s="59">
        <v>53192.773246666664</v>
      </c>
      <c r="G168" s="59"/>
      <c r="H168" s="59">
        <v>44763.059317940446</v>
      </c>
      <c r="I168" s="150">
        <f t="shared" si="282"/>
        <v>44763.059317940446</v>
      </c>
      <c r="J168" s="150">
        <f t="shared" si="283"/>
        <v>75985</v>
      </c>
      <c r="K168" s="150">
        <f t="shared" si="284"/>
        <v>60374.029658970219</v>
      </c>
      <c r="M168" s="59">
        <v>132600</v>
      </c>
      <c r="N168" s="59">
        <v>55350</v>
      </c>
      <c r="O168" s="59"/>
      <c r="P168" s="59">
        <v>46578.42</v>
      </c>
      <c r="Q168" s="150">
        <f t="shared" si="285"/>
        <v>46578.42</v>
      </c>
      <c r="R168" s="150">
        <f t="shared" si="286"/>
        <v>78176</v>
      </c>
      <c r="S168" s="150">
        <f t="shared" si="287"/>
        <v>62377.21</v>
      </c>
      <c r="U168" s="59">
        <v>120900</v>
      </c>
      <c r="V168" s="59">
        <v>52786.853419066669</v>
      </c>
      <c r="W168" s="59"/>
      <c r="X168" s="59">
        <v>44421.467552515329</v>
      </c>
      <c r="Y168" s="150">
        <f t="shared" si="288"/>
        <v>44421.467552515329</v>
      </c>
      <c r="Z168" s="150">
        <f t="shared" si="289"/>
        <v>72703</v>
      </c>
      <c r="AA168" s="150">
        <f t="shared" si="290"/>
        <v>58562.233776257664</v>
      </c>
      <c r="AC168" s="59">
        <v>118300</v>
      </c>
      <c r="AD168" s="59">
        <v>52861.886416166664</v>
      </c>
      <c r="AE168" s="59"/>
      <c r="AF168" s="59">
        <v>44484.609710650511</v>
      </c>
      <c r="AG168" s="150">
        <f t="shared" si="291"/>
        <v>44484.609710650511</v>
      </c>
      <c r="AH168" s="150">
        <f t="shared" si="292"/>
        <v>71882</v>
      </c>
      <c r="AI168" s="150">
        <f t="shared" si="293"/>
        <v>58183.304855325259</v>
      </c>
      <c r="AK168" s="59">
        <v>136500</v>
      </c>
      <c r="AL168" s="59"/>
      <c r="AM168" s="59"/>
      <c r="AN168" s="59"/>
      <c r="AO168" s="150">
        <f t="shared" si="294"/>
        <v>136500</v>
      </c>
      <c r="AP168" s="150">
        <f t="shared" si="295"/>
        <v>136500</v>
      </c>
      <c r="AQ168" s="150">
        <f t="shared" si="296"/>
        <v>136500</v>
      </c>
    </row>
    <row r="169" spans="1:43" ht="13.5" thickBot="1" x14ac:dyDescent="0.25">
      <c r="A169" s="19">
        <v>148</v>
      </c>
      <c r="B169" s="18" t="s">
        <v>290</v>
      </c>
      <c r="C169" s="30">
        <v>1</v>
      </c>
      <c r="E169" s="59">
        <v>36000</v>
      </c>
      <c r="F169" s="59">
        <v>37676.507199999993</v>
      </c>
      <c r="G169" s="59"/>
      <c r="H169" s="59">
        <v>31705.730379306664</v>
      </c>
      <c r="I169" s="150">
        <f t="shared" si="282"/>
        <v>31705.730379306664</v>
      </c>
      <c r="J169" s="150">
        <f t="shared" si="283"/>
        <v>35127</v>
      </c>
      <c r="K169" s="150">
        <f t="shared" si="284"/>
        <v>33416.365189653334</v>
      </c>
      <c r="M169" s="59">
        <v>36720</v>
      </c>
      <c r="N169" s="59">
        <v>38437.5</v>
      </c>
      <c r="O169" s="59"/>
      <c r="P169" s="59">
        <v>32346.125</v>
      </c>
      <c r="Q169" s="150">
        <f t="shared" si="285"/>
        <v>32346.125</v>
      </c>
      <c r="R169" s="150">
        <f t="shared" si="286"/>
        <v>35835</v>
      </c>
      <c r="S169" s="150">
        <f t="shared" si="287"/>
        <v>34090.5625</v>
      </c>
      <c r="U169" s="59">
        <v>33480</v>
      </c>
      <c r="V169" s="59">
        <v>37146.886693333341</v>
      </c>
      <c r="W169" s="59"/>
      <c r="X169" s="59">
        <v>31260.041374787561</v>
      </c>
      <c r="Y169" s="150">
        <f t="shared" si="288"/>
        <v>31260.041374787561</v>
      </c>
      <c r="Z169" s="150">
        <f t="shared" si="289"/>
        <v>33962</v>
      </c>
      <c r="AA169" s="150">
        <f t="shared" si="290"/>
        <v>32611.020687393779</v>
      </c>
      <c r="AC169" s="59">
        <v>32760</v>
      </c>
      <c r="AD169" s="59">
        <v>36992.904851999992</v>
      </c>
      <c r="AE169" s="59"/>
      <c r="AF169" s="59">
        <v>31130.461774462397</v>
      </c>
      <c r="AG169" s="150">
        <f t="shared" si="291"/>
        <v>31130.461774462397</v>
      </c>
      <c r="AH169" s="150">
        <f t="shared" si="292"/>
        <v>33628</v>
      </c>
      <c r="AI169" s="150">
        <f t="shared" si="293"/>
        <v>32379.230887231199</v>
      </c>
      <c r="AK169" s="59">
        <v>37800</v>
      </c>
      <c r="AL169" s="59"/>
      <c r="AM169" s="59"/>
      <c r="AN169" s="59"/>
      <c r="AO169" s="150">
        <f t="shared" si="294"/>
        <v>37800</v>
      </c>
      <c r="AP169" s="150">
        <f t="shared" si="295"/>
        <v>37800</v>
      </c>
      <c r="AQ169" s="150">
        <f t="shared" si="296"/>
        <v>37800</v>
      </c>
    </row>
    <row r="170" spans="1:43" ht="13.5" thickBot="1" x14ac:dyDescent="0.25">
      <c r="A170" s="23">
        <v>149</v>
      </c>
      <c r="B170" s="18" t="s">
        <v>334</v>
      </c>
      <c r="C170" s="30">
        <v>1</v>
      </c>
      <c r="E170" s="59">
        <v>50000</v>
      </c>
      <c r="F170" s="59">
        <v>43425.554260000004</v>
      </c>
      <c r="G170" s="59"/>
      <c r="H170" s="59">
        <v>36543.698374978674</v>
      </c>
      <c r="I170" s="150">
        <f t="shared" si="282"/>
        <v>36543.698374978674</v>
      </c>
      <c r="J170" s="150">
        <f t="shared" si="283"/>
        <v>43323</v>
      </c>
      <c r="K170" s="150">
        <f t="shared" si="284"/>
        <v>39933.349187489337</v>
      </c>
      <c r="M170" s="59">
        <v>51000</v>
      </c>
      <c r="N170" s="59">
        <v>62359.462500000001</v>
      </c>
      <c r="O170" s="59"/>
      <c r="P170" s="59">
        <v>52477.059355000005</v>
      </c>
      <c r="Q170" s="150">
        <f t="shared" si="285"/>
        <v>51000</v>
      </c>
      <c r="R170" s="150">
        <f t="shared" si="286"/>
        <v>55279</v>
      </c>
      <c r="S170" s="150">
        <f t="shared" si="287"/>
        <v>53139.5</v>
      </c>
      <c r="U170" s="59">
        <v>46500</v>
      </c>
      <c r="V170" s="59">
        <v>43249.342546666674</v>
      </c>
      <c r="W170" s="59"/>
      <c r="X170" s="59">
        <v>36395.411777100446</v>
      </c>
      <c r="Y170" s="150">
        <f t="shared" si="288"/>
        <v>36395.411777100446</v>
      </c>
      <c r="Z170" s="150">
        <f t="shared" si="289"/>
        <v>42048</v>
      </c>
      <c r="AA170" s="150">
        <f t="shared" si="290"/>
        <v>39221.705888550219</v>
      </c>
      <c r="AC170" s="59">
        <v>45500</v>
      </c>
      <c r="AD170" s="59">
        <v>43097.600302999999</v>
      </c>
      <c r="AE170" s="59"/>
      <c r="AF170" s="59">
        <v>36267.716854656937</v>
      </c>
      <c r="AG170" s="150">
        <f t="shared" si="291"/>
        <v>36267.716854656937</v>
      </c>
      <c r="AH170" s="150">
        <f t="shared" si="292"/>
        <v>41622</v>
      </c>
      <c r="AI170" s="150">
        <f t="shared" si="293"/>
        <v>38944.858427328465</v>
      </c>
      <c r="AK170" s="59">
        <v>52500</v>
      </c>
      <c r="AL170" s="59"/>
      <c r="AM170" s="59"/>
      <c r="AN170" s="59"/>
      <c r="AO170" s="150">
        <f t="shared" si="294"/>
        <v>52500</v>
      </c>
      <c r="AP170" s="150">
        <f t="shared" si="295"/>
        <v>52500</v>
      </c>
      <c r="AQ170" s="150">
        <f t="shared" si="296"/>
        <v>52500</v>
      </c>
    </row>
    <row r="171" spans="1:43" ht="13.5" thickBot="1" x14ac:dyDescent="0.25">
      <c r="A171" s="19">
        <v>150</v>
      </c>
      <c r="B171" s="18" t="s">
        <v>154</v>
      </c>
      <c r="C171" s="30">
        <v>1</v>
      </c>
      <c r="E171" s="59">
        <v>77734</v>
      </c>
      <c r="F171" s="59">
        <v>32561.918466666662</v>
      </c>
      <c r="G171" s="59"/>
      <c r="H171" s="59">
        <v>27401.675055937776</v>
      </c>
      <c r="I171" s="150">
        <f t="shared" si="282"/>
        <v>27401.675055937776</v>
      </c>
      <c r="J171" s="150">
        <f t="shared" si="283"/>
        <v>45899</v>
      </c>
      <c r="K171" s="150">
        <f t="shared" si="284"/>
        <v>36650.337527968892</v>
      </c>
      <c r="M171" s="59">
        <v>79288.679999999993</v>
      </c>
      <c r="N171" s="59">
        <v>32287.5</v>
      </c>
      <c r="O171" s="59"/>
      <c r="P171" s="59">
        <v>27170.744999999999</v>
      </c>
      <c r="Q171" s="150">
        <f t="shared" si="285"/>
        <v>27170.744999999999</v>
      </c>
      <c r="R171" s="150">
        <f t="shared" si="286"/>
        <v>46249</v>
      </c>
      <c r="S171" s="150">
        <f t="shared" si="287"/>
        <v>36709.872499999998</v>
      </c>
      <c r="U171" s="59">
        <v>72292.62</v>
      </c>
      <c r="V171" s="59">
        <v>32298.009120000002</v>
      </c>
      <c r="W171" s="59"/>
      <c r="X171" s="59">
        <v>27179.588689344</v>
      </c>
      <c r="Y171" s="150">
        <f t="shared" si="288"/>
        <v>27179.588689344</v>
      </c>
      <c r="Z171" s="150">
        <f t="shared" si="289"/>
        <v>43923</v>
      </c>
      <c r="AA171" s="150">
        <f t="shared" si="290"/>
        <v>35551.294344672002</v>
      </c>
      <c r="AC171" s="59">
        <v>70737.94</v>
      </c>
      <c r="AD171" s="59">
        <v>32256.591343666671</v>
      </c>
      <c r="AE171" s="59"/>
      <c r="AF171" s="59">
        <v>27144.73458669685</v>
      </c>
      <c r="AG171" s="150">
        <f t="shared" si="291"/>
        <v>27144.73458669685</v>
      </c>
      <c r="AH171" s="150">
        <f t="shared" si="292"/>
        <v>43380</v>
      </c>
      <c r="AI171" s="150">
        <f t="shared" si="293"/>
        <v>35262.367293348427</v>
      </c>
      <c r="AK171" s="59">
        <v>81620.7</v>
      </c>
      <c r="AL171" s="59"/>
      <c r="AM171" s="59"/>
      <c r="AN171" s="59"/>
      <c r="AO171" s="150">
        <f t="shared" si="294"/>
        <v>81620.7</v>
      </c>
      <c r="AP171" s="150">
        <f t="shared" si="295"/>
        <v>81621</v>
      </c>
      <c r="AQ171" s="150">
        <f t="shared" si="296"/>
        <v>81620.850000000006</v>
      </c>
    </row>
    <row r="172" spans="1:43" ht="13.5" thickBot="1" x14ac:dyDescent="0.25">
      <c r="A172" s="23">
        <v>151</v>
      </c>
      <c r="B172" s="18" t="s">
        <v>155</v>
      </c>
      <c r="C172" s="30">
        <v>1</v>
      </c>
      <c r="E172" s="59">
        <v>77734</v>
      </c>
      <c r="F172" s="59">
        <v>35947.673866666664</v>
      </c>
      <c r="G172" s="59"/>
      <c r="H172" s="59">
        <v>30250.873557084444</v>
      </c>
      <c r="I172" s="150">
        <f t="shared" si="282"/>
        <v>30250.873557084444</v>
      </c>
      <c r="J172" s="150">
        <f t="shared" si="283"/>
        <v>47978</v>
      </c>
      <c r="K172" s="150">
        <f t="shared" si="284"/>
        <v>39114.436778542222</v>
      </c>
      <c r="M172" s="59">
        <v>79288.679999999993</v>
      </c>
      <c r="N172" s="59">
        <v>36900</v>
      </c>
      <c r="O172" s="59"/>
      <c r="P172" s="59">
        <v>31052.280000000002</v>
      </c>
      <c r="Q172" s="150">
        <f t="shared" si="285"/>
        <v>31052.280000000002</v>
      </c>
      <c r="R172" s="150">
        <f t="shared" si="286"/>
        <v>49080</v>
      </c>
      <c r="S172" s="150">
        <f t="shared" si="287"/>
        <v>40066.14</v>
      </c>
      <c r="U172" s="59">
        <v>72292.62</v>
      </c>
      <c r="V172" s="59">
        <v>35067.375440000003</v>
      </c>
      <c r="W172" s="59"/>
      <c r="X172" s="59">
        <v>29510.080244661334</v>
      </c>
      <c r="Y172" s="150">
        <f t="shared" si="288"/>
        <v>29510.080244661334</v>
      </c>
      <c r="Z172" s="150">
        <f t="shared" si="289"/>
        <v>45623</v>
      </c>
      <c r="AA172" s="150">
        <f t="shared" si="290"/>
        <v>37566.540122330669</v>
      </c>
      <c r="AC172" s="59">
        <v>70737.94</v>
      </c>
      <c r="AD172" s="59">
        <v>34930.92749466667</v>
      </c>
      <c r="AE172" s="59"/>
      <c r="AF172" s="59">
        <v>29395.255859731384</v>
      </c>
      <c r="AG172" s="150">
        <f t="shared" si="291"/>
        <v>29395.255859731384</v>
      </c>
      <c r="AH172" s="150">
        <f t="shared" si="292"/>
        <v>45021</v>
      </c>
      <c r="AI172" s="150">
        <f t="shared" si="293"/>
        <v>37208.127929865688</v>
      </c>
      <c r="AK172" s="59">
        <v>81620.7</v>
      </c>
      <c r="AL172" s="59"/>
      <c r="AM172" s="59"/>
      <c r="AN172" s="59"/>
      <c r="AO172" s="150">
        <f t="shared" si="294"/>
        <v>81620.7</v>
      </c>
      <c r="AP172" s="150">
        <f t="shared" si="295"/>
        <v>81621</v>
      </c>
      <c r="AQ172" s="150">
        <f t="shared" si="296"/>
        <v>81620.850000000006</v>
      </c>
    </row>
    <row r="173" spans="1:43" ht="13.5" thickBot="1" x14ac:dyDescent="0.25">
      <c r="A173" s="19">
        <v>152</v>
      </c>
      <c r="B173" s="22" t="s">
        <v>335</v>
      </c>
      <c r="C173" s="30">
        <v>1</v>
      </c>
      <c r="E173" s="59">
        <v>48263</v>
      </c>
      <c r="F173" s="59">
        <v>37323.950660000002</v>
      </c>
      <c r="G173" s="59"/>
      <c r="H173" s="59">
        <v>31409.045165325333</v>
      </c>
      <c r="I173" s="150">
        <f t="shared" si="282"/>
        <v>31409.045165325333</v>
      </c>
      <c r="J173" s="150">
        <f t="shared" si="283"/>
        <v>38999</v>
      </c>
      <c r="K173" s="150">
        <f t="shared" si="284"/>
        <v>35204.02258266267</v>
      </c>
      <c r="M173" s="59">
        <v>49228.26</v>
      </c>
      <c r="N173" s="59">
        <v>36900</v>
      </c>
      <c r="O173" s="59"/>
      <c r="P173" s="59">
        <v>31052.280000000002</v>
      </c>
      <c r="Q173" s="150">
        <f t="shared" si="285"/>
        <v>31052.280000000002</v>
      </c>
      <c r="R173" s="150">
        <f t="shared" si="286"/>
        <v>39060</v>
      </c>
      <c r="S173" s="150">
        <f t="shared" si="287"/>
        <v>35056.14</v>
      </c>
      <c r="U173" s="59">
        <v>44884.59</v>
      </c>
      <c r="V173" s="59">
        <v>37018.036540000001</v>
      </c>
      <c r="W173" s="59"/>
      <c r="X173" s="59">
        <v>31151.610723314669</v>
      </c>
      <c r="Y173" s="150">
        <f t="shared" si="288"/>
        <v>31151.610723314669</v>
      </c>
      <c r="Z173" s="150">
        <f t="shared" si="289"/>
        <v>37685</v>
      </c>
      <c r="AA173" s="150">
        <f t="shared" si="290"/>
        <v>34418.305361657331</v>
      </c>
      <c r="AC173" s="59">
        <v>43919.33</v>
      </c>
      <c r="AD173" s="59">
        <v>36957.896797000001</v>
      </c>
      <c r="AE173" s="59"/>
      <c r="AF173" s="59">
        <v>31101.001613863067</v>
      </c>
      <c r="AG173" s="150">
        <f t="shared" si="291"/>
        <v>31101.001613863067</v>
      </c>
      <c r="AH173" s="150">
        <f t="shared" si="292"/>
        <v>37326</v>
      </c>
      <c r="AI173" s="150">
        <f t="shared" si="293"/>
        <v>34213.500806931537</v>
      </c>
      <c r="AK173" s="59">
        <v>50676.15</v>
      </c>
      <c r="AL173" s="59"/>
      <c r="AM173" s="59"/>
      <c r="AN173" s="59"/>
      <c r="AO173" s="150">
        <f t="shared" si="294"/>
        <v>50676.15</v>
      </c>
      <c r="AP173" s="150">
        <f t="shared" si="295"/>
        <v>50676</v>
      </c>
      <c r="AQ173" s="150">
        <f t="shared" si="296"/>
        <v>50676.074999999997</v>
      </c>
    </row>
    <row r="174" spans="1:43" s="66" customFormat="1" ht="15.75" thickBot="1" x14ac:dyDescent="0.3">
      <c r="A174" s="80"/>
      <c r="B174" s="82" t="s">
        <v>117</v>
      </c>
      <c r="C174" s="63"/>
      <c r="D174" s="64"/>
      <c r="E174" s="65"/>
      <c r="F174" s="65"/>
      <c r="G174" s="65"/>
      <c r="H174" s="65">
        <v>0</v>
      </c>
      <c r="I174" s="65"/>
      <c r="J174" s="65"/>
      <c r="K174" s="65"/>
      <c r="L174" s="65"/>
      <c r="M174" s="65"/>
      <c r="N174" s="65"/>
      <c r="O174" s="65"/>
      <c r="P174" s="65">
        <v>0</v>
      </c>
      <c r="Q174" s="65"/>
      <c r="R174" s="65"/>
      <c r="S174" s="65"/>
      <c r="T174" s="65"/>
      <c r="U174" s="65"/>
      <c r="V174" s="65"/>
      <c r="W174" s="65"/>
      <c r="X174" s="65">
        <v>0</v>
      </c>
      <c r="Y174" s="65"/>
      <c r="Z174" s="65"/>
      <c r="AA174" s="65"/>
      <c r="AB174" s="65"/>
      <c r="AC174" s="65"/>
      <c r="AD174" s="65"/>
      <c r="AE174" s="65"/>
      <c r="AF174" s="65">
        <v>0</v>
      </c>
      <c r="AG174" s="65"/>
      <c r="AH174" s="65"/>
      <c r="AI174" s="65"/>
      <c r="AK174" s="65"/>
      <c r="AL174" s="65"/>
      <c r="AM174" s="65"/>
      <c r="AN174" s="65"/>
      <c r="AO174" s="65"/>
      <c r="AP174" s="65"/>
      <c r="AQ174" s="65"/>
    </row>
    <row r="175" spans="1:43" ht="39" thickBot="1" x14ac:dyDescent="0.25">
      <c r="A175" s="23">
        <v>153</v>
      </c>
      <c r="B175" s="25" t="s">
        <v>144</v>
      </c>
      <c r="C175" s="30">
        <v>1</v>
      </c>
      <c r="E175" s="59">
        <v>696000</v>
      </c>
      <c r="F175" s="59">
        <v>679930.31071499991</v>
      </c>
      <c r="G175" s="59"/>
      <c r="H175" s="59">
        <v>572178.49292165798</v>
      </c>
      <c r="I175" s="150">
        <f t="shared" ref="I175:I176" si="297">+IF(E175="N/A","N/A",MIN(E175:H175))</f>
        <v>572178.49292165798</v>
      </c>
      <c r="J175" s="150">
        <f t="shared" ref="J175:J176" si="298">+IF(E175="N/A","N/A",ROUND(AVERAGE(E175:H175),0))</f>
        <v>649370</v>
      </c>
      <c r="K175" s="150">
        <f t="shared" ref="K175:K176" si="299">+IF(I175="N/A","N/A",AVERAGE(I175:J175))</f>
        <v>610774.24646082893</v>
      </c>
      <c r="M175" s="59">
        <v>709920</v>
      </c>
      <c r="N175" s="59">
        <v>677837.625</v>
      </c>
      <c r="O175" s="59"/>
      <c r="P175" s="59">
        <v>570417.44515000004</v>
      </c>
      <c r="Q175" s="150">
        <f t="shared" ref="Q175:Q176" si="300">+IF(M175="N/A","N/A",MIN(M175:P175))</f>
        <v>570417.44515000004</v>
      </c>
      <c r="R175" s="150">
        <f t="shared" ref="R175:R176" si="301">+IF(M175="N/A","N/A",ROUND(AVERAGE(M175:P175),0))</f>
        <v>652725</v>
      </c>
      <c r="S175" s="150">
        <f t="shared" ref="S175:S176" si="302">+IF(Q175="N/A","N/A",AVERAGE(Q175:R175))</f>
        <v>611571.22257500002</v>
      </c>
      <c r="U175" s="59">
        <v>647280</v>
      </c>
      <c r="V175" s="59">
        <v>675154.02141946659</v>
      </c>
      <c r="W175" s="59"/>
      <c r="X175" s="59">
        <v>568159.12510144373</v>
      </c>
      <c r="Y175" s="150">
        <f t="shared" ref="Y175:Y176" si="303">+IF(U175="N/A","N/A",MIN(U175:X175))</f>
        <v>568159.12510144373</v>
      </c>
      <c r="Z175" s="150">
        <f t="shared" ref="Z175:Z176" si="304">+IF(U175="N/A","N/A",ROUND(AVERAGE(U175:X175),0))</f>
        <v>630198</v>
      </c>
      <c r="AA175" s="150">
        <f t="shared" ref="AA175:AA176" si="305">+IF(Y175="N/A","N/A",AVERAGE(Y175:Z175))</f>
        <v>599178.56255072192</v>
      </c>
      <c r="AC175" s="59">
        <v>633360</v>
      </c>
      <c r="AD175" s="59">
        <v>675932.2847055</v>
      </c>
      <c r="AE175" s="59"/>
      <c r="AF175" s="59">
        <v>568814.05327140656</v>
      </c>
      <c r="AG175" s="150">
        <f t="shared" ref="AG175:AG176" si="306">+IF(AC175="N/A","N/A",MIN(AC175:AF175))</f>
        <v>568814.05327140656</v>
      </c>
      <c r="AH175" s="150">
        <f t="shared" ref="AH175:AH176" si="307">+IF(AC175="N/A","N/A",ROUND(AVERAGE(AC175:AF175),0))</f>
        <v>626035</v>
      </c>
      <c r="AI175" s="150">
        <f t="shared" ref="AI175:AI176" si="308">+IF(AG175="N/A","N/A",AVERAGE(AG175:AH175))</f>
        <v>597424.52663570328</v>
      </c>
      <c r="AK175" s="59">
        <v>730800</v>
      </c>
      <c r="AL175" s="59"/>
      <c r="AM175" s="59"/>
      <c r="AN175" s="59"/>
      <c r="AO175" s="150">
        <f t="shared" ref="AO175:AO176" si="309">+IF(AK175="N/A","N/A",MIN(AK175:AN175))</f>
        <v>730800</v>
      </c>
      <c r="AP175" s="150">
        <f t="shared" ref="AP175:AP176" si="310">+IF(AK175="N/A","N/A",ROUND(AVERAGE(AK175:AN175),0))</f>
        <v>730800</v>
      </c>
      <c r="AQ175" s="150">
        <f t="shared" ref="AQ175:AQ176" si="311">+IF(AO175="N/A","N/A",AVERAGE(AO175:AP175))</f>
        <v>730800</v>
      </c>
    </row>
    <row r="176" spans="1:43" ht="13.5" thickBot="1" x14ac:dyDescent="0.25">
      <c r="A176" s="19">
        <v>154</v>
      </c>
      <c r="B176" s="26" t="s">
        <v>450</v>
      </c>
      <c r="C176" s="30">
        <v>1</v>
      </c>
      <c r="E176" s="59">
        <v>900000</v>
      </c>
      <c r="F176" s="59">
        <v>420766.77220000001</v>
      </c>
      <c r="G176" s="59"/>
      <c r="H176" s="59">
        <v>354085.84349730663</v>
      </c>
      <c r="I176" s="150">
        <f t="shared" si="297"/>
        <v>354085.84349730663</v>
      </c>
      <c r="J176" s="150">
        <f t="shared" si="298"/>
        <v>558284</v>
      </c>
      <c r="K176" s="150">
        <f t="shared" si="299"/>
        <v>456184.92174865329</v>
      </c>
      <c r="M176" s="59">
        <v>918000</v>
      </c>
      <c r="N176" s="59">
        <v>922500</v>
      </c>
      <c r="O176" s="59"/>
      <c r="P176" s="59">
        <v>776307</v>
      </c>
      <c r="Q176" s="150">
        <f t="shared" si="300"/>
        <v>776307</v>
      </c>
      <c r="R176" s="150">
        <f t="shared" si="301"/>
        <v>872269</v>
      </c>
      <c r="S176" s="150">
        <f t="shared" si="302"/>
        <v>824288</v>
      </c>
      <c r="U176" s="59">
        <v>837000</v>
      </c>
      <c r="V176" s="59">
        <v>399833.94285333331</v>
      </c>
      <c r="W176" s="59"/>
      <c r="X176" s="59">
        <v>336470.34002671286</v>
      </c>
      <c r="Y176" s="150">
        <f t="shared" si="303"/>
        <v>336470.34002671286</v>
      </c>
      <c r="Z176" s="150">
        <f t="shared" si="304"/>
        <v>524435</v>
      </c>
      <c r="AA176" s="150">
        <f t="shared" si="305"/>
        <v>430452.67001335643</v>
      </c>
      <c r="AC176" s="59">
        <v>819000</v>
      </c>
      <c r="AD176" s="59">
        <v>389440.831014</v>
      </c>
      <c r="AE176" s="59"/>
      <c r="AF176" s="59">
        <v>327724.27447369677</v>
      </c>
      <c r="AG176" s="150">
        <f t="shared" si="306"/>
        <v>327724.27447369677</v>
      </c>
      <c r="AH176" s="150">
        <f t="shared" si="307"/>
        <v>512055</v>
      </c>
      <c r="AI176" s="150">
        <f t="shared" si="308"/>
        <v>419889.63723684836</v>
      </c>
      <c r="AK176" s="59">
        <v>945000</v>
      </c>
      <c r="AL176" s="59"/>
      <c r="AM176" s="59"/>
      <c r="AN176" s="59"/>
      <c r="AO176" s="150">
        <f t="shared" si="309"/>
        <v>945000</v>
      </c>
      <c r="AP176" s="150">
        <f t="shared" si="310"/>
        <v>945000</v>
      </c>
      <c r="AQ176" s="150">
        <f t="shared" si="311"/>
        <v>945000</v>
      </c>
    </row>
    <row r="177" spans="1:43" s="66" customFormat="1" ht="15.75" thickBot="1" x14ac:dyDescent="0.3">
      <c r="A177" s="80"/>
      <c r="B177" s="84" t="s">
        <v>336</v>
      </c>
      <c r="C177" s="75"/>
      <c r="D177" s="64"/>
      <c r="E177" s="65"/>
      <c r="F177" s="65"/>
      <c r="G177" s="65"/>
      <c r="H177" s="65">
        <v>0</v>
      </c>
      <c r="I177" s="65"/>
      <c r="J177" s="65"/>
      <c r="K177" s="65"/>
      <c r="L177" s="65"/>
      <c r="M177" s="65"/>
      <c r="N177" s="65"/>
      <c r="O177" s="65"/>
      <c r="P177" s="65">
        <v>0</v>
      </c>
      <c r="Q177" s="65"/>
      <c r="R177" s="65"/>
      <c r="S177" s="65"/>
      <c r="T177" s="65"/>
      <c r="U177" s="65"/>
      <c r="V177" s="65"/>
      <c r="W177" s="65"/>
      <c r="X177" s="65">
        <v>0</v>
      </c>
      <c r="Y177" s="65"/>
      <c r="Z177" s="65"/>
      <c r="AA177" s="65"/>
      <c r="AB177" s="65"/>
      <c r="AC177" s="65"/>
      <c r="AD177" s="65"/>
      <c r="AE177" s="65"/>
      <c r="AF177" s="65">
        <v>0</v>
      </c>
      <c r="AG177" s="65"/>
      <c r="AH177" s="65"/>
      <c r="AI177" s="65"/>
      <c r="AK177" s="65"/>
      <c r="AL177" s="65"/>
      <c r="AM177" s="65"/>
      <c r="AN177" s="65"/>
      <c r="AO177" s="65"/>
      <c r="AP177" s="65"/>
      <c r="AQ177" s="65"/>
    </row>
    <row r="178" spans="1:43" ht="13.5" thickBot="1" x14ac:dyDescent="0.25">
      <c r="A178" s="23">
        <v>155</v>
      </c>
      <c r="B178" s="17" t="s">
        <v>242</v>
      </c>
      <c r="C178" s="30">
        <v>1</v>
      </c>
      <c r="E178" s="59">
        <v>816000</v>
      </c>
      <c r="F178" s="59">
        <v>403973.61581999995</v>
      </c>
      <c r="G178" s="59"/>
      <c r="H178" s="59">
        <v>339953.97916138399</v>
      </c>
      <c r="I178" s="150">
        <f t="shared" ref="I178:I185" si="312">+IF(E178="N/A","N/A",MIN(E178:H178))</f>
        <v>339953.97916138399</v>
      </c>
      <c r="J178" s="150">
        <f t="shared" ref="J178:J185" si="313">+IF(E178="N/A","N/A",ROUND(AVERAGE(E178:H178),0))</f>
        <v>519976</v>
      </c>
      <c r="K178" s="150">
        <f t="shared" ref="K178:K185" si="314">+IF(I178="N/A","N/A",AVERAGE(I178:J178))</f>
        <v>429964.98958069202</v>
      </c>
      <c r="M178" s="59">
        <v>832320</v>
      </c>
      <c r="N178" s="59">
        <v>531975</v>
      </c>
      <c r="O178" s="59"/>
      <c r="P178" s="59">
        <v>447670.37</v>
      </c>
      <c r="Q178" s="150">
        <f t="shared" ref="Q178:Q185" si="315">+IF(M178="N/A","N/A",MIN(M178:P178))</f>
        <v>447670.37</v>
      </c>
      <c r="R178" s="150">
        <f t="shared" ref="R178:R185" si="316">+IF(M178="N/A","N/A",ROUND(AVERAGE(M178:P178),0))</f>
        <v>603988</v>
      </c>
      <c r="S178" s="150">
        <f t="shared" ref="S178:S185" si="317">+IF(Q178="N/A","N/A",AVERAGE(Q178:R178))</f>
        <v>525829.18500000006</v>
      </c>
      <c r="U178" s="59">
        <v>758880</v>
      </c>
      <c r="V178" s="59">
        <v>397082.25921559997</v>
      </c>
      <c r="W178" s="59"/>
      <c r="X178" s="59">
        <v>334154.72889418405</v>
      </c>
      <c r="Y178" s="150">
        <f t="shared" ref="Y178:Y180" si="318">+IF(U178="N/A","N/A",MIN(U178:X178))</f>
        <v>334154.72889418405</v>
      </c>
      <c r="Z178" s="150">
        <f t="shared" ref="Z178:Z180" si="319">+IF(U178="N/A","N/A",ROUND(AVERAGE(U178:X178),0))</f>
        <v>496706</v>
      </c>
      <c r="AA178" s="150">
        <f t="shared" ref="AA178:AA180" si="320">+IF(Y178="N/A","N/A",AVERAGE(Y178:Z178))</f>
        <v>415430.36444709206</v>
      </c>
      <c r="AC178" s="59">
        <v>742560</v>
      </c>
      <c r="AD178" s="59">
        <v>354662.65423999995</v>
      </c>
      <c r="AE178" s="59"/>
      <c r="AF178" s="59">
        <v>298457.56219522131</v>
      </c>
      <c r="AG178" s="150">
        <f t="shared" ref="AG178:AG180" si="321">+IF(AC178="N/A","N/A",MIN(AC178:AF178))</f>
        <v>298457.56219522131</v>
      </c>
      <c r="AH178" s="150">
        <f t="shared" ref="AH178:AH180" si="322">+IF(AC178="N/A","N/A",ROUND(AVERAGE(AC178:AF178),0))</f>
        <v>465227</v>
      </c>
      <c r="AI178" s="150">
        <f t="shared" ref="AI178:AI180" si="323">+IF(AG178="N/A","N/A",AVERAGE(AG178:AH178))</f>
        <v>381842.28109761066</v>
      </c>
      <c r="AK178" s="59">
        <v>856800</v>
      </c>
      <c r="AL178" s="59"/>
      <c r="AM178" s="59"/>
      <c r="AN178" s="59"/>
      <c r="AO178" s="150">
        <f t="shared" ref="AO178:AO185" si="324">+IF(AK178="N/A","N/A",MIN(AK178:AN178))</f>
        <v>856800</v>
      </c>
      <c r="AP178" s="150">
        <f t="shared" ref="AP178:AP185" si="325">+IF(AK178="N/A","N/A",ROUND(AVERAGE(AK178:AN178),0))</f>
        <v>856800</v>
      </c>
      <c r="AQ178" s="150">
        <f t="shared" ref="AQ178:AQ185" si="326">+IF(AO178="N/A","N/A",AVERAGE(AO178:AP178))</f>
        <v>856800</v>
      </c>
    </row>
    <row r="179" spans="1:43" ht="13.5" thickBot="1" x14ac:dyDescent="0.25">
      <c r="A179" s="19">
        <v>156</v>
      </c>
      <c r="B179" s="18" t="s">
        <v>243</v>
      </c>
      <c r="C179" s="30">
        <v>1</v>
      </c>
      <c r="E179" s="59">
        <v>624000</v>
      </c>
      <c r="F179" s="59">
        <v>332685.97910666669</v>
      </c>
      <c r="G179" s="59"/>
      <c r="H179" s="59">
        <v>279963.63618683914</v>
      </c>
      <c r="I179" s="150">
        <f t="shared" si="312"/>
        <v>279963.63618683914</v>
      </c>
      <c r="J179" s="150">
        <f t="shared" si="313"/>
        <v>412217</v>
      </c>
      <c r="K179" s="150">
        <f t="shared" si="314"/>
        <v>346090.31809341954</v>
      </c>
      <c r="M179" s="59">
        <v>636480</v>
      </c>
      <c r="N179" s="59">
        <v>385912.5</v>
      </c>
      <c r="O179" s="59"/>
      <c r="P179" s="59">
        <v>324755.09500000003</v>
      </c>
      <c r="Q179" s="150">
        <f t="shared" si="315"/>
        <v>324755.09500000003</v>
      </c>
      <c r="R179" s="150">
        <f t="shared" si="316"/>
        <v>449049</v>
      </c>
      <c r="S179" s="150">
        <f t="shared" si="317"/>
        <v>386902.04749999999</v>
      </c>
      <c r="U179" s="59">
        <v>580320</v>
      </c>
      <c r="V179" s="59">
        <v>306742.16566506668</v>
      </c>
      <c r="W179" s="59"/>
      <c r="X179" s="59">
        <v>258131.26330726387</v>
      </c>
      <c r="Y179" s="150">
        <f t="shared" si="318"/>
        <v>258131.26330726387</v>
      </c>
      <c r="Z179" s="150">
        <f t="shared" si="319"/>
        <v>381731</v>
      </c>
      <c r="AA179" s="150">
        <f t="shared" si="320"/>
        <v>319931.13165363192</v>
      </c>
      <c r="AC179" s="59">
        <v>567840</v>
      </c>
      <c r="AD179" s="59">
        <v>282277.76855666668</v>
      </c>
      <c r="AE179" s="59"/>
      <c r="AF179" s="59">
        <v>237543.8565581791</v>
      </c>
      <c r="AG179" s="150">
        <f t="shared" si="321"/>
        <v>237543.8565581791</v>
      </c>
      <c r="AH179" s="150">
        <f t="shared" si="322"/>
        <v>362554</v>
      </c>
      <c r="AI179" s="150">
        <f t="shared" si="323"/>
        <v>300048.92827908957</v>
      </c>
      <c r="AK179" s="59">
        <v>655200</v>
      </c>
      <c r="AL179" s="59"/>
      <c r="AM179" s="59"/>
      <c r="AN179" s="59"/>
      <c r="AO179" s="150">
        <f t="shared" si="324"/>
        <v>655200</v>
      </c>
      <c r="AP179" s="150">
        <f t="shared" si="325"/>
        <v>655200</v>
      </c>
      <c r="AQ179" s="150">
        <f t="shared" si="326"/>
        <v>655200</v>
      </c>
    </row>
    <row r="180" spans="1:43" ht="13.5" thickBot="1" x14ac:dyDescent="0.25">
      <c r="A180" s="23">
        <v>157</v>
      </c>
      <c r="B180" s="18" t="s">
        <v>244</v>
      </c>
      <c r="C180" s="30">
        <v>1</v>
      </c>
      <c r="E180" s="59">
        <v>288000</v>
      </c>
      <c r="F180" s="59">
        <v>235823.32685999997</v>
      </c>
      <c r="G180" s="59"/>
      <c r="H180" s="59">
        <v>198451.27306743196</v>
      </c>
      <c r="I180" s="150">
        <f t="shared" si="312"/>
        <v>198451.27306743196</v>
      </c>
      <c r="J180" s="150">
        <f t="shared" si="313"/>
        <v>240758</v>
      </c>
      <c r="K180" s="150">
        <f t="shared" si="314"/>
        <v>219604.636533716</v>
      </c>
      <c r="M180" s="59">
        <v>293760</v>
      </c>
      <c r="N180" s="59">
        <v>249075</v>
      </c>
      <c r="O180" s="59"/>
      <c r="P180" s="59">
        <v>209602.89</v>
      </c>
      <c r="Q180" s="150">
        <f t="shared" si="315"/>
        <v>209602.89</v>
      </c>
      <c r="R180" s="150">
        <f t="shared" si="316"/>
        <v>250813</v>
      </c>
      <c r="S180" s="150">
        <f t="shared" si="317"/>
        <v>230207.94500000001</v>
      </c>
      <c r="U180" s="59">
        <v>267840</v>
      </c>
      <c r="V180" s="59">
        <v>219611.37276960001</v>
      </c>
      <c r="W180" s="59"/>
      <c r="X180" s="59">
        <v>184808.50510639555</v>
      </c>
      <c r="Y180" s="150">
        <f t="shared" si="318"/>
        <v>184808.50510639555</v>
      </c>
      <c r="Z180" s="150">
        <f t="shared" si="319"/>
        <v>224087</v>
      </c>
      <c r="AA180" s="150">
        <f t="shared" si="320"/>
        <v>204447.75255319779</v>
      </c>
      <c r="AC180" s="59">
        <v>262080</v>
      </c>
      <c r="AD180" s="59">
        <v>205596.62677249999</v>
      </c>
      <c r="AE180" s="59"/>
      <c r="AF180" s="59">
        <v>173014.74313266034</v>
      </c>
      <c r="AG180" s="150">
        <f t="shared" si="321"/>
        <v>173014.74313266034</v>
      </c>
      <c r="AH180" s="150">
        <f t="shared" si="322"/>
        <v>213564</v>
      </c>
      <c r="AI180" s="150">
        <f t="shared" si="323"/>
        <v>193289.37156633017</v>
      </c>
      <c r="AK180" s="59">
        <v>302400</v>
      </c>
      <c r="AL180" s="59"/>
      <c r="AM180" s="59"/>
      <c r="AN180" s="59"/>
      <c r="AO180" s="150">
        <f t="shared" si="324"/>
        <v>302400</v>
      </c>
      <c r="AP180" s="150">
        <f t="shared" si="325"/>
        <v>302400</v>
      </c>
      <c r="AQ180" s="150">
        <f t="shared" si="326"/>
        <v>302400</v>
      </c>
    </row>
    <row r="181" spans="1:43" ht="13.5" thickBot="1" x14ac:dyDescent="0.25">
      <c r="A181" s="19">
        <v>158</v>
      </c>
      <c r="B181" s="18" t="s">
        <v>245</v>
      </c>
      <c r="C181" s="30">
        <v>1</v>
      </c>
      <c r="E181" s="59">
        <v>96000</v>
      </c>
      <c r="F181" s="59">
        <v>118156.550485</v>
      </c>
      <c r="G181" s="59"/>
      <c r="H181" s="59">
        <v>99431.715162448672</v>
      </c>
      <c r="I181" s="150">
        <f t="shared" si="312"/>
        <v>96000</v>
      </c>
      <c r="J181" s="150">
        <f t="shared" si="313"/>
        <v>104529</v>
      </c>
      <c r="K181" s="150">
        <f t="shared" si="314"/>
        <v>100264.5</v>
      </c>
      <c r="M181" s="59">
        <v>97920</v>
      </c>
      <c r="N181" s="59">
        <v>162975</v>
      </c>
      <c r="O181" s="59"/>
      <c r="P181" s="59">
        <v>137147.57</v>
      </c>
      <c r="Q181" s="150">
        <f t="shared" si="315"/>
        <v>97920</v>
      </c>
      <c r="R181" s="150">
        <f t="shared" si="316"/>
        <v>132681</v>
      </c>
      <c r="S181" s="150">
        <f t="shared" si="317"/>
        <v>115300.5</v>
      </c>
      <c r="U181" s="60" t="s">
        <v>8</v>
      </c>
      <c r="V181" s="60" t="s">
        <v>8</v>
      </c>
      <c r="W181" s="60" t="s">
        <v>8</v>
      </c>
      <c r="X181" s="60" t="s">
        <v>8</v>
      </c>
      <c r="Y181" s="60" t="s">
        <v>8</v>
      </c>
      <c r="Z181" s="60" t="s">
        <v>8</v>
      </c>
      <c r="AA181" s="60" t="s">
        <v>8</v>
      </c>
      <c r="AC181" s="32" t="s">
        <v>8</v>
      </c>
      <c r="AD181" s="32" t="s">
        <v>8</v>
      </c>
      <c r="AE181" s="32" t="s">
        <v>8</v>
      </c>
      <c r="AF181" s="32" t="s">
        <v>8</v>
      </c>
      <c r="AG181" s="32" t="s">
        <v>8</v>
      </c>
      <c r="AH181" s="32" t="s">
        <v>8</v>
      </c>
      <c r="AI181" s="32" t="s">
        <v>8</v>
      </c>
      <c r="AK181" s="59">
        <v>100800</v>
      </c>
      <c r="AL181" s="59"/>
      <c r="AM181" s="59"/>
      <c r="AN181" s="59"/>
      <c r="AO181" s="150">
        <f t="shared" si="324"/>
        <v>100800</v>
      </c>
      <c r="AP181" s="150">
        <f t="shared" si="325"/>
        <v>100800</v>
      </c>
      <c r="AQ181" s="150">
        <f t="shared" si="326"/>
        <v>100800</v>
      </c>
    </row>
    <row r="182" spans="1:43" ht="13.5" thickBot="1" x14ac:dyDescent="0.25">
      <c r="A182" s="23">
        <v>159</v>
      </c>
      <c r="B182" s="18" t="s">
        <v>246</v>
      </c>
      <c r="C182" s="30">
        <v>1</v>
      </c>
      <c r="E182" s="59">
        <v>162708</v>
      </c>
      <c r="F182" s="59">
        <v>152894.83457333333</v>
      </c>
      <c r="G182" s="59"/>
      <c r="H182" s="59">
        <v>128664.85674051022</v>
      </c>
      <c r="I182" s="150">
        <f t="shared" si="312"/>
        <v>128664.85674051022</v>
      </c>
      <c r="J182" s="150">
        <f t="shared" si="313"/>
        <v>148089</v>
      </c>
      <c r="K182" s="150">
        <f t="shared" si="314"/>
        <v>138376.9283702551</v>
      </c>
      <c r="M182" s="59">
        <v>165962.16</v>
      </c>
      <c r="N182" s="59">
        <v>161618.92499999999</v>
      </c>
      <c r="O182" s="59"/>
      <c r="P182" s="59">
        <v>136006.39871000001</v>
      </c>
      <c r="Q182" s="150">
        <f t="shared" si="315"/>
        <v>136006.39871000001</v>
      </c>
      <c r="R182" s="150">
        <f t="shared" si="316"/>
        <v>154529</v>
      </c>
      <c r="S182" s="150">
        <f t="shared" si="317"/>
        <v>145267.69935499999</v>
      </c>
      <c r="U182" s="59">
        <v>151318.44</v>
      </c>
      <c r="V182" s="59">
        <v>148493.34243999998</v>
      </c>
      <c r="W182" s="59"/>
      <c r="X182" s="59">
        <v>124960.89017839465</v>
      </c>
      <c r="Y182" s="150">
        <f t="shared" ref="Y182:Y185" si="327">+IF(U182="N/A","N/A",MIN(U182:X182))</f>
        <v>124960.89017839465</v>
      </c>
      <c r="Z182" s="150">
        <f t="shared" ref="Z182:Z185" si="328">+IF(U182="N/A","N/A",ROUND(AVERAGE(U182:X182),0))</f>
        <v>141591</v>
      </c>
      <c r="AA182" s="150">
        <f t="shared" ref="AA182:AA185" si="329">+IF(Y182="N/A","N/A",AVERAGE(Y182:Z182))</f>
        <v>133275.94508919731</v>
      </c>
      <c r="AC182" s="59">
        <v>148064.28</v>
      </c>
      <c r="AD182" s="59">
        <v>147840.32587333335</v>
      </c>
      <c r="AE182" s="59"/>
      <c r="AF182" s="59">
        <v>124411.36027940357</v>
      </c>
      <c r="AG182" s="150">
        <f t="shared" ref="AG182:AG185" si="330">+IF(AC182="N/A","N/A",MIN(AC182:AF182))</f>
        <v>124411.36027940357</v>
      </c>
      <c r="AH182" s="150">
        <f t="shared" ref="AH182:AH185" si="331">+IF(AC182="N/A","N/A",ROUND(AVERAGE(AC182:AF182),0))</f>
        <v>140105</v>
      </c>
      <c r="AI182" s="150">
        <f t="shared" ref="AI182:AI185" si="332">+IF(AG182="N/A","N/A",AVERAGE(AG182:AH182))</f>
        <v>132258.18013970178</v>
      </c>
      <c r="AK182" s="59">
        <v>170843.4</v>
      </c>
      <c r="AL182" s="59"/>
      <c r="AM182" s="59"/>
      <c r="AN182" s="59"/>
      <c r="AO182" s="150">
        <f t="shared" si="324"/>
        <v>170843.4</v>
      </c>
      <c r="AP182" s="150">
        <f t="shared" si="325"/>
        <v>170843</v>
      </c>
      <c r="AQ182" s="150">
        <f t="shared" si="326"/>
        <v>170843.2</v>
      </c>
    </row>
    <row r="183" spans="1:43" ht="13.5" thickBot="1" x14ac:dyDescent="0.25">
      <c r="A183" s="19">
        <v>160</v>
      </c>
      <c r="B183" s="18" t="s">
        <v>156</v>
      </c>
      <c r="C183" s="30">
        <v>1</v>
      </c>
      <c r="E183" s="59">
        <v>408000</v>
      </c>
      <c r="F183" s="59">
        <v>458175</v>
      </c>
      <c r="G183" s="59"/>
      <c r="H183" s="59">
        <v>385565.81</v>
      </c>
      <c r="I183" s="150">
        <f t="shared" si="312"/>
        <v>385565.81</v>
      </c>
      <c r="J183" s="150">
        <f t="shared" si="313"/>
        <v>417247</v>
      </c>
      <c r="K183" s="150">
        <f t="shared" si="314"/>
        <v>401406.40500000003</v>
      </c>
      <c r="M183" s="59">
        <v>416160</v>
      </c>
      <c r="N183" s="59">
        <v>458175</v>
      </c>
      <c r="O183" s="59"/>
      <c r="P183" s="59">
        <v>385565.81</v>
      </c>
      <c r="Q183" s="150">
        <f t="shared" si="315"/>
        <v>385565.81</v>
      </c>
      <c r="R183" s="150">
        <f t="shared" si="316"/>
        <v>419967</v>
      </c>
      <c r="S183" s="150">
        <f t="shared" si="317"/>
        <v>402766.40500000003</v>
      </c>
      <c r="U183" s="59">
        <v>379440</v>
      </c>
      <c r="V183" s="59">
        <v>458175</v>
      </c>
      <c r="W183" s="59"/>
      <c r="X183" s="59">
        <v>385565.81</v>
      </c>
      <c r="Y183" s="150">
        <f t="shared" si="327"/>
        <v>379440</v>
      </c>
      <c r="Z183" s="150">
        <f t="shared" si="328"/>
        <v>407727</v>
      </c>
      <c r="AA183" s="150">
        <f t="shared" si="329"/>
        <v>393583.5</v>
      </c>
      <c r="AC183" s="59">
        <v>371280</v>
      </c>
      <c r="AD183" s="59">
        <v>421275</v>
      </c>
      <c r="AE183" s="59"/>
      <c r="AF183" s="59">
        <v>354513.53</v>
      </c>
      <c r="AG183" s="150">
        <f t="shared" si="330"/>
        <v>354513.53</v>
      </c>
      <c r="AH183" s="150">
        <f t="shared" si="331"/>
        <v>382356</v>
      </c>
      <c r="AI183" s="150">
        <f t="shared" si="332"/>
        <v>368434.76500000001</v>
      </c>
      <c r="AK183" s="59">
        <v>428400</v>
      </c>
      <c r="AL183" s="59"/>
      <c r="AM183" s="59"/>
      <c r="AN183" s="59"/>
      <c r="AO183" s="150">
        <f t="shared" si="324"/>
        <v>428400</v>
      </c>
      <c r="AP183" s="150">
        <f t="shared" si="325"/>
        <v>428400</v>
      </c>
      <c r="AQ183" s="150">
        <f t="shared" si="326"/>
        <v>428400</v>
      </c>
    </row>
    <row r="184" spans="1:43" ht="13.5" thickBot="1" x14ac:dyDescent="0.25">
      <c r="A184" s="23">
        <v>161</v>
      </c>
      <c r="B184" s="18" t="s">
        <v>337</v>
      </c>
      <c r="C184" s="30">
        <v>1</v>
      </c>
      <c r="E184" s="59">
        <v>72000</v>
      </c>
      <c r="F184" s="59">
        <v>86100</v>
      </c>
      <c r="G184" s="59"/>
      <c r="H184" s="59">
        <v>72455.320000000007</v>
      </c>
      <c r="I184" s="150">
        <f t="shared" si="312"/>
        <v>72000</v>
      </c>
      <c r="J184" s="150">
        <f t="shared" si="313"/>
        <v>76852</v>
      </c>
      <c r="K184" s="150">
        <f t="shared" si="314"/>
        <v>74426</v>
      </c>
      <c r="M184" s="59">
        <v>73440</v>
      </c>
      <c r="N184" s="59">
        <v>86100</v>
      </c>
      <c r="O184" s="59"/>
      <c r="P184" s="59">
        <v>72455.320000000007</v>
      </c>
      <c r="Q184" s="150">
        <f t="shared" si="315"/>
        <v>72455.320000000007</v>
      </c>
      <c r="R184" s="150">
        <f t="shared" si="316"/>
        <v>77332</v>
      </c>
      <c r="S184" s="150">
        <f t="shared" si="317"/>
        <v>74893.66</v>
      </c>
      <c r="U184" s="59">
        <v>66960</v>
      </c>
      <c r="V184" s="59">
        <v>86100</v>
      </c>
      <c r="W184" s="59"/>
      <c r="X184" s="59">
        <v>72455.320000000007</v>
      </c>
      <c r="Y184" s="150">
        <f t="shared" si="327"/>
        <v>66960</v>
      </c>
      <c r="Z184" s="150">
        <f t="shared" si="328"/>
        <v>75172</v>
      </c>
      <c r="AA184" s="150">
        <f t="shared" si="329"/>
        <v>71066</v>
      </c>
      <c r="AC184" s="59">
        <v>65520</v>
      </c>
      <c r="AD184" s="59">
        <v>86100</v>
      </c>
      <c r="AE184" s="59"/>
      <c r="AF184" s="59">
        <v>72455.320000000007</v>
      </c>
      <c r="AG184" s="150">
        <f t="shared" si="330"/>
        <v>65520</v>
      </c>
      <c r="AH184" s="150">
        <f t="shared" si="331"/>
        <v>74692</v>
      </c>
      <c r="AI184" s="150">
        <f t="shared" si="332"/>
        <v>70106</v>
      </c>
      <c r="AK184" s="59">
        <v>75600</v>
      </c>
      <c r="AL184" s="59"/>
      <c r="AM184" s="59"/>
      <c r="AN184" s="59"/>
      <c r="AO184" s="150">
        <f t="shared" si="324"/>
        <v>75600</v>
      </c>
      <c r="AP184" s="150">
        <f t="shared" si="325"/>
        <v>75600</v>
      </c>
      <c r="AQ184" s="150">
        <f t="shared" si="326"/>
        <v>75600</v>
      </c>
    </row>
    <row r="185" spans="1:43" ht="13.5" thickBot="1" x14ac:dyDescent="0.25">
      <c r="A185" s="19">
        <v>162</v>
      </c>
      <c r="B185" s="22" t="s">
        <v>263</v>
      </c>
      <c r="C185" s="30">
        <v>1</v>
      </c>
      <c r="E185" s="59">
        <v>228000</v>
      </c>
      <c r="F185" s="59">
        <v>282900</v>
      </c>
      <c r="G185" s="59"/>
      <c r="H185" s="59">
        <v>238067.48</v>
      </c>
      <c r="I185" s="150">
        <f t="shared" si="312"/>
        <v>228000</v>
      </c>
      <c r="J185" s="150">
        <f t="shared" si="313"/>
        <v>249656</v>
      </c>
      <c r="K185" s="150">
        <f t="shared" si="314"/>
        <v>238828</v>
      </c>
      <c r="M185" s="59">
        <v>232560</v>
      </c>
      <c r="N185" s="59">
        <v>282900</v>
      </c>
      <c r="O185" s="59"/>
      <c r="P185" s="59">
        <v>238067.48</v>
      </c>
      <c r="Q185" s="150">
        <f t="shared" si="315"/>
        <v>232560</v>
      </c>
      <c r="R185" s="150">
        <f t="shared" si="316"/>
        <v>251176</v>
      </c>
      <c r="S185" s="150">
        <f t="shared" si="317"/>
        <v>241868</v>
      </c>
      <c r="U185" s="59">
        <v>212040</v>
      </c>
      <c r="V185" s="59">
        <v>282900</v>
      </c>
      <c r="W185" s="59"/>
      <c r="X185" s="59">
        <v>238067.48</v>
      </c>
      <c r="Y185" s="150">
        <f t="shared" si="327"/>
        <v>212040</v>
      </c>
      <c r="Z185" s="150">
        <f t="shared" si="328"/>
        <v>244336</v>
      </c>
      <c r="AA185" s="150">
        <f t="shared" si="329"/>
        <v>228188</v>
      </c>
      <c r="AC185" s="59">
        <v>207480</v>
      </c>
      <c r="AD185" s="59">
        <v>282900</v>
      </c>
      <c r="AE185" s="59"/>
      <c r="AF185" s="59">
        <v>238067.48</v>
      </c>
      <c r="AG185" s="150">
        <f t="shared" si="330"/>
        <v>207480</v>
      </c>
      <c r="AH185" s="150">
        <f t="shared" si="331"/>
        <v>242816</v>
      </c>
      <c r="AI185" s="150">
        <f t="shared" si="332"/>
        <v>225148</v>
      </c>
      <c r="AK185" s="59">
        <v>239400</v>
      </c>
      <c r="AL185" s="59"/>
      <c r="AM185" s="59"/>
      <c r="AN185" s="59"/>
      <c r="AO185" s="150">
        <f t="shared" si="324"/>
        <v>239400</v>
      </c>
      <c r="AP185" s="150">
        <f t="shared" si="325"/>
        <v>239400</v>
      </c>
      <c r="AQ185" s="150">
        <f t="shared" si="326"/>
        <v>239400</v>
      </c>
    </row>
    <row r="186" spans="1:43" ht="15.75" thickBot="1" x14ac:dyDescent="0.3">
      <c r="A186" s="80"/>
      <c r="B186" s="84" t="s">
        <v>338</v>
      </c>
      <c r="C186" s="63"/>
      <c r="D186" s="64"/>
      <c r="E186" s="65"/>
      <c r="F186" s="65"/>
      <c r="G186" s="65"/>
      <c r="H186" s="65">
        <v>0</v>
      </c>
      <c r="I186" s="65"/>
      <c r="J186" s="65"/>
      <c r="K186" s="65"/>
      <c r="L186" s="65"/>
      <c r="M186" s="65"/>
      <c r="N186" s="65"/>
      <c r="O186" s="65"/>
      <c r="P186" s="65">
        <v>0</v>
      </c>
      <c r="Q186" s="65"/>
      <c r="R186" s="65"/>
      <c r="S186" s="65"/>
      <c r="T186" s="65"/>
      <c r="U186" s="65"/>
      <c r="V186" s="65"/>
      <c r="W186" s="65"/>
      <c r="X186" s="65">
        <v>0</v>
      </c>
      <c r="Y186" s="65"/>
      <c r="Z186" s="65"/>
      <c r="AA186" s="65"/>
      <c r="AB186" s="65"/>
      <c r="AC186" s="65"/>
      <c r="AD186" s="65"/>
      <c r="AE186" s="65"/>
      <c r="AF186" s="65">
        <v>0</v>
      </c>
      <c r="AG186" s="65"/>
      <c r="AH186" s="65"/>
      <c r="AI186" s="65"/>
      <c r="AK186" s="65"/>
      <c r="AL186" s="65"/>
      <c r="AM186" s="65"/>
      <c r="AN186" s="65"/>
      <c r="AO186" s="65"/>
      <c r="AP186" s="65"/>
      <c r="AQ186" s="65"/>
    </row>
    <row r="187" spans="1:43" ht="13.5" thickBot="1" x14ac:dyDescent="0.25">
      <c r="A187" s="19">
        <v>163</v>
      </c>
      <c r="B187" s="85" t="s">
        <v>339</v>
      </c>
      <c r="C187" s="30">
        <v>1</v>
      </c>
      <c r="E187" s="59">
        <v>2159846</v>
      </c>
      <c r="F187" s="59">
        <v>1061100.0900000001</v>
      </c>
      <c r="G187" s="59"/>
      <c r="H187" s="59">
        <v>892942.46890800004</v>
      </c>
      <c r="I187" s="150">
        <f t="shared" ref="I187:I208" si="333">+IF(E187="N/A","N/A",MIN(E187:H187))</f>
        <v>892942.46890800004</v>
      </c>
      <c r="J187" s="150">
        <f t="shared" ref="J187:J208" si="334">+IF(E187="N/A","N/A",ROUND(AVERAGE(E187:H187),0))</f>
        <v>1371296</v>
      </c>
      <c r="K187" s="150">
        <f t="shared" ref="K187:K208" si="335">+IF(I187="N/A","N/A",AVERAGE(I187:J187))</f>
        <v>1132119.2344539999</v>
      </c>
      <c r="M187" s="59">
        <v>2203042.92</v>
      </c>
      <c r="N187" s="59">
        <v>1076475.0900000001</v>
      </c>
      <c r="O187" s="59"/>
      <c r="P187" s="59">
        <v>905880.91890799999</v>
      </c>
      <c r="Q187" s="150">
        <f t="shared" ref="Q187:Q208" si="336">+IF(M187="N/A","N/A",MIN(M187:P187))</f>
        <v>905880.91890799999</v>
      </c>
      <c r="R187" s="150">
        <f t="shared" ref="R187:R208" si="337">+IF(M187="N/A","N/A",ROUND(AVERAGE(M187:P187),0))</f>
        <v>1395133</v>
      </c>
      <c r="S187" s="150">
        <f t="shared" ref="S187:S208" si="338">+IF(Q187="N/A","N/A",AVERAGE(Q187:R187))</f>
        <v>1150506.959454</v>
      </c>
      <c r="U187" s="59">
        <v>2008656.78</v>
      </c>
      <c r="V187" s="59">
        <v>940950</v>
      </c>
      <c r="W187" s="59"/>
      <c r="X187" s="59">
        <v>791833.14</v>
      </c>
      <c r="Y187" s="150">
        <f t="shared" ref="Y187:Y208" si="339">+IF(U187="N/A","N/A",MIN(U187:X187))</f>
        <v>791833.14</v>
      </c>
      <c r="Z187" s="150">
        <f t="shared" ref="Z187:Z208" si="340">+IF(U187="N/A","N/A",ROUND(AVERAGE(U187:X187),0))</f>
        <v>1247147</v>
      </c>
      <c r="AA187" s="150">
        <f t="shared" ref="AA187:AA208" si="341">+IF(Y187="N/A","N/A",AVERAGE(Y187:Z187))</f>
        <v>1019490.0700000001</v>
      </c>
      <c r="AC187" s="59">
        <v>1965459.86</v>
      </c>
      <c r="AD187" s="59">
        <v>830250</v>
      </c>
      <c r="AE187" s="59"/>
      <c r="AF187" s="59">
        <v>698676.3</v>
      </c>
      <c r="AG187" s="150">
        <f t="shared" ref="AG187:AG201" si="342">+IF(AC187="N/A","N/A",MIN(AC187:AF187))</f>
        <v>698676.3</v>
      </c>
      <c r="AH187" s="150">
        <f t="shared" ref="AH187:AH201" si="343">+IF(AC187="N/A","N/A",ROUND(AVERAGE(AC187:AF187),0))</f>
        <v>1164795</v>
      </c>
      <c r="AI187" s="150">
        <f t="shared" ref="AI187:AI201" si="344">+IF(AG187="N/A","N/A",AVERAGE(AG187:AH187))</f>
        <v>931735.65</v>
      </c>
      <c r="AK187" s="59">
        <v>2267838.2999999998</v>
      </c>
      <c r="AL187" s="59"/>
      <c r="AM187" s="59"/>
      <c r="AN187" s="59"/>
      <c r="AO187" s="150">
        <f t="shared" ref="AO187:AO208" si="345">+IF(AK187="N/A","N/A",MIN(AK187:AN187))</f>
        <v>2267838.2999999998</v>
      </c>
      <c r="AP187" s="150">
        <f t="shared" ref="AP187:AP208" si="346">+IF(AK187="N/A","N/A",ROUND(AVERAGE(AK187:AN187),0))</f>
        <v>2267838</v>
      </c>
      <c r="AQ187" s="150">
        <f t="shared" ref="AQ187:AQ208" si="347">+IF(AO187="N/A","N/A",AVERAGE(AO187:AP187))</f>
        <v>2267838.15</v>
      </c>
    </row>
    <row r="188" spans="1:43" ht="13.5" thickBot="1" x14ac:dyDescent="0.25">
      <c r="A188" s="19">
        <v>163</v>
      </c>
      <c r="B188" s="85" t="s">
        <v>340</v>
      </c>
      <c r="C188" s="30">
        <v>1</v>
      </c>
      <c r="E188" s="59">
        <v>22033.200000000001</v>
      </c>
      <c r="F188" s="59">
        <v>44613.022499999999</v>
      </c>
      <c r="G188" s="59"/>
      <c r="H188" s="59">
        <v>37542.982827</v>
      </c>
      <c r="I188" s="150">
        <f t="shared" si="333"/>
        <v>22033.200000000001</v>
      </c>
      <c r="J188" s="150">
        <f t="shared" si="334"/>
        <v>34730</v>
      </c>
      <c r="K188" s="150">
        <f t="shared" si="335"/>
        <v>28381.599999999999</v>
      </c>
      <c r="M188" s="59">
        <v>22473.864000000001</v>
      </c>
      <c r="N188" s="59">
        <v>47688.022499999999</v>
      </c>
      <c r="O188" s="59"/>
      <c r="P188" s="59">
        <v>40130.672827000002</v>
      </c>
      <c r="Q188" s="150">
        <f t="shared" si="336"/>
        <v>22473.864000000001</v>
      </c>
      <c r="R188" s="150">
        <f t="shared" si="337"/>
        <v>36764</v>
      </c>
      <c r="S188" s="150">
        <f t="shared" si="338"/>
        <v>29618.932000000001</v>
      </c>
      <c r="U188" s="59">
        <v>20490.876</v>
      </c>
      <c r="V188" s="59">
        <v>44613.022499999999</v>
      </c>
      <c r="W188" s="59"/>
      <c r="X188" s="59">
        <v>37542.982827</v>
      </c>
      <c r="Y188" s="150">
        <f t="shared" si="339"/>
        <v>20490.876</v>
      </c>
      <c r="Z188" s="150">
        <f t="shared" si="340"/>
        <v>34216</v>
      </c>
      <c r="AA188" s="150">
        <f t="shared" si="341"/>
        <v>27353.438000000002</v>
      </c>
      <c r="AC188" s="59">
        <v>20050.212</v>
      </c>
      <c r="AD188" s="59">
        <v>44613.022499999999</v>
      </c>
      <c r="AE188" s="59"/>
      <c r="AF188" s="59">
        <v>37542.982827</v>
      </c>
      <c r="AG188" s="150">
        <f t="shared" si="342"/>
        <v>20050.212</v>
      </c>
      <c r="AH188" s="150">
        <f t="shared" si="343"/>
        <v>34069</v>
      </c>
      <c r="AI188" s="150">
        <f t="shared" si="344"/>
        <v>27059.606</v>
      </c>
      <c r="AK188" s="59">
        <v>23134.86</v>
      </c>
      <c r="AL188" s="59"/>
      <c r="AM188" s="59"/>
      <c r="AN188" s="59"/>
      <c r="AO188" s="150">
        <f t="shared" si="345"/>
        <v>23134.86</v>
      </c>
      <c r="AP188" s="150">
        <f t="shared" si="346"/>
        <v>23135</v>
      </c>
      <c r="AQ188" s="150">
        <f t="shared" si="347"/>
        <v>23134.93</v>
      </c>
    </row>
    <row r="189" spans="1:43" ht="13.5" thickBot="1" x14ac:dyDescent="0.25">
      <c r="A189" s="19">
        <v>163</v>
      </c>
      <c r="B189" s="83" t="s">
        <v>341</v>
      </c>
      <c r="C189" s="30">
        <v>1</v>
      </c>
      <c r="E189" s="59">
        <v>960000</v>
      </c>
      <c r="F189" s="59">
        <v>974775</v>
      </c>
      <c r="G189" s="59"/>
      <c r="H189" s="59">
        <v>820297.73</v>
      </c>
      <c r="I189" s="150">
        <f t="shared" si="333"/>
        <v>820297.73</v>
      </c>
      <c r="J189" s="150">
        <f t="shared" si="334"/>
        <v>918358</v>
      </c>
      <c r="K189" s="150">
        <f t="shared" si="335"/>
        <v>869327.86499999999</v>
      </c>
      <c r="M189" s="59">
        <v>979200</v>
      </c>
      <c r="N189" s="59">
        <v>984000</v>
      </c>
      <c r="O189" s="59"/>
      <c r="P189" s="59">
        <v>828060.8</v>
      </c>
      <c r="Q189" s="150">
        <f t="shared" si="336"/>
        <v>828060.8</v>
      </c>
      <c r="R189" s="150">
        <f t="shared" si="337"/>
        <v>930420</v>
      </c>
      <c r="S189" s="150">
        <f t="shared" si="338"/>
        <v>879240.4</v>
      </c>
      <c r="U189" s="59">
        <v>892800</v>
      </c>
      <c r="V189" s="59">
        <v>888675</v>
      </c>
      <c r="W189" s="59"/>
      <c r="X189" s="59">
        <v>747842.41</v>
      </c>
      <c r="Y189" s="150">
        <f t="shared" si="339"/>
        <v>747842.41</v>
      </c>
      <c r="Z189" s="150">
        <f t="shared" si="340"/>
        <v>843106</v>
      </c>
      <c r="AA189" s="150">
        <f t="shared" si="341"/>
        <v>795474.20500000007</v>
      </c>
      <c r="AC189" s="59">
        <v>873600</v>
      </c>
      <c r="AD189" s="59">
        <v>704175</v>
      </c>
      <c r="AE189" s="59"/>
      <c r="AF189" s="59">
        <v>592581.01</v>
      </c>
      <c r="AG189" s="150">
        <f t="shared" si="342"/>
        <v>592581.01</v>
      </c>
      <c r="AH189" s="150">
        <f t="shared" si="343"/>
        <v>723452</v>
      </c>
      <c r="AI189" s="150">
        <f t="shared" si="344"/>
        <v>658016.505</v>
      </c>
      <c r="AK189" s="59">
        <v>1008000</v>
      </c>
      <c r="AL189" s="59"/>
      <c r="AM189" s="59"/>
      <c r="AN189" s="59"/>
      <c r="AO189" s="150">
        <f t="shared" si="345"/>
        <v>1008000</v>
      </c>
      <c r="AP189" s="150">
        <f t="shared" si="346"/>
        <v>1008000</v>
      </c>
      <c r="AQ189" s="150">
        <f t="shared" si="347"/>
        <v>1008000</v>
      </c>
    </row>
    <row r="190" spans="1:43" ht="13.5" thickBot="1" x14ac:dyDescent="0.25">
      <c r="A190" s="19">
        <v>163</v>
      </c>
      <c r="B190" s="83" t="s">
        <v>342</v>
      </c>
      <c r="C190" s="30">
        <v>1</v>
      </c>
      <c r="E190" s="59">
        <v>1140000</v>
      </c>
      <c r="F190" s="59">
        <v>808725</v>
      </c>
      <c r="G190" s="59"/>
      <c r="H190" s="59">
        <v>680562.47</v>
      </c>
      <c r="I190" s="150">
        <f t="shared" si="333"/>
        <v>680562.47</v>
      </c>
      <c r="J190" s="150">
        <f t="shared" si="334"/>
        <v>876429</v>
      </c>
      <c r="K190" s="150">
        <f t="shared" si="335"/>
        <v>778495.73499999999</v>
      </c>
      <c r="M190" s="59">
        <v>1162800</v>
      </c>
      <c r="N190" s="59">
        <v>891750</v>
      </c>
      <c r="O190" s="59"/>
      <c r="P190" s="59">
        <v>750430.1</v>
      </c>
      <c r="Q190" s="150">
        <f t="shared" si="336"/>
        <v>750430.1</v>
      </c>
      <c r="R190" s="150">
        <f t="shared" si="337"/>
        <v>934993</v>
      </c>
      <c r="S190" s="150">
        <f t="shared" si="338"/>
        <v>842711.55</v>
      </c>
      <c r="U190" s="59">
        <v>1060200</v>
      </c>
      <c r="V190" s="59">
        <v>762600</v>
      </c>
      <c r="W190" s="59"/>
      <c r="X190" s="59">
        <v>641747.12</v>
      </c>
      <c r="Y190" s="150">
        <f t="shared" si="339"/>
        <v>641747.12</v>
      </c>
      <c r="Z190" s="150">
        <f t="shared" si="340"/>
        <v>821516</v>
      </c>
      <c r="AA190" s="150">
        <f t="shared" si="341"/>
        <v>731631.56</v>
      </c>
      <c r="AC190" s="59">
        <v>1037400</v>
      </c>
      <c r="AD190" s="59">
        <v>731850</v>
      </c>
      <c r="AE190" s="59"/>
      <c r="AF190" s="59">
        <v>615870.22</v>
      </c>
      <c r="AG190" s="150">
        <f t="shared" si="342"/>
        <v>615870.22</v>
      </c>
      <c r="AH190" s="150">
        <f t="shared" si="343"/>
        <v>795040</v>
      </c>
      <c r="AI190" s="150">
        <f t="shared" si="344"/>
        <v>705455.11</v>
      </c>
      <c r="AK190" s="59">
        <v>1197000</v>
      </c>
      <c r="AL190" s="59"/>
      <c r="AM190" s="59"/>
      <c r="AN190" s="59"/>
      <c r="AO190" s="150">
        <f t="shared" si="345"/>
        <v>1197000</v>
      </c>
      <c r="AP190" s="150">
        <f t="shared" si="346"/>
        <v>1197000</v>
      </c>
      <c r="AQ190" s="150">
        <f t="shared" si="347"/>
        <v>1197000</v>
      </c>
    </row>
    <row r="191" spans="1:43" ht="13.5" thickBot="1" x14ac:dyDescent="0.25">
      <c r="A191" s="19">
        <v>163</v>
      </c>
      <c r="B191" s="83" t="s">
        <v>343</v>
      </c>
      <c r="C191" s="30">
        <v>1</v>
      </c>
      <c r="E191" s="59">
        <v>456000</v>
      </c>
      <c r="F191" s="59">
        <v>593475</v>
      </c>
      <c r="G191" s="59"/>
      <c r="H191" s="59">
        <v>499424.17000000004</v>
      </c>
      <c r="I191" s="150">
        <f t="shared" si="333"/>
        <v>456000</v>
      </c>
      <c r="J191" s="150">
        <f t="shared" si="334"/>
        <v>516300</v>
      </c>
      <c r="K191" s="150">
        <f t="shared" si="335"/>
        <v>486150</v>
      </c>
      <c r="M191" s="59">
        <v>465120</v>
      </c>
      <c r="N191" s="59">
        <v>596550</v>
      </c>
      <c r="O191" s="59"/>
      <c r="P191" s="59">
        <v>502011.86</v>
      </c>
      <c r="Q191" s="150">
        <f t="shared" si="336"/>
        <v>465120</v>
      </c>
      <c r="R191" s="150">
        <f t="shared" si="337"/>
        <v>521227</v>
      </c>
      <c r="S191" s="150">
        <f t="shared" si="338"/>
        <v>493173.5</v>
      </c>
      <c r="U191" s="59">
        <v>424080</v>
      </c>
      <c r="V191" s="59">
        <v>556575</v>
      </c>
      <c r="W191" s="59"/>
      <c r="X191" s="59">
        <v>468371.89</v>
      </c>
      <c r="Y191" s="150">
        <f t="shared" si="339"/>
        <v>424080</v>
      </c>
      <c r="Z191" s="150">
        <f t="shared" si="340"/>
        <v>483009</v>
      </c>
      <c r="AA191" s="150">
        <f t="shared" si="341"/>
        <v>453544.5</v>
      </c>
      <c r="AC191" s="59">
        <v>414960</v>
      </c>
      <c r="AD191" s="59">
        <v>519675</v>
      </c>
      <c r="AE191" s="59"/>
      <c r="AF191" s="59">
        <v>437319.61</v>
      </c>
      <c r="AG191" s="150">
        <f t="shared" si="342"/>
        <v>414960</v>
      </c>
      <c r="AH191" s="150">
        <f t="shared" si="343"/>
        <v>457318</v>
      </c>
      <c r="AI191" s="150">
        <f t="shared" si="344"/>
        <v>436139</v>
      </c>
      <c r="AK191" s="59">
        <v>478800</v>
      </c>
      <c r="AL191" s="59"/>
      <c r="AM191" s="59"/>
      <c r="AN191" s="59"/>
      <c r="AO191" s="150">
        <f t="shared" si="345"/>
        <v>478800</v>
      </c>
      <c r="AP191" s="150">
        <f t="shared" si="346"/>
        <v>478800</v>
      </c>
      <c r="AQ191" s="150">
        <f t="shared" si="347"/>
        <v>478800</v>
      </c>
    </row>
    <row r="192" spans="1:43" ht="13.5" thickBot="1" x14ac:dyDescent="0.25">
      <c r="A192" s="19">
        <v>163</v>
      </c>
      <c r="B192" s="83" t="s">
        <v>344</v>
      </c>
      <c r="C192" s="30">
        <v>1</v>
      </c>
      <c r="E192" s="59">
        <v>384000</v>
      </c>
      <c r="F192" s="59">
        <v>415125</v>
      </c>
      <c r="G192" s="59"/>
      <c r="H192" s="59">
        <v>349338.15</v>
      </c>
      <c r="I192" s="150">
        <f t="shared" si="333"/>
        <v>349338.15</v>
      </c>
      <c r="J192" s="150">
        <f t="shared" si="334"/>
        <v>382821</v>
      </c>
      <c r="K192" s="150">
        <f t="shared" si="335"/>
        <v>366079.57500000001</v>
      </c>
      <c r="M192" s="59">
        <v>391680</v>
      </c>
      <c r="N192" s="59">
        <v>418200</v>
      </c>
      <c r="O192" s="59"/>
      <c r="P192" s="59">
        <v>351925.84</v>
      </c>
      <c r="Q192" s="150">
        <f t="shared" si="336"/>
        <v>351925.84</v>
      </c>
      <c r="R192" s="150">
        <f t="shared" si="337"/>
        <v>387269</v>
      </c>
      <c r="S192" s="150">
        <f t="shared" si="338"/>
        <v>369597.42000000004</v>
      </c>
      <c r="U192" s="59">
        <v>357120</v>
      </c>
      <c r="V192" s="59">
        <v>378225</v>
      </c>
      <c r="W192" s="59"/>
      <c r="X192" s="59">
        <v>318285.87</v>
      </c>
      <c r="Y192" s="150">
        <f t="shared" si="339"/>
        <v>318285.87</v>
      </c>
      <c r="Z192" s="150">
        <f t="shared" si="340"/>
        <v>351210</v>
      </c>
      <c r="AA192" s="150">
        <f t="shared" si="341"/>
        <v>334747.935</v>
      </c>
      <c r="AC192" s="59">
        <v>349440</v>
      </c>
      <c r="AD192" s="59">
        <v>341325</v>
      </c>
      <c r="AE192" s="59"/>
      <c r="AF192" s="59">
        <v>287233.59000000003</v>
      </c>
      <c r="AG192" s="150">
        <f t="shared" si="342"/>
        <v>287233.59000000003</v>
      </c>
      <c r="AH192" s="150">
        <f t="shared" si="343"/>
        <v>326000</v>
      </c>
      <c r="AI192" s="150">
        <f t="shared" si="344"/>
        <v>306616.79500000004</v>
      </c>
      <c r="AK192" s="59">
        <v>403200</v>
      </c>
      <c r="AL192" s="59"/>
      <c r="AM192" s="59"/>
      <c r="AN192" s="59"/>
      <c r="AO192" s="150">
        <f t="shared" si="345"/>
        <v>403200</v>
      </c>
      <c r="AP192" s="150">
        <f t="shared" si="346"/>
        <v>403200</v>
      </c>
      <c r="AQ192" s="150">
        <f t="shared" si="347"/>
        <v>403200</v>
      </c>
    </row>
    <row r="193" spans="1:43" ht="13.5" thickBot="1" x14ac:dyDescent="0.25">
      <c r="A193" s="19">
        <v>163</v>
      </c>
      <c r="B193" s="83" t="s">
        <v>345</v>
      </c>
      <c r="C193" s="30">
        <v>1</v>
      </c>
      <c r="E193" s="59">
        <v>149149.20000000001</v>
      </c>
      <c r="F193" s="59">
        <v>265333.44750000001</v>
      </c>
      <c r="G193" s="59"/>
      <c r="H193" s="59">
        <v>223284.78333700003</v>
      </c>
      <c r="I193" s="150">
        <f t="shared" si="333"/>
        <v>149149.20000000001</v>
      </c>
      <c r="J193" s="150">
        <f t="shared" si="334"/>
        <v>212589</v>
      </c>
      <c r="K193" s="150">
        <f t="shared" si="335"/>
        <v>180869.1</v>
      </c>
      <c r="M193" s="59">
        <v>152132.18400000001</v>
      </c>
      <c r="N193" s="59">
        <v>268408.44750000001</v>
      </c>
      <c r="O193" s="59"/>
      <c r="P193" s="59">
        <v>225872.473337</v>
      </c>
      <c r="Q193" s="150">
        <f t="shared" si="336"/>
        <v>152132.18400000001</v>
      </c>
      <c r="R193" s="150">
        <f t="shared" si="337"/>
        <v>215471</v>
      </c>
      <c r="S193" s="150">
        <f t="shared" si="338"/>
        <v>183801.592</v>
      </c>
      <c r="U193" s="59">
        <v>138708.75600000002</v>
      </c>
      <c r="V193" s="59">
        <v>265333.44750000001</v>
      </c>
      <c r="W193" s="59"/>
      <c r="X193" s="59">
        <v>223284.78333700003</v>
      </c>
      <c r="Y193" s="150">
        <f t="shared" si="339"/>
        <v>138708.75600000002</v>
      </c>
      <c r="Z193" s="150">
        <f t="shared" si="340"/>
        <v>209109</v>
      </c>
      <c r="AA193" s="150">
        <f t="shared" si="341"/>
        <v>173908.87800000003</v>
      </c>
      <c r="AC193" s="59">
        <v>135725.772</v>
      </c>
      <c r="AD193" s="59">
        <v>265333.44750000001</v>
      </c>
      <c r="AE193" s="59"/>
      <c r="AF193" s="59">
        <v>223284.78333700003</v>
      </c>
      <c r="AG193" s="150">
        <f t="shared" si="342"/>
        <v>135725.772</v>
      </c>
      <c r="AH193" s="150">
        <f t="shared" si="343"/>
        <v>208115</v>
      </c>
      <c r="AI193" s="150">
        <f t="shared" si="344"/>
        <v>171920.386</v>
      </c>
      <c r="AK193" s="59">
        <v>156606.66</v>
      </c>
      <c r="AL193" s="59"/>
      <c r="AM193" s="59"/>
      <c r="AN193" s="59"/>
      <c r="AO193" s="150">
        <f t="shared" si="345"/>
        <v>156606.66</v>
      </c>
      <c r="AP193" s="150">
        <f t="shared" si="346"/>
        <v>156607</v>
      </c>
      <c r="AQ193" s="150">
        <f t="shared" si="347"/>
        <v>156606.83000000002</v>
      </c>
    </row>
    <row r="194" spans="1:43" ht="13.5" thickBot="1" x14ac:dyDescent="0.25">
      <c r="A194" s="19">
        <v>163</v>
      </c>
      <c r="B194" s="83" t="s">
        <v>346</v>
      </c>
      <c r="C194" s="30">
        <v>1</v>
      </c>
      <c r="E194" s="59">
        <v>1962000</v>
      </c>
      <c r="F194" s="59">
        <v>1379137.5</v>
      </c>
      <c r="G194" s="59"/>
      <c r="H194" s="59">
        <v>1160578.9650000001</v>
      </c>
      <c r="I194" s="150">
        <f t="shared" si="333"/>
        <v>1160578.9650000001</v>
      </c>
      <c r="J194" s="150">
        <f t="shared" si="334"/>
        <v>1500572</v>
      </c>
      <c r="K194" s="150">
        <f t="shared" si="335"/>
        <v>1330575.4824999999</v>
      </c>
      <c r="M194" s="59">
        <v>2001240</v>
      </c>
      <c r="N194" s="59">
        <v>1379137.5</v>
      </c>
      <c r="O194" s="59"/>
      <c r="P194" s="59">
        <v>1160578.9650000001</v>
      </c>
      <c r="Q194" s="150">
        <f t="shared" si="336"/>
        <v>1160578.9650000001</v>
      </c>
      <c r="R194" s="150">
        <f t="shared" si="337"/>
        <v>1513652</v>
      </c>
      <c r="S194" s="150">
        <f t="shared" si="338"/>
        <v>1337115.4824999999</v>
      </c>
      <c r="U194" s="59">
        <v>1824660</v>
      </c>
      <c r="V194" s="59">
        <v>1316100</v>
      </c>
      <c r="W194" s="59"/>
      <c r="X194" s="59">
        <v>1107531.32</v>
      </c>
      <c r="Y194" s="150">
        <f t="shared" si="339"/>
        <v>1107531.32</v>
      </c>
      <c r="Z194" s="150">
        <f t="shared" si="340"/>
        <v>1416097</v>
      </c>
      <c r="AA194" s="150">
        <f t="shared" si="341"/>
        <v>1261814.1600000001</v>
      </c>
      <c r="AC194" s="59">
        <v>1785420</v>
      </c>
      <c r="AD194" s="59">
        <v>1030125</v>
      </c>
      <c r="AE194" s="59"/>
      <c r="AF194" s="59">
        <v>866876.15</v>
      </c>
      <c r="AG194" s="150">
        <f t="shared" si="342"/>
        <v>866876.15</v>
      </c>
      <c r="AH194" s="150">
        <f t="shared" si="343"/>
        <v>1227474</v>
      </c>
      <c r="AI194" s="150">
        <f t="shared" si="344"/>
        <v>1047175.075</v>
      </c>
      <c r="AK194" s="59">
        <v>2060100</v>
      </c>
      <c r="AL194" s="59"/>
      <c r="AM194" s="59"/>
      <c r="AN194" s="59"/>
      <c r="AO194" s="150">
        <f t="shared" si="345"/>
        <v>2060100</v>
      </c>
      <c r="AP194" s="150">
        <f t="shared" si="346"/>
        <v>2060100</v>
      </c>
      <c r="AQ194" s="150">
        <f t="shared" si="347"/>
        <v>2060100</v>
      </c>
    </row>
    <row r="195" spans="1:43" ht="15" customHeight="1" thickBot="1" x14ac:dyDescent="0.25">
      <c r="A195" s="19">
        <v>163</v>
      </c>
      <c r="B195" s="83" t="s">
        <v>347</v>
      </c>
      <c r="C195" s="30">
        <v>1</v>
      </c>
      <c r="E195" s="59">
        <v>228000</v>
      </c>
      <c r="F195" s="59">
        <v>86100</v>
      </c>
      <c r="G195" s="59"/>
      <c r="H195" s="59">
        <v>72455.320000000007</v>
      </c>
      <c r="I195" s="150">
        <f t="shared" si="333"/>
        <v>72455.320000000007</v>
      </c>
      <c r="J195" s="150">
        <f t="shared" si="334"/>
        <v>128852</v>
      </c>
      <c r="K195" s="150">
        <f t="shared" si="335"/>
        <v>100653.66</v>
      </c>
      <c r="M195" s="59">
        <v>232560</v>
      </c>
      <c r="N195" s="59">
        <v>86100</v>
      </c>
      <c r="O195" s="59"/>
      <c r="P195" s="59">
        <v>72455.320000000007</v>
      </c>
      <c r="Q195" s="150">
        <f t="shared" si="336"/>
        <v>72455.320000000007</v>
      </c>
      <c r="R195" s="150">
        <f t="shared" si="337"/>
        <v>130372</v>
      </c>
      <c r="S195" s="150">
        <f t="shared" si="338"/>
        <v>101413.66</v>
      </c>
      <c r="U195" s="59">
        <v>212040</v>
      </c>
      <c r="V195" s="59">
        <v>86100</v>
      </c>
      <c r="W195" s="59"/>
      <c r="X195" s="59">
        <v>72455.320000000007</v>
      </c>
      <c r="Y195" s="150">
        <f t="shared" si="339"/>
        <v>72455.320000000007</v>
      </c>
      <c r="Z195" s="150">
        <f t="shared" si="340"/>
        <v>123532</v>
      </c>
      <c r="AA195" s="150">
        <f t="shared" si="341"/>
        <v>97993.66</v>
      </c>
      <c r="AC195" s="59">
        <v>207480</v>
      </c>
      <c r="AD195" s="59">
        <v>86100</v>
      </c>
      <c r="AE195" s="59"/>
      <c r="AF195" s="59">
        <v>72455.320000000007</v>
      </c>
      <c r="AG195" s="150">
        <f t="shared" si="342"/>
        <v>72455.320000000007</v>
      </c>
      <c r="AH195" s="150">
        <f t="shared" si="343"/>
        <v>122012</v>
      </c>
      <c r="AI195" s="150">
        <f t="shared" si="344"/>
        <v>97233.66</v>
      </c>
      <c r="AK195" s="59">
        <v>239400</v>
      </c>
      <c r="AL195" s="59"/>
      <c r="AM195" s="59"/>
      <c r="AN195" s="59"/>
      <c r="AO195" s="150">
        <f t="shared" si="345"/>
        <v>239400</v>
      </c>
      <c r="AP195" s="150">
        <f t="shared" si="346"/>
        <v>239400</v>
      </c>
      <c r="AQ195" s="150">
        <f t="shared" si="347"/>
        <v>239400</v>
      </c>
    </row>
    <row r="196" spans="1:43" ht="13.5" thickBot="1" x14ac:dyDescent="0.25">
      <c r="A196" s="19">
        <v>163</v>
      </c>
      <c r="B196" s="83" t="s">
        <v>348</v>
      </c>
      <c r="C196" s="30">
        <v>1</v>
      </c>
      <c r="E196" s="59">
        <v>456000</v>
      </c>
      <c r="F196" s="59">
        <v>384375</v>
      </c>
      <c r="G196" s="59"/>
      <c r="H196" s="59">
        <v>323461.25</v>
      </c>
      <c r="I196" s="150">
        <f t="shared" si="333"/>
        <v>323461.25</v>
      </c>
      <c r="J196" s="150">
        <f t="shared" si="334"/>
        <v>387945</v>
      </c>
      <c r="K196" s="150">
        <f t="shared" si="335"/>
        <v>355703.125</v>
      </c>
      <c r="M196" s="59">
        <v>465120</v>
      </c>
      <c r="N196" s="59">
        <v>384375</v>
      </c>
      <c r="O196" s="59"/>
      <c r="P196" s="59">
        <v>323461.25</v>
      </c>
      <c r="Q196" s="150">
        <f t="shared" si="336"/>
        <v>323461.25</v>
      </c>
      <c r="R196" s="150">
        <f t="shared" si="337"/>
        <v>390985</v>
      </c>
      <c r="S196" s="150">
        <f t="shared" si="338"/>
        <v>357223.125</v>
      </c>
      <c r="U196" s="59">
        <v>424080</v>
      </c>
      <c r="V196" s="59">
        <v>384375</v>
      </c>
      <c r="W196" s="59"/>
      <c r="X196" s="59">
        <v>323461.25</v>
      </c>
      <c r="Y196" s="150">
        <f t="shared" si="339"/>
        <v>323461.25</v>
      </c>
      <c r="Z196" s="150">
        <f t="shared" si="340"/>
        <v>377305</v>
      </c>
      <c r="AA196" s="150">
        <f t="shared" si="341"/>
        <v>350383.125</v>
      </c>
      <c r="AC196" s="59">
        <v>414960</v>
      </c>
      <c r="AD196" s="59">
        <v>384375</v>
      </c>
      <c r="AE196" s="59"/>
      <c r="AF196" s="59">
        <v>323461.25</v>
      </c>
      <c r="AG196" s="150">
        <f t="shared" si="342"/>
        <v>323461.25</v>
      </c>
      <c r="AH196" s="150">
        <f t="shared" si="343"/>
        <v>374265</v>
      </c>
      <c r="AI196" s="150">
        <f t="shared" si="344"/>
        <v>348863.125</v>
      </c>
      <c r="AK196" s="59">
        <v>478800</v>
      </c>
      <c r="AL196" s="59"/>
      <c r="AM196" s="59"/>
      <c r="AN196" s="59"/>
      <c r="AO196" s="150">
        <f t="shared" si="345"/>
        <v>478800</v>
      </c>
      <c r="AP196" s="150">
        <f t="shared" si="346"/>
        <v>478800</v>
      </c>
      <c r="AQ196" s="150">
        <f t="shared" si="347"/>
        <v>478800</v>
      </c>
    </row>
    <row r="197" spans="1:43" ht="16.5" customHeight="1" thickBot="1" x14ac:dyDescent="0.25">
      <c r="A197" s="19">
        <v>163</v>
      </c>
      <c r="B197" s="86" t="s">
        <v>349</v>
      </c>
      <c r="C197" s="30">
        <v>1</v>
      </c>
      <c r="E197" s="59">
        <v>408000</v>
      </c>
      <c r="F197" s="59">
        <v>421275</v>
      </c>
      <c r="G197" s="59"/>
      <c r="H197" s="59">
        <v>354513.53</v>
      </c>
      <c r="I197" s="150">
        <f t="shared" si="333"/>
        <v>354513.53</v>
      </c>
      <c r="J197" s="150">
        <f t="shared" si="334"/>
        <v>394596</v>
      </c>
      <c r="K197" s="150">
        <f t="shared" si="335"/>
        <v>374554.76500000001</v>
      </c>
      <c r="M197" s="59">
        <v>416160</v>
      </c>
      <c r="N197" s="59">
        <v>421275</v>
      </c>
      <c r="O197" s="59"/>
      <c r="P197" s="59">
        <v>354513.53</v>
      </c>
      <c r="Q197" s="150">
        <f t="shared" si="336"/>
        <v>354513.53</v>
      </c>
      <c r="R197" s="150">
        <f t="shared" si="337"/>
        <v>397316</v>
      </c>
      <c r="S197" s="150">
        <f t="shared" si="338"/>
        <v>375914.76500000001</v>
      </c>
      <c r="U197" s="59">
        <v>379440</v>
      </c>
      <c r="V197" s="59">
        <v>421275</v>
      </c>
      <c r="W197" s="59"/>
      <c r="X197" s="59">
        <v>354513.53</v>
      </c>
      <c r="Y197" s="150">
        <f t="shared" si="339"/>
        <v>354513.53</v>
      </c>
      <c r="Z197" s="150">
        <f t="shared" si="340"/>
        <v>385076</v>
      </c>
      <c r="AA197" s="150">
        <f t="shared" si="341"/>
        <v>369794.76500000001</v>
      </c>
      <c r="AC197" s="59">
        <v>371280</v>
      </c>
      <c r="AD197" s="59">
        <v>421275</v>
      </c>
      <c r="AE197" s="59"/>
      <c r="AF197" s="59">
        <v>354513.53</v>
      </c>
      <c r="AG197" s="150">
        <f t="shared" si="342"/>
        <v>354513.53</v>
      </c>
      <c r="AH197" s="150">
        <f t="shared" si="343"/>
        <v>382356</v>
      </c>
      <c r="AI197" s="150">
        <f t="shared" si="344"/>
        <v>368434.76500000001</v>
      </c>
      <c r="AK197" s="59">
        <v>428400</v>
      </c>
      <c r="AL197" s="59"/>
      <c r="AM197" s="59"/>
      <c r="AN197" s="59"/>
      <c r="AO197" s="150">
        <f t="shared" si="345"/>
        <v>428400</v>
      </c>
      <c r="AP197" s="150">
        <f t="shared" si="346"/>
        <v>428400</v>
      </c>
      <c r="AQ197" s="150">
        <f t="shared" si="347"/>
        <v>428400</v>
      </c>
    </row>
    <row r="198" spans="1:43" ht="13.5" thickBot="1" x14ac:dyDescent="0.25">
      <c r="A198" s="19">
        <v>163</v>
      </c>
      <c r="B198" s="83" t="s">
        <v>350</v>
      </c>
      <c r="C198" s="30">
        <v>1</v>
      </c>
      <c r="E198" s="59">
        <v>108000</v>
      </c>
      <c r="F198" s="59">
        <v>138375</v>
      </c>
      <c r="G198" s="59"/>
      <c r="H198" s="59">
        <v>116446.05</v>
      </c>
      <c r="I198" s="150">
        <f t="shared" si="333"/>
        <v>108000</v>
      </c>
      <c r="J198" s="150">
        <f t="shared" si="334"/>
        <v>120940</v>
      </c>
      <c r="K198" s="150">
        <f t="shared" si="335"/>
        <v>114470</v>
      </c>
      <c r="M198" s="59">
        <v>110160</v>
      </c>
      <c r="N198" s="59">
        <v>138375</v>
      </c>
      <c r="O198" s="59"/>
      <c r="P198" s="59">
        <v>116446.05</v>
      </c>
      <c r="Q198" s="150">
        <f t="shared" si="336"/>
        <v>110160</v>
      </c>
      <c r="R198" s="150">
        <f t="shared" si="337"/>
        <v>121660</v>
      </c>
      <c r="S198" s="150">
        <f t="shared" si="338"/>
        <v>115910</v>
      </c>
      <c r="U198" s="59">
        <v>100440</v>
      </c>
      <c r="V198" s="59">
        <v>138375</v>
      </c>
      <c r="W198" s="59"/>
      <c r="X198" s="59">
        <v>116446.05</v>
      </c>
      <c r="Y198" s="150">
        <f t="shared" si="339"/>
        <v>100440</v>
      </c>
      <c r="Z198" s="150">
        <f t="shared" si="340"/>
        <v>118420</v>
      </c>
      <c r="AA198" s="150">
        <f t="shared" si="341"/>
        <v>109430</v>
      </c>
      <c r="AC198" s="59">
        <v>98280</v>
      </c>
      <c r="AD198" s="59">
        <v>138375</v>
      </c>
      <c r="AE198" s="59"/>
      <c r="AF198" s="59">
        <v>116446.05</v>
      </c>
      <c r="AG198" s="150">
        <f t="shared" si="342"/>
        <v>98280</v>
      </c>
      <c r="AH198" s="150">
        <f t="shared" si="343"/>
        <v>117700</v>
      </c>
      <c r="AI198" s="150">
        <f t="shared" si="344"/>
        <v>107990</v>
      </c>
      <c r="AK198" s="59">
        <v>113400</v>
      </c>
      <c r="AL198" s="59"/>
      <c r="AM198" s="59"/>
      <c r="AN198" s="59"/>
      <c r="AO198" s="150">
        <f t="shared" si="345"/>
        <v>113400</v>
      </c>
      <c r="AP198" s="150">
        <f t="shared" si="346"/>
        <v>113400</v>
      </c>
      <c r="AQ198" s="150">
        <f t="shared" si="347"/>
        <v>113400</v>
      </c>
    </row>
    <row r="199" spans="1:43" ht="13.5" thickBot="1" x14ac:dyDescent="0.25">
      <c r="A199" s="19">
        <v>163</v>
      </c>
      <c r="B199" s="83" t="s">
        <v>351</v>
      </c>
      <c r="C199" s="30">
        <v>1</v>
      </c>
      <c r="E199" s="59">
        <v>384000</v>
      </c>
      <c r="F199" s="59">
        <v>402825</v>
      </c>
      <c r="G199" s="59"/>
      <c r="H199" s="59">
        <v>338987.39</v>
      </c>
      <c r="I199" s="150">
        <f t="shared" si="333"/>
        <v>338987.39</v>
      </c>
      <c r="J199" s="150">
        <f t="shared" si="334"/>
        <v>375271</v>
      </c>
      <c r="K199" s="150">
        <f t="shared" si="335"/>
        <v>357129.19500000001</v>
      </c>
      <c r="M199" s="59">
        <v>391680</v>
      </c>
      <c r="N199" s="59">
        <v>402825</v>
      </c>
      <c r="O199" s="59"/>
      <c r="P199" s="59">
        <v>338987.39</v>
      </c>
      <c r="Q199" s="150">
        <f t="shared" si="336"/>
        <v>338987.39</v>
      </c>
      <c r="R199" s="150">
        <f t="shared" si="337"/>
        <v>377831</v>
      </c>
      <c r="S199" s="150">
        <f t="shared" si="338"/>
        <v>358409.19500000001</v>
      </c>
      <c r="U199" s="59">
        <v>357120</v>
      </c>
      <c r="V199" s="59">
        <v>375150</v>
      </c>
      <c r="W199" s="59"/>
      <c r="X199" s="59">
        <v>315698.18</v>
      </c>
      <c r="Y199" s="150">
        <f t="shared" si="339"/>
        <v>315698.18</v>
      </c>
      <c r="Z199" s="150">
        <f t="shared" si="340"/>
        <v>349323</v>
      </c>
      <c r="AA199" s="150">
        <f t="shared" si="341"/>
        <v>332510.58999999997</v>
      </c>
      <c r="AC199" s="59">
        <v>349440</v>
      </c>
      <c r="AD199" s="59">
        <v>347475</v>
      </c>
      <c r="AE199" s="59"/>
      <c r="AF199" s="59">
        <v>292408.97000000003</v>
      </c>
      <c r="AG199" s="150">
        <f t="shared" si="342"/>
        <v>292408.97000000003</v>
      </c>
      <c r="AH199" s="150">
        <f t="shared" si="343"/>
        <v>329775</v>
      </c>
      <c r="AI199" s="150">
        <f t="shared" si="344"/>
        <v>311091.98499999999</v>
      </c>
      <c r="AK199" s="59">
        <v>403200</v>
      </c>
      <c r="AL199" s="59"/>
      <c r="AM199" s="59"/>
      <c r="AN199" s="59"/>
      <c r="AO199" s="150">
        <f t="shared" si="345"/>
        <v>403200</v>
      </c>
      <c r="AP199" s="150">
        <f t="shared" si="346"/>
        <v>403200</v>
      </c>
      <c r="AQ199" s="150">
        <f t="shared" si="347"/>
        <v>403200</v>
      </c>
    </row>
    <row r="200" spans="1:43" ht="13.5" thickBot="1" x14ac:dyDescent="0.25">
      <c r="A200" s="19">
        <v>163</v>
      </c>
      <c r="B200" s="83" t="s">
        <v>352</v>
      </c>
      <c r="C200" s="30">
        <v>1</v>
      </c>
      <c r="E200" s="59">
        <v>276000</v>
      </c>
      <c r="F200" s="59">
        <v>412050</v>
      </c>
      <c r="G200" s="59"/>
      <c r="H200" s="59">
        <v>346750.46</v>
      </c>
      <c r="I200" s="150">
        <f t="shared" si="333"/>
        <v>276000</v>
      </c>
      <c r="J200" s="150">
        <f t="shared" si="334"/>
        <v>344933</v>
      </c>
      <c r="K200" s="150">
        <f t="shared" si="335"/>
        <v>310466.5</v>
      </c>
      <c r="M200" s="59">
        <v>281520</v>
      </c>
      <c r="N200" s="59">
        <v>319800</v>
      </c>
      <c r="O200" s="59"/>
      <c r="P200" s="59">
        <v>269119.76</v>
      </c>
      <c r="Q200" s="150">
        <f t="shared" si="336"/>
        <v>269119.76</v>
      </c>
      <c r="R200" s="150">
        <f t="shared" si="337"/>
        <v>290147</v>
      </c>
      <c r="S200" s="150">
        <f t="shared" si="338"/>
        <v>279633.38</v>
      </c>
      <c r="U200" s="59">
        <v>256680</v>
      </c>
      <c r="V200" s="59">
        <v>495075</v>
      </c>
      <c r="W200" s="59"/>
      <c r="X200" s="59">
        <v>416618.09</v>
      </c>
      <c r="Y200" s="150">
        <f t="shared" si="339"/>
        <v>256680</v>
      </c>
      <c r="Z200" s="150">
        <f t="shared" si="340"/>
        <v>389458</v>
      </c>
      <c r="AA200" s="150">
        <f t="shared" si="341"/>
        <v>323069</v>
      </c>
      <c r="AC200" s="59">
        <v>251160</v>
      </c>
      <c r="AD200" s="59">
        <v>461250</v>
      </c>
      <c r="AE200" s="59"/>
      <c r="AF200" s="59">
        <v>388153.5</v>
      </c>
      <c r="AG200" s="150">
        <f t="shared" si="342"/>
        <v>251160</v>
      </c>
      <c r="AH200" s="150">
        <f t="shared" si="343"/>
        <v>366855</v>
      </c>
      <c r="AI200" s="150">
        <f t="shared" si="344"/>
        <v>309007.5</v>
      </c>
      <c r="AK200" s="59">
        <v>289800</v>
      </c>
      <c r="AL200" s="59"/>
      <c r="AM200" s="59"/>
      <c r="AN200" s="59"/>
      <c r="AO200" s="150">
        <f t="shared" si="345"/>
        <v>289800</v>
      </c>
      <c r="AP200" s="150">
        <f t="shared" si="346"/>
        <v>289800</v>
      </c>
      <c r="AQ200" s="150">
        <f t="shared" si="347"/>
        <v>289800</v>
      </c>
    </row>
    <row r="201" spans="1:43" ht="13.5" thickBot="1" x14ac:dyDescent="0.25">
      <c r="A201" s="19">
        <v>163</v>
      </c>
      <c r="B201" s="83" t="s">
        <v>353</v>
      </c>
      <c r="C201" s="30">
        <v>1</v>
      </c>
      <c r="E201" s="59">
        <v>18000</v>
      </c>
      <c r="F201" s="59">
        <v>24600</v>
      </c>
      <c r="G201" s="59"/>
      <c r="H201" s="59">
        <v>20701.52</v>
      </c>
      <c r="I201" s="150">
        <f t="shared" si="333"/>
        <v>18000</v>
      </c>
      <c r="J201" s="150">
        <f t="shared" si="334"/>
        <v>21101</v>
      </c>
      <c r="K201" s="150">
        <f t="shared" si="335"/>
        <v>19550.5</v>
      </c>
      <c r="M201" s="59">
        <v>18360</v>
      </c>
      <c r="N201" s="59">
        <v>213712.5</v>
      </c>
      <c r="O201" s="59"/>
      <c r="P201" s="59">
        <v>179844.45500000002</v>
      </c>
      <c r="Q201" s="150">
        <f t="shared" si="336"/>
        <v>18360</v>
      </c>
      <c r="R201" s="150">
        <f t="shared" si="337"/>
        <v>137306</v>
      </c>
      <c r="S201" s="150">
        <f t="shared" si="338"/>
        <v>77833</v>
      </c>
      <c r="U201" s="59">
        <v>16740</v>
      </c>
      <c r="V201" s="59">
        <v>24600</v>
      </c>
      <c r="W201" s="59"/>
      <c r="X201" s="59">
        <v>20701.52</v>
      </c>
      <c r="Y201" s="150">
        <f t="shared" si="339"/>
        <v>16740</v>
      </c>
      <c r="Z201" s="150">
        <f t="shared" si="340"/>
        <v>20681</v>
      </c>
      <c r="AA201" s="150">
        <f t="shared" si="341"/>
        <v>18710.5</v>
      </c>
      <c r="AC201" s="59">
        <v>16380</v>
      </c>
      <c r="AD201" s="59">
        <v>213712.5</v>
      </c>
      <c r="AE201" s="59"/>
      <c r="AF201" s="59">
        <v>179844.45500000002</v>
      </c>
      <c r="AG201" s="150">
        <f t="shared" si="342"/>
        <v>16380</v>
      </c>
      <c r="AH201" s="150">
        <f t="shared" si="343"/>
        <v>136646</v>
      </c>
      <c r="AI201" s="150">
        <f t="shared" si="344"/>
        <v>76513</v>
      </c>
      <c r="AK201" s="59">
        <v>18900</v>
      </c>
      <c r="AL201" s="59"/>
      <c r="AM201" s="59"/>
      <c r="AN201" s="59"/>
      <c r="AO201" s="150">
        <f t="shared" si="345"/>
        <v>18900</v>
      </c>
      <c r="AP201" s="150">
        <f t="shared" si="346"/>
        <v>18900</v>
      </c>
      <c r="AQ201" s="150">
        <f t="shared" si="347"/>
        <v>18900</v>
      </c>
    </row>
    <row r="202" spans="1:43" ht="13.5" thickBot="1" x14ac:dyDescent="0.25">
      <c r="A202" s="19">
        <v>163</v>
      </c>
      <c r="B202" s="83" t="s">
        <v>354</v>
      </c>
      <c r="C202" s="30">
        <v>1</v>
      </c>
      <c r="E202" s="59">
        <v>384000</v>
      </c>
      <c r="F202" s="59">
        <v>356700</v>
      </c>
      <c r="G202" s="59"/>
      <c r="H202" s="59">
        <v>300172.03999999998</v>
      </c>
      <c r="I202" s="150">
        <f t="shared" si="333"/>
        <v>300172.03999999998</v>
      </c>
      <c r="J202" s="150">
        <f t="shared" si="334"/>
        <v>346957</v>
      </c>
      <c r="K202" s="150">
        <f t="shared" si="335"/>
        <v>323564.52</v>
      </c>
      <c r="M202" s="59">
        <v>391680</v>
      </c>
      <c r="N202" s="59">
        <v>356700</v>
      </c>
      <c r="O202" s="59"/>
      <c r="P202" s="59">
        <v>300172.03999999998</v>
      </c>
      <c r="Q202" s="150">
        <f t="shared" si="336"/>
        <v>300172.03999999998</v>
      </c>
      <c r="R202" s="150">
        <f t="shared" si="337"/>
        <v>349517</v>
      </c>
      <c r="S202" s="150">
        <f t="shared" si="338"/>
        <v>324844.52</v>
      </c>
      <c r="U202" s="59">
        <v>357120</v>
      </c>
      <c r="V202" s="59">
        <v>356700</v>
      </c>
      <c r="W202" s="59"/>
      <c r="X202" s="59">
        <v>300172.03999999998</v>
      </c>
      <c r="Y202" s="150">
        <f t="shared" si="339"/>
        <v>300172.03999999998</v>
      </c>
      <c r="Z202" s="150">
        <f t="shared" si="340"/>
        <v>337997</v>
      </c>
      <c r="AA202" s="150">
        <f t="shared" si="341"/>
        <v>319084.52</v>
      </c>
      <c r="AC202" s="32" t="s">
        <v>8</v>
      </c>
      <c r="AD202" s="32" t="s">
        <v>8</v>
      </c>
      <c r="AE202" s="32" t="s">
        <v>8</v>
      </c>
      <c r="AF202" s="32" t="s">
        <v>8</v>
      </c>
      <c r="AG202" s="32" t="s">
        <v>8</v>
      </c>
      <c r="AH202" s="32" t="s">
        <v>8</v>
      </c>
      <c r="AI202" s="32" t="s">
        <v>8</v>
      </c>
      <c r="AK202" s="59">
        <v>403200</v>
      </c>
      <c r="AL202" s="59"/>
      <c r="AM202" s="59"/>
      <c r="AN202" s="59"/>
      <c r="AO202" s="150">
        <f t="shared" si="345"/>
        <v>403200</v>
      </c>
      <c r="AP202" s="150">
        <f t="shared" si="346"/>
        <v>403200</v>
      </c>
      <c r="AQ202" s="150">
        <f t="shared" si="347"/>
        <v>403200</v>
      </c>
    </row>
    <row r="203" spans="1:43" ht="13.5" thickBot="1" x14ac:dyDescent="0.25">
      <c r="A203" s="19">
        <v>163</v>
      </c>
      <c r="B203" s="83" t="s">
        <v>355</v>
      </c>
      <c r="C203" s="30">
        <v>1</v>
      </c>
      <c r="E203" s="59">
        <v>234000</v>
      </c>
      <c r="F203" s="59">
        <v>287512.5</v>
      </c>
      <c r="G203" s="59"/>
      <c r="H203" s="59">
        <v>241949.01500000001</v>
      </c>
      <c r="I203" s="150">
        <f t="shared" si="333"/>
        <v>234000</v>
      </c>
      <c r="J203" s="150">
        <f t="shared" si="334"/>
        <v>254487</v>
      </c>
      <c r="K203" s="150">
        <f t="shared" si="335"/>
        <v>244243.5</v>
      </c>
      <c r="M203" s="79">
        <v>238680</v>
      </c>
      <c r="N203" s="79">
        <v>265987.5</v>
      </c>
      <c r="O203" s="79"/>
      <c r="P203" s="79">
        <v>223835.185</v>
      </c>
      <c r="Q203" s="150">
        <f t="shared" si="336"/>
        <v>223835.185</v>
      </c>
      <c r="R203" s="150">
        <f t="shared" si="337"/>
        <v>242834</v>
      </c>
      <c r="S203" s="150">
        <f t="shared" si="338"/>
        <v>233334.5925</v>
      </c>
      <c r="U203" s="79">
        <v>217620</v>
      </c>
      <c r="V203" s="79">
        <v>384375</v>
      </c>
      <c r="W203" s="79"/>
      <c r="X203" s="79">
        <v>323461.25</v>
      </c>
      <c r="Y203" s="150">
        <f t="shared" si="339"/>
        <v>217620</v>
      </c>
      <c r="Z203" s="150">
        <f t="shared" si="340"/>
        <v>308485</v>
      </c>
      <c r="AA203" s="150">
        <f t="shared" si="341"/>
        <v>263052.5</v>
      </c>
      <c r="AC203" s="79">
        <v>212940</v>
      </c>
      <c r="AD203" s="79">
        <v>335175</v>
      </c>
      <c r="AE203" s="79"/>
      <c r="AF203" s="79">
        <v>282058.21000000002</v>
      </c>
      <c r="AG203" s="150">
        <f t="shared" ref="AG203:AG208" si="348">+IF(AC203="N/A","N/A",MIN(AC203:AF203))</f>
        <v>212940</v>
      </c>
      <c r="AH203" s="150">
        <f t="shared" ref="AH203:AH208" si="349">+IF(AC203="N/A","N/A",ROUND(AVERAGE(AC203:AF203),0))</f>
        <v>276724</v>
      </c>
      <c r="AI203" s="150">
        <f t="shared" ref="AI203:AI208" si="350">+IF(AG203="N/A","N/A",AVERAGE(AG203:AH203))</f>
        <v>244832</v>
      </c>
      <c r="AK203" s="59">
        <v>245700</v>
      </c>
      <c r="AL203" s="59"/>
      <c r="AM203" s="59"/>
      <c r="AN203" s="59"/>
      <c r="AO203" s="150">
        <f t="shared" si="345"/>
        <v>245700</v>
      </c>
      <c r="AP203" s="150">
        <f t="shared" si="346"/>
        <v>245700</v>
      </c>
      <c r="AQ203" s="150">
        <f t="shared" si="347"/>
        <v>245700</v>
      </c>
    </row>
    <row r="204" spans="1:43" ht="13.5" thickBot="1" x14ac:dyDescent="0.25">
      <c r="A204" s="19">
        <v>163</v>
      </c>
      <c r="B204" s="83" t="s">
        <v>356</v>
      </c>
      <c r="C204" s="30">
        <v>1</v>
      </c>
      <c r="E204" s="59">
        <v>2572827.6</v>
      </c>
      <c r="F204" s="59">
        <v>2319787.0724999998</v>
      </c>
      <c r="G204" s="59"/>
      <c r="H204" s="59">
        <v>1952159.2876870001</v>
      </c>
      <c r="I204" s="150">
        <f t="shared" si="333"/>
        <v>1952159.2876870001</v>
      </c>
      <c r="J204" s="150">
        <f t="shared" si="334"/>
        <v>2281591</v>
      </c>
      <c r="K204" s="150">
        <f t="shared" si="335"/>
        <v>2116875.1438434999</v>
      </c>
      <c r="M204" s="59">
        <v>2624284.1520000002</v>
      </c>
      <c r="N204" s="59">
        <v>2319787.0724999998</v>
      </c>
      <c r="O204" s="59"/>
      <c r="P204" s="59">
        <v>1952159.2876870001</v>
      </c>
      <c r="Q204" s="150">
        <f t="shared" si="336"/>
        <v>1952159.2876870001</v>
      </c>
      <c r="R204" s="150">
        <f t="shared" si="337"/>
        <v>2298744</v>
      </c>
      <c r="S204" s="150">
        <f t="shared" si="338"/>
        <v>2125451.6438434999</v>
      </c>
      <c r="U204" s="59">
        <v>2392729.6680000001</v>
      </c>
      <c r="V204" s="59">
        <v>2233793.16</v>
      </c>
      <c r="W204" s="59"/>
      <c r="X204" s="59">
        <v>1879793.242992</v>
      </c>
      <c r="Y204" s="150">
        <f t="shared" si="339"/>
        <v>1879793.242992</v>
      </c>
      <c r="Z204" s="150">
        <f t="shared" si="340"/>
        <v>2168772</v>
      </c>
      <c r="AA204" s="150">
        <f t="shared" si="341"/>
        <v>2024282.6214959999</v>
      </c>
      <c r="AC204" s="59">
        <v>2341273.1159999999</v>
      </c>
      <c r="AD204" s="59">
        <v>1337625</v>
      </c>
      <c r="AE204" s="59"/>
      <c r="AF204" s="59">
        <v>1125645.1500000001</v>
      </c>
      <c r="AG204" s="150">
        <f t="shared" si="348"/>
        <v>1125645.1500000001</v>
      </c>
      <c r="AH204" s="150">
        <f t="shared" si="349"/>
        <v>1601514</v>
      </c>
      <c r="AI204" s="150">
        <f t="shared" si="350"/>
        <v>1363579.5750000002</v>
      </c>
      <c r="AK204" s="59">
        <v>2701468.98</v>
      </c>
      <c r="AL204" s="59"/>
      <c r="AM204" s="59"/>
      <c r="AN204" s="59"/>
      <c r="AO204" s="150">
        <f t="shared" si="345"/>
        <v>2701468.98</v>
      </c>
      <c r="AP204" s="150">
        <f t="shared" si="346"/>
        <v>2701469</v>
      </c>
      <c r="AQ204" s="150">
        <f t="shared" si="347"/>
        <v>2701468.99</v>
      </c>
    </row>
    <row r="205" spans="1:43" ht="13.5" thickBot="1" x14ac:dyDescent="0.25">
      <c r="A205" s="19">
        <v>163</v>
      </c>
      <c r="B205" s="83" t="s">
        <v>434</v>
      </c>
      <c r="C205" s="30">
        <v>1</v>
      </c>
      <c r="E205" s="59">
        <v>108000</v>
      </c>
      <c r="F205" s="59">
        <v>106087.5</v>
      </c>
      <c r="G205" s="59"/>
      <c r="H205" s="59">
        <v>89275.305000000008</v>
      </c>
      <c r="I205" s="150">
        <f t="shared" si="333"/>
        <v>89275.305000000008</v>
      </c>
      <c r="J205" s="150">
        <f t="shared" si="334"/>
        <v>101121</v>
      </c>
      <c r="K205" s="150">
        <f t="shared" si="335"/>
        <v>95198.152499999997</v>
      </c>
      <c r="M205" s="59">
        <v>110160</v>
      </c>
      <c r="N205" s="59">
        <v>106087.5</v>
      </c>
      <c r="O205" s="59"/>
      <c r="P205" s="59">
        <v>89275.305000000008</v>
      </c>
      <c r="Q205" s="150">
        <f t="shared" si="336"/>
        <v>89275.305000000008</v>
      </c>
      <c r="R205" s="150">
        <f t="shared" si="337"/>
        <v>101841</v>
      </c>
      <c r="S205" s="150">
        <f t="shared" si="338"/>
        <v>95558.152499999997</v>
      </c>
      <c r="U205" s="59">
        <v>100440</v>
      </c>
      <c r="V205" s="59">
        <v>106087.5</v>
      </c>
      <c r="W205" s="59"/>
      <c r="X205" s="59">
        <v>89275.305000000008</v>
      </c>
      <c r="Y205" s="150">
        <f t="shared" si="339"/>
        <v>89275.305000000008</v>
      </c>
      <c r="Z205" s="150">
        <f t="shared" si="340"/>
        <v>98601</v>
      </c>
      <c r="AA205" s="150">
        <f t="shared" si="341"/>
        <v>93938.152499999997</v>
      </c>
      <c r="AC205" s="59">
        <v>98280</v>
      </c>
      <c r="AD205" s="59">
        <v>106087.5</v>
      </c>
      <c r="AE205" s="59"/>
      <c r="AF205" s="59">
        <v>89275.305000000008</v>
      </c>
      <c r="AG205" s="150">
        <f t="shared" si="348"/>
        <v>89275.305000000008</v>
      </c>
      <c r="AH205" s="150">
        <f t="shared" si="349"/>
        <v>97881</v>
      </c>
      <c r="AI205" s="150">
        <f t="shared" si="350"/>
        <v>93578.152499999997</v>
      </c>
      <c r="AK205" s="59">
        <v>113400</v>
      </c>
      <c r="AL205" s="59"/>
      <c r="AM205" s="59"/>
      <c r="AN205" s="59"/>
      <c r="AO205" s="150">
        <f t="shared" si="345"/>
        <v>113400</v>
      </c>
      <c r="AP205" s="150">
        <f t="shared" si="346"/>
        <v>113400</v>
      </c>
      <c r="AQ205" s="150">
        <f t="shared" si="347"/>
        <v>113400</v>
      </c>
    </row>
    <row r="206" spans="1:43" ht="13.5" thickBot="1" x14ac:dyDescent="0.25">
      <c r="A206" s="19"/>
      <c r="B206" s="83" t="s">
        <v>437</v>
      </c>
      <c r="C206" s="30"/>
      <c r="E206" s="152">
        <v>210000</v>
      </c>
      <c r="F206" s="152">
        <v>23000</v>
      </c>
      <c r="G206" s="152"/>
      <c r="H206" s="152"/>
      <c r="I206" s="151">
        <f t="shared" si="333"/>
        <v>23000</v>
      </c>
      <c r="J206" s="150">
        <f t="shared" si="334"/>
        <v>116500</v>
      </c>
      <c r="K206" s="150">
        <f t="shared" si="335"/>
        <v>69750</v>
      </c>
      <c r="M206" s="152">
        <v>214200</v>
      </c>
      <c r="N206" s="152">
        <v>23000</v>
      </c>
      <c r="O206" s="152"/>
      <c r="P206" s="152"/>
      <c r="Q206" s="151">
        <f t="shared" si="336"/>
        <v>23000</v>
      </c>
      <c r="R206" s="150">
        <f t="shared" si="337"/>
        <v>118600</v>
      </c>
      <c r="S206" s="150">
        <f t="shared" si="338"/>
        <v>70800</v>
      </c>
      <c r="U206" s="133">
        <v>195300</v>
      </c>
      <c r="V206" s="133">
        <v>23000</v>
      </c>
      <c r="W206" s="133"/>
      <c r="X206" s="133"/>
      <c r="Y206" s="150">
        <f t="shared" si="339"/>
        <v>23000</v>
      </c>
      <c r="Z206" s="150">
        <f t="shared" si="340"/>
        <v>109150</v>
      </c>
      <c r="AA206" s="150">
        <f t="shared" si="341"/>
        <v>66075</v>
      </c>
      <c r="AC206" s="133">
        <v>191100</v>
      </c>
      <c r="AD206" s="133">
        <v>23000</v>
      </c>
      <c r="AE206" s="133"/>
      <c r="AF206" s="133"/>
      <c r="AG206" s="150">
        <f t="shared" si="348"/>
        <v>23000</v>
      </c>
      <c r="AH206" s="150">
        <f t="shared" si="349"/>
        <v>107050</v>
      </c>
      <c r="AI206" s="150">
        <f t="shared" si="350"/>
        <v>65025</v>
      </c>
      <c r="AK206" s="59">
        <v>220500</v>
      </c>
      <c r="AL206" s="59"/>
      <c r="AM206" s="59"/>
      <c r="AN206" s="59"/>
      <c r="AO206" s="150">
        <f t="shared" si="345"/>
        <v>220500</v>
      </c>
      <c r="AP206" s="150">
        <f t="shared" si="346"/>
        <v>220500</v>
      </c>
      <c r="AQ206" s="150">
        <f t="shared" si="347"/>
        <v>220500</v>
      </c>
    </row>
    <row r="207" spans="1:43" ht="13.5" thickBot="1" x14ac:dyDescent="0.25">
      <c r="A207" s="19"/>
      <c r="B207" s="83" t="s">
        <v>438</v>
      </c>
      <c r="C207" s="30"/>
      <c r="E207" s="152">
        <v>280000</v>
      </c>
      <c r="F207" s="152">
        <v>36000</v>
      </c>
      <c r="G207" s="152"/>
      <c r="H207" s="152"/>
      <c r="I207" s="151">
        <f t="shared" si="333"/>
        <v>36000</v>
      </c>
      <c r="J207" s="150">
        <f t="shared" si="334"/>
        <v>158000</v>
      </c>
      <c r="K207" s="150">
        <f t="shared" si="335"/>
        <v>97000</v>
      </c>
      <c r="M207" s="152">
        <v>285600</v>
      </c>
      <c r="N207" s="152">
        <v>36000</v>
      </c>
      <c r="O207" s="152"/>
      <c r="P207" s="152"/>
      <c r="Q207" s="151">
        <f t="shared" si="336"/>
        <v>36000</v>
      </c>
      <c r="R207" s="150">
        <f t="shared" si="337"/>
        <v>160800</v>
      </c>
      <c r="S207" s="150">
        <f t="shared" si="338"/>
        <v>98400</v>
      </c>
      <c r="U207" s="133">
        <v>260400</v>
      </c>
      <c r="V207" s="133">
        <v>36000</v>
      </c>
      <c r="W207" s="133"/>
      <c r="X207" s="133"/>
      <c r="Y207" s="150">
        <f t="shared" si="339"/>
        <v>36000</v>
      </c>
      <c r="Z207" s="150">
        <f t="shared" si="340"/>
        <v>148200</v>
      </c>
      <c r="AA207" s="150">
        <f t="shared" si="341"/>
        <v>92100</v>
      </c>
      <c r="AC207" s="133">
        <v>254800</v>
      </c>
      <c r="AD207" s="133">
        <v>36000</v>
      </c>
      <c r="AE207" s="133"/>
      <c r="AF207" s="133"/>
      <c r="AG207" s="150">
        <f t="shared" si="348"/>
        <v>36000</v>
      </c>
      <c r="AH207" s="150">
        <f t="shared" si="349"/>
        <v>145400</v>
      </c>
      <c r="AI207" s="150">
        <f t="shared" si="350"/>
        <v>90700</v>
      </c>
      <c r="AK207" s="59">
        <v>294000</v>
      </c>
      <c r="AL207" s="59"/>
      <c r="AM207" s="59"/>
      <c r="AN207" s="59"/>
      <c r="AO207" s="150">
        <f t="shared" si="345"/>
        <v>294000</v>
      </c>
      <c r="AP207" s="150">
        <f t="shared" si="346"/>
        <v>294000</v>
      </c>
      <c r="AQ207" s="150">
        <f t="shared" si="347"/>
        <v>294000</v>
      </c>
    </row>
    <row r="208" spans="1:43" ht="51" x14ac:dyDescent="0.2">
      <c r="A208" s="19">
        <v>163</v>
      </c>
      <c r="B208" s="83" t="s">
        <v>435</v>
      </c>
      <c r="C208" s="30">
        <v>1</v>
      </c>
      <c r="E208" s="133">
        <v>513548.4</v>
      </c>
      <c r="F208" s="133">
        <v>579290.33250000002</v>
      </c>
      <c r="G208" s="133"/>
      <c r="H208" s="133">
        <v>487487.41479900002</v>
      </c>
      <c r="I208" s="150">
        <f t="shared" si="333"/>
        <v>487487.41479900002</v>
      </c>
      <c r="J208" s="150">
        <f t="shared" si="334"/>
        <v>526775</v>
      </c>
      <c r="K208" s="150">
        <f t="shared" si="335"/>
        <v>507131.20739950001</v>
      </c>
      <c r="M208" s="133">
        <v>523819.36800000002</v>
      </c>
      <c r="N208" s="133">
        <v>579290.33250000002</v>
      </c>
      <c r="O208" s="133"/>
      <c r="P208" s="133">
        <v>487487.41479900002</v>
      </c>
      <c r="Q208" s="150">
        <f t="shared" si="336"/>
        <v>487487.41479900002</v>
      </c>
      <c r="R208" s="150">
        <f t="shared" si="337"/>
        <v>530199</v>
      </c>
      <c r="S208" s="150">
        <f t="shared" si="338"/>
        <v>508843.20739950001</v>
      </c>
      <c r="U208" s="133">
        <v>477600.01199999999</v>
      </c>
      <c r="V208" s="133">
        <v>579290.33250000002</v>
      </c>
      <c r="W208" s="133"/>
      <c r="X208" s="133">
        <v>487487.41479900002</v>
      </c>
      <c r="Y208" s="150">
        <f t="shared" si="339"/>
        <v>477600.01199999999</v>
      </c>
      <c r="Z208" s="150">
        <f t="shared" si="340"/>
        <v>514793</v>
      </c>
      <c r="AA208" s="150">
        <f t="shared" si="341"/>
        <v>496196.50599999999</v>
      </c>
      <c r="AC208" s="133">
        <v>467329.04399999999</v>
      </c>
      <c r="AD208" s="133">
        <v>579290.33250000002</v>
      </c>
      <c r="AE208" s="133"/>
      <c r="AF208" s="133">
        <v>487487.41479900002</v>
      </c>
      <c r="AG208" s="150">
        <f t="shared" si="348"/>
        <v>467329.04399999999</v>
      </c>
      <c r="AH208" s="150">
        <f t="shared" si="349"/>
        <v>511369</v>
      </c>
      <c r="AI208" s="150">
        <f t="shared" si="350"/>
        <v>489349.022</v>
      </c>
      <c r="AK208" s="59">
        <v>539225.82000000007</v>
      </c>
      <c r="AL208" s="59"/>
      <c r="AM208" s="59"/>
      <c r="AN208" s="59"/>
      <c r="AO208" s="150">
        <f t="shared" si="345"/>
        <v>539225.82000000007</v>
      </c>
      <c r="AP208" s="150">
        <f t="shared" si="346"/>
        <v>539226</v>
      </c>
      <c r="AQ208" s="150">
        <f t="shared" si="347"/>
        <v>539225.91</v>
      </c>
    </row>
    <row r="209" spans="1:43" ht="13.5" thickBot="1" x14ac:dyDescent="0.25">
      <c r="A209" s="87"/>
      <c r="B209" s="88" t="s">
        <v>141</v>
      </c>
      <c r="C209" s="89"/>
      <c r="E209" s="90">
        <f>SUBTOTAL(9,E13:E208)</f>
        <v>129613389.60000001</v>
      </c>
      <c r="F209" s="90">
        <f t="shared" ref="F209:K209" si="351">SUBTOTAL(9,F13:F208)</f>
        <v>87301111.338805899</v>
      </c>
      <c r="G209" s="90">
        <f t="shared" si="351"/>
        <v>0</v>
      </c>
      <c r="H209" s="90">
        <f t="shared" si="351"/>
        <v>73416435.476525024</v>
      </c>
      <c r="I209" s="90">
        <f t="shared" si="351"/>
        <v>73130050.018991455</v>
      </c>
      <c r="J209" s="90">
        <f t="shared" si="351"/>
        <v>96868481</v>
      </c>
      <c r="K209" s="90">
        <f t="shared" si="351"/>
        <v>84999265.509495765</v>
      </c>
      <c r="M209" s="90">
        <f>SUBTOTAL(9,M13:M208)</f>
        <v>132204057.39199997</v>
      </c>
      <c r="N209" s="90">
        <f t="shared" ref="N209:S209" si="352">SUBTOTAL(9,N13:N208)</f>
        <v>95510432.007499963</v>
      </c>
      <c r="O209" s="90">
        <f t="shared" si="352"/>
        <v>0</v>
      </c>
      <c r="P209" s="90">
        <f t="shared" si="352"/>
        <v>80324785.720809028</v>
      </c>
      <c r="Q209" s="90">
        <f t="shared" si="352"/>
        <v>79404625.570887998</v>
      </c>
      <c r="R209" s="90">
        <f t="shared" si="352"/>
        <v>102772890</v>
      </c>
      <c r="S209" s="90">
        <f t="shared" si="352"/>
        <v>91088757.785444006</v>
      </c>
      <c r="U209" s="90">
        <f>SUBTOTAL(9,U13:U208)</f>
        <v>95276285.972000003</v>
      </c>
      <c r="V209" s="90">
        <f t="shared" ref="V209:AA209" si="353">SUBTOTAL(9,V13:V208)</f>
        <v>65243856.699465506</v>
      </c>
      <c r="W209" s="90">
        <f t="shared" si="353"/>
        <v>0</v>
      </c>
      <c r="X209" s="90">
        <f t="shared" si="353"/>
        <v>54854699.782972343</v>
      </c>
      <c r="Y209" s="90">
        <f t="shared" si="353"/>
        <v>52215402.785859279</v>
      </c>
      <c r="Z209" s="90">
        <f t="shared" si="353"/>
        <v>71877398</v>
      </c>
      <c r="AA209" s="90">
        <f t="shared" si="353"/>
        <v>62046400.392929628</v>
      </c>
      <c r="AC209" s="90">
        <f>SUBTOTAL(9,AC13:AC208)</f>
        <v>91926683.779999971</v>
      </c>
      <c r="AD209" s="90">
        <f t="shared" ref="AD209:AI209" si="354">SUBTOTAL(9,AD13:AD208)</f>
        <v>55435624.075999312</v>
      </c>
      <c r="AE209" s="90">
        <f t="shared" si="354"/>
        <v>0</v>
      </c>
      <c r="AF209" s="90">
        <f t="shared" si="354"/>
        <v>46600824.830966689</v>
      </c>
      <c r="AG209" s="90">
        <f t="shared" si="354"/>
        <v>45261504.247893132</v>
      </c>
      <c r="AH209" s="90">
        <f t="shared" si="354"/>
        <v>64574729</v>
      </c>
      <c r="AI209" s="90">
        <f t="shared" si="354"/>
        <v>54918116.623946585</v>
      </c>
      <c r="AK209" s="90">
        <f>SUBTOTAL(9,AK13:AK208)</f>
        <v>135680293.08000001</v>
      </c>
      <c r="AL209" s="90">
        <f t="shared" ref="AL209:AQ209" si="355">SUBTOTAL(9,AL13:AL208)</f>
        <v>0</v>
      </c>
      <c r="AM209" s="90">
        <f t="shared" si="355"/>
        <v>0</v>
      </c>
      <c r="AN209" s="90">
        <f t="shared" si="355"/>
        <v>0</v>
      </c>
      <c r="AO209" s="90">
        <f t="shared" si="355"/>
        <v>135680293.08000001</v>
      </c>
      <c r="AP209" s="90">
        <f t="shared" si="355"/>
        <v>135680293</v>
      </c>
      <c r="AQ209" s="90">
        <f t="shared" si="355"/>
        <v>135680293.04000008</v>
      </c>
    </row>
    <row r="210" spans="1:43" x14ac:dyDescent="0.2">
      <c r="E210" s="2"/>
      <c r="F210" s="2"/>
      <c r="G210" s="2"/>
      <c r="H210" s="2"/>
      <c r="I210" s="2"/>
      <c r="J210" s="2"/>
      <c r="K210" s="2"/>
    </row>
    <row r="211" spans="1:43" x14ac:dyDescent="0.2">
      <c r="E211" s="2"/>
      <c r="F211" s="2"/>
      <c r="G211" s="2"/>
      <c r="H211" s="2"/>
      <c r="I211" s="2"/>
      <c r="J211" s="2"/>
      <c r="K211" s="2"/>
    </row>
    <row r="212" spans="1:43" x14ac:dyDescent="0.2">
      <c r="E212" s="2"/>
      <c r="F212" s="2"/>
      <c r="G212" s="2"/>
      <c r="H212" s="2"/>
      <c r="I212" s="2"/>
      <c r="J212" s="2"/>
      <c r="K212" s="2"/>
      <c r="AA212" s="2" t="s">
        <v>447</v>
      </c>
    </row>
    <row r="213" spans="1:43" s="169" customFormat="1" ht="29.25" customHeight="1" x14ac:dyDescent="0.25">
      <c r="B213" s="170" t="s">
        <v>357</v>
      </c>
      <c r="E213" s="171">
        <f>+E209+M209+U209+AC209+AK209</f>
        <v>584700709.824</v>
      </c>
      <c r="F213" s="171">
        <f t="shared" ref="F213:K213" si="356">+F209+N209+V209+AD209+AL209</f>
        <v>303491024.12177068</v>
      </c>
      <c r="G213" s="171">
        <f t="shared" si="356"/>
        <v>0</v>
      </c>
      <c r="H213" s="171">
        <f>+H209+P209+X209+AF209+AN209</f>
        <v>255196745.81127307</v>
      </c>
      <c r="I213" s="171">
        <f t="shared" si="356"/>
        <v>385691875.70363188</v>
      </c>
      <c r="J213" s="171">
        <f t="shared" si="356"/>
        <v>471773791</v>
      </c>
      <c r="K213" s="171">
        <f t="shared" si="356"/>
        <v>428732833.35181606</v>
      </c>
    </row>
    <row r="214" spans="1:43" x14ac:dyDescent="0.2">
      <c r="E214" s="2"/>
      <c r="F214" s="2"/>
      <c r="G214" s="2"/>
      <c r="H214" s="2"/>
      <c r="I214" s="2"/>
      <c r="J214" s="2"/>
      <c r="K214" s="2"/>
    </row>
  </sheetData>
  <sheetProtection algorithmName="SHA-512" hashValue="HM12q2RaRVVgOFrbYL10T0N72/r6G43LRCq23OFQxaPaj2v9O6n4A4xTils8yuY1i4K+xvh+4/Z7sGklGhEBJQ==" saltValue="agWTnMWdP7UKHxHyRIZMnw==" spinCount="100000" sheet="1" objects="1" scenarios="1" selectLockedCells="1" selectUnlockedCells="1"/>
  <autoFilter ref="A12:AQ208"/>
  <mergeCells count="78">
    <mergeCell ref="AQ4:AQ5"/>
    <mergeCell ref="AL11:AL12"/>
    <mergeCell ref="AM11:AM12"/>
    <mergeCell ref="AN11:AN12"/>
    <mergeCell ref="AO11:AO12"/>
    <mergeCell ref="AP11:AP12"/>
    <mergeCell ref="AQ11:AQ12"/>
    <mergeCell ref="AL4:AL5"/>
    <mergeCell ref="AM4:AM5"/>
    <mergeCell ref="AN4:AN5"/>
    <mergeCell ref="AO4:AO5"/>
    <mergeCell ref="AP4:AP5"/>
    <mergeCell ref="AI4:AI5"/>
    <mergeCell ref="AD11:AD12"/>
    <mergeCell ref="AE11:AE12"/>
    <mergeCell ref="AF11:AF12"/>
    <mergeCell ref="AG11:AG12"/>
    <mergeCell ref="AH11:AH12"/>
    <mergeCell ref="AI11:AI12"/>
    <mergeCell ref="AD4:AD5"/>
    <mergeCell ref="AE4:AE5"/>
    <mergeCell ref="AF4:AF5"/>
    <mergeCell ref="AG4:AG5"/>
    <mergeCell ref="AH4:AH5"/>
    <mergeCell ref="AA4:AA5"/>
    <mergeCell ref="V11:V12"/>
    <mergeCell ref="W11:W12"/>
    <mergeCell ref="X11:X12"/>
    <mergeCell ref="Y11:Y12"/>
    <mergeCell ref="Z11:Z12"/>
    <mergeCell ref="AA11:AA12"/>
    <mergeCell ref="V4:V5"/>
    <mergeCell ref="W4:W5"/>
    <mergeCell ref="X4:X5"/>
    <mergeCell ref="Y4:Y5"/>
    <mergeCell ref="Z4:Z5"/>
    <mergeCell ref="R4:R5"/>
    <mergeCell ref="S4:S5"/>
    <mergeCell ref="N11:N12"/>
    <mergeCell ref="O11:O12"/>
    <mergeCell ref="P11:P12"/>
    <mergeCell ref="Q11:Q12"/>
    <mergeCell ref="R11:R12"/>
    <mergeCell ref="S11:S12"/>
    <mergeCell ref="K11:K12"/>
    <mergeCell ref="N4:N5"/>
    <mergeCell ref="O4:O5"/>
    <mergeCell ref="P4:P5"/>
    <mergeCell ref="Q4:Q5"/>
    <mergeCell ref="F11:F12"/>
    <mergeCell ref="G11:G12"/>
    <mergeCell ref="H11:H12"/>
    <mergeCell ref="I11:I12"/>
    <mergeCell ref="J11:J12"/>
    <mergeCell ref="A3:C3"/>
    <mergeCell ref="A8:B8"/>
    <mergeCell ref="C8:C11"/>
    <mergeCell ref="A9:B9"/>
    <mergeCell ref="A10:B10"/>
    <mergeCell ref="A4:C5"/>
    <mergeCell ref="A6:C6"/>
    <mergeCell ref="A7:B7"/>
    <mergeCell ref="AK4:AK5"/>
    <mergeCell ref="AK11:AK12"/>
    <mergeCell ref="AC4:AC5"/>
    <mergeCell ref="AC11:AC12"/>
    <mergeCell ref="E4:E5"/>
    <mergeCell ref="E11:E12"/>
    <mergeCell ref="M4:M5"/>
    <mergeCell ref="M11:M12"/>
    <mergeCell ref="U4:U5"/>
    <mergeCell ref="U11:U12"/>
    <mergeCell ref="F4:F5"/>
    <mergeCell ref="G4:G5"/>
    <mergeCell ref="H4:H5"/>
    <mergeCell ref="I4:I5"/>
    <mergeCell ref="J4:J5"/>
    <mergeCell ref="K4:K5"/>
  </mergeCells>
  <pageMargins left="1.5748031496062993" right="0.70866141732283472" top="0.74803149606299213" bottom="0.74803149606299213" header="0.31496062992125984" footer="0.31496062992125984"/>
  <pageSetup scale="35" fitToHeight="0" orientation="portrait"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249977111117893"/>
    <pageSetUpPr fitToPage="1"/>
  </sheetPr>
  <dimension ref="A1:AQ189"/>
  <sheetViews>
    <sheetView showGridLines="0" zoomScale="70" zoomScaleNormal="70" zoomScaleSheetLayoutView="100" workbookViewId="0">
      <pane xSplit="4" ySplit="11" topLeftCell="F12" activePane="bottomRight" state="frozen"/>
      <selection pane="topRight" activeCell="E1" sqref="E1"/>
      <selection pane="bottomLeft" activeCell="A11" sqref="A11"/>
      <selection pane="bottomRight" activeCell="L188" sqref="L188"/>
    </sheetView>
  </sheetViews>
  <sheetFormatPr baseColWidth="10" defaultColWidth="11.42578125" defaultRowHeight="14.25" x14ac:dyDescent="0.2"/>
  <cols>
    <col min="1" max="1" width="6.42578125" style="53" customWidth="1"/>
    <col min="2" max="2" width="78" style="54" customWidth="1"/>
    <col min="3" max="3" width="7.140625" style="55" customWidth="1"/>
    <col min="4" max="4" width="2.5703125" style="56" customWidth="1"/>
    <col min="5" max="11" width="26.7109375" style="41" hidden="1" customWidth="1"/>
    <col min="12" max="12" width="22.7109375" style="41" customWidth="1"/>
    <col min="13" max="13" width="2.7109375" style="39" customWidth="1"/>
    <col min="14" max="20" width="24.140625" style="41" hidden="1" customWidth="1"/>
    <col min="21" max="21" width="22.7109375" style="41" customWidth="1"/>
    <col min="22" max="42" width="11.42578125" style="41"/>
    <col min="43" max="16384" width="11.42578125" style="47"/>
  </cols>
  <sheetData>
    <row r="1" spans="1:43" ht="15" thickBot="1" x14ac:dyDescent="0.25"/>
    <row r="2" spans="1:43" ht="26.25" thickBot="1" x14ac:dyDescent="0.25">
      <c r="A2" s="205" t="s">
        <v>407</v>
      </c>
      <c r="B2" s="205"/>
      <c r="C2" s="205"/>
      <c r="F2" s="146" t="s">
        <v>441</v>
      </c>
      <c r="G2" s="146" t="s">
        <v>442</v>
      </c>
      <c r="H2" s="146" t="s">
        <v>443</v>
      </c>
      <c r="I2" s="147" t="s">
        <v>444</v>
      </c>
      <c r="J2" s="153" t="s">
        <v>445</v>
      </c>
      <c r="K2" s="154" t="s">
        <v>446</v>
      </c>
      <c r="L2" s="174"/>
      <c r="O2" s="146" t="s">
        <v>441</v>
      </c>
      <c r="P2" s="146" t="s">
        <v>442</v>
      </c>
      <c r="Q2" s="146" t="s">
        <v>443</v>
      </c>
      <c r="R2" s="147" t="s">
        <v>444</v>
      </c>
      <c r="S2" s="148" t="s">
        <v>445</v>
      </c>
      <c r="T2" s="149" t="s">
        <v>446</v>
      </c>
      <c r="U2" s="172"/>
    </row>
    <row r="3" spans="1:43" s="40" customFormat="1" ht="32.25" customHeight="1" thickBot="1" x14ac:dyDescent="0.25">
      <c r="A3" s="206" t="s">
        <v>359</v>
      </c>
      <c r="B3" s="206"/>
      <c r="C3" s="207" t="s">
        <v>11</v>
      </c>
      <c r="D3" s="38"/>
      <c r="E3" s="208" t="s">
        <v>12</v>
      </c>
      <c r="F3" s="208" t="s">
        <v>12</v>
      </c>
      <c r="G3" s="208" t="s">
        <v>12</v>
      </c>
      <c r="H3" s="208" t="s">
        <v>12</v>
      </c>
      <c r="I3" s="208" t="s">
        <v>12</v>
      </c>
      <c r="J3" s="208" t="s">
        <v>12</v>
      </c>
      <c r="K3" s="208" t="s">
        <v>12</v>
      </c>
      <c r="L3" s="208" t="s">
        <v>12</v>
      </c>
      <c r="M3" s="144"/>
      <c r="N3" s="208" t="s">
        <v>12</v>
      </c>
      <c r="O3" s="208" t="s">
        <v>12</v>
      </c>
      <c r="P3" s="208" t="s">
        <v>12</v>
      </c>
      <c r="Q3" s="208" t="s">
        <v>12</v>
      </c>
      <c r="R3" s="208" t="s">
        <v>12</v>
      </c>
      <c r="S3" s="208" t="s">
        <v>12</v>
      </c>
      <c r="T3" s="208" t="s">
        <v>12</v>
      </c>
      <c r="U3" s="208" t="s">
        <v>12</v>
      </c>
      <c r="V3" s="39"/>
      <c r="W3" s="39"/>
      <c r="X3" s="39"/>
      <c r="Y3" s="39"/>
      <c r="Z3" s="39"/>
      <c r="AA3" s="39"/>
      <c r="AB3" s="39"/>
      <c r="AC3" s="39"/>
      <c r="AD3" s="39"/>
      <c r="AE3" s="39"/>
      <c r="AF3" s="39"/>
      <c r="AG3" s="39"/>
      <c r="AH3" s="39"/>
      <c r="AI3" s="39"/>
      <c r="AJ3" s="39"/>
      <c r="AK3" s="39"/>
      <c r="AL3" s="39"/>
      <c r="AM3" s="39"/>
      <c r="AN3" s="39"/>
      <c r="AO3" s="39"/>
      <c r="AP3" s="39"/>
      <c r="AQ3" s="39"/>
    </row>
    <row r="4" spans="1:43" s="40" customFormat="1" ht="18" customHeight="1" thickBot="1" x14ac:dyDescent="0.25">
      <c r="A4" s="206"/>
      <c r="B4" s="206"/>
      <c r="C4" s="207"/>
      <c r="D4" s="38"/>
      <c r="E4" s="209"/>
      <c r="F4" s="209"/>
      <c r="G4" s="209"/>
      <c r="H4" s="209"/>
      <c r="I4" s="209"/>
      <c r="J4" s="209"/>
      <c r="K4" s="209"/>
      <c r="L4" s="209"/>
      <c r="M4" s="144"/>
      <c r="N4" s="209"/>
      <c r="O4" s="209"/>
      <c r="P4" s="209"/>
      <c r="Q4" s="209"/>
      <c r="R4" s="209"/>
      <c r="S4" s="209"/>
      <c r="T4" s="209"/>
      <c r="U4" s="209"/>
      <c r="V4" s="39"/>
      <c r="W4" s="39"/>
      <c r="X4" s="39"/>
      <c r="Y4" s="39"/>
      <c r="Z4" s="39"/>
      <c r="AA4" s="39"/>
      <c r="AB4" s="39"/>
      <c r="AC4" s="39"/>
      <c r="AD4" s="39"/>
      <c r="AE4" s="39"/>
      <c r="AF4" s="39"/>
      <c r="AG4" s="39"/>
      <c r="AH4" s="39"/>
      <c r="AI4" s="39"/>
      <c r="AJ4" s="39"/>
      <c r="AK4" s="39"/>
      <c r="AL4" s="39"/>
      <c r="AM4" s="39"/>
      <c r="AN4" s="39"/>
      <c r="AO4" s="39"/>
      <c r="AP4" s="39"/>
      <c r="AQ4" s="39"/>
    </row>
    <row r="5" spans="1:43" s="40" customFormat="1" ht="16.5" customHeight="1" thickBot="1" x14ac:dyDescent="0.25">
      <c r="A5" s="206" t="s">
        <v>132</v>
      </c>
      <c r="B5" s="206"/>
      <c r="C5" s="207"/>
      <c r="D5" s="38"/>
      <c r="E5" s="210"/>
      <c r="F5" s="210"/>
      <c r="G5" s="210"/>
      <c r="H5" s="210"/>
      <c r="I5" s="210"/>
      <c r="J5" s="210"/>
      <c r="K5" s="210"/>
      <c r="L5" s="210"/>
      <c r="M5" s="144"/>
      <c r="N5" s="210"/>
      <c r="O5" s="210"/>
      <c r="P5" s="210"/>
      <c r="Q5" s="210"/>
      <c r="R5" s="210"/>
      <c r="S5" s="210"/>
      <c r="T5" s="210"/>
      <c r="U5" s="210"/>
      <c r="V5" s="39"/>
      <c r="W5" s="39"/>
      <c r="X5" s="39"/>
      <c r="Y5" s="39"/>
      <c r="Z5" s="39"/>
      <c r="AA5" s="39"/>
      <c r="AB5" s="39"/>
      <c r="AC5" s="39"/>
      <c r="AD5" s="39"/>
      <c r="AE5" s="39"/>
      <c r="AF5" s="39"/>
      <c r="AG5" s="39"/>
      <c r="AH5" s="39"/>
      <c r="AI5" s="39"/>
      <c r="AJ5" s="39"/>
      <c r="AK5" s="39"/>
      <c r="AL5" s="39"/>
      <c r="AM5" s="39"/>
      <c r="AN5" s="39"/>
      <c r="AO5" s="39"/>
      <c r="AP5" s="39"/>
      <c r="AQ5" s="39"/>
    </row>
    <row r="6" spans="1:43" s="40" customFormat="1" ht="15" customHeight="1" thickBot="1" x14ac:dyDescent="0.25">
      <c r="A6" s="212" t="s">
        <v>133</v>
      </c>
      <c r="B6" s="213"/>
      <c r="C6" s="207"/>
      <c r="D6" s="38"/>
      <c r="E6" s="208" t="s">
        <v>360</v>
      </c>
      <c r="F6" s="208" t="s">
        <v>360</v>
      </c>
      <c r="G6" s="208" t="s">
        <v>360</v>
      </c>
      <c r="H6" s="208" t="s">
        <v>360</v>
      </c>
      <c r="I6" s="208" t="s">
        <v>360</v>
      </c>
      <c r="J6" s="208" t="s">
        <v>360</v>
      </c>
      <c r="K6" s="208" t="s">
        <v>360</v>
      </c>
      <c r="L6" s="208" t="s">
        <v>360</v>
      </c>
      <c r="M6" s="144"/>
      <c r="N6" s="208" t="s">
        <v>361</v>
      </c>
      <c r="O6" s="208" t="s">
        <v>361</v>
      </c>
      <c r="P6" s="208" t="s">
        <v>361</v>
      </c>
      <c r="Q6" s="208" t="s">
        <v>361</v>
      </c>
      <c r="R6" s="208" t="s">
        <v>361</v>
      </c>
      <c r="S6" s="208" t="s">
        <v>361</v>
      </c>
      <c r="T6" s="208" t="s">
        <v>361</v>
      </c>
      <c r="U6" s="208" t="s">
        <v>361</v>
      </c>
      <c r="V6" s="39"/>
      <c r="W6" s="39"/>
      <c r="X6" s="39"/>
      <c r="Y6" s="39"/>
      <c r="Z6" s="39"/>
      <c r="AA6" s="39"/>
      <c r="AB6" s="39"/>
      <c r="AC6" s="39"/>
      <c r="AD6" s="39"/>
      <c r="AE6" s="39"/>
      <c r="AF6" s="39"/>
      <c r="AG6" s="39"/>
      <c r="AH6" s="39"/>
      <c r="AI6" s="39"/>
      <c r="AJ6" s="39"/>
      <c r="AK6" s="39"/>
      <c r="AL6" s="39"/>
      <c r="AM6" s="39"/>
      <c r="AN6" s="39"/>
      <c r="AO6" s="39"/>
      <c r="AP6" s="39"/>
      <c r="AQ6" s="39"/>
    </row>
    <row r="7" spans="1:43" s="40" customFormat="1" ht="15.75" customHeight="1" thickBot="1" x14ac:dyDescent="0.25">
      <c r="A7" s="214"/>
      <c r="B7" s="215"/>
      <c r="C7" s="207"/>
      <c r="D7" s="38"/>
      <c r="E7" s="210"/>
      <c r="F7" s="210"/>
      <c r="G7" s="210"/>
      <c r="H7" s="210"/>
      <c r="I7" s="210"/>
      <c r="J7" s="210"/>
      <c r="K7" s="210"/>
      <c r="L7" s="210"/>
      <c r="M7" s="144"/>
      <c r="N7" s="210"/>
      <c r="O7" s="210"/>
      <c r="P7" s="210"/>
      <c r="Q7" s="210"/>
      <c r="R7" s="210"/>
      <c r="S7" s="210"/>
      <c r="T7" s="210"/>
      <c r="U7" s="210"/>
      <c r="V7" s="39"/>
      <c r="W7" s="39"/>
      <c r="X7" s="39"/>
      <c r="Y7" s="39"/>
      <c r="Z7" s="39"/>
      <c r="AA7" s="39"/>
      <c r="AB7" s="39"/>
      <c r="AC7" s="39"/>
      <c r="AD7" s="39"/>
      <c r="AE7" s="39"/>
      <c r="AF7" s="39"/>
      <c r="AG7" s="39"/>
      <c r="AH7" s="39"/>
      <c r="AI7" s="39"/>
      <c r="AJ7" s="39"/>
      <c r="AK7" s="39"/>
      <c r="AL7" s="39"/>
      <c r="AM7" s="39"/>
      <c r="AN7" s="39"/>
      <c r="AO7" s="39"/>
      <c r="AP7" s="39"/>
      <c r="AQ7" s="39"/>
    </row>
    <row r="8" spans="1:43" s="40" customFormat="1" ht="14.45" customHeight="1" thickBot="1" x14ac:dyDescent="0.25">
      <c r="A8" s="212" t="s">
        <v>362</v>
      </c>
      <c r="B8" s="213"/>
      <c r="C8" s="213"/>
      <c r="D8" s="38"/>
      <c r="E8" s="94" t="s">
        <v>142</v>
      </c>
      <c r="F8" s="94" t="s">
        <v>142</v>
      </c>
      <c r="G8" s="94" t="s">
        <v>142</v>
      </c>
      <c r="H8" s="94" t="s">
        <v>142</v>
      </c>
      <c r="I8" s="94" t="s">
        <v>142</v>
      </c>
      <c r="J8" s="94" t="s">
        <v>142</v>
      </c>
      <c r="K8" s="94" t="s">
        <v>142</v>
      </c>
      <c r="L8" s="94" t="s">
        <v>142</v>
      </c>
      <c r="M8" s="144"/>
      <c r="N8" s="145" t="s">
        <v>142</v>
      </c>
      <c r="O8" s="145" t="s">
        <v>142</v>
      </c>
      <c r="P8" s="145" t="s">
        <v>142</v>
      </c>
      <c r="Q8" s="145" t="s">
        <v>142</v>
      </c>
      <c r="R8" s="145" t="s">
        <v>142</v>
      </c>
      <c r="S8" s="145" t="s">
        <v>142</v>
      </c>
      <c r="T8" s="145" t="s">
        <v>142</v>
      </c>
      <c r="U8" s="145" t="s">
        <v>142</v>
      </c>
      <c r="V8" s="39"/>
      <c r="W8" s="39"/>
      <c r="X8" s="39"/>
      <c r="Y8" s="39"/>
      <c r="Z8" s="39"/>
      <c r="AA8" s="39"/>
      <c r="AB8" s="39"/>
      <c r="AC8" s="39"/>
      <c r="AD8" s="39"/>
      <c r="AE8" s="39"/>
      <c r="AF8" s="39"/>
      <c r="AG8" s="39"/>
      <c r="AH8" s="39"/>
      <c r="AI8" s="39"/>
      <c r="AJ8" s="39"/>
      <c r="AK8" s="39"/>
      <c r="AL8" s="39"/>
      <c r="AM8" s="39"/>
      <c r="AN8" s="39"/>
      <c r="AO8" s="39"/>
      <c r="AP8" s="39"/>
      <c r="AQ8" s="39"/>
    </row>
    <row r="9" spans="1:43" s="40" customFormat="1" ht="14.45" customHeight="1" x14ac:dyDescent="0.2">
      <c r="A9" s="216"/>
      <c r="B9" s="217"/>
      <c r="C9" s="217"/>
      <c r="D9" s="38"/>
      <c r="E9" s="218" t="s">
        <v>431</v>
      </c>
      <c r="F9" s="218" t="s">
        <v>431</v>
      </c>
      <c r="G9" s="218" t="s">
        <v>431</v>
      </c>
      <c r="H9" s="218" t="s">
        <v>431</v>
      </c>
      <c r="I9" s="218" t="s">
        <v>431</v>
      </c>
      <c r="J9" s="218" t="s">
        <v>431</v>
      </c>
      <c r="K9" s="218" t="s">
        <v>431</v>
      </c>
      <c r="L9" s="218" t="s">
        <v>431</v>
      </c>
      <c r="M9" s="144"/>
      <c r="N9" s="220" t="s">
        <v>431</v>
      </c>
      <c r="O9" s="220" t="s">
        <v>431</v>
      </c>
      <c r="P9" s="220" t="s">
        <v>431</v>
      </c>
      <c r="Q9" s="220" t="s">
        <v>431</v>
      </c>
      <c r="R9" s="220" t="s">
        <v>431</v>
      </c>
      <c r="S9" s="220" t="s">
        <v>431</v>
      </c>
      <c r="T9" s="220" t="s">
        <v>431</v>
      </c>
      <c r="U9" s="220" t="s">
        <v>431</v>
      </c>
      <c r="V9" s="39"/>
      <c r="W9" s="39"/>
      <c r="X9" s="39"/>
      <c r="Y9" s="39"/>
      <c r="Z9" s="39"/>
      <c r="AA9" s="39"/>
      <c r="AB9" s="39"/>
      <c r="AC9" s="39"/>
      <c r="AD9" s="39"/>
      <c r="AE9" s="39"/>
      <c r="AF9" s="39"/>
      <c r="AG9" s="39"/>
      <c r="AH9" s="39"/>
      <c r="AI9" s="39"/>
      <c r="AJ9" s="39"/>
      <c r="AK9" s="39"/>
      <c r="AL9" s="39"/>
      <c r="AM9" s="39"/>
      <c r="AN9" s="39"/>
      <c r="AO9" s="39"/>
      <c r="AP9" s="39"/>
      <c r="AQ9" s="39"/>
    </row>
    <row r="10" spans="1:43" s="40" customFormat="1" ht="34.5" customHeight="1" thickBot="1" x14ac:dyDescent="0.25">
      <c r="A10" s="214"/>
      <c r="B10" s="215"/>
      <c r="C10" s="215"/>
      <c r="D10" s="38"/>
      <c r="E10" s="219"/>
      <c r="F10" s="219"/>
      <c r="G10" s="219"/>
      <c r="H10" s="219"/>
      <c r="I10" s="219"/>
      <c r="J10" s="219"/>
      <c r="K10" s="219"/>
      <c r="L10" s="219"/>
      <c r="M10" s="144"/>
      <c r="N10" s="221"/>
      <c r="O10" s="221"/>
      <c r="P10" s="221"/>
      <c r="Q10" s="221"/>
      <c r="R10" s="221"/>
      <c r="S10" s="221"/>
      <c r="T10" s="221"/>
      <c r="U10" s="221"/>
      <c r="V10" s="39"/>
      <c r="W10" s="39"/>
      <c r="X10" s="39"/>
      <c r="Y10" s="39"/>
      <c r="Z10" s="39"/>
      <c r="AA10" s="39"/>
      <c r="AB10" s="39"/>
      <c r="AC10" s="39"/>
      <c r="AD10" s="39"/>
      <c r="AE10" s="39"/>
      <c r="AF10" s="39"/>
      <c r="AG10" s="39"/>
      <c r="AH10" s="39"/>
      <c r="AI10" s="39"/>
      <c r="AJ10" s="39"/>
      <c r="AK10" s="39"/>
      <c r="AL10" s="39"/>
      <c r="AM10" s="39"/>
      <c r="AN10" s="39"/>
      <c r="AO10" s="39"/>
      <c r="AP10" s="39"/>
      <c r="AQ10" s="39"/>
    </row>
    <row r="11" spans="1:43" s="43" customFormat="1" ht="24.75" customHeight="1" thickBot="1" x14ac:dyDescent="0.3">
      <c r="A11" s="95"/>
      <c r="B11" s="96" t="s">
        <v>9</v>
      </c>
      <c r="C11" s="97"/>
      <c r="D11" s="97"/>
      <c r="E11" s="97"/>
      <c r="F11" s="97"/>
      <c r="G11" s="97"/>
      <c r="H11" s="97"/>
      <c r="I11" s="97"/>
      <c r="J11" s="97"/>
      <c r="K11" s="97"/>
      <c r="L11" s="97"/>
      <c r="M11" s="97"/>
      <c r="N11" s="97"/>
      <c r="O11" s="97"/>
      <c r="P11" s="97"/>
      <c r="Q11" s="97"/>
      <c r="R11" s="97"/>
      <c r="S11" s="97"/>
      <c r="T11" s="97"/>
      <c r="U11" s="97"/>
      <c r="V11" s="42"/>
      <c r="W11" s="42"/>
      <c r="X11" s="42"/>
      <c r="Y11" s="42"/>
      <c r="Z11" s="42"/>
      <c r="AA11" s="42"/>
      <c r="AB11" s="42"/>
      <c r="AC11" s="42"/>
      <c r="AD11" s="42"/>
      <c r="AE11" s="42"/>
      <c r="AF11" s="42"/>
      <c r="AG11" s="42"/>
      <c r="AH11" s="42"/>
      <c r="AI11" s="42"/>
      <c r="AJ11" s="42"/>
      <c r="AK11" s="42"/>
      <c r="AL11" s="42"/>
      <c r="AM11" s="42"/>
      <c r="AN11" s="42"/>
      <c r="AO11" s="42"/>
      <c r="AP11" s="42"/>
      <c r="AQ11" s="42"/>
    </row>
    <row r="12" spans="1:43" ht="57.75" thickBot="1" x14ac:dyDescent="0.25">
      <c r="A12" s="44">
        <v>1</v>
      </c>
      <c r="B12" s="173" t="s">
        <v>363</v>
      </c>
      <c r="C12" s="45">
        <v>1</v>
      </c>
      <c r="D12" s="46"/>
      <c r="E12" s="98"/>
      <c r="F12" s="98">
        <v>450000</v>
      </c>
      <c r="G12" s="98">
        <v>119000</v>
      </c>
      <c r="H12" s="98"/>
      <c r="I12" s="98">
        <v>329134.06575000001</v>
      </c>
      <c r="J12" s="155">
        <f>+IF(F12="N/A","N/A",MIN(F12,I12))</f>
        <v>329134.06575000001</v>
      </c>
      <c r="K12" s="155">
        <f>+IF(F12="N/A","N/A",ROUND(AVERAGE(F12,I12),0))</f>
        <v>389567</v>
      </c>
      <c r="L12" s="155">
        <f t="shared" ref="L12:L19" si="0">+IF(J12="N/A","N/A",AVERAGE(J12:K12))</f>
        <v>359350.53287500003</v>
      </c>
      <c r="M12" s="99"/>
      <c r="N12" s="98"/>
      <c r="O12" s="98">
        <v>450000</v>
      </c>
      <c r="P12" s="98">
        <v>133000</v>
      </c>
      <c r="Q12" s="98"/>
      <c r="R12" s="98">
        <v>370322.07263100002</v>
      </c>
      <c r="S12" s="150">
        <f>+IF(O12="N/A","N/A",MIN(O12,R12))</f>
        <v>370322.07263100002</v>
      </c>
      <c r="T12" s="150">
        <f>+IF(O12="N/A","N/A",ROUND(AVERAGE(O12,R12),0))</f>
        <v>410161</v>
      </c>
      <c r="U12" s="150">
        <f t="shared" ref="U12" si="1">+IF(S12="N/A","N/A",AVERAGE(S12:T12))</f>
        <v>390241.53631550004</v>
      </c>
      <c r="AQ12" s="41"/>
    </row>
    <row r="13" spans="1:43" ht="15.75" thickBot="1" x14ac:dyDescent="0.25">
      <c r="A13" s="44">
        <v>2</v>
      </c>
      <c r="B13" s="173" t="s">
        <v>364</v>
      </c>
      <c r="C13" s="45">
        <v>1</v>
      </c>
      <c r="D13" s="46"/>
      <c r="E13" s="98"/>
      <c r="F13" s="98">
        <v>97782</v>
      </c>
      <c r="G13" s="98">
        <v>73000</v>
      </c>
      <c r="H13" s="98"/>
      <c r="I13" s="98">
        <v>99077.309099999999</v>
      </c>
      <c r="J13" s="155">
        <f t="shared" ref="J13:J76" si="2">+IF(F13="N/A","N/A",MIN(F13,I13))</f>
        <v>97782</v>
      </c>
      <c r="K13" s="155">
        <f t="shared" ref="K13:K76" si="3">+IF(F13="N/A","N/A",ROUND(AVERAGE(F13,I13),0))</f>
        <v>98430</v>
      </c>
      <c r="L13" s="155">
        <f t="shared" si="0"/>
        <v>98106</v>
      </c>
      <c r="M13" s="99"/>
      <c r="N13" s="98"/>
      <c r="O13" s="98">
        <v>115830</v>
      </c>
      <c r="P13" s="98">
        <v>98000</v>
      </c>
      <c r="Q13" s="98"/>
      <c r="R13" s="98">
        <v>109864.1691</v>
      </c>
      <c r="S13" s="150">
        <f t="shared" ref="S13:S76" si="4">+IF(O13="N/A","N/A",MIN(O13,R13))</f>
        <v>109864.1691</v>
      </c>
      <c r="T13" s="150">
        <f t="shared" ref="T13:T76" si="5">+IF(O13="N/A","N/A",ROUND(AVERAGE(O13,R13),0))</f>
        <v>112847</v>
      </c>
      <c r="U13" s="150">
        <f t="shared" ref="U13:U15" si="6">+IF(S13="N/A","N/A",AVERAGE(S13:T13))</f>
        <v>111355.58455</v>
      </c>
      <c r="AQ13" s="41"/>
    </row>
    <row r="14" spans="1:43" ht="15.75" thickBot="1" x14ac:dyDescent="0.25">
      <c r="A14" s="44">
        <v>3</v>
      </c>
      <c r="B14" s="173" t="s">
        <v>134</v>
      </c>
      <c r="C14" s="45">
        <v>1</v>
      </c>
      <c r="D14" s="46"/>
      <c r="E14" s="98"/>
      <c r="F14" s="98">
        <v>175440</v>
      </c>
      <c r="G14" s="98">
        <v>97000</v>
      </c>
      <c r="H14" s="98"/>
      <c r="I14" s="98">
        <v>109486.629</v>
      </c>
      <c r="J14" s="155">
        <f t="shared" si="2"/>
        <v>109486.629</v>
      </c>
      <c r="K14" s="155">
        <f t="shared" si="3"/>
        <v>142463</v>
      </c>
      <c r="L14" s="155">
        <f t="shared" si="0"/>
        <v>125974.81450000001</v>
      </c>
      <c r="M14" s="99"/>
      <c r="N14" s="98"/>
      <c r="O14" s="98">
        <v>195750</v>
      </c>
      <c r="P14" s="98">
        <v>123000</v>
      </c>
      <c r="Q14" s="98"/>
      <c r="R14" s="98">
        <v>111913.6725</v>
      </c>
      <c r="S14" s="150">
        <f t="shared" si="4"/>
        <v>111913.6725</v>
      </c>
      <c r="T14" s="150">
        <f t="shared" si="5"/>
        <v>153832</v>
      </c>
      <c r="U14" s="150">
        <f t="shared" si="6"/>
        <v>132872.83624999999</v>
      </c>
      <c r="AQ14" s="41"/>
    </row>
    <row r="15" spans="1:43" ht="15.75" thickBot="1" x14ac:dyDescent="0.25">
      <c r="A15" s="44">
        <v>4</v>
      </c>
      <c r="B15" s="173" t="s">
        <v>14</v>
      </c>
      <c r="C15" s="45">
        <v>1</v>
      </c>
      <c r="D15" s="46"/>
      <c r="E15" s="98"/>
      <c r="F15" s="98">
        <v>70950</v>
      </c>
      <c r="G15" s="98">
        <v>52000</v>
      </c>
      <c r="H15" s="98"/>
      <c r="I15" s="98">
        <v>82249.807499999995</v>
      </c>
      <c r="J15" s="155">
        <f t="shared" si="2"/>
        <v>70950</v>
      </c>
      <c r="K15" s="155">
        <f t="shared" si="3"/>
        <v>76600</v>
      </c>
      <c r="L15" s="155">
        <f t="shared" si="0"/>
        <v>73775</v>
      </c>
      <c r="M15" s="99"/>
      <c r="N15" s="98"/>
      <c r="O15" s="98">
        <v>87750</v>
      </c>
      <c r="P15" s="98">
        <v>71000</v>
      </c>
      <c r="Q15" s="98"/>
      <c r="R15" s="98">
        <v>93036.667499999996</v>
      </c>
      <c r="S15" s="150">
        <f t="shared" si="4"/>
        <v>87750</v>
      </c>
      <c r="T15" s="150">
        <f t="shared" si="5"/>
        <v>90393</v>
      </c>
      <c r="U15" s="150">
        <f t="shared" si="6"/>
        <v>89071.5</v>
      </c>
      <c r="AQ15" s="41"/>
    </row>
    <row r="16" spans="1:43" ht="15.75" thickBot="1" x14ac:dyDescent="0.25">
      <c r="A16" s="44">
        <v>5</v>
      </c>
      <c r="B16" s="173" t="s">
        <v>15</v>
      </c>
      <c r="C16" s="45">
        <v>1</v>
      </c>
      <c r="D16" s="46"/>
      <c r="E16" s="98"/>
      <c r="F16" s="98">
        <v>63642.15</v>
      </c>
      <c r="G16" s="98">
        <v>53000</v>
      </c>
      <c r="H16" s="98"/>
      <c r="I16" s="98">
        <v>77666.740357500006</v>
      </c>
      <c r="J16" s="155">
        <f t="shared" si="2"/>
        <v>63642.15</v>
      </c>
      <c r="K16" s="155">
        <f t="shared" si="3"/>
        <v>70654</v>
      </c>
      <c r="L16" s="155">
        <f t="shared" si="0"/>
        <v>67148.074999999997</v>
      </c>
      <c r="M16" s="99"/>
      <c r="N16" s="100" t="s">
        <v>8</v>
      </c>
      <c r="O16" s="100" t="s">
        <v>8</v>
      </c>
      <c r="P16" s="100" t="s">
        <v>8</v>
      </c>
      <c r="Q16" s="100" t="s">
        <v>8</v>
      </c>
      <c r="R16" s="100" t="s">
        <v>8</v>
      </c>
      <c r="S16" s="100" t="str">
        <f t="shared" si="4"/>
        <v>N/A</v>
      </c>
      <c r="T16" s="100" t="str">
        <f t="shared" si="5"/>
        <v>N/A</v>
      </c>
      <c r="U16" s="100" t="s">
        <v>8</v>
      </c>
      <c r="AQ16" s="41"/>
    </row>
    <row r="17" spans="1:43" ht="15.75" thickBot="1" x14ac:dyDescent="0.25">
      <c r="A17" s="44">
        <v>6</v>
      </c>
      <c r="B17" s="173" t="s">
        <v>16</v>
      </c>
      <c r="C17" s="45">
        <v>1</v>
      </c>
      <c r="D17" s="46"/>
      <c r="E17" s="98"/>
      <c r="F17" s="98">
        <v>46298.1</v>
      </c>
      <c r="G17" s="98">
        <v>36000</v>
      </c>
      <c r="H17" s="98"/>
      <c r="I17" s="98">
        <v>42519.105405000002</v>
      </c>
      <c r="J17" s="155">
        <f t="shared" si="2"/>
        <v>42519.105405000002</v>
      </c>
      <c r="K17" s="155">
        <f t="shared" si="3"/>
        <v>44409</v>
      </c>
      <c r="L17" s="155">
        <f t="shared" si="0"/>
        <v>43464.052702500005</v>
      </c>
      <c r="M17" s="99"/>
      <c r="N17" s="98"/>
      <c r="O17" s="98">
        <v>61951.5</v>
      </c>
      <c r="P17" s="98">
        <v>46000</v>
      </c>
      <c r="Q17" s="98"/>
      <c r="R17" s="98">
        <v>50609.250404999999</v>
      </c>
      <c r="S17" s="150">
        <f t="shared" si="4"/>
        <v>50609.250404999999</v>
      </c>
      <c r="T17" s="150">
        <f t="shared" si="5"/>
        <v>56280</v>
      </c>
      <c r="U17" s="150">
        <f t="shared" ref="U17:U21" si="7">+IF(S17="N/A","N/A",AVERAGE(S17:T17))</f>
        <v>53444.625202499999</v>
      </c>
      <c r="AQ17" s="41"/>
    </row>
    <row r="18" spans="1:43" ht="15.75" thickBot="1" x14ac:dyDescent="0.25">
      <c r="A18" s="44">
        <v>7</v>
      </c>
      <c r="B18" s="173" t="s">
        <v>365</v>
      </c>
      <c r="C18" s="45">
        <v>1</v>
      </c>
      <c r="D18" s="46"/>
      <c r="E18" s="98"/>
      <c r="F18" s="98">
        <v>26445</v>
      </c>
      <c r="G18" s="98">
        <v>30000</v>
      </c>
      <c r="H18" s="98"/>
      <c r="I18" s="98">
        <v>32765.08725</v>
      </c>
      <c r="J18" s="155">
        <f t="shared" si="2"/>
        <v>26445</v>
      </c>
      <c r="K18" s="155">
        <f t="shared" si="3"/>
        <v>29605</v>
      </c>
      <c r="L18" s="155">
        <f t="shared" si="0"/>
        <v>28025</v>
      </c>
      <c r="M18" s="99"/>
      <c r="N18" s="98"/>
      <c r="O18" s="98">
        <v>34425</v>
      </c>
      <c r="P18" s="98">
        <v>39000</v>
      </c>
      <c r="Q18" s="98"/>
      <c r="R18" s="98">
        <v>36810.159749999999</v>
      </c>
      <c r="S18" s="150">
        <f t="shared" si="4"/>
        <v>34425</v>
      </c>
      <c r="T18" s="150">
        <f t="shared" si="5"/>
        <v>35618</v>
      </c>
      <c r="U18" s="150">
        <f t="shared" si="7"/>
        <v>35021.5</v>
      </c>
      <c r="AQ18" s="41"/>
    </row>
    <row r="19" spans="1:43" ht="15.75" thickBot="1" x14ac:dyDescent="0.25">
      <c r="A19" s="44">
        <v>8</v>
      </c>
      <c r="B19" s="173" t="s">
        <v>366</v>
      </c>
      <c r="C19" s="45">
        <v>1</v>
      </c>
      <c r="D19" s="46"/>
      <c r="E19" s="98"/>
      <c r="F19" s="98">
        <v>15867</v>
      </c>
      <c r="G19" s="98">
        <v>34000</v>
      </c>
      <c r="H19" s="98"/>
      <c r="I19" s="98">
        <v>20737.73835</v>
      </c>
      <c r="J19" s="155">
        <f t="shared" si="2"/>
        <v>15867</v>
      </c>
      <c r="K19" s="155">
        <f t="shared" si="3"/>
        <v>18302</v>
      </c>
      <c r="L19" s="155">
        <f t="shared" si="0"/>
        <v>17084.5</v>
      </c>
      <c r="M19" s="99"/>
      <c r="N19" s="98"/>
      <c r="O19" s="98">
        <v>23355</v>
      </c>
      <c r="P19" s="98">
        <v>45000</v>
      </c>
      <c r="Q19" s="98"/>
      <c r="R19" s="98">
        <v>24782.810850000002</v>
      </c>
      <c r="S19" s="150">
        <f t="shared" si="4"/>
        <v>23355</v>
      </c>
      <c r="T19" s="150">
        <f t="shared" si="5"/>
        <v>24069</v>
      </c>
      <c r="U19" s="150">
        <f t="shared" si="7"/>
        <v>23712</v>
      </c>
      <c r="AQ19" s="41"/>
    </row>
    <row r="20" spans="1:43" ht="16.5" customHeight="1" thickBot="1" x14ac:dyDescent="0.25">
      <c r="A20" s="44">
        <v>9</v>
      </c>
      <c r="B20" s="173" t="s">
        <v>135</v>
      </c>
      <c r="C20" s="45">
        <v>1</v>
      </c>
      <c r="D20" s="48"/>
      <c r="E20" s="101" t="s">
        <v>8</v>
      </c>
      <c r="F20" s="101" t="s">
        <v>8</v>
      </c>
      <c r="G20" s="101" t="s">
        <v>8</v>
      </c>
      <c r="H20" s="101" t="s">
        <v>8</v>
      </c>
      <c r="I20" s="101" t="s">
        <v>8</v>
      </c>
      <c r="J20" s="101" t="str">
        <f t="shared" si="2"/>
        <v>N/A</v>
      </c>
      <c r="K20" s="101" t="str">
        <f t="shared" si="3"/>
        <v>N/A</v>
      </c>
      <c r="L20" s="101" t="s">
        <v>8</v>
      </c>
      <c r="M20" s="99"/>
      <c r="N20" s="98"/>
      <c r="O20" s="98">
        <v>108000</v>
      </c>
      <c r="P20" s="98">
        <v>130000</v>
      </c>
      <c r="Q20" s="98"/>
      <c r="R20" s="98">
        <v>126745.605</v>
      </c>
      <c r="S20" s="150">
        <f t="shared" si="4"/>
        <v>108000</v>
      </c>
      <c r="T20" s="150">
        <f t="shared" si="5"/>
        <v>117373</v>
      </c>
      <c r="U20" s="150">
        <f t="shared" si="7"/>
        <v>112686.5</v>
      </c>
      <c r="AQ20" s="41"/>
    </row>
    <row r="21" spans="1:43" ht="16.5" customHeight="1" thickBot="1" x14ac:dyDescent="0.25">
      <c r="A21" s="44">
        <v>10</v>
      </c>
      <c r="B21" s="173" t="s">
        <v>17</v>
      </c>
      <c r="C21" s="45">
        <v>1</v>
      </c>
      <c r="D21" s="48"/>
      <c r="E21" s="101" t="s">
        <v>8</v>
      </c>
      <c r="F21" s="101" t="s">
        <v>8</v>
      </c>
      <c r="G21" s="101" t="s">
        <v>8</v>
      </c>
      <c r="H21" s="101" t="s">
        <v>8</v>
      </c>
      <c r="I21" s="101" t="s">
        <v>8</v>
      </c>
      <c r="J21" s="101" t="str">
        <f t="shared" si="2"/>
        <v>N/A</v>
      </c>
      <c r="K21" s="101" t="str">
        <f t="shared" si="3"/>
        <v>N/A</v>
      </c>
      <c r="L21" s="101" t="s">
        <v>8</v>
      </c>
      <c r="M21" s="99"/>
      <c r="N21" s="98"/>
      <c r="O21" s="98">
        <v>135000</v>
      </c>
      <c r="P21" s="98">
        <v>76000</v>
      </c>
      <c r="Q21" s="98"/>
      <c r="R21" s="98">
        <v>113262.03</v>
      </c>
      <c r="S21" s="150">
        <f t="shared" si="4"/>
        <v>113262.03</v>
      </c>
      <c r="T21" s="150">
        <f t="shared" si="5"/>
        <v>124131</v>
      </c>
      <c r="U21" s="150">
        <f t="shared" si="7"/>
        <v>118696.515</v>
      </c>
      <c r="AQ21" s="41"/>
    </row>
    <row r="22" spans="1:43" s="49" customFormat="1" ht="15.75" customHeight="1" thickBot="1" x14ac:dyDescent="0.25">
      <c r="A22" s="102"/>
      <c r="B22" s="103" t="s">
        <v>0</v>
      </c>
      <c r="C22" s="104"/>
      <c r="D22" s="104"/>
      <c r="E22" s="104"/>
      <c r="F22" s="104"/>
      <c r="G22" s="104"/>
      <c r="H22" s="104"/>
      <c r="I22" s="104">
        <v>0</v>
      </c>
      <c r="J22" s="104">
        <f t="shared" si="2"/>
        <v>0</v>
      </c>
      <c r="K22" s="104">
        <f t="shared" si="3"/>
        <v>0</v>
      </c>
      <c r="L22" s="104"/>
      <c r="M22" s="104"/>
      <c r="N22" s="104"/>
      <c r="O22" s="104"/>
      <c r="P22" s="104"/>
      <c r="Q22" s="104"/>
      <c r="R22" s="104"/>
      <c r="S22" s="104"/>
      <c r="T22" s="104"/>
      <c r="U22" s="104"/>
      <c r="V22" s="41"/>
      <c r="W22" s="41"/>
      <c r="X22" s="41"/>
      <c r="Y22" s="41"/>
      <c r="Z22" s="41"/>
      <c r="AA22" s="41"/>
      <c r="AB22" s="41"/>
      <c r="AC22" s="41"/>
      <c r="AD22" s="41"/>
      <c r="AE22" s="41"/>
      <c r="AF22" s="41"/>
      <c r="AG22" s="41"/>
      <c r="AH22" s="41"/>
      <c r="AI22" s="41"/>
      <c r="AJ22" s="41"/>
      <c r="AK22" s="41"/>
      <c r="AL22" s="41"/>
      <c r="AM22" s="41"/>
      <c r="AN22" s="41"/>
      <c r="AO22" s="41"/>
      <c r="AP22" s="41"/>
      <c r="AQ22" s="41"/>
    </row>
    <row r="23" spans="1:43" ht="29.25" thickBot="1" x14ac:dyDescent="0.25">
      <c r="A23" s="44">
        <v>11</v>
      </c>
      <c r="B23" s="173" t="s">
        <v>367</v>
      </c>
      <c r="C23" s="45">
        <v>1</v>
      </c>
      <c r="D23" s="46"/>
      <c r="E23" s="98"/>
      <c r="F23" s="98">
        <v>2250405</v>
      </c>
      <c r="G23" s="98">
        <v>531000</v>
      </c>
      <c r="H23" s="98"/>
      <c r="I23" s="98">
        <v>1603062.23175</v>
      </c>
      <c r="J23" s="155">
        <f t="shared" si="2"/>
        <v>1603062.23175</v>
      </c>
      <c r="K23" s="155">
        <f t="shared" si="3"/>
        <v>1926734</v>
      </c>
      <c r="L23" s="155">
        <f t="shared" ref="L23:L30" si="8">+IF(J23="N/A","N/A",AVERAGE(J23:K23))</f>
        <v>1764898.1158750001</v>
      </c>
      <c r="M23" s="99"/>
      <c r="N23" s="98"/>
      <c r="O23" s="98">
        <v>2490075</v>
      </c>
      <c r="P23" s="98">
        <v>807000</v>
      </c>
      <c r="Q23" s="98"/>
      <c r="R23" s="98">
        <v>1791832.2817500001</v>
      </c>
      <c r="S23" s="150">
        <f t="shared" si="4"/>
        <v>1791832.2817500001</v>
      </c>
      <c r="T23" s="150">
        <f t="shared" si="5"/>
        <v>2140954</v>
      </c>
      <c r="U23" s="150">
        <f t="shared" ref="U23:U36" si="9">+IF(S23="N/A","N/A",AVERAGE(S23:T23))</f>
        <v>1966393.140875</v>
      </c>
      <c r="AQ23" s="41"/>
    </row>
    <row r="24" spans="1:43" ht="15.75" thickBot="1" x14ac:dyDescent="0.25">
      <c r="A24" s="44">
        <v>12</v>
      </c>
      <c r="B24" s="173" t="s">
        <v>18</v>
      </c>
      <c r="C24" s="45">
        <v>1</v>
      </c>
      <c r="D24" s="46"/>
      <c r="E24" s="98"/>
      <c r="F24" s="98">
        <v>755391.75</v>
      </c>
      <c r="G24" s="98">
        <v>182000</v>
      </c>
      <c r="H24" s="98"/>
      <c r="I24" s="98">
        <v>287355.20861249999</v>
      </c>
      <c r="J24" s="155">
        <f t="shared" si="2"/>
        <v>287355.20861249999</v>
      </c>
      <c r="K24" s="155">
        <f t="shared" si="3"/>
        <v>521373</v>
      </c>
      <c r="L24" s="155">
        <f t="shared" si="8"/>
        <v>404364.10430625</v>
      </c>
      <c r="M24" s="99"/>
      <c r="N24" s="98"/>
      <c r="O24" s="98">
        <v>804026.25</v>
      </c>
      <c r="P24" s="98">
        <v>252000</v>
      </c>
      <c r="Q24" s="98"/>
      <c r="R24" s="98">
        <v>314322.35861250001</v>
      </c>
      <c r="S24" s="150">
        <f t="shared" si="4"/>
        <v>314322.35861250001</v>
      </c>
      <c r="T24" s="150">
        <f t="shared" si="5"/>
        <v>559174</v>
      </c>
      <c r="U24" s="150">
        <f t="shared" si="9"/>
        <v>436748.17930625001</v>
      </c>
      <c r="AQ24" s="41"/>
    </row>
    <row r="25" spans="1:43" ht="15.75" thickBot="1" x14ac:dyDescent="0.25">
      <c r="A25" s="44">
        <v>13</v>
      </c>
      <c r="B25" s="173" t="s">
        <v>19</v>
      </c>
      <c r="C25" s="45">
        <v>1</v>
      </c>
      <c r="D25" s="46"/>
      <c r="E25" s="98"/>
      <c r="F25" s="98">
        <v>258438.6</v>
      </c>
      <c r="G25" s="98">
        <v>99000</v>
      </c>
      <c r="H25" s="98"/>
      <c r="I25" s="98">
        <v>167288.01830999998</v>
      </c>
      <c r="J25" s="155">
        <f t="shared" si="2"/>
        <v>167288.01830999998</v>
      </c>
      <c r="K25" s="155">
        <f t="shared" si="3"/>
        <v>212863</v>
      </c>
      <c r="L25" s="155">
        <f t="shared" si="8"/>
        <v>190075.50915499998</v>
      </c>
      <c r="M25" s="99"/>
      <c r="N25" s="98"/>
      <c r="O25" s="98">
        <v>279909</v>
      </c>
      <c r="P25" s="98">
        <v>131000</v>
      </c>
      <c r="Q25" s="98"/>
      <c r="R25" s="98">
        <v>177265.86380999998</v>
      </c>
      <c r="S25" s="150">
        <f t="shared" si="4"/>
        <v>177265.86380999998</v>
      </c>
      <c r="T25" s="150">
        <f t="shared" si="5"/>
        <v>228587</v>
      </c>
      <c r="U25" s="150">
        <f t="shared" si="9"/>
        <v>202926.431905</v>
      </c>
      <c r="AQ25" s="41"/>
    </row>
    <row r="26" spans="1:43" ht="15.75" thickBot="1" x14ac:dyDescent="0.25">
      <c r="A26" s="44">
        <v>14</v>
      </c>
      <c r="B26" s="173" t="s">
        <v>20</v>
      </c>
      <c r="C26" s="45">
        <v>1</v>
      </c>
      <c r="D26" s="46"/>
      <c r="E26" s="98"/>
      <c r="F26" s="98">
        <v>543251.25</v>
      </c>
      <c r="G26" s="98">
        <v>126799</v>
      </c>
      <c r="H26" s="98"/>
      <c r="I26" s="98">
        <v>226827.44043750002</v>
      </c>
      <c r="J26" s="155">
        <f t="shared" si="2"/>
        <v>226827.44043750002</v>
      </c>
      <c r="K26" s="155">
        <f t="shared" si="3"/>
        <v>385039</v>
      </c>
      <c r="L26" s="155">
        <f t="shared" si="8"/>
        <v>305933.22021875001</v>
      </c>
      <c r="M26" s="99"/>
      <c r="N26" s="98"/>
      <c r="O26" s="98">
        <v>582018.75</v>
      </c>
      <c r="P26" s="98">
        <v>173000</v>
      </c>
      <c r="Q26" s="98"/>
      <c r="R26" s="98">
        <v>237614.3004375</v>
      </c>
      <c r="S26" s="150">
        <f t="shared" si="4"/>
        <v>237614.3004375</v>
      </c>
      <c r="T26" s="150">
        <f t="shared" si="5"/>
        <v>409817</v>
      </c>
      <c r="U26" s="150">
        <f t="shared" si="9"/>
        <v>323715.65021875</v>
      </c>
      <c r="AQ26" s="41"/>
    </row>
    <row r="27" spans="1:43" ht="15.75" thickBot="1" x14ac:dyDescent="0.25">
      <c r="A27" s="44">
        <v>15</v>
      </c>
      <c r="B27" s="173" t="s">
        <v>21</v>
      </c>
      <c r="C27" s="45">
        <v>1</v>
      </c>
      <c r="D27" s="46"/>
      <c r="E27" s="98"/>
      <c r="F27" s="98">
        <v>23794.05</v>
      </c>
      <c r="G27" s="98">
        <v>35568</v>
      </c>
      <c r="H27" s="98"/>
      <c r="I27" s="98">
        <v>52676.282452499996</v>
      </c>
      <c r="J27" s="155">
        <f t="shared" si="2"/>
        <v>23794.05</v>
      </c>
      <c r="K27" s="155">
        <f t="shared" si="3"/>
        <v>38235</v>
      </c>
      <c r="L27" s="155">
        <f t="shared" si="8"/>
        <v>31014.525000000001</v>
      </c>
      <c r="M27" s="99"/>
      <c r="N27" s="98"/>
      <c r="O27" s="98">
        <v>28950.75</v>
      </c>
      <c r="P27" s="98">
        <v>44000</v>
      </c>
      <c r="Q27" s="98"/>
      <c r="R27" s="98">
        <v>57800.0409525</v>
      </c>
      <c r="S27" s="150">
        <f t="shared" si="4"/>
        <v>28950.75</v>
      </c>
      <c r="T27" s="150">
        <f t="shared" si="5"/>
        <v>43375</v>
      </c>
      <c r="U27" s="150">
        <f t="shared" si="9"/>
        <v>36162.875</v>
      </c>
      <c r="AQ27" s="41"/>
    </row>
    <row r="28" spans="1:43" ht="15.75" thickBot="1" x14ac:dyDescent="0.25">
      <c r="A28" s="44">
        <v>16</v>
      </c>
      <c r="B28" s="173" t="s">
        <v>22</v>
      </c>
      <c r="C28" s="45">
        <v>1</v>
      </c>
      <c r="D28" s="46"/>
      <c r="E28" s="98"/>
      <c r="F28" s="98">
        <v>23794.05</v>
      </c>
      <c r="G28" s="98">
        <v>21068</v>
      </c>
      <c r="H28" s="98"/>
      <c r="I28" s="98">
        <v>27057.4899525</v>
      </c>
      <c r="J28" s="155">
        <f t="shared" si="2"/>
        <v>23794.05</v>
      </c>
      <c r="K28" s="155">
        <f t="shared" si="3"/>
        <v>25426</v>
      </c>
      <c r="L28" s="155">
        <f t="shared" si="8"/>
        <v>24610.025000000001</v>
      </c>
      <c r="M28" s="99"/>
      <c r="N28" s="98"/>
      <c r="O28" s="98">
        <v>28950.75</v>
      </c>
      <c r="P28" s="98">
        <v>23000</v>
      </c>
      <c r="Q28" s="98"/>
      <c r="R28" s="98">
        <v>29484.5334525</v>
      </c>
      <c r="S28" s="150">
        <f t="shared" si="4"/>
        <v>28950.75</v>
      </c>
      <c r="T28" s="150">
        <f t="shared" si="5"/>
        <v>29218</v>
      </c>
      <c r="U28" s="150">
        <f t="shared" si="9"/>
        <v>29084.375</v>
      </c>
      <c r="AQ28" s="41"/>
    </row>
    <row r="29" spans="1:43" ht="15.75" thickBot="1" x14ac:dyDescent="0.25">
      <c r="A29" s="44">
        <v>17</v>
      </c>
      <c r="B29" s="173" t="s">
        <v>23</v>
      </c>
      <c r="C29" s="45">
        <v>1</v>
      </c>
      <c r="D29" s="46"/>
      <c r="E29" s="98"/>
      <c r="F29" s="98">
        <v>118970.25</v>
      </c>
      <c r="G29" s="98">
        <v>113000</v>
      </c>
      <c r="H29" s="98"/>
      <c r="I29" s="98">
        <v>125848.94726250001</v>
      </c>
      <c r="J29" s="155">
        <f t="shared" si="2"/>
        <v>118970.25</v>
      </c>
      <c r="K29" s="155">
        <f t="shared" si="3"/>
        <v>122410</v>
      </c>
      <c r="L29" s="155">
        <f t="shared" si="8"/>
        <v>120690.125</v>
      </c>
      <c r="M29" s="99"/>
      <c r="N29" s="98"/>
      <c r="O29" s="98">
        <v>138003.75</v>
      </c>
      <c r="P29" s="98">
        <v>136000</v>
      </c>
      <c r="Q29" s="98"/>
      <c r="R29" s="98">
        <v>136635.80726249999</v>
      </c>
      <c r="S29" s="150">
        <f t="shared" si="4"/>
        <v>136635.80726249999</v>
      </c>
      <c r="T29" s="150">
        <f t="shared" si="5"/>
        <v>137320</v>
      </c>
      <c r="U29" s="150">
        <f t="shared" si="9"/>
        <v>136977.90363125</v>
      </c>
      <c r="AQ29" s="41"/>
    </row>
    <row r="30" spans="1:43" ht="15.75" thickBot="1" x14ac:dyDescent="0.25">
      <c r="A30" s="44">
        <v>18</v>
      </c>
      <c r="B30" s="173" t="s">
        <v>24</v>
      </c>
      <c r="C30" s="45">
        <v>1</v>
      </c>
      <c r="D30" s="46"/>
      <c r="E30" s="98"/>
      <c r="F30" s="98">
        <v>23794.05</v>
      </c>
      <c r="G30" s="98">
        <v>46000</v>
      </c>
      <c r="H30" s="98"/>
      <c r="I30" s="98">
        <v>39192.707452499999</v>
      </c>
      <c r="J30" s="155">
        <f t="shared" si="2"/>
        <v>23794.05</v>
      </c>
      <c r="K30" s="155">
        <f t="shared" si="3"/>
        <v>31493</v>
      </c>
      <c r="L30" s="155">
        <f t="shared" si="8"/>
        <v>27643.525000000001</v>
      </c>
      <c r="M30" s="99"/>
      <c r="N30" s="98"/>
      <c r="O30" s="98">
        <v>28950.75</v>
      </c>
      <c r="P30" s="98">
        <v>55000</v>
      </c>
      <c r="Q30" s="98"/>
      <c r="R30" s="98">
        <v>41619.750952499999</v>
      </c>
      <c r="S30" s="150">
        <f t="shared" si="4"/>
        <v>28950.75</v>
      </c>
      <c r="T30" s="150">
        <f t="shared" si="5"/>
        <v>35285</v>
      </c>
      <c r="U30" s="150">
        <f t="shared" si="9"/>
        <v>32117.875</v>
      </c>
      <c r="AQ30" s="41"/>
    </row>
    <row r="31" spans="1:43" ht="15.75" thickBot="1" x14ac:dyDescent="0.25">
      <c r="A31" s="44">
        <v>19</v>
      </c>
      <c r="B31" s="173" t="s">
        <v>25</v>
      </c>
      <c r="C31" s="45">
        <v>1</v>
      </c>
      <c r="D31" s="46"/>
      <c r="E31" s="101" t="s">
        <v>8</v>
      </c>
      <c r="F31" s="101" t="s">
        <v>8</v>
      </c>
      <c r="G31" s="101" t="s">
        <v>8</v>
      </c>
      <c r="H31" s="101" t="s">
        <v>8</v>
      </c>
      <c r="I31" s="101" t="s">
        <v>8</v>
      </c>
      <c r="J31" s="101" t="str">
        <f t="shared" si="2"/>
        <v>N/A</v>
      </c>
      <c r="K31" s="101" t="str">
        <f t="shared" si="3"/>
        <v>N/A</v>
      </c>
      <c r="L31" s="101" t="s">
        <v>8</v>
      </c>
      <c r="M31" s="99"/>
      <c r="N31" s="98"/>
      <c r="O31" s="98">
        <v>162000</v>
      </c>
      <c r="P31" s="98">
        <v>73000</v>
      </c>
      <c r="Q31" s="98"/>
      <c r="R31" s="98">
        <v>80901.45</v>
      </c>
      <c r="S31" s="150">
        <f t="shared" si="4"/>
        <v>80901.45</v>
      </c>
      <c r="T31" s="150">
        <f t="shared" si="5"/>
        <v>121451</v>
      </c>
      <c r="U31" s="150">
        <f t="shared" si="9"/>
        <v>101176.22500000001</v>
      </c>
      <c r="AQ31" s="41"/>
    </row>
    <row r="32" spans="1:43" ht="15.75" thickBot="1" x14ac:dyDescent="0.25">
      <c r="A32" s="44">
        <v>20</v>
      </c>
      <c r="B32" s="173" t="s">
        <v>26</v>
      </c>
      <c r="C32" s="45">
        <v>1</v>
      </c>
      <c r="D32" s="46"/>
      <c r="E32" s="98"/>
      <c r="F32" s="98">
        <v>101913.22500000001</v>
      </c>
      <c r="G32" s="98">
        <v>114546</v>
      </c>
      <c r="H32" s="98"/>
      <c r="I32" s="98">
        <v>101668.17803625</v>
      </c>
      <c r="J32" s="155">
        <f t="shared" si="2"/>
        <v>101668.17803625</v>
      </c>
      <c r="K32" s="155">
        <f t="shared" si="3"/>
        <v>101791</v>
      </c>
      <c r="L32" s="155">
        <f t="shared" ref="L32:L34" si="10">+IF(J32="N/A","N/A",AVERAGE(J32:K32))</f>
        <v>101729.589018125</v>
      </c>
      <c r="M32" s="99"/>
      <c r="N32" s="98"/>
      <c r="O32" s="98">
        <v>112053.375</v>
      </c>
      <c r="P32" s="98">
        <v>145000</v>
      </c>
      <c r="Q32" s="98"/>
      <c r="R32" s="98">
        <v>110297.66603625</v>
      </c>
      <c r="S32" s="150">
        <f t="shared" si="4"/>
        <v>110297.66603625</v>
      </c>
      <c r="T32" s="150">
        <f t="shared" si="5"/>
        <v>111176</v>
      </c>
      <c r="U32" s="150">
        <f t="shared" si="9"/>
        <v>110736.83301812501</v>
      </c>
      <c r="AQ32" s="41"/>
    </row>
    <row r="33" spans="1:43" ht="15.75" thickBot="1" x14ac:dyDescent="0.25">
      <c r="A33" s="44">
        <v>21</v>
      </c>
      <c r="B33" s="173" t="s">
        <v>368</v>
      </c>
      <c r="C33" s="45">
        <v>1</v>
      </c>
      <c r="D33" s="46"/>
      <c r="E33" s="98"/>
      <c r="F33" s="98">
        <v>700000</v>
      </c>
      <c r="G33" s="98">
        <v>145253</v>
      </c>
      <c r="H33" s="98"/>
      <c r="I33" s="98">
        <v>178045.21444500002</v>
      </c>
      <c r="J33" s="155">
        <f t="shared" si="2"/>
        <v>178045.21444500002</v>
      </c>
      <c r="K33" s="155">
        <f t="shared" si="3"/>
        <v>439023</v>
      </c>
      <c r="L33" s="155">
        <f t="shared" si="10"/>
        <v>308534.10722250002</v>
      </c>
      <c r="M33" s="99"/>
      <c r="N33" s="98"/>
      <c r="O33" s="98">
        <v>750000</v>
      </c>
      <c r="P33" s="98">
        <v>198000</v>
      </c>
      <c r="Q33" s="98"/>
      <c r="R33" s="98">
        <v>196922.219445</v>
      </c>
      <c r="S33" s="150">
        <f t="shared" si="4"/>
        <v>196922.219445</v>
      </c>
      <c r="T33" s="150">
        <f t="shared" si="5"/>
        <v>473461</v>
      </c>
      <c r="U33" s="150">
        <f t="shared" si="9"/>
        <v>335191.60972249997</v>
      </c>
      <c r="AQ33" s="41"/>
    </row>
    <row r="34" spans="1:43" ht="15.75" thickBot="1" x14ac:dyDescent="0.25">
      <c r="A34" s="44">
        <v>22</v>
      </c>
      <c r="B34" s="173" t="s">
        <v>369</v>
      </c>
      <c r="C34" s="45">
        <v>1</v>
      </c>
      <c r="D34" s="46"/>
      <c r="E34" s="98"/>
      <c r="F34" s="98">
        <v>67512.149999999994</v>
      </c>
      <c r="G34" s="98">
        <v>152000</v>
      </c>
      <c r="H34" s="98"/>
      <c r="I34" s="98">
        <v>80093.783857500006</v>
      </c>
      <c r="J34" s="155">
        <f t="shared" si="2"/>
        <v>67512.149999999994</v>
      </c>
      <c r="K34" s="155">
        <f t="shared" si="3"/>
        <v>73803</v>
      </c>
      <c r="L34" s="155">
        <f t="shared" si="10"/>
        <v>70657.574999999997</v>
      </c>
      <c r="M34" s="99"/>
      <c r="N34" s="98"/>
      <c r="O34" s="98">
        <v>74702.25</v>
      </c>
      <c r="P34" s="98">
        <v>186000</v>
      </c>
      <c r="Q34" s="98"/>
      <c r="R34" s="98">
        <v>87914.257357500013</v>
      </c>
      <c r="S34" s="150">
        <f t="shared" si="4"/>
        <v>74702.25</v>
      </c>
      <c r="T34" s="150">
        <f t="shared" si="5"/>
        <v>81308</v>
      </c>
      <c r="U34" s="150">
        <f t="shared" si="9"/>
        <v>78005.125</v>
      </c>
      <c r="AQ34" s="41"/>
    </row>
    <row r="35" spans="1:43" ht="16.5" customHeight="1" thickBot="1" x14ac:dyDescent="0.25">
      <c r="A35" s="44">
        <v>23</v>
      </c>
      <c r="B35" s="173" t="s">
        <v>27</v>
      </c>
      <c r="C35" s="45">
        <v>1</v>
      </c>
      <c r="D35" s="48"/>
      <c r="E35" s="101" t="s">
        <v>8</v>
      </c>
      <c r="F35" s="101" t="s">
        <v>8</v>
      </c>
      <c r="G35" s="101" t="s">
        <v>8</v>
      </c>
      <c r="H35" s="101" t="s">
        <v>8</v>
      </c>
      <c r="I35" s="101" t="s">
        <v>8</v>
      </c>
      <c r="J35" s="101" t="str">
        <f t="shared" si="2"/>
        <v>N/A</v>
      </c>
      <c r="K35" s="101" t="str">
        <f t="shared" si="3"/>
        <v>N/A</v>
      </c>
      <c r="L35" s="101" t="s">
        <v>8</v>
      </c>
      <c r="M35" s="99"/>
      <c r="N35" s="98"/>
      <c r="O35" s="98">
        <v>81000</v>
      </c>
      <c r="P35" s="98">
        <v>68000</v>
      </c>
      <c r="Q35" s="98"/>
      <c r="R35" s="98">
        <v>72811.305000000008</v>
      </c>
      <c r="S35" s="150">
        <f t="shared" si="4"/>
        <v>72811.305000000008</v>
      </c>
      <c r="T35" s="150">
        <f t="shared" si="5"/>
        <v>76906</v>
      </c>
      <c r="U35" s="150">
        <f t="shared" si="9"/>
        <v>74858.652499999997</v>
      </c>
      <c r="AQ35" s="41"/>
    </row>
    <row r="36" spans="1:43" ht="15.75" thickBot="1" x14ac:dyDescent="0.25">
      <c r="A36" s="44">
        <v>24</v>
      </c>
      <c r="B36" s="173" t="s">
        <v>370</v>
      </c>
      <c r="C36" s="45">
        <v>1</v>
      </c>
      <c r="D36" s="48"/>
      <c r="E36" s="101" t="s">
        <v>8</v>
      </c>
      <c r="F36" s="101" t="s">
        <v>8</v>
      </c>
      <c r="G36" s="101" t="s">
        <v>8</v>
      </c>
      <c r="H36" s="101" t="s">
        <v>8</v>
      </c>
      <c r="I36" s="101" t="s">
        <v>8</v>
      </c>
      <c r="J36" s="101" t="str">
        <f t="shared" si="2"/>
        <v>N/A</v>
      </c>
      <c r="K36" s="101" t="str">
        <f t="shared" si="3"/>
        <v>N/A</v>
      </c>
      <c r="L36" s="101" t="s">
        <v>8</v>
      </c>
      <c r="M36" s="99"/>
      <c r="N36" s="98"/>
      <c r="O36" s="98">
        <v>121500</v>
      </c>
      <c r="P36" s="98">
        <v>57000</v>
      </c>
      <c r="Q36" s="98"/>
      <c r="R36" s="98">
        <v>99778.455000000002</v>
      </c>
      <c r="S36" s="150">
        <f t="shared" si="4"/>
        <v>99778.455000000002</v>
      </c>
      <c r="T36" s="150">
        <f t="shared" si="5"/>
        <v>110639</v>
      </c>
      <c r="U36" s="150">
        <f t="shared" si="9"/>
        <v>105208.72750000001</v>
      </c>
      <c r="AQ36" s="41"/>
    </row>
    <row r="37" spans="1:43" s="49" customFormat="1" ht="15.75" customHeight="1" thickBot="1" x14ac:dyDescent="0.3">
      <c r="A37" s="102"/>
      <c r="B37" s="105" t="s">
        <v>28</v>
      </c>
      <c r="C37" s="104"/>
      <c r="D37" s="104"/>
      <c r="E37" s="104"/>
      <c r="F37" s="104"/>
      <c r="G37" s="104"/>
      <c r="H37" s="104"/>
      <c r="I37" s="104">
        <v>0</v>
      </c>
      <c r="J37" s="104">
        <f t="shared" si="2"/>
        <v>0</v>
      </c>
      <c r="K37" s="104">
        <f t="shared" si="3"/>
        <v>0</v>
      </c>
      <c r="L37" s="104"/>
      <c r="M37" s="104"/>
      <c r="N37" s="104"/>
      <c r="O37" s="104"/>
      <c r="P37" s="104"/>
      <c r="Q37" s="104"/>
      <c r="R37" s="104"/>
      <c r="S37" s="104"/>
      <c r="T37" s="104"/>
      <c r="U37" s="104"/>
      <c r="V37" s="41"/>
      <c r="W37" s="41"/>
      <c r="X37" s="41"/>
      <c r="Y37" s="41"/>
      <c r="Z37" s="41"/>
      <c r="AA37" s="41"/>
      <c r="AB37" s="41"/>
      <c r="AC37" s="41"/>
      <c r="AD37" s="41"/>
      <c r="AE37" s="41"/>
      <c r="AF37" s="41"/>
      <c r="AG37" s="41"/>
      <c r="AH37" s="41"/>
      <c r="AI37" s="41"/>
      <c r="AJ37" s="41"/>
      <c r="AK37" s="41"/>
      <c r="AL37" s="41"/>
      <c r="AM37" s="41"/>
      <c r="AN37" s="41"/>
      <c r="AO37" s="41"/>
      <c r="AP37" s="41"/>
      <c r="AQ37" s="41"/>
    </row>
    <row r="38" spans="1:43" ht="15.75" thickBot="1" x14ac:dyDescent="0.25">
      <c r="A38" s="44">
        <v>25</v>
      </c>
      <c r="B38" s="173" t="s">
        <v>29</v>
      </c>
      <c r="C38" s="45">
        <v>1</v>
      </c>
      <c r="D38" s="46"/>
      <c r="E38" s="98"/>
      <c r="F38" s="98">
        <v>350000</v>
      </c>
      <c r="G38" s="98">
        <v>203964</v>
      </c>
      <c r="H38" s="98"/>
      <c r="I38" s="98">
        <v>210647.15043750001</v>
      </c>
      <c r="J38" s="155">
        <f t="shared" si="2"/>
        <v>210647.15043750001</v>
      </c>
      <c r="K38" s="155">
        <f t="shared" si="3"/>
        <v>280324</v>
      </c>
      <c r="L38" s="155">
        <f t="shared" ref="L38:L46" si="11">+IF(J38="N/A","N/A",AVERAGE(J38:K38))</f>
        <v>245485.57521874999</v>
      </c>
      <c r="M38" s="99"/>
      <c r="N38" s="98"/>
      <c r="O38" s="98">
        <v>582018.75</v>
      </c>
      <c r="P38" s="98">
        <v>265000</v>
      </c>
      <c r="Q38" s="98"/>
      <c r="R38" s="98">
        <v>237614.3004375</v>
      </c>
      <c r="S38" s="150">
        <f t="shared" si="4"/>
        <v>237614.3004375</v>
      </c>
      <c r="T38" s="150">
        <f t="shared" si="5"/>
        <v>409817</v>
      </c>
      <c r="U38" s="150">
        <f t="shared" ref="U38:U46" si="12">+IF(S38="N/A","N/A",AVERAGE(S38:T38))</f>
        <v>323715.65021875</v>
      </c>
      <c r="AQ38" s="41"/>
    </row>
    <row r="39" spans="1:43" ht="16.5" customHeight="1" thickBot="1" x14ac:dyDescent="0.25">
      <c r="A39" s="44">
        <v>26</v>
      </c>
      <c r="B39" s="173" t="s">
        <v>1</v>
      </c>
      <c r="C39" s="45">
        <v>1</v>
      </c>
      <c r="D39" s="46"/>
      <c r="E39" s="98"/>
      <c r="F39" s="98">
        <v>350000</v>
      </c>
      <c r="G39" s="98">
        <v>192000</v>
      </c>
      <c r="H39" s="98"/>
      <c r="I39" s="98">
        <v>196563.55635</v>
      </c>
      <c r="J39" s="155">
        <f t="shared" si="2"/>
        <v>196563.55635</v>
      </c>
      <c r="K39" s="155">
        <f t="shared" si="3"/>
        <v>273282</v>
      </c>
      <c r="L39" s="155">
        <f t="shared" si="11"/>
        <v>234922.77817499998</v>
      </c>
      <c r="M39" s="99"/>
      <c r="N39" s="98"/>
      <c r="O39" s="98">
        <v>471015</v>
      </c>
      <c r="P39" s="98">
        <v>249000</v>
      </c>
      <c r="Q39" s="98"/>
      <c r="R39" s="98">
        <v>223530.70634999999</v>
      </c>
      <c r="S39" s="150">
        <f t="shared" si="4"/>
        <v>223530.70634999999</v>
      </c>
      <c r="T39" s="150">
        <f t="shared" si="5"/>
        <v>347273</v>
      </c>
      <c r="U39" s="150">
        <f t="shared" si="12"/>
        <v>285401.853175</v>
      </c>
      <c r="AQ39" s="41"/>
    </row>
    <row r="40" spans="1:43" ht="15.75" thickBot="1" x14ac:dyDescent="0.25">
      <c r="A40" s="44">
        <v>27</v>
      </c>
      <c r="B40" s="173" t="s">
        <v>30</v>
      </c>
      <c r="C40" s="45">
        <v>1</v>
      </c>
      <c r="D40" s="46"/>
      <c r="E40" s="98"/>
      <c r="F40" s="98">
        <v>309896.7</v>
      </c>
      <c r="G40" s="98">
        <v>138000</v>
      </c>
      <c r="H40" s="98"/>
      <c r="I40" s="98">
        <v>161864.92444500001</v>
      </c>
      <c r="J40" s="155">
        <f t="shared" si="2"/>
        <v>161864.92444500001</v>
      </c>
      <c r="K40" s="155">
        <f t="shared" si="3"/>
        <v>235881</v>
      </c>
      <c r="L40" s="155">
        <f t="shared" si="11"/>
        <v>198872.96222250001</v>
      </c>
      <c r="M40" s="99"/>
      <c r="N40" s="98"/>
      <c r="O40" s="98">
        <v>337810.5</v>
      </c>
      <c r="P40" s="98">
        <v>176000</v>
      </c>
      <c r="Q40" s="98"/>
      <c r="R40" s="98">
        <v>188832.07444500001</v>
      </c>
      <c r="S40" s="150">
        <f t="shared" si="4"/>
        <v>188832.07444500001</v>
      </c>
      <c r="T40" s="150">
        <f t="shared" si="5"/>
        <v>263321</v>
      </c>
      <c r="U40" s="150">
        <f t="shared" si="12"/>
        <v>226076.53722250002</v>
      </c>
      <c r="AQ40" s="41"/>
    </row>
    <row r="41" spans="1:43" ht="15.75" thickBot="1" x14ac:dyDescent="0.25">
      <c r="A41" s="44">
        <v>28</v>
      </c>
      <c r="B41" s="173" t="s">
        <v>371</v>
      </c>
      <c r="C41" s="45">
        <v>1</v>
      </c>
      <c r="D41" s="46"/>
      <c r="E41" s="98"/>
      <c r="F41" s="98">
        <v>309896.7</v>
      </c>
      <c r="G41" s="98">
        <v>75000</v>
      </c>
      <c r="H41" s="98"/>
      <c r="I41" s="98">
        <v>161864.92444500001</v>
      </c>
      <c r="J41" s="155">
        <f t="shared" si="2"/>
        <v>161864.92444500001</v>
      </c>
      <c r="K41" s="155">
        <f t="shared" si="3"/>
        <v>235881</v>
      </c>
      <c r="L41" s="155">
        <f t="shared" si="11"/>
        <v>198872.96222250001</v>
      </c>
      <c r="M41" s="99"/>
      <c r="N41" s="98"/>
      <c r="O41" s="98">
        <v>337810.5</v>
      </c>
      <c r="P41" s="98">
        <v>94000</v>
      </c>
      <c r="Q41" s="98"/>
      <c r="R41" s="98">
        <v>172651.784445</v>
      </c>
      <c r="S41" s="150">
        <f t="shared" si="4"/>
        <v>172651.784445</v>
      </c>
      <c r="T41" s="150">
        <f t="shared" si="5"/>
        <v>255231</v>
      </c>
      <c r="U41" s="150">
        <f t="shared" si="12"/>
        <v>213941.3922225</v>
      </c>
      <c r="AQ41" s="41"/>
    </row>
    <row r="42" spans="1:43" ht="15.75" thickBot="1" x14ac:dyDescent="0.25">
      <c r="A42" s="44">
        <v>29</v>
      </c>
      <c r="B42" s="173" t="s">
        <v>372</v>
      </c>
      <c r="C42" s="45">
        <v>1</v>
      </c>
      <c r="D42" s="46"/>
      <c r="E42" s="98"/>
      <c r="F42" s="98">
        <v>195512.4</v>
      </c>
      <c r="G42" s="98">
        <v>75000</v>
      </c>
      <c r="H42" s="98"/>
      <c r="I42" s="98">
        <v>146043.29754000003</v>
      </c>
      <c r="J42" s="155">
        <f t="shared" si="2"/>
        <v>146043.29754000003</v>
      </c>
      <c r="K42" s="155">
        <f t="shared" si="3"/>
        <v>170778</v>
      </c>
      <c r="L42" s="155">
        <f t="shared" si="11"/>
        <v>158410.64877000003</v>
      </c>
      <c r="M42" s="99"/>
      <c r="N42" s="98"/>
      <c r="O42" s="98">
        <v>218106</v>
      </c>
      <c r="P42" s="98">
        <v>92000</v>
      </c>
      <c r="Q42" s="98"/>
      <c r="R42" s="98">
        <v>156830.15754000001</v>
      </c>
      <c r="S42" s="150">
        <f t="shared" si="4"/>
        <v>156830.15754000001</v>
      </c>
      <c r="T42" s="150">
        <f t="shared" si="5"/>
        <v>187468</v>
      </c>
      <c r="U42" s="150">
        <f t="shared" si="12"/>
        <v>172149.07877000002</v>
      </c>
      <c r="AQ42" s="41"/>
    </row>
    <row r="43" spans="1:43" ht="15.75" thickBot="1" x14ac:dyDescent="0.25">
      <c r="A43" s="44">
        <v>30</v>
      </c>
      <c r="B43" s="173" t="s">
        <v>373</v>
      </c>
      <c r="C43" s="45">
        <v>1</v>
      </c>
      <c r="D43" s="46"/>
      <c r="E43" s="98"/>
      <c r="F43" s="98">
        <v>131154.29999999999</v>
      </c>
      <c r="G43" s="98">
        <v>68000</v>
      </c>
      <c r="H43" s="98"/>
      <c r="I43" s="98">
        <v>114613.084215</v>
      </c>
      <c r="J43" s="155">
        <f t="shared" si="2"/>
        <v>114613.084215</v>
      </c>
      <c r="K43" s="155">
        <f t="shared" si="3"/>
        <v>122884</v>
      </c>
      <c r="L43" s="155">
        <f t="shared" si="11"/>
        <v>118748.54210749999</v>
      </c>
      <c r="M43" s="99"/>
      <c r="N43" s="98"/>
      <c r="O43" s="98">
        <v>145354.5</v>
      </c>
      <c r="P43" s="98">
        <v>87000</v>
      </c>
      <c r="Q43" s="98"/>
      <c r="R43" s="98">
        <v>119467.17121499999</v>
      </c>
      <c r="S43" s="150">
        <f t="shared" si="4"/>
        <v>119467.17121499999</v>
      </c>
      <c r="T43" s="150">
        <f t="shared" si="5"/>
        <v>132411</v>
      </c>
      <c r="U43" s="150">
        <f t="shared" si="12"/>
        <v>125939.08560749999</v>
      </c>
      <c r="AQ43" s="41"/>
    </row>
    <row r="44" spans="1:43" ht="15.75" thickBot="1" x14ac:dyDescent="0.25">
      <c r="A44" s="44">
        <v>31</v>
      </c>
      <c r="B44" s="173" t="s">
        <v>374</v>
      </c>
      <c r="C44" s="45">
        <v>1</v>
      </c>
      <c r="D44" s="46"/>
      <c r="E44" s="98"/>
      <c r="F44" s="98">
        <v>182612.4</v>
      </c>
      <c r="G44" s="98">
        <v>79000</v>
      </c>
      <c r="H44" s="98"/>
      <c r="I44" s="98">
        <v>157671.53262000001</v>
      </c>
      <c r="J44" s="155">
        <f t="shared" si="2"/>
        <v>157671.53262000001</v>
      </c>
      <c r="K44" s="155">
        <f t="shared" si="3"/>
        <v>170142</v>
      </c>
      <c r="L44" s="155">
        <f t="shared" si="11"/>
        <v>163906.76631000001</v>
      </c>
      <c r="M44" s="99"/>
      <c r="N44" s="98"/>
      <c r="O44" s="98">
        <v>204606</v>
      </c>
      <c r="P44" s="98">
        <v>107000</v>
      </c>
      <c r="Q44" s="98"/>
      <c r="R44" s="98">
        <v>165761.67762</v>
      </c>
      <c r="S44" s="150">
        <f t="shared" si="4"/>
        <v>165761.67762</v>
      </c>
      <c r="T44" s="150">
        <f t="shared" si="5"/>
        <v>185184</v>
      </c>
      <c r="U44" s="150">
        <f t="shared" si="12"/>
        <v>175472.83880999999</v>
      </c>
      <c r="AQ44" s="41"/>
    </row>
    <row r="45" spans="1:43" ht="15.75" thickBot="1" x14ac:dyDescent="0.25">
      <c r="A45" s="44">
        <v>32</v>
      </c>
      <c r="B45" s="173" t="s">
        <v>375</v>
      </c>
      <c r="C45" s="45">
        <v>1</v>
      </c>
      <c r="D45" s="46"/>
      <c r="E45" s="98"/>
      <c r="F45" s="98">
        <v>112520.25</v>
      </c>
      <c r="G45" s="98">
        <v>61000</v>
      </c>
      <c r="H45" s="98"/>
      <c r="I45" s="98">
        <v>94836.724762500002</v>
      </c>
      <c r="J45" s="155">
        <f t="shared" si="2"/>
        <v>94836.724762500002</v>
      </c>
      <c r="K45" s="155">
        <f t="shared" si="3"/>
        <v>103678</v>
      </c>
      <c r="L45" s="155">
        <f t="shared" si="11"/>
        <v>99257.362381250001</v>
      </c>
      <c r="M45" s="99"/>
      <c r="N45" s="98"/>
      <c r="O45" s="98">
        <v>120453.75</v>
      </c>
      <c r="P45" s="98">
        <v>760000</v>
      </c>
      <c r="Q45" s="98"/>
      <c r="R45" s="98">
        <v>96454.753762499997</v>
      </c>
      <c r="S45" s="150">
        <f t="shared" si="4"/>
        <v>96454.753762499997</v>
      </c>
      <c r="T45" s="150">
        <f t="shared" si="5"/>
        <v>108454</v>
      </c>
      <c r="U45" s="150">
        <f t="shared" si="12"/>
        <v>102454.37688125001</v>
      </c>
      <c r="AQ45" s="41"/>
    </row>
    <row r="46" spans="1:43" ht="15.75" thickBot="1" x14ac:dyDescent="0.25">
      <c r="A46" s="44">
        <v>33</v>
      </c>
      <c r="B46" s="173" t="s">
        <v>376</v>
      </c>
      <c r="C46" s="45">
        <v>1</v>
      </c>
      <c r="D46" s="46"/>
      <c r="E46" s="98"/>
      <c r="F46" s="98">
        <v>88726.2</v>
      </c>
      <c r="G46" s="98">
        <v>54000</v>
      </c>
      <c r="H46" s="98"/>
      <c r="I46" s="98">
        <v>67088.875769999999</v>
      </c>
      <c r="J46" s="155">
        <f t="shared" si="2"/>
        <v>67088.875769999999</v>
      </c>
      <c r="K46" s="155">
        <f t="shared" si="3"/>
        <v>77908</v>
      </c>
      <c r="L46" s="155">
        <f t="shared" si="11"/>
        <v>72498.437884999992</v>
      </c>
      <c r="M46" s="99"/>
      <c r="N46" s="98"/>
      <c r="O46" s="98">
        <v>94203</v>
      </c>
      <c r="P46" s="98">
        <v>69000</v>
      </c>
      <c r="Q46" s="98"/>
      <c r="R46" s="98">
        <v>67358.547269999995</v>
      </c>
      <c r="S46" s="150">
        <f t="shared" si="4"/>
        <v>67358.547269999995</v>
      </c>
      <c r="T46" s="150">
        <f t="shared" si="5"/>
        <v>80781</v>
      </c>
      <c r="U46" s="150">
        <f t="shared" si="12"/>
        <v>74069.77363499999</v>
      </c>
      <c r="AQ46" s="41"/>
    </row>
    <row r="47" spans="1:43" s="49" customFormat="1" ht="15.75" customHeight="1" thickBot="1" x14ac:dyDescent="0.25">
      <c r="A47" s="102"/>
      <c r="B47" s="103" t="s">
        <v>31</v>
      </c>
      <c r="C47" s="104"/>
      <c r="D47" s="104"/>
      <c r="E47" s="104"/>
      <c r="F47" s="104"/>
      <c r="G47" s="104"/>
      <c r="H47" s="104"/>
      <c r="I47" s="104">
        <v>0</v>
      </c>
      <c r="J47" s="104">
        <f t="shared" si="2"/>
        <v>0</v>
      </c>
      <c r="K47" s="104">
        <f t="shared" si="3"/>
        <v>0</v>
      </c>
      <c r="L47" s="104"/>
      <c r="M47" s="104"/>
      <c r="N47" s="104"/>
      <c r="O47" s="104"/>
      <c r="P47" s="104"/>
      <c r="Q47" s="104"/>
      <c r="R47" s="104"/>
      <c r="S47" s="104"/>
      <c r="T47" s="104"/>
      <c r="U47" s="104"/>
      <c r="V47" s="41"/>
      <c r="W47" s="41"/>
      <c r="X47" s="41"/>
      <c r="Y47" s="41"/>
      <c r="Z47" s="41"/>
      <c r="AA47" s="41"/>
      <c r="AB47" s="41"/>
      <c r="AC47" s="41"/>
      <c r="AD47" s="41"/>
      <c r="AE47" s="41"/>
      <c r="AF47" s="41"/>
      <c r="AG47" s="41"/>
      <c r="AH47" s="41"/>
      <c r="AI47" s="41"/>
      <c r="AJ47" s="41"/>
      <c r="AK47" s="41"/>
      <c r="AL47" s="41"/>
      <c r="AM47" s="41"/>
      <c r="AN47" s="41"/>
      <c r="AO47" s="41"/>
      <c r="AP47" s="41"/>
      <c r="AQ47" s="41"/>
    </row>
    <row r="48" spans="1:43" ht="15.75" thickBot="1" x14ac:dyDescent="0.25">
      <c r="A48" s="44">
        <v>34</v>
      </c>
      <c r="B48" s="173" t="s">
        <v>377</v>
      </c>
      <c r="C48" s="45">
        <v>1</v>
      </c>
      <c r="D48" s="46"/>
      <c r="E48" s="98"/>
      <c r="F48" s="98">
        <v>764766.50249999994</v>
      </c>
      <c r="G48" s="98">
        <v>227000</v>
      </c>
      <c r="H48" s="98"/>
      <c r="I48" s="98">
        <v>273134.68882087502</v>
      </c>
      <c r="J48" s="155">
        <f t="shared" si="2"/>
        <v>273134.68882087502</v>
      </c>
      <c r="K48" s="155">
        <f t="shared" si="3"/>
        <v>518951</v>
      </c>
      <c r="L48" s="155">
        <f t="shared" ref="L48:L78" si="13">+IF(J48="N/A","N/A",AVERAGE(J48:K48))</f>
        <v>396042.84441043751</v>
      </c>
      <c r="M48" s="99"/>
      <c r="N48" s="98"/>
      <c r="O48" s="98">
        <v>815877.5625</v>
      </c>
      <c r="P48" s="98">
        <v>321000</v>
      </c>
      <c r="Q48" s="98"/>
      <c r="R48" s="98">
        <v>292419.30229312502</v>
      </c>
      <c r="S48" s="150">
        <f t="shared" si="4"/>
        <v>292419.30229312502</v>
      </c>
      <c r="T48" s="150">
        <f t="shared" si="5"/>
        <v>554148</v>
      </c>
      <c r="U48" s="150">
        <f t="shared" ref="U48:U78" si="14">+IF(S48="N/A","N/A",AVERAGE(S48:T48))</f>
        <v>423283.65114656254</v>
      </c>
      <c r="AQ48" s="41"/>
    </row>
    <row r="49" spans="1:43" ht="15.75" thickBot="1" x14ac:dyDescent="0.25">
      <c r="A49" s="44">
        <v>35</v>
      </c>
      <c r="B49" s="173" t="s">
        <v>32</v>
      </c>
      <c r="C49" s="45">
        <v>1</v>
      </c>
      <c r="D49" s="46"/>
      <c r="E49" s="98"/>
      <c r="F49" s="98">
        <v>305906.60099999997</v>
      </c>
      <c r="G49" s="98">
        <v>159000</v>
      </c>
      <c r="H49" s="98"/>
      <c r="I49" s="98">
        <v>259265.06558504998</v>
      </c>
      <c r="J49" s="155">
        <f t="shared" si="2"/>
        <v>259265.06558504998</v>
      </c>
      <c r="K49" s="155">
        <f t="shared" si="3"/>
        <v>282586</v>
      </c>
      <c r="L49" s="155">
        <f t="shared" si="13"/>
        <v>270925.53279252502</v>
      </c>
      <c r="M49" s="99"/>
      <c r="N49" s="98"/>
      <c r="O49" s="98">
        <v>326351.02500000002</v>
      </c>
      <c r="P49" s="98">
        <v>20000</v>
      </c>
      <c r="Q49" s="98"/>
      <c r="R49" s="98">
        <v>265686.96875175001</v>
      </c>
      <c r="S49" s="150">
        <f t="shared" si="4"/>
        <v>265686.96875175001</v>
      </c>
      <c r="T49" s="150">
        <f t="shared" si="5"/>
        <v>296019</v>
      </c>
      <c r="U49" s="150">
        <f t="shared" si="14"/>
        <v>280852.98437587498</v>
      </c>
      <c r="AQ49" s="41"/>
    </row>
    <row r="50" spans="1:43" ht="15.75" thickBot="1" x14ac:dyDescent="0.25">
      <c r="A50" s="44">
        <v>36</v>
      </c>
      <c r="B50" s="173" t="s">
        <v>33</v>
      </c>
      <c r="C50" s="45">
        <v>1</v>
      </c>
      <c r="D50" s="46"/>
      <c r="E50" s="98"/>
      <c r="F50" s="98">
        <v>98327.121749999991</v>
      </c>
      <c r="G50" s="98">
        <v>113000</v>
      </c>
      <c r="H50" s="98"/>
      <c r="I50" s="98">
        <v>94025.748402337485</v>
      </c>
      <c r="J50" s="155">
        <f t="shared" si="2"/>
        <v>94025.748402337485</v>
      </c>
      <c r="K50" s="155">
        <f t="shared" si="3"/>
        <v>96176</v>
      </c>
      <c r="L50" s="155">
        <f t="shared" si="13"/>
        <v>95100.874201168743</v>
      </c>
      <c r="M50" s="99"/>
      <c r="N50" s="98"/>
      <c r="O50" s="98">
        <v>104898.54375</v>
      </c>
      <c r="P50" s="98">
        <v>158000</v>
      </c>
      <c r="Q50" s="98"/>
      <c r="R50" s="98">
        <v>97919.845313062513</v>
      </c>
      <c r="S50" s="150">
        <f t="shared" si="4"/>
        <v>97919.845313062513</v>
      </c>
      <c r="T50" s="150">
        <f t="shared" si="5"/>
        <v>101409</v>
      </c>
      <c r="U50" s="150">
        <f t="shared" si="14"/>
        <v>99664.422656531257</v>
      </c>
      <c r="AQ50" s="41"/>
    </row>
    <row r="51" spans="1:43" ht="15.75" thickBot="1" x14ac:dyDescent="0.25">
      <c r="A51" s="44">
        <v>37</v>
      </c>
      <c r="B51" s="173" t="s">
        <v>34</v>
      </c>
      <c r="C51" s="45">
        <v>1</v>
      </c>
      <c r="D51" s="46"/>
      <c r="E51" s="98"/>
      <c r="F51" s="98">
        <v>262205.658</v>
      </c>
      <c r="G51" s="98">
        <v>98000</v>
      </c>
      <c r="H51" s="98"/>
      <c r="I51" s="98">
        <v>176165.65802429998</v>
      </c>
      <c r="J51" s="155">
        <f t="shared" si="2"/>
        <v>176165.65802429998</v>
      </c>
      <c r="K51" s="155">
        <f t="shared" si="3"/>
        <v>219186</v>
      </c>
      <c r="L51" s="155">
        <f t="shared" si="13"/>
        <v>197675.82901215</v>
      </c>
      <c r="M51" s="99"/>
      <c r="N51" s="98"/>
      <c r="O51" s="98">
        <v>279729.45</v>
      </c>
      <c r="P51" s="98">
        <v>130000</v>
      </c>
      <c r="Q51" s="98"/>
      <c r="R51" s="98">
        <v>177229.9975005</v>
      </c>
      <c r="S51" s="150">
        <f t="shared" si="4"/>
        <v>177229.9975005</v>
      </c>
      <c r="T51" s="150">
        <f t="shared" si="5"/>
        <v>228480</v>
      </c>
      <c r="U51" s="150">
        <f t="shared" si="14"/>
        <v>202854.99875025</v>
      </c>
      <c r="AQ51" s="41"/>
    </row>
    <row r="52" spans="1:43" ht="15.75" thickBot="1" x14ac:dyDescent="0.25">
      <c r="A52" s="44">
        <v>38</v>
      </c>
      <c r="B52" s="173" t="s">
        <v>35</v>
      </c>
      <c r="C52" s="45">
        <v>1</v>
      </c>
      <c r="D52" s="46"/>
      <c r="E52" s="98"/>
      <c r="F52" s="98">
        <v>174803.772</v>
      </c>
      <c r="G52" s="98">
        <v>116000</v>
      </c>
      <c r="H52" s="98"/>
      <c r="I52" s="98">
        <v>147380.97604859996</v>
      </c>
      <c r="J52" s="155">
        <f t="shared" si="2"/>
        <v>147380.97604859996</v>
      </c>
      <c r="K52" s="155">
        <f t="shared" si="3"/>
        <v>161092</v>
      </c>
      <c r="L52" s="155">
        <f t="shared" si="13"/>
        <v>154236.48802429996</v>
      </c>
      <c r="M52" s="99"/>
      <c r="N52" s="98"/>
      <c r="O52" s="98">
        <v>186486.3</v>
      </c>
      <c r="P52" s="98">
        <v>160000</v>
      </c>
      <c r="Q52" s="98"/>
      <c r="R52" s="98">
        <v>154903.085001</v>
      </c>
      <c r="S52" s="150">
        <f t="shared" si="4"/>
        <v>154903.085001</v>
      </c>
      <c r="T52" s="150">
        <f t="shared" si="5"/>
        <v>170695</v>
      </c>
      <c r="U52" s="150">
        <f t="shared" si="14"/>
        <v>162799.04250049999</v>
      </c>
      <c r="AQ52" s="41"/>
    </row>
    <row r="53" spans="1:43" ht="15.75" thickBot="1" x14ac:dyDescent="0.25">
      <c r="A53" s="44">
        <v>39</v>
      </c>
      <c r="B53" s="173" t="s">
        <v>36</v>
      </c>
      <c r="C53" s="45">
        <v>1</v>
      </c>
      <c r="D53" s="46"/>
      <c r="E53" s="98"/>
      <c r="F53" s="98">
        <v>43700.942999999999</v>
      </c>
      <c r="G53" s="98">
        <v>55000</v>
      </c>
      <c r="H53" s="98"/>
      <c r="I53" s="98">
        <v>65160.751512149996</v>
      </c>
      <c r="J53" s="155">
        <f t="shared" si="2"/>
        <v>43700.942999999999</v>
      </c>
      <c r="K53" s="155">
        <f t="shared" si="3"/>
        <v>54431</v>
      </c>
      <c r="L53" s="155">
        <f t="shared" si="13"/>
        <v>49065.9715</v>
      </c>
      <c r="M53" s="99"/>
      <c r="N53" s="98"/>
      <c r="O53" s="98">
        <v>46621.574999999997</v>
      </c>
      <c r="P53" s="98">
        <v>73000</v>
      </c>
      <c r="Q53" s="98"/>
      <c r="R53" s="98">
        <v>71086.351250249994</v>
      </c>
      <c r="S53" s="150">
        <f t="shared" si="4"/>
        <v>46621.574999999997</v>
      </c>
      <c r="T53" s="150">
        <f t="shared" si="5"/>
        <v>58854</v>
      </c>
      <c r="U53" s="150">
        <f t="shared" si="14"/>
        <v>52737.787499999999</v>
      </c>
      <c r="AQ53" s="41"/>
    </row>
    <row r="54" spans="1:43" ht="15.75" thickBot="1" x14ac:dyDescent="0.25">
      <c r="A54" s="44">
        <v>40</v>
      </c>
      <c r="B54" s="173" t="s">
        <v>37</v>
      </c>
      <c r="C54" s="45">
        <v>1</v>
      </c>
      <c r="D54" s="46"/>
      <c r="E54" s="98"/>
      <c r="F54" s="98">
        <v>65551.414499999999</v>
      </c>
      <c r="G54" s="98">
        <v>53000</v>
      </c>
      <c r="H54" s="98"/>
      <c r="I54" s="98">
        <v>78864.122268225008</v>
      </c>
      <c r="J54" s="155">
        <f t="shared" si="2"/>
        <v>65551.414499999999</v>
      </c>
      <c r="K54" s="155">
        <f t="shared" si="3"/>
        <v>72208</v>
      </c>
      <c r="L54" s="155">
        <f t="shared" si="13"/>
        <v>68879.707250000007</v>
      </c>
      <c r="M54" s="99"/>
      <c r="N54" s="98"/>
      <c r="O54" s="98">
        <v>69932.362500000003</v>
      </c>
      <c r="P54" s="98">
        <v>66000</v>
      </c>
      <c r="Q54" s="98"/>
      <c r="R54" s="98">
        <v>85055.806875375012</v>
      </c>
      <c r="S54" s="150">
        <f t="shared" si="4"/>
        <v>69932.362500000003</v>
      </c>
      <c r="T54" s="150">
        <f t="shared" si="5"/>
        <v>77494</v>
      </c>
      <c r="U54" s="150">
        <f t="shared" si="14"/>
        <v>73713.181249999994</v>
      </c>
      <c r="AQ54" s="41"/>
    </row>
    <row r="55" spans="1:43" ht="15.75" thickBot="1" x14ac:dyDescent="0.25">
      <c r="A55" s="44">
        <v>41</v>
      </c>
      <c r="B55" s="173" t="s">
        <v>38</v>
      </c>
      <c r="C55" s="45">
        <v>1</v>
      </c>
      <c r="D55" s="46"/>
      <c r="E55" s="98"/>
      <c r="F55" s="98">
        <v>43700.942999999999</v>
      </c>
      <c r="G55" s="98">
        <v>54000</v>
      </c>
      <c r="H55" s="98"/>
      <c r="I55" s="98">
        <v>65160.751512149996</v>
      </c>
      <c r="J55" s="155">
        <f t="shared" si="2"/>
        <v>43700.942999999999</v>
      </c>
      <c r="K55" s="155">
        <f t="shared" si="3"/>
        <v>54431</v>
      </c>
      <c r="L55" s="155">
        <f t="shared" si="13"/>
        <v>49065.9715</v>
      </c>
      <c r="M55" s="99"/>
      <c r="N55" s="98"/>
      <c r="O55" s="98">
        <v>46621.574999999997</v>
      </c>
      <c r="P55" s="98">
        <v>67400</v>
      </c>
      <c r="Q55" s="98"/>
      <c r="R55" s="98">
        <v>71086.351250249994</v>
      </c>
      <c r="S55" s="150">
        <f t="shared" si="4"/>
        <v>46621.574999999997</v>
      </c>
      <c r="T55" s="150">
        <f t="shared" si="5"/>
        <v>58854</v>
      </c>
      <c r="U55" s="150">
        <f t="shared" si="14"/>
        <v>52737.787499999999</v>
      </c>
      <c r="AQ55" s="41"/>
    </row>
    <row r="56" spans="1:43" ht="15.75" thickBot="1" x14ac:dyDescent="0.25">
      <c r="A56" s="44">
        <v>42</v>
      </c>
      <c r="B56" s="173" t="s">
        <v>39</v>
      </c>
      <c r="C56" s="45">
        <v>1</v>
      </c>
      <c r="D56" s="46"/>
      <c r="E56" s="98"/>
      <c r="F56" s="98">
        <v>87401.885999999999</v>
      </c>
      <c r="G56" s="98">
        <v>109000</v>
      </c>
      <c r="H56" s="98"/>
      <c r="I56" s="98">
        <v>89870.778024299987</v>
      </c>
      <c r="J56" s="155">
        <f t="shared" si="2"/>
        <v>87401.885999999999</v>
      </c>
      <c r="K56" s="155">
        <f t="shared" si="3"/>
        <v>88636</v>
      </c>
      <c r="L56" s="155">
        <f t="shared" si="13"/>
        <v>88018.942999999999</v>
      </c>
      <c r="M56" s="99"/>
      <c r="N56" s="98"/>
      <c r="O56" s="98">
        <v>93243.15</v>
      </c>
      <c r="P56" s="98">
        <v>136000</v>
      </c>
      <c r="Q56" s="98"/>
      <c r="R56" s="98">
        <v>93631.832500499993</v>
      </c>
      <c r="S56" s="150">
        <f t="shared" si="4"/>
        <v>93243.15</v>
      </c>
      <c r="T56" s="150">
        <f t="shared" si="5"/>
        <v>93437</v>
      </c>
      <c r="U56" s="150">
        <f t="shared" si="14"/>
        <v>93340.074999999997</v>
      </c>
      <c r="AQ56" s="41"/>
    </row>
    <row r="57" spans="1:43" ht="15.75" thickBot="1" x14ac:dyDescent="0.25">
      <c r="A57" s="44">
        <v>43</v>
      </c>
      <c r="B57" s="173" t="s">
        <v>378</v>
      </c>
      <c r="C57" s="45">
        <v>1</v>
      </c>
      <c r="D57" s="46"/>
      <c r="E57" s="98"/>
      <c r="F57" s="98">
        <v>131102.829</v>
      </c>
      <c r="G57" s="98">
        <v>114000</v>
      </c>
      <c r="H57" s="98"/>
      <c r="I57" s="98">
        <v>119974.23453645002</v>
      </c>
      <c r="J57" s="155">
        <f t="shared" si="2"/>
        <v>119974.23453645002</v>
      </c>
      <c r="K57" s="155">
        <f t="shared" si="3"/>
        <v>125539</v>
      </c>
      <c r="L57" s="155">
        <f t="shared" si="13"/>
        <v>122756.617268225</v>
      </c>
      <c r="M57" s="99"/>
      <c r="N57" s="98"/>
      <c r="O57" s="98">
        <v>139864.72500000001</v>
      </c>
      <c r="P57" s="98">
        <v>147000</v>
      </c>
      <c r="Q57" s="98"/>
      <c r="R57" s="98">
        <v>126964.17375074999</v>
      </c>
      <c r="S57" s="150">
        <f t="shared" si="4"/>
        <v>126964.17375074999</v>
      </c>
      <c r="T57" s="150">
        <f t="shared" si="5"/>
        <v>133414</v>
      </c>
      <c r="U57" s="150">
        <f t="shared" si="14"/>
        <v>130189.086875375</v>
      </c>
      <c r="AQ57" s="41"/>
    </row>
    <row r="58" spans="1:43" ht="15.75" thickBot="1" x14ac:dyDescent="0.25">
      <c r="A58" s="44">
        <v>44</v>
      </c>
      <c r="B58" s="173" t="s">
        <v>379</v>
      </c>
      <c r="C58" s="45">
        <v>1</v>
      </c>
      <c r="D58" s="46"/>
      <c r="E58" s="98"/>
      <c r="F58" s="98">
        <v>262205.658</v>
      </c>
      <c r="G58" s="98">
        <v>124000</v>
      </c>
      <c r="H58" s="98"/>
      <c r="I58" s="98">
        <v>151895.22302429998</v>
      </c>
      <c r="J58" s="155">
        <f t="shared" si="2"/>
        <v>151895.22302429998</v>
      </c>
      <c r="K58" s="155">
        <f t="shared" si="3"/>
        <v>207050</v>
      </c>
      <c r="L58" s="155">
        <f t="shared" si="13"/>
        <v>179472.61151214998</v>
      </c>
      <c r="M58" s="99"/>
      <c r="N58" s="98"/>
      <c r="O58" s="98">
        <v>279729.45</v>
      </c>
      <c r="P58" s="98">
        <v>168000</v>
      </c>
      <c r="Q58" s="98"/>
      <c r="R58" s="98">
        <v>161049.70750049999</v>
      </c>
      <c r="S58" s="150">
        <f t="shared" si="4"/>
        <v>161049.70750049999</v>
      </c>
      <c r="T58" s="150">
        <f t="shared" si="5"/>
        <v>220390</v>
      </c>
      <c r="U58" s="150">
        <f t="shared" si="14"/>
        <v>190719.85375025001</v>
      </c>
      <c r="AQ58" s="41"/>
    </row>
    <row r="59" spans="1:43" ht="15.75" thickBot="1" x14ac:dyDescent="0.25">
      <c r="A59" s="44">
        <v>45</v>
      </c>
      <c r="B59" s="173" t="s">
        <v>40</v>
      </c>
      <c r="C59" s="45">
        <v>1</v>
      </c>
      <c r="D59" s="46"/>
      <c r="E59" s="98"/>
      <c r="F59" s="98">
        <v>131102.829</v>
      </c>
      <c r="G59" s="98">
        <v>80000</v>
      </c>
      <c r="H59" s="98"/>
      <c r="I59" s="98">
        <v>117277.51953645003</v>
      </c>
      <c r="J59" s="155">
        <f t="shared" si="2"/>
        <v>117277.51953645003</v>
      </c>
      <c r="K59" s="155">
        <f t="shared" si="3"/>
        <v>124190</v>
      </c>
      <c r="L59" s="155">
        <f t="shared" si="13"/>
        <v>120733.75976822502</v>
      </c>
      <c r="M59" s="99"/>
      <c r="N59" s="98"/>
      <c r="O59" s="98">
        <v>139864.72500000001</v>
      </c>
      <c r="P59" s="98">
        <v>101000</v>
      </c>
      <c r="Q59" s="98"/>
      <c r="R59" s="98">
        <v>118874.02875074999</v>
      </c>
      <c r="S59" s="150">
        <f t="shared" si="4"/>
        <v>118874.02875074999</v>
      </c>
      <c r="T59" s="150">
        <f t="shared" si="5"/>
        <v>129369</v>
      </c>
      <c r="U59" s="150">
        <f t="shared" si="14"/>
        <v>124121.514375375</v>
      </c>
      <c r="AQ59" s="41"/>
    </row>
    <row r="60" spans="1:43" ht="15.75" thickBot="1" x14ac:dyDescent="0.25">
      <c r="A60" s="44">
        <v>46</v>
      </c>
      <c r="B60" s="173" t="s">
        <v>41</v>
      </c>
      <c r="C60" s="45">
        <v>1</v>
      </c>
      <c r="D60" s="46"/>
      <c r="E60" s="98"/>
      <c r="F60" s="98">
        <v>87401.885999999999</v>
      </c>
      <c r="G60" s="98">
        <v>85000</v>
      </c>
      <c r="H60" s="98"/>
      <c r="I60" s="98">
        <v>87174.063024299976</v>
      </c>
      <c r="J60" s="155">
        <f t="shared" si="2"/>
        <v>87174.063024299976</v>
      </c>
      <c r="K60" s="155">
        <f t="shared" si="3"/>
        <v>87288</v>
      </c>
      <c r="L60" s="155">
        <f t="shared" si="13"/>
        <v>87231.031512149988</v>
      </c>
      <c r="M60" s="99"/>
      <c r="N60" s="98"/>
      <c r="O60" s="98">
        <v>93243.15</v>
      </c>
      <c r="P60" s="98">
        <v>118000</v>
      </c>
      <c r="Q60" s="98"/>
      <c r="R60" s="98">
        <v>90935.117500499997</v>
      </c>
      <c r="S60" s="150">
        <f t="shared" si="4"/>
        <v>90935.117500499997</v>
      </c>
      <c r="T60" s="150">
        <f t="shared" si="5"/>
        <v>92089</v>
      </c>
      <c r="U60" s="150">
        <f t="shared" si="14"/>
        <v>91512.058750249998</v>
      </c>
      <c r="AQ60" s="41"/>
    </row>
    <row r="61" spans="1:43" ht="15.75" thickBot="1" x14ac:dyDescent="0.25">
      <c r="A61" s="44">
        <v>47</v>
      </c>
      <c r="B61" s="173" t="s">
        <v>42</v>
      </c>
      <c r="C61" s="45">
        <v>1</v>
      </c>
      <c r="D61" s="46"/>
      <c r="E61" s="98"/>
      <c r="F61" s="98">
        <v>65551.414499999999</v>
      </c>
      <c r="G61" s="98">
        <v>45000</v>
      </c>
      <c r="H61" s="98"/>
      <c r="I61" s="98">
        <v>78864.122268225008</v>
      </c>
      <c r="J61" s="155">
        <f t="shared" si="2"/>
        <v>65551.414499999999</v>
      </c>
      <c r="K61" s="155">
        <f t="shared" si="3"/>
        <v>72208</v>
      </c>
      <c r="L61" s="155">
        <f t="shared" si="13"/>
        <v>68879.707250000007</v>
      </c>
      <c r="M61" s="99"/>
      <c r="N61" s="98"/>
      <c r="O61" s="98">
        <v>69932.362500000003</v>
      </c>
      <c r="P61" s="98">
        <v>48000</v>
      </c>
      <c r="Q61" s="98"/>
      <c r="R61" s="98">
        <v>79662.376875375005</v>
      </c>
      <c r="S61" s="150">
        <f t="shared" si="4"/>
        <v>69932.362500000003</v>
      </c>
      <c r="T61" s="150">
        <f t="shared" si="5"/>
        <v>74797</v>
      </c>
      <c r="U61" s="150">
        <f t="shared" si="14"/>
        <v>72364.681249999994</v>
      </c>
      <c r="AQ61" s="41"/>
    </row>
    <row r="62" spans="1:43" ht="15.75" thickBot="1" x14ac:dyDescent="0.25">
      <c r="A62" s="44">
        <v>48</v>
      </c>
      <c r="B62" s="173" t="s">
        <v>43</v>
      </c>
      <c r="C62" s="45">
        <v>1</v>
      </c>
      <c r="D62" s="46"/>
      <c r="E62" s="98"/>
      <c r="F62" s="98">
        <v>196654.24349999998</v>
      </c>
      <c r="G62" s="98">
        <v>198000</v>
      </c>
      <c r="H62" s="98"/>
      <c r="I62" s="98">
        <v>154372.142268225</v>
      </c>
      <c r="J62" s="155">
        <f t="shared" si="2"/>
        <v>154372.142268225</v>
      </c>
      <c r="K62" s="155">
        <f t="shared" si="3"/>
        <v>175513</v>
      </c>
      <c r="L62" s="155">
        <f t="shared" si="13"/>
        <v>164942.57113411248</v>
      </c>
      <c r="M62" s="99"/>
      <c r="N62" s="98"/>
      <c r="O62" s="98">
        <v>209797.08749999999</v>
      </c>
      <c r="P62" s="98">
        <v>258000</v>
      </c>
      <c r="Q62" s="98"/>
      <c r="R62" s="98">
        <v>168872.540626125</v>
      </c>
      <c r="S62" s="150">
        <f t="shared" si="4"/>
        <v>168872.540626125</v>
      </c>
      <c r="T62" s="150">
        <f t="shared" si="5"/>
        <v>189335</v>
      </c>
      <c r="U62" s="150">
        <f t="shared" si="14"/>
        <v>179103.7703130625</v>
      </c>
      <c r="AQ62" s="41"/>
    </row>
    <row r="63" spans="1:43" ht="15.75" thickBot="1" x14ac:dyDescent="0.25">
      <c r="A63" s="44">
        <v>49</v>
      </c>
      <c r="B63" s="173" t="s">
        <v>44</v>
      </c>
      <c r="C63" s="45">
        <v>1</v>
      </c>
      <c r="D63" s="46"/>
      <c r="E63" s="98"/>
      <c r="F63" s="98">
        <v>131102.829</v>
      </c>
      <c r="G63" s="98">
        <v>111000</v>
      </c>
      <c r="H63" s="98"/>
      <c r="I63" s="98">
        <v>114580.80453645001</v>
      </c>
      <c r="J63" s="155">
        <f t="shared" si="2"/>
        <v>114580.80453645001</v>
      </c>
      <c r="K63" s="155">
        <f t="shared" si="3"/>
        <v>122842</v>
      </c>
      <c r="L63" s="155">
        <f t="shared" si="13"/>
        <v>118711.40226822501</v>
      </c>
      <c r="M63" s="99"/>
      <c r="N63" s="98"/>
      <c r="O63" s="98">
        <v>139864.72500000001</v>
      </c>
      <c r="P63" s="98">
        <v>138000</v>
      </c>
      <c r="Q63" s="98"/>
      <c r="R63" s="98">
        <v>118874.02875074999</v>
      </c>
      <c r="S63" s="150">
        <f t="shared" si="4"/>
        <v>118874.02875074999</v>
      </c>
      <c r="T63" s="150">
        <f t="shared" si="5"/>
        <v>129369</v>
      </c>
      <c r="U63" s="150">
        <f t="shared" si="14"/>
        <v>124121.514375375</v>
      </c>
      <c r="AQ63" s="41"/>
    </row>
    <row r="64" spans="1:43" ht="15.75" thickBot="1" x14ac:dyDescent="0.25">
      <c r="A64" s="44">
        <v>50</v>
      </c>
      <c r="B64" s="173" t="s">
        <v>45</v>
      </c>
      <c r="C64" s="45">
        <v>1</v>
      </c>
      <c r="D64" s="46"/>
      <c r="E64" s="98"/>
      <c r="F64" s="98">
        <v>10925.23575</v>
      </c>
      <c r="G64" s="98">
        <v>99000</v>
      </c>
      <c r="H64" s="98"/>
      <c r="I64" s="98">
        <v>25728.690378037496</v>
      </c>
      <c r="J64" s="155">
        <f t="shared" si="2"/>
        <v>10925.23575</v>
      </c>
      <c r="K64" s="155">
        <f t="shared" si="3"/>
        <v>18327</v>
      </c>
      <c r="L64" s="155">
        <f t="shared" si="13"/>
        <v>14626.117875</v>
      </c>
      <c r="M64" s="99"/>
      <c r="N64" s="98"/>
      <c r="O64" s="98">
        <v>11655.393749999999</v>
      </c>
      <c r="P64" s="98">
        <v>127000</v>
      </c>
      <c r="Q64" s="98"/>
      <c r="R64" s="98">
        <v>28558.447812562499</v>
      </c>
      <c r="S64" s="150">
        <f t="shared" si="4"/>
        <v>11655.393749999999</v>
      </c>
      <c r="T64" s="150">
        <f t="shared" si="5"/>
        <v>20107</v>
      </c>
      <c r="U64" s="150">
        <f t="shared" si="14"/>
        <v>15881.196875</v>
      </c>
      <c r="AQ64" s="41"/>
    </row>
    <row r="65" spans="1:43" ht="15.75" thickBot="1" x14ac:dyDescent="0.25">
      <c r="A65" s="44">
        <v>51</v>
      </c>
      <c r="B65" s="173" t="s">
        <v>46</v>
      </c>
      <c r="C65" s="45">
        <v>1</v>
      </c>
      <c r="D65" s="46"/>
      <c r="E65" s="98"/>
      <c r="F65" s="98">
        <v>10925.23575</v>
      </c>
      <c r="G65" s="98">
        <v>61000</v>
      </c>
      <c r="H65" s="98"/>
      <c r="I65" s="98">
        <v>14941.830378037499</v>
      </c>
      <c r="J65" s="155">
        <f t="shared" si="2"/>
        <v>10925.23575</v>
      </c>
      <c r="K65" s="155">
        <f t="shared" si="3"/>
        <v>12934</v>
      </c>
      <c r="L65" s="155">
        <f t="shared" si="13"/>
        <v>11929.617875</v>
      </c>
      <c r="M65" s="99"/>
      <c r="N65" s="98"/>
      <c r="O65" s="98">
        <v>11655.393749999999</v>
      </c>
      <c r="P65" s="98">
        <v>68000</v>
      </c>
      <c r="Q65" s="98"/>
      <c r="R65" s="98">
        <v>15074.8728125625</v>
      </c>
      <c r="S65" s="150">
        <f t="shared" si="4"/>
        <v>11655.393749999999</v>
      </c>
      <c r="T65" s="150">
        <f t="shared" si="5"/>
        <v>13365</v>
      </c>
      <c r="U65" s="150">
        <f t="shared" si="14"/>
        <v>12510.196875</v>
      </c>
      <c r="AQ65" s="41"/>
    </row>
    <row r="66" spans="1:43" ht="15.75" thickBot="1" x14ac:dyDescent="0.25">
      <c r="A66" s="44">
        <v>52</v>
      </c>
      <c r="B66" s="173" t="s">
        <v>47</v>
      </c>
      <c r="C66" s="45">
        <v>1</v>
      </c>
      <c r="D66" s="46"/>
      <c r="E66" s="98"/>
      <c r="F66" s="98">
        <v>43700.942999999999</v>
      </c>
      <c r="G66" s="98">
        <v>100000</v>
      </c>
      <c r="H66" s="98"/>
      <c r="I66" s="98">
        <v>51677.176512149992</v>
      </c>
      <c r="J66" s="155">
        <f t="shared" si="2"/>
        <v>43700.942999999999</v>
      </c>
      <c r="K66" s="155">
        <f t="shared" si="3"/>
        <v>47689</v>
      </c>
      <c r="L66" s="155">
        <f t="shared" si="13"/>
        <v>45694.9715</v>
      </c>
      <c r="M66" s="99"/>
      <c r="N66" s="98"/>
      <c r="O66" s="98">
        <v>46621.574999999997</v>
      </c>
      <c r="P66" s="98">
        <v>117000</v>
      </c>
      <c r="Q66" s="98"/>
      <c r="R66" s="98">
        <v>52209.346250249997</v>
      </c>
      <c r="S66" s="150">
        <f t="shared" si="4"/>
        <v>46621.574999999997</v>
      </c>
      <c r="T66" s="150">
        <f t="shared" si="5"/>
        <v>49415</v>
      </c>
      <c r="U66" s="150">
        <f t="shared" si="14"/>
        <v>48018.287499999999</v>
      </c>
      <c r="AQ66" s="41"/>
    </row>
    <row r="67" spans="1:43" ht="15.75" thickBot="1" x14ac:dyDescent="0.25">
      <c r="A67" s="44">
        <v>53</v>
      </c>
      <c r="B67" s="173" t="s">
        <v>48</v>
      </c>
      <c r="C67" s="45">
        <v>1</v>
      </c>
      <c r="D67" s="46"/>
      <c r="E67" s="98"/>
      <c r="F67" s="98">
        <v>65551.414499999999</v>
      </c>
      <c r="G67" s="98">
        <v>166700</v>
      </c>
      <c r="H67" s="98"/>
      <c r="I67" s="98">
        <v>78864.122268225008</v>
      </c>
      <c r="J67" s="155">
        <f t="shared" si="2"/>
        <v>65551.414499999999</v>
      </c>
      <c r="K67" s="155">
        <f t="shared" si="3"/>
        <v>72208</v>
      </c>
      <c r="L67" s="155">
        <f t="shared" si="13"/>
        <v>68879.707250000007</v>
      </c>
      <c r="M67" s="99"/>
      <c r="N67" s="98"/>
      <c r="O67" s="98">
        <v>69932.362500000003</v>
      </c>
      <c r="P67" s="98">
        <v>209000</v>
      </c>
      <c r="Q67" s="98"/>
      <c r="R67" s="98">
        <v>79662.376875375005</v>
      </c>
      <c r="S67" s="150">
        <f t="shared" si="4"/>
        <v>69932.362500000003</v>
      </c>
      <c r="T67" s="150">
        <f t="shared" si="5"/>
        <v>74797</v>
      </c>
      <c r="U67" s="150">
        <f t="shared" si="14"/>
        <v>72364.681249999994</v>
      </c>
      <c r="AQ67" s="41"/>
    </row>
    <row r="68" spans="1:43" ht="15.75" thickBot="1" x14ac:dyDescent="0.25">
      <c r="A68" s="44">
        <v>54</v>
      </c>
      <c r="B68" s="173" t="s">
        <v>49</v>
      </c>
      <c r="C68" s="45">
        <v>1</v>
      </c>
      <c r="D68" s="46"/>
      <c r="E68" s="98"/>
      <c r="F68" s="98">
        <v>43700.942999999999</v>
      </c>
      <c r="G68" s="98">
        <v>92000</v>
      </c>
      <c r="H68" s="98"/>
      <c r="I68" s="98">
        <v>65160.751512149996</v>
      </c>
      <c r="J68" s="155">
        <f t="shared" si="2"/>
        <v>43700.942999999999</v>
      </c>
      <c r="K68" s="155">
        <f t="shared" si="3"/>
        <v>54431</v>
      </c>
      <c r="L68" s="155">
        <f t="shared" si="13"/>
        <v>49065.9715</v>
      </c>
      <c r="M68" s="99"/>
      <c r="N68" s="98"/>
      <c r="O68" s="98">
        <v>46621.574999999997</v>
      </c>
      <c r="P68" s="98">
        <v>107000</v>
      </c>
      <c r="Q68" s="98"/>
      <c r="R68" s="98">
        <v>65692.921250250001</v>
      </c>
      <c r="S68" s="150">
        <f t="shared" si="4"/>
        <v>46621.574999999997</v>
      </c>
      <c r="T68" s="150">
        <f t="shared" si="5"/>
        <v>56157</v>
      </c>
      <c r="U68" s="150">
        <f t="shared" si="14"/>
        <v>51389.287499999999</v>
      </c>
      <c r="AQ68" s="41"/>
    </row>
    <row r="69" spans="1:43" ht="15.75" thickBot="1" x14ac:dyDescent="0.25">
      <c r="A69" s="44">
        <v>55</v>
      </c>
      <c r="B69" s="173" t="s">
        <v>380</v>
      </c>
      <c r="C69" s="45">
        <v>1</v>
      </c>
      <c r="D69" s="46"/>
      <c r="E69" s="98"/>
      <c r="F69" s="98">
        <v>174803.772</v>
      </c>
      <c r="G69" s="98">
        <v>117000</v>
      </c>
      <c r="H69" s="98"/>
      <c r="I69" s="98">
        <v>177044.84104859995</v>
      </c>
      <c r="J69" s="155">
        <f t="shared" si="2"/>
        <v>174803.772</v>
      </c>
      <c r="K69" s="155">
        <f t="shared" si="3"/>
        <v>175924</v>
      </c>
      <c r="L69" s="155">
        <f t="shared" si="13"/>
        <v>175363.886</v>
      </c>
      <c r="M69" s="99"/>
      <c r="N69" s="98"/>
      <c r="O69" s="98">
        <v>186486.3</v>
      </c>
      <c r="P69" s="98">
        <v>146000</v>
      </c>
      <c r="Q69" s="98"/>
      <c r="R69" s="98">
        <v>181870.23500099999</v>
      </c>
      <c r="S69" s="150">
        <f t="shared" si="4"/>
        <v>181870.23500099999</v>
      </c>
      <c r="T69" s="150">
        <f t="shared" si="5"/>
        <v>184178</v>
      </c>
      <c r="U69" s="150">
        <f t="shared" si="14"/>
        <v>183024.1175005</v>
      </c>
      <c r="AQ69" s="41"/>
    </row>
    <row r="70" spans="1:43" ht="15.75" thickBot="1" x14ac:dyDescent="0.25">
      <c r="A70" s="44">
        <v>56</v>
      </c>
      <c r="B70" s="173" t="s">
        <v>50</v>
      </c>
      <c r="C70" s="45">
        <v>1</v>
      </c>
      <c r="D70" s="46"/>
      <c r="E70" s="98"/>
      <c r="F70" s="98">
        <v>65551.414499999999</v>
      </c>
      <c r="G70" s="98">
        <v>172000</v>
      </c>
      <c r="H70" s="98"/>
      <c r="I70" s="98">
        <v>103134.55726822501</v>
      </c>
      <c r="J70" s="155">
        <f t="shared" si="2"/>
        <v>65551.414499999999</v>
      </c>
      <c r="K70" s="155">
        <f t="shared" si="3"/>
        <v>84343</v>
      </c>
      <c r="L70" s="155">
        <f t="shared" si="13"/>
        <v>74947.207250000007</v>
      </c>
      <c r="M70" s="99"/>
      <c r="N70" s="98"/>
      <c r="O70" s="98">
        <v>69932.362500000003</v>
      </c>
      <c r="P70" s="98">
        <v>220000</v>
      </c>
      <c r="Q70" s="98"/>
      <c r="R70" s="98">
        <v>103932.811875375</v>
      </c>
      <c r="S70" s="150">
        <f t="shared" si="4"/>
        <v>69932.362500000003</v>
      </c>
      <c r="T70" s="150">
        <f t="shared" si="5"/>
        <v>86933</v>
      </c>
      <c r="U70" s="150">
        <f t="shared" si="14"/>
        <v>78432.681249999994</v>
      </c>
      <c r="AQ70" s="41"/>
    </row>
    <row r="71" spans="1:43" ht="15.75" thickBot="1" x14ac:dyDescent="0.25">
      <c r="A71" s="44">
        <v>57</v>
      </c>
      <c r="B71" s="173" t="s">
        <v>381</v>
      </c>
      <c r="C71" s="45">
        <v>1</v>
      </c>
      <c r="D71" s="46"/>
      <c r="E71" s="98"/>
      <c r="F71" s="98">
        <v>480710.37300000002</v>
      </c>
      <c r="G71" s="98">
        <v>121000</v>
      </c>
      <c r="H71" s="98"/>
      <c r="I71" s="98">
        <v>197573.12554455001</v>
      </c>
      <c r="J71" s="155">
        <f t="shared" si="2"/>
        <v>197573.12554455001</v>
      </c>
      <c r="K71" s="155">
        <f t="shared" si="3"/>
        <v>339142</v>
      </c>
      <c r="L71" s="155">
        <f t="shared" si="13"/>
        <v>268357.56277227501</v>
      </c>
      <c r="M71" s="99"/>
      <c r="N71" s="98"/>
      <c r="O71" s="98">
        <v>512837.32499999995</v>
      </c>
      <c r="P71" s="98">
        <v>143000</v>
      </c>
      <c r="Q71" s="98"/>
      <c r="R71" s="98">
        <v>199524.41458425001</v>
      </c>
      <c r="S71" s="150">
        <f t="shared" si="4"/>
        <v>199524.41458425001</v>
      </c>
      <c r="T71" s="150">
        <f t="shared" si="5"/>
        <v>356181</v>
      </c>
      <c r="U71" s="150">
        <f t="shared" si="14"/>
        <v>277852.70729212498</v>
      </c>
      <c r="AQ71" s="41"/>
    </row>
    <row r="72" spans="1:43" ht="15.75" thickBot="1" x14ac:dyDescent="0.25">
      <c r="A72" s="44">
        <v>58</v>
      </c>
      <c r="B72" s="173" t="s">
        <v>51</v>
      </c>
      <c r="C72" s="45">
        <v>1</v>
      </c>
      <c r="D72" s="46"/>
      <c r="E72" s="98"/>
      <c r="F72" s="98">
        <v>43700.942999999999</v>
      </c>
      <c r="G72" s="98">
        <v>69000</v>
      </c>
      <c r="H72" s="98"/>
      <c r="I72" s="98">
        <v>59767.321512149996</v>
      </c>
      <c r="J72" s="155">
        <f t="shared" si="2"/>
        <v>43700.942999999999</v>
      </c>
      <c r="K72" s="155">
        <f t="shared" si="3"/>
        <v>51734</v>
      </c>
      <c r="L72" s="155">
        <f t="shared" si="13"/>
        <v>47717.4715</v>
      </c>
      <c r="M72" s="99"/>
      <c r="N72" s="98"/>
      <c r="O72" s="98">
        <v>46621.574999999997</v>
      </c>
      <c r="P72" s="98">
        <v>87000</v>
      </c>
      <c r="Q72" s="98"/>
      <c r="R72" s="98">
        <v>60299.491250250001</v>
      </c>
      <c r="S72" s="150">
        <f t="shared" si="4"/>
        <v>46621.574999999997</v>
      </c>
      <c r="T72" s="150">
        <f t="shared" si="5"/>
        <v>53461</v>
      </c>
      <c r="U72" s="150">
        <f t="shared" si="14"/>
        <v>50041.287499999999</v>
      </c>
      <c r="AQ72" s="41"/>
    </row>
    <row r="73" spans="1:43" ht="15.75" thickBot="1" x14ac:dyDescent="0.25">
      <c r="A73" s="44">
        <v>59</v>
      </c>
      <c r="B73" s="173" t="s">
        <v>52</v>
      </c>
      <c r="C73" s="45">
        <v>1</v>
      </c>
      <c r="D73" s="46"/>
      <c r="E73" s="98"/>
      <c r="F73" s="98">
        <v>196654.24349999998</v>
      </c>
      <c r="G73" s="98">
        <v>152000</v>
      </c>
      <c r="H73" s="98"/>
      <c r="I73" s="98">
        <v>146281.99726822501</v>
      </c>
      <c r="J73" s="155">
        <f t="shared" si="2"/>
        <v>146281.99726822501</v>
      </c>
      <c r="K73" s="155">
        <f t="shared" si="3"/>
        <v>171468</v>
      </c>
      <c r="L73" s="155">
        <f t="shared" si="13"/>
        <v>158874.9986341125</v>
      </c>
      <c r="M73" s="99"/>
      <c r="N73" s="98"/>
      <c r="O73" s="98">
        <v>209797.08749999999</v>
      </c>
      <c r="P73" s="98">
        <v>195000</v>
      </c>
      <c r="Q73" s="98"/>
      <c r="R73" s="98">
        <v>155170.39687537501</v>
      </c>
      <c r="S73" s="150">
        <f t="shared" si="4"/>
        <v>155170.39687537501</v>
      </c>
      <c r="T73" s="150">
        <f t="shared" si="5"/>
        <v>182484</v>
      </c>
      <c r="U73" s="150">
        <f t="shared" si="14"/>
        <v>168827.1984376875</v>
      </c>
      <c r="AQ73" s="41"/>
    </row>
    <row r="74" spans="1:43" ht="15.75" thickBot="1" x14ac:dyDescent="0.25">
      <c r="A74" s="44">
        <v>60</v>
      </c>
      <c r="B74" s="173" t="s">
        <v>53</v>
      </c>
      <c r="C74" s="45">
        <v>1</v>
      </c>
      <c r="D74" s="46"/>
      <c r="E74" s="98"/>
      <c r="F74" s="98">
        <v>65551.414499999999</v>
      </c>
      <c r="G74" s="98">
        <v>75000</v>
      </c>
      <c r="H74" s="98"/>
      <c r="I74" s="98">
        <v>78864.122268225008</v>
      </c>
      <c r="J74" s="155">
        <f t="shared" si="2"/>
        <v>65551.414499999999</v>
      </c>
      <c r="K74" s="155">
        <f t="shared" si="3"/>
        <v>72208</v>
      </c>
      <c r="L74" s="155">
        <f t="shared" si="13"/>
        <v>68879.707250000007</v>
      </c>
      <c r="M74" s="99"/>
      <c r="N74" s="98"/>
      <c r="O74" s="98">
        <v>69932.362500000003</v>
      </c>
      <c r="P74" s="98">
        <v>100000</v>
      </c>
      <c r="Q74" s="98"/>
      <c r="R74" s="98">
        <v>85055.806875375012</v>
      </c>
      <c r="S74" s="150">
        <f t="shared" si="4"/>
        <v>69932.362500000003</v>
      </c>
      <c r="T74" s="150">
        <f t="shared" si="5"/>
        <v>77494</v>
      </c>
      <c r="U74" s="150">
        <f t="shared" si="14"/>
        <v>73713.181249999994</v>
      </c>
      <c r="AQ74" s="41"/>
    </row>
    <row r="75" spans="1:43" ht="15.75" thickBot="1" x14ac:dyDescent="0.25">
      <c r="A75" s="44">
        <v>61</v>
      </c>
      <c r="B75" s="173" t="s">
        <v>54</v>
      </c>
      <c r="C75" s="45">
        <v>1</v>
      </c>
      <c r="D75" s="46"/>
      <c r="E75" s="98"/>
      <c r="F75" s="98">
        <v>65551.414499999999</v>
      </c>
      <c r="G75" s="98">
        <v>130000</v>
      </c>
      <c r="H75" s="98"/>
      <c r="I75" s="98">
        <v>78864.122268225008</v>
      </c>
      <c r="J75" s="155">
        <f t="shared" si="2"/>
        <v>65551.414499999999</v>
      </c>
      <c r="K75" s="155">
        <f t="shared" si="3"/>
        <v>72208</v>
      </c>
      <c r="L75" s="155">
        <f t="shared" si="13"/>
        <v>68879.707250000007</v>
      </c>
      <c r="M75" s="99"/>
      <c r="N75" s="98"/>
      <c r="O75" s="98">
        <v>69932.362500000003</v>
      </c>
      <c r="P75" s="98">
        <v>178000</v>
      </c>
      <c r="Q75" s="98"/>
      <c r="R75" s="98">
        <v>85055.806875375012</v>
      </c>
      <c r="S75" s="150">
        <f t="shared" si="4"/>
        <v>69932.362500000003</v>
      </c>
      <c r="T75" s="150">
        <f t="shared" si="5"/>
        <v>77494</v>
      </c>
      <c r="U75" s="150">
        <f t="shared" si="14"/>
        <v>73713.181249999994</v>
      </c>
      <c r="AQ75" s="41"/>
    </row>
    <row r="76" spans="1:43" ht="15.75" thickBot="1" x14ac:dyDescent="0.25">
      <c r="A76" s="44">
        <v>62</v>
      </c>
      <c r="B76" s="173" t="s">
        <v>55</v>
      </c>
      <c r="C76" s="45">
        <v>1</v>
      </c>
      <c r="D76" s="46"/>
      <c r="E76" s="98"/>
      <c r="F76" s="98">
        <v>43700.942999999999</v>
      </c>
      <c r="G76" s="98">
        <v>82000</v>
      </c>
      <c r="H76" s="98"/>
      <c r="I76" s="98">
        <v>65160.751512149996</v>
      </c>
      <c r="J76" s="155">
        <f t="shared" si="2"/>
        <v>43700.942999999999</v>
      </c>
      <c r="K76" s="155">
        <f t="shared" si="3"/>
        <v>54431</v>
      </c>
      <c r="L76" s="155">
        <f t="shared" si="13"/>
        <v>49065.9715</v>
      </c>
      <c r="M76" s="99"/>
      <c r="N76" s="98"/>
      <c r="O76" s="98">
        <v>46621.574999999997</v>
      </c>
      <c r="P76" s="98">
        <v>103000</v>
      </c>
      <c r="Q76" s="98"/>
      <c r="R76" s="98">
        <v>71086.351250249994</v>
      </c>
      <c r="S76" s="150">
        <f t="shared" si="4"/>
        <v>46621.574999999997</v>
      </c>
      <c r="T76" s="150">
        <f t="shared" si="5"/>
        <v>58854</v>
      </c>
      <c r="U76" s="150">
        <f t="shared" si="14"/>
        <v>52737.787499999999</v>
      </c>
      <c r="AQ76" s="41"/>
    </row>
    <row r="77" spans="1:43" ht="15.75" thickBot="1" x14ac:dyDescent="0.25">
      <c r="A77" s="44">
        <v>63</v>
      </c>
      <c r="B77" s="173" t="s">
        <v>56</v>
      </c>
      <c r="C77" s="45">
        <v>1</v>
      </c>
      <c r="D77" s="46"/>
      <c r="E77" s="98"/>
      <c r="F77" s="98">
        <v>524411.31599999999</v>
      </c>
      <c r="G77" s="98">
        <v>99000</v>
      </c>
      <c r="H77" s="98"/>
      <c r="I77" s="98">
        <v>222888.99604860001</v>
      </c>
      <c r="J77" s="155">
        <f t="shared" ref="J77:J140" si="15">+IF(F77="N/A","N/A",MIN(F77,I77))</f>
        <v>222888.99604860001</v>
      </c>
      <c r="K77" s="155">
        <f t="shared" ref="K77:K140" si="16">+IF(F77="N/A","N/A",ROUND(AVERAGE(F77,I77),0))</f>
        <v>373650</v>
      </c>
      <c r="L77" s="155">
        <f t="shared" si="13"/>
        <v>298269.49802429997</v>
      </c>
      <c r="M77" s="99"/>
      <c r="N77" s="98"/>
      <c r="O77" s="98">
        <v>559458.9</v>
      </c>
      <c r="P77" s="98">
        <v>116000</v>
      </c>
      <c r="Q77" s="98"/>
      <c r="R77" s="98">
        <v>241197.965001</v>
      </c>
      <c r="S77" s="150">
        <f t="shared" ref="S77:S140" si="17">+IF(O77="N/A","N/A",MIN(O77,R77))</f>
        <v>241197.965001</v>
      </c>
      <c r="T77" s="150">
        <f t="shared" ref="T77:T140" si="18">+IF(O77="N/A","N/A",ROUND(AVERAGE(O77,R77),0))</f>
        <v>400328</v>
      </c>
      <c r="U77" s="150">
        <f t="shared" si="14"/>
        <v>320762.98250049999</v>
      </c>
      <c r="AQ77" s="41"/>
    </row>
    <row r="78" spans="1:43" ht="15.75" thickBot="1" x14ac:dyDescent="0.25">
      <c r="A78" s="44">
        <v>64</v>
      </c>
      <c r="B78" s="173" t="s">
        <v>143</v>
      </c>
      <c r="C78" s="45">
        <v>1</v>
      </c>
      <c r="D78" s="46"/>
      <c r="E78" s="98"/>
      <c r="F78" s="98">
        <v>65551.414499999999</v>
      </c>
      <c r="G78" s="98">
        <v>55000</v>
      </c>
      <c r="H78" s="98"/>
      <c r="I78" s="98">
        <v>73470.692268225015</v>
      </c>
      <c r="J78" s="155">
        <f t="shared" si="15"/>
        <v>65551.414499999999</v>
      </c>
      <c r="K78" s="155">
        <f t="shared" si="16"/>
        <v>69511</v>
      </c>
      <c r="L78" s="155">
        <f t="shared" si="13"/>
        <v>67531.207250000007</v>
      </c>
      <c r="M78" s="99"/>
      <c r="N78" s="98"/>
      <c r="O78" s="98">
        <v>69932.362500000003</v>
      </c>
      <c r="P78" s="98">
        <v>73000</v>
      </c>
      <c r="Q78" s="98"/>
      <c r="R78" s="98">
        <v>85055.806875375012</v>
      </c>
      <c r="S78" s="150">
        <f t="shared" si="17"/>
        <v>69932.362500000003</v>
      </c>
      <c r="T78" s="150">
        <f t="shared" si="18"/>
        <v>77494</v>
      </c>
      <c r="U78" s="150">
        <f t="shared" si="14"/>
        <v>73713.181249999994</v>
      </c>
      <c r="AQ78" s="41"/>
    </row>
    <row r="79" spans="1:43" s="49" customFormat="1" ht="15.75" customHeight="1" thickBot="1" x14ac:dyDescent="0.3">
      <c r="A79" s="102"/>
      <c r="B79" s="105" t="s">
        <v>4</v>
      </c>
      <c r="C79" s="104"/>
      <c r="D79" s="104"/>
      <c r="E79" s="104"/>
      <c r="F79" s="104"/>
      <c r="G79" s="104"/>
      <c r="H79" s="104"/>
      <c r="I79" s="104">
        <v>0</v>
      </c>
      <c r="J79" s="104">
        <f t="shared" si="15"/>
        <v>0</v>
      </c>
      <c r="K79" s="104">
        <f t="shared" si="16"/>
        <v>0</v>
      </c>
      <c r="L79" s="104"/>
      <c r="M79" s="104"/>
      <c r="N79" s="104"/>
      <c r="O79" s="104"/>
      <c r="P79" s="104"/>
      <c r="Q79" s="104"/>
      <c r="R79" s="104"/>
      <c r="S79" s="104"/>
      <c r="T79" s="104"/>
      <c r="U79" s="104"/>
      <c r="V79" s="41"/>
      <c r="W79" s="41"/>
      <c r="X79" s="41"/>
      <c r="Y79" s="41"/>
      <c r="Z79" s="41"/>
      <c r="AA79" s="41"/>
      <c r="AB79" s="41"/>
      <c r="AC79" s="41"/>
      <c r="AD79" s="41"/>
      <c r="AE79" s="41"/>
      <c r="AF79" s="41"/>
      <c r="AG79" s="41"/>
      <c r="AH79" s="41"/>
      <c r="AI79" s="41"/>
      <c r="AJ79" s="41"/>
      <c r="AK79" s="41"/>
      <c r="AL79" s="41"/>
      <c r="AM79" s="41"/>
      <c r="AN79" s="41"/>
      <c r="AO79" s="41"/>
      <c r="AP79" s="41"/>
      <c r="AQ79" s="41"/>
    </row>
    <row r="80" spans="1:43" ht="15.75" thickBot="1" x14ac:dyDescent="0.25">
      <c r="A80" s="44">
        <v>65</v>
      </c>
      <c r="B80" s="173" t="s">
        <v>382</v>
      </c>
      <c r="C80" s="45">
        <v>1</v>
      </c>
      <c r="D80" s="46"/>
      <c r="E80" s="98"/>
      <c r="F80" s="98">
        <v>349607.54399999999</v>
      </c>
      <c r="G80" s="98">
        <v>90000</v>
      </c>
      <c r="H80" s="98"/>
      <c r="I80" s="98">
        <v>275338.26903239999</v>
      </c>
      <c r="J80" s="155">
        <f t="shared" si="15"/>
        <v>275338.26903239999</v>
      </c>
      <c r="K80" s="155">
        <f t="shared" si="16"/>
        <v>312473</v>
      </c>
      <c r="L80" s="155">
        <f t="shared" ref="L80:L95" si="19">+IF(J80="N/A","N/A",AVERAGE(J80:K80))</f>
        <v>293905.63451619999</v>
      </c>
      <c r="M80" s="99"/>
      <c r="N80" s="98"/>
      <c r="O80" s="98">
        <v>372972.6</v>
      </c>
      <c r="P80" s="98">
        <v>151000</v>
      </c>
      <c r="Q80" s="98"/>
      <c r="R80" s="98">
        <v>284847.53333399998</v>
      </c>
      <c r="S80" s="150">
        <f t="shared" si="17"/>
        <v>284847.53333399998</v>
      </c>
      <c r="T80" s="150">
        <f t="shared" si="18"/>
        <v>328910</v>
      </c>
      <c r="U80" s="150">
        <f t="shared" ref="U80:U95" si="20">+IF(S80="N/A","N/A",AVERAGE(S80:T80))</f>
        <v>306878.76666700002</v>
      </c>
      <c r="AQ80" s="41"/>
    </row>
    <row r="81" spans="1:43" ht="15.75" thickBot="1" x14ac:dyDescent="0.25">
      <c r="A81" s="44">
        <v>66</v>
      </c>
      <c r="B81" s="173" t="s">
        <v>383</v>
      </c>
      <c r="C81" s="45">
        <v>1</v>
      </c>
      <c r="D81" s="46"/>
      <c r="E81" s="98"/>
      <c r="F81" s="98">
        <v>480710.37300000002</v>
      </c>
      <c r="G81" s="98">
        <v>96000</v>
      </c>
      <c r="H81" s="98"/>
      <c r="I81" s="98">
        <v>302745.01054454996</v>
      </c>
      <c r="J81" s="155">
        <f t="shared" si="15"/>
        <v>302745.01054454996</v>
      </c>
      <c r="K81" s="155">
        <f t="shared" si="16"/>
        <v>391728</v>
      </c>
      <c r="L81" s="155">
        <f t="shared" si="19"/>
        <v>347236.50527227495</v>
      </c>
      <c r="M81" s="99"/>
      <c r="N81" s="98"/>
      <c r="O81" s="98">
        <v>512837.32499999995</v>
      </c>
      <c r="P81" s="98">
        <v>185000</v>
      </c>
      <c r="Q81" s="98"/>
      <c r="R81" s="98">
        <v>312786.44458424998</v>
      </c>
      <c r="S81" s="150">
        <f t="shared" si="17"/>
        <v>312786.44458424998</v>
      </c>
      <c r="T81" s="150">
        <f t="shared" si="18"/>
        <v>412812</v>
      </c>
      <c r="U81" s="150">
        <f t="shared" si="20"/>
        <v>362799.22229212499</v>
      </c>
      <c r="AQ81" s="41"/>
    </row>
    <row r="82" spans="1:43" ht="15.75" thickBot="1" x14ac:dyDescent="0.25">
      <c r="A82" s="44">
        <v>67</v>
      </c>
      <c r="B82" s="173" t="s">
        <v>57</v>
      </c>
      <c r="C82" s="45">
        <v>1</v>
      </c>
      <c r="D82" s="46"/>
      <c r="E82" s="98"/>
      <c r="F82" s="98">
        <v>54626.178749999999</v>
      </c>
      <c r="G82" s="98">
        <v>65000</v>
      </c>
      <c r="H82" s="98"/>
      <c r="I82" s="98">
        <v>66619.006890187506</v>
      </c>
      <c r="J82" s="155">
        <f t="shared" si="15"/>
        <v>54626.178749999999</v>
      </c>
      <c r="K82" s="155">
        <f t="shared" si="16"/>
        <v>60623</v>
      </c>
      <c r="L82" s="155">
        <f t="shared" si="19"/>
        <v>57624.589374999996</v>
      </c>
      <c r="M82" s="99"/>
      <c r="N82" s="98"/>
      <c r="O82" s="98">
        <v>58276.96875</v>
      </c>
      <c r="P82" s="98">
        <v>81000</v>
      </c>
      <c r="Q82" s="98"/>
      <c r="R82" s="98">
        <v>67284.219062812495</v>
      </c>
      <c r="S82" s="150">
        <f t="shared" si="17"/>
        <v>58276.96875</v>
      </c>
      <c r="T82" s="150">
        <f t="shared" si="18"/>
        <v>62781</v>
      </c>
      <c r="U82" s="150">
        <f t="shared" si="20"/>
        <v>60528.984375</v>
      </c>
      <c r="AQ82" s="41"/>
    </row>
    <row r="83" spans="1:43" ht="15.75" thickBot="1" x14ac:dyDescent="0.25">
      <c r="A83" s="44">
        <v>68</v>
      </c>
      <c r="B83" s="173" t="s">
        <v>384</v>
      </c>
      <c r="C83" s="45">
        <v>1</v>
      </c>
      <c r="D83" s="46"/>
      <c r="E83" s="98"/>
      <c r="F83" s="98">
        <v>262205.658</v>
      </c>
      <c r="G83" s="98">
        <v>69000</v>
      </c>
      <c r="H83" s="98"/>
      <c r="I83" s="98">
        <v>151895.22302429998</v>
      </c>
      <c r="J83" s="155">
        <f t="shared" si="15"/>
        <v>151895.22302429998</v>
      </c>
      <c r="K83" s="155">
        <f t="shared" si="16"/>
        <v>207050</v>
      </c>
      <c r="L83" s="155">
        <f t="shared" si="19"/>
        <v>179472.61151214998</v>
      </c>
      <c r="M83" s="99"/>
      <c r="N83" s="98"/>
      <c r="O83" s="98">
        <v>279729.45</v>
      </c>
      <c r="P83" s="98">
        <v>83000</v>
      </c>
      <c r="Q83" s="98"/>
      <c r="R83" s="98">
        <v>161049.70750049999</v>
      </c>
      <c r="S83" s="150">
        <f t="shared" si="17"/>
        <v>161049.70750049999</v>
      </c>
      <c r="T83" s="150">
        <f t="shared" si="18"/>
        <v>220390</v>
      </c>
      <c r="U83" s="150">
        <f t="shared" si="20"/>
        <v>190719.85375025001</v>
      </c>
      <c r="AQ83" s="41"/>
    </row>
    <row r="84" spans="1:43" ht="15.75" thickBot="1" x14ac:dyDescent="0.25">
      <c r="A84" s="44">
        <v>69</v>
      </c>
      <c r="B84" s="173" t="s">
        <v>58</v>
      </c>
      <c r="C84" s="45">
        <v>1</v>
      </c>
      <c r="D84" s="46"/>
      <c r="E84" s="98"/>
      <c r="F84" s="98">
        <v>131102.829</v>
      </c>
      <c r="G84" s="98">
        <v>62000</v>
      </c>
      <c r="H84" s="98"/>
      <c r="I84" s="98">
        <v>117277.51953645003</v>
      </c>
      <c r="J84" s="155">
        <f t="shared" si="15"/>
        <v>117277.51953645003</v>
      </c>
      <c r="K84" s="155">
        <f t="shared" si="16"/>
        <v>124190</v>
      </c>
      <c r="L84" s="155">
        <f t="shared" si="19"/>
        <v>120733.75976822502</v>
      </c>
      <c r="M84" s="99"/>
      <c r="N84" s="98"/>
      <c r="O84" s="98">
        <v>139864.72500000001</v>
      </c>
      <c r="P84" s="98">
        <v>93000</v>
      </c>
      <c r="Q84" s="98"/>
      <c r="R84" s="98">
        <v>118874.02875074999</v>
      </c>
      <c r="S84" s="150">
        <f t="shared" si="17"/>
        <v>118874.02875074999</v>
      </c>
      <c r="T84" s="150">
        <f t="shared" si="18"/>
        <v>129369</v>
      </c>
      <c r="U84" s="150">
        <f t="shared" si="20"/>
        <v>124121.514375375</v>
      </c>
      <c r="AQ84" s="41"/>
    </row>
    <row r="85" spans="1:43" ht="15.75" thickBot="1" x14ac:dyDescent="0.25">
      <c r="A85" s="44">
        <v>70</v>
      </c>
      <c r="B85" s="173" t="s">
        <v>385</v>
      </c>
      <c r="C85" s="45">
        <v>1</v>
      </c>
      <c r="D85" s="46"/>
      <c r="E85" s="98"/>
      <c r="F85" s="98">
        <v>131102.829</v>
      </c>
      <c r="G85" s="98">
        <v>67000</v>
      </c>
      <c r="H85" s="98"/>
      <c r="I85" s="98">
        <v>119974.23453645002</v>
      </c>
      <c r="J85" s="155">
        <f t="shared" si="15"/>
        <v>119974.23453645002</v>
      </c>
      <c r="K85" s="155">
        <f t="shared" si="16"/>
        <v>125539</v>
      </c>
      <c r="L85" s="155">
        <f t="shared" si="19"/>
        <v>122756.617268225</v>
      </c>
      <c r="M85" s="99"/>
      <c r="N85" s="98"/>
      <c r="O85" s="98">
        <v>139864.72500000001</v>
      </c>
      <c r="P85" s="98">
        <v>85000</v>
      </c>
      <c r="Q85" s="98"/>
      <c r="R85" s="98">
        <v>124267.45875075</v>
      </c>
      <c r="S85" s="150">
        <f t="shared" si="17"/>
        <v>124267.45875075</v>
      </c>
      <c r="T85" s="150">
        <f t="shared" si="18"/>
        <v>132066</v>
      </c>
      <c r="U85" s="150">
        <f t="shared" si="20"/>
        <v>128166.729375375</v>
      </c>
      <c r="AQ85" s="41"/>
    </row>
    <row r="86" spans="1:43" ht="15.75" thickBot="1" x14ac:dyDescent="0.25">
      <c r="A86" s="44">
        <v>71</v>
      </c>
      <c r="B86" s="173" t="s">
        <v>59</v>
      </c>
      <c r="C86" s="45">
        <v>1</v>
      </c>
      <c r="D86" s="46"/>
      <c r="E86" s="98"/>
      <c r="F86" s="98">
        <v>131102.829</v>
      </c>
      <c r="G86" s="98">
        <v>68000</v>
      </c>
      <c r="H86" s="98"/>
      <c r="I86" s="98">
        <v>114580.80453645001</v>
      </c>
      <c r="J86" s="155">
        <f t="shared" si="15"/>
        <v>114580.80453645001</v>
      </c>
      <c r="K86" s="155">
        <f t="shared" si="16"/>
        <v>122842</v>
      </c>
      <c r="L86" s="155">
        <f t="shared" si="19"/>
        <v>118711.40226822501</v>
      </c>
      <c r="M86" s="99"/>
      <c r="N86" s="98"/>
      <c r="O86" s="98">
        <v>139864.72500000001</v>
      </c>
      <c r="P86" s="98">
        <v>88000</v>
      </c>
      <c r="Q86" s="98"/>
      <c r="R86" s="98">
        <v>118874.02875074999</v>
      </c>
      <c r="S86" s="150">
        <f t="shared" si="17"/>
        <v>118874.02875074999</v>
      </c>
      <c r="T86" s="150">
        <f t="shared" si="18"/>
        <v>129369</v>
      </c>
      <c r="U86" s="150">
        <f t="shared" si="20"/>
        <v>124121.514375375</v>
      </c>
      <c r="AQ86" s="41"/>
    </row>
    <row r="87" spans="1:43" ht="15.75" thickBot="1" x14ac:dyDescent="0.25">
      <c r="A87" s="44">
        <v>72</v>
      </c>
      <c r="B87" s="173" t="s">
        <v>60</v>
      </c>
      <c r="C87" s="45">
        <v>1</v>
      </c>
      <c r="D87" s="46"/>
      <c r="E87" s="98"/>
      <c r="F87" s="98">
        <v>43700.942999999999</v>
      </c>
      <c r="G87" s="98">
        <v>90000</v>
      </c>
      <c r="H87" s="98"/>
      <c r="I87" s="98">
        <v>59767.321512149996</v>
      </c>
      <c r="J87" s="155">
        <f t="shared" si="15"/>
        <v>43700.942999999999</v>
      </c>
      <c r="K87" s="155">
        <f t="shared" si="16"/>
        <v>51734</v>
      </c>
      <c r="L87" s="155">
        <f t="shared" si="19"/>
        <v>47717.4715</v>
      </c>
      <c r="M87" s="99"/>
      <c r="N87" s="98"/>
      <c r="O87" s="98">
        <v>46621.574999999997</v>
      </c>
      <c r="P87" s="98">
        <v>135000</v>
      </c>
      <c r="Q87" s="98"/>
      <c r="R87" s="98">
        <v>62996.206250249998</v>
      </c>
      <c r="S87" s="150">
        <f t="shared" si="17"/>
        <v>46621.574999999997</v>
      </c>
      <c r="T87" s="150">
        <f t="shared" si="18"/>
        <v>54809</v>
      </c>
      <c r="U87" s="150">
        <f t="shared" si="20"/>
        <v>50715.287499999999</v>
      </c>
      <c r="AQ87" s="41"/>
    </row>
    <row r="88" spans="1:43" ht="15.75" thickBot="1" x14ac:dyDescent="0.25">
      <c r="A88" s="44">
        <v>73</v>
      </c>
      <c r="B88" s="173" t="s">
        <v>61</v>
      </c>
      <c r="C88" s="45">
        <v>1</v>
      </c>
      <c r="D88" s="46"/>
      <c r="E88" s="98"/>
      <c r="F88" s="98">
        <v>65551.414499999999</v>
      </c>
      <c r="G88" s="98">
        <v>68000</v>
      </c>
      <c r="H88" s="98"/>
      <c r="I88" s="98">
        <v>70773.977268225004</v>
      </c>
      <c r="J88" s="155">
        <f t="shared" si="15"/>
        <v>65551.414499999999</v>
      </c>
      <c r="K88" s="155">
        <f t="shared" si="16"/>
        <v>68163</v>
      </c>
      <c r="L88" s="155">
        <f t="shared" si="19"/>
        <v>66857.207250000007</v>
      </c>
      <c r="M88" s="99"/>
      <c r="N88" s="98"/>
      <c r="O88" s="98">
        <v>69932.362500000003</v>
      </c>
      <c r="P88" s="98">
        <v>96000</v>
      </c>
      <c r="Q88" s="98"/>
      <c r="R88" s="98">
        <v>74268.946875375012</v>
      </c>
      <c r="S88" s="150">
        <f t="shared" si="17"/>
        <v>69932.362500000003</v>
      </c>
      <c r="T88" s="150">
        <f t="shared" si="18"/>
        <v>72101</v>
      </c>
      <c r="U88" s="150">
        <f t="shared" si="20"/>
        <v>71016.681249999994</v>
      </c>
      <c r="AQ88" s="41"/>
    </row>
    <row r="89" spans="1:43" ht="15.75" thickBot="1" x14ac:dyDescent="0.25">
      <c r="A89" s="44">
        <v>74</v>
      </c>
      <c r="B89" s="173" t="s">
        <v>62</v>
      </c>
      <c r="C89" s="45">
        <v>1</v>
      </c>
      <c r="D89" s="46"/>
      <c r="E89" s="98"/>
      <c r="F89" s="98">
        <v>65551.414499999999</v>
      </c>
      <c r="G89" s="98">
        <v>62000</v>
      </c>
      <c r="H89" s="98"/>
      <c r="I89" s="98">
        <v>65380.547268225004</v>
      </c>
      <c r="J89" s="155">
        <f t="shared" si="15"/>
        <v>65380.547268225004</v>
      </c>
      <c r="K89" s="155">
        <f t="shared" si="16"/>
        <v>65466</v>
      </c>
      <c r="L89" s="155">
        <f t="shared" si="19"/>
        <v>65423.273634112498</v>
      </c>
      <c r="M89" s="99"/>
      <c r="N89" s="98"/>
      <c r="O89" s="98">
        <v>69932.362500000003</v>
      </c>
      <c r="P89" s="98">
        <v>86000</v>
      </c>
      <c r="Q89" s="98"/>
      <c r="R89" s="98">
        <v>66178.801875374993</v>
      </c>
      <c r="S89" s="150">
        <f t="shared" si="17"/>
        <v>66178.801875374993</v>
      </c>
      <c r="T89" s="150">
        <f t="shared" si="18"/>
        <v>68056</v>
      </c>
      <c r="U89" s="150">
        <f t="shared" si="20"/>
        <v>67117.400937687489</v>
      </c>
      <c r="AQ89" s="41"/>
    </row>
    <row r="90" spans="1:43" ht="15.75" thickBot="1" x14ac:dyDescent="0.25">
      <c r="A90" s="44">
        <v>75</v>
      </c>
      <c r="B90" s="173" t="s">
        <v>63</v>
      </c>
      <c r="C90" s="45">
        <v>1</v>
      </c>
      <c r="D90" s="46"/>
      <c r="E90" s="98"/>
      <c r="F90" s="98">
        <v>196654.24349999998</v>
      </c>
      <c r="G90" s="98">
        <v>98000</v>
      </c>
      <c r="H90" s="98"/>
      <c r="I90" s="98">
        <v>97741.127268225013</v>
      </c>
      <c r="J90" s="155">
        <f t="shared" si="15"/>
        <v>97741.127268225013</v>
      </c>
      <c r="K90" s="155">
        <f t="shared" si="16"/>
        <v>147198</v>
      </c>
      <c r="L90" s="155">
        <f t="shared" si="19"/>
        <v>122469.56363411251</v>
      </c>
      <c r="M90" s="99"/>
      <c r="N90" s="98"/>
      <c r="O90" s="98">
        <v>209797.08749999999</v>
      </c>
      <c r="P90" s="98">
        <v>143000</v>
      </c>
      <c r="Q90" s="98"/>
      <c r="R90" s="98">
        <v>106629.52687537501</v>
      </c>
      <c r="S90" s="150">
        <f t="shared" si="17"/>
        <v>106629.52687537501</v>
      </c>
      <c r="T90" s="150">
        <f t="shared" si="18"/>
        <v>158213</v>
      </c>
      <c r="U90" s="150">
        <f t="shared" si="20"/>
        <v>132421.26343768751</v>
      </c>
      <c r="AQ90" s="41"/>
    </row>
    <row r="91" spans="1:43" ht="15.75" thickBot="1" x14ac:dyDescent="0.25">
      <c r="A91" s="44">
        <v>76</v>
      </c>
      <c r="B91" s="173" t="s">
        <v>64</v>
      </c>
      <c r="C91" s="45">
        <v>1</v>
      </c>
      <c r="D91" s="46"/>
      <c r="E91" s="98"/>
      <c r="F91" s="98">
        <v>87401.885999999999</v>
      </c>
      <c r="G91" s="98">
        <v>110000</v>
      </c>
      <c r="H91" s="98"/>
      <c r="I91" s="98">
        <v>79083.918024299986</v>
      </c>
      <c r="J91" s="155">
        <f t="shared" si="15"/>
        <v>79083.918024299986</v>
      </c>
      <c r="K91" s="155">
        <f t="shared" si="16"/>
        <v>83243</v>
      </c>
      <c r="L91" s="155">
        <f t="shared" si="19"/>
        <v>81163.459012149993</v>
      </c>
      <c r="M91" s="99"/>
      <c r="N91" s="98"/>
      <c r="O91" s="98">
        <v>93243.15</v>
      </c>
      <c r="P91" s="98">
        <v>157000</v>
      </c>
      <c r="Q91" s="98"/>
      <c r="R91" s="98">
        <v>80148.257500499996</v>
      </c>
      <c r="S91" s="150">
        <f t="shared" si="17"/>
        <v>80148.257500499996</v>
      </c>
      <c r="T91" s="150">
        <f t="shared" si="18"/>
        <v>86696</v>
      </c>
      <c r="U91" s="150">
        <f t="shared" si="20"/>
        <v>83422.128750250005</v>
      </c>
      <c r="AQ91" s="41"/>
    </row>
    <row r="92" spans="1:43" ht="15.75" thickBot="1" x14ac:dyDescent="0.25">
      <c r="A92" s="44">
        <v>77</v>
      </c>
      <c r="B92" s="173" t="s">
        <v>65</v>
      </c>
      <c r="C92" s="45">
        <v>1</v>
      </c>
      <c r="D92" s="46"/>
      <c r="E92" s="98"/>
      <c r="F92" s="98">
        <v>98327.121749999991</v>
      </c>
      <c r="G92" s="98">
        <v>87000</v>
      </c>
      <c r="H92" s="98"/>
      <c r="I92" s="98">
        <v>85935.603402337496</v>
      </c>
      <c r="J92" s="155">
        <f t="shared" si="15"/>
        <v>85935.603402337496</v>
      </c>
      <c r="K92" s="155">
        <f t="shared" si="16"/>
        <v>92131</v>
      </c>
      <c r="L92" s="155">
        <f t="shared" si="19"/>
        <v>89033.301701168748</v>
      </c>
      <c r="M92" s="99"/>
      <c r="N92" s="98"/>
      <c r="O92" s="98">
        <v>104898.54375</v>
      </c>
      <c r="P92" s="98">
        <v>130000</v>
      </c>
      <c r="Q92" s="98"/>
      <c r="R92" s="98">
        <v>87132.985313062512</v>
      </c>
      <c r="S92" s="150">
        <f t="shared" si="17"/>
        <v>87132.985313062512</v>
      </c>
      <c r="T92" s="150">
        <f t="shared" si="18"/>
        <v>96016</v>
      </c>
      <c r="U92" s="150">
        <f t="shared" si="20"/>
        <v>91574.492656531249</v>
      </c>
      <c r="AQ92" s="41"/>
    </row>
    <row r="93" spans="1:43" ht="15.75" thickBot="1" x14ac:dyDescent="0.25">
      <c r="A93" s="44">
        <v>78</v>
      </c>
      <c r="B93" s="173" t="s">
        <v>66</v>
      </c>
      <c r="C93" s="45">
        <v>1</v>
      </c>
      <c r="D93" s="46"/>
      <c r="E93" s="98"/>
      <c r="F93" s="98">
        <v>98327.121749999991</v>
      </c>
      <c r="G93" s="98">
        <v>89000</v>
      </c>
      <c r="H93" s="98"/>
      <c r="I93" s="98">
        <v>85935.603402337496</v>
      </c>
      <c r="J93" s="155">
        <f t="shared" si="15"/>
        <v>85935.603402337496</v>
      </c>
      <c r="K93" s="155">
        <f t="shared" si="16"/>
        <v>92131</v>
      </c>
      <c r="L93" s="155">
        <f t="shared" si="19"/>
        <v>89033.301701168748</v>
      </c>
      <c r="M93" s="99"/>
      <c r="N93" s="98"/>
      <c r="O93" s="98">
        <v>104898.54375</v>
      </c>
      <c r="P93" s="98">
        <v>136000</v>
      </c>
      <c r="Q93" s="98"/>
      <c r="R93" s="98">
        <v>87132.985313062512</v>
      </c>
      <c r="S93" s="150">
        <f t="shared" si="17"/>
        <v>87132.985313062512</v>
      </c>
      <c r="T93" s="150">
        <f t="shared" si="18"/>
        <v>96016</v>
      </c>
      <c r="U93" s="150">
        <f t="shared" si="20"/>
        <v>91574.492656531249</v>
      </c>
      <c r="AQ93" s="41"/>
    </row>
    <row r="94" spans="1:43" ht="15.75" thickBot="1" x14ac:dyDescent="0.25">
      <c r="A94" s="44">
        <v>79</v>
      </c>
      <c r="B94" s="173" t="s">
        <v>386</v>
      </c>
      <c r="C94" s="45">
        <v>1</v>
      </c>
      <c r="D94" s="46"/>
      <c r="E94" s="98"/>
      <c r="F94" s="98">
        <v>152953.30049999998</v>
      </c>
      <c r="G94" s="98">
        <v>89000</v>
      </c>
      <c r="H94" s="98"/>
      <c r="I94" s="98">
        <v>128284.17529252499</v>
      </c>
      <c r="J94" s="155">
        <f t="shared" si="15"/>
        <v>128284.17529252499</v>
      </c>
      <c r="K94" s="155">
        <f t="shared" si="16"/>
        <v>140619</v>
      </c>
      <c r="L94" s="155">
        <f t="shared" si="19"/>
        <v>134451.58764626249</v>
      </c>
      <c r="M94" s="99"/>
      <c r="N94" s="98"/>
      <c r="O94" s="98">
        <v>163175.51250000001</v>
      </c>
      <c r="P94" s="98">
        <v>119000</v>
      </c>
      <c r="Q94" s="98"/>
      <c r="R94" s="98">
        <v>129677.13645862501</v>
      </c>
      <c r="S94" s="150">
        <f t="shared" si="17"/>
        <v>129677.13645862501</v>
      </c>
      <c r="T94" s="150">
        <f t="shared" si="18"/>
        <v>146426</v>
      </c>
      <c r="U94" s="150">
        <f t="shared" si="20"/>
        <v>138051.56822931251</v>
      </c>
      <c r="AQ94" s="41"/>
    </row>
    <row r="95" spans="1:43" ht="15.75" thickBot="1" x14ac:dyDescent="0.25">
      <c r="A95" s="44">
        <v>80</v>
      </c>
      <c r="B95" s="173" t="s">
        <v>67</v>
      </c>
      <c r="C95" s="45">
        <v>1</v>
      </c>
      <c r="D95" s="46"/>
      <c r="E95" s="98"/>
      <c r="F95" s="98">
        <v>32775.707249999999</v>
      </c>
      <c r="G95" s="98">
        <v>34000</v>
      </c>
      <c r="H95" s="98"/>
      <c r="I95" s="98">
        <v>36735.346134112508</v>
      </c>
      <c r="J95" s="155">
        <f t="shared" si="15"/>
        <v>32775.707249999999</v>
      </c>
      <c r="K95" s="155">
        <f t="shared" si="16"/>
        <v>34756</v>
      </c>
      <c r="L95" s="155">
        <f t="shared" si="19"/>
        <v>33765.853625000003</v>
      </c>
      <c r="M95" s="99"/>
      <c r="N95" s="98"/>
      <c r="O95" s="98">
        <v>34966.181250000001</v>
      </c>
      <c r="P95" s="98">
        <v>41000</v>
      </c>
      <c r="Q95" s="98"/>
      <c r="R95" s="98">
        <v>37134.473437687506</v>
      </c>
      <c r="S95" s="150">
        <f t="shared" si="17"/>
        <v>34966.181250000001</v>
      </c>
      <c r="T95" s="150">
        <f t="shared" si="18"/>
        <v>36050</v>
      </c>
      <c r="U95" s="150">
        <f t="shared" si="20"/>
        <v>35508.090624999997</v>
      </c>
      <c r="AQ95" s="41"/>
    </row>
    <row r="96" spans="1:43" s="49" customFormat="1" ht="15.75" customHeight="1" thickBot="1" x14ac:dyDescent="0.25">
      <c r="A96" s="102"/>
      <c r="B96" s="103" t="s">
        <v>5</v>
      </c>
      <c r="C96" s="104"/>
      <c r="D96" s="104"/>
      <c r="E96" s="104"/>
      <c r="F96" s="104"/>
      <c r="G96" s="104"/>
      <c r="H96" s="104"/>
      <c r="I96" s="104">
        <v>0</v>
      </c>
      <c r="J96" s="104">
        <f t="shared" si="15"/>
        <v>0</v>
      </c>
      <c r="K96" s="104">
        <f t="shared" si="16"/>
        <v>0</v>
      </c>
      <c r="L96" s="104"/>
      <c r="M96" s="104"/>
      <c r="N96" s="104"/>
      <c r="O96" s="104"/>
      <c r="P96" s="104"/>
      <c r="Q96" s="104"/>
      <c r="R96" s="104"/>
      <c r="S96" s="104"/>
      <c r="T96" s="104"/>
      <c r="U96" s="104"/>
      <c r="V96" s="41"/>
      <c r="W96" s="41"/>
      <c r="X96" s="41"/>
      <c r="Y96" s="41"/>
      <c r="Z96" s="41"/>
      <c r="AA96" s="41"/>
      <c r="AB96" s="41"/>
      <c r="AC96" s="41"/>
      <c r="AD96" s="41"/>
      <c r="AE96" s="41"/>
      <c r="AF96" s="41"/>
      <c r="AG96" s="41"/>
      <c r="AH96" s="41"/>
      <c r="AI96" s="41"/>
      <c r="AJ96" s="41"/>
      <c r="AK96" s="41"/>
      <c r="AL96" s="41"/>
      <c r="AM96" s="41"/>
      <c r="AN96" s="41"/>
      <c r="AO96" s="41"/>
      <c r="AP96" s="41"/>
      <c r="AQ96" s="41"/>
    </row>
    <row r="97" spans="1:43" ht="57.75" thickBot="1" x14ac:dyDescent="0.25">
      <c r="A97" s="44">
        <v>81</v>
      </c>
      <c r="B97" s="173" t="s">
        <v>387</v>
      </c>
      <c r="C97" s="45">
        <v>1</v>
      </c>
      <c r="D97" s="46"/>
      <c r="E97" s="98"/>
      <c r="F97" s="98">
        <v>611813.20199999993</v>
      </c>
      <c r="G97" s="98">
        <v>210000</v>
      </c>
      <c r="H97" s="98"/>
      <c r="I97" s="98">
        <v>491954.65205670003</v>
      </c>
      <c r="J97" s="155">
        <f t="shared" si="15"/>
        <v>491954.65205670003</v>
      </c>
      <c r="K97" s="155">
        <f t="shared" si="16"/>
        <v>551884</v>
      </c>
      <c r="L97" s="155">
        <f t="shared" ref="L97:L103" si="21">+IF(J97="N/A","N/A",AVERAGE(J97:K97))</f>
        <v>521919.32602835004</v>
      </c>
      <c r="M97" s="99"/>
      <c r="N97" s="98"/>
      <c r="O97" s="98">
        <v>652702.05000000005</v>
      </c>
      <c r="P97" s="98">
        <v>280000</v>
      </c>
      <c r="Q97" s="98"/>
      <c r="R97" s="98">
        <v>523283.79250350001</v>
      </c>
      <c r="S97" s="150">
        <f t="shared" si="17"/>
        <v>523283.79250350001</v>
      </c>
      <c r="T97" s="150">
        <f t="shared" si="18"/>
        <v>587993</v>
      </c>
      <c r="U97" s="150">
        <f t="shared" ref="U97:U103" si="22">+IF(S97="N/A","N/A",AVERAGE(S97:T97))</f>
        <v>555638.39625174995</v>
      </c>
      <c r="AQ97" s="41"/>
    </row>
    <row r="98" spans="1:43" ht="15.75" thickBot="1" x14ac:dyDescent="0.25">
      <c r="A98" s="44">
        <v>82</v>
      </c>
      <c r="B98" s="173" t="s">
        <v>68</v>
      </c>
      <c r="C98" s="45">
        <v>1</v>
      </c>
      <c r="D98" s="46"/>
      <c r="E98" s="98"/>
      <c r="F98" s="98">
        <v>305906.60099999997</v>
      </c>
      <c r="G98" s="98">
        <v>10000</v>
      </c>
      <c r="H98" s="98"/>
      <c r="I98" s="98">
        <v>177211.09352835</v>
      </c>
      <c r="J98" s="155">
        <f t="shared" si="15"/>
        <v>177211.09352835</v>
      </c>
      <c r="K98" s="155">
        <f t="shared" si="16"/>
        <v>241559</v>
      </c>
      <c r="L98" s="155">
        <f t="shared" si="21"/>
        <v>209385.046764175</v>
      </c>
      <c r="M98" s="99"/>
      <c r="N98" s="98"/>
      <c r="O98" s="98">
        <v>326351.02500000002</v>
      </c>
      <c r="P98" s="98">
        <v>137000</v>
      </c>
      <c r="Q98" s="98"/>
      <c r="R98" s="98">
        <v>194633.11291725002</v>
      </c>
      <c r="S98" s="150">
        <f t="shared" si="17"/>
        <v>194633.11291725002</v>
      </c>
      <c r="T98" s="150">
        <f t="shared" si="18"/>
        <v>260492</v>
      </c>
      <c r="U98" s="150">
        <f t="shared" si="22"/>
        <v>227562.55645862501</v>
      </c>
      <c r="AQ98" s="41"/>
    </row>
    <row r="99" spans="1:43" ht="15.75" thickBot="1" x14ac:dyDescent="0.25">
      <c r="A99" s="44">
        <v>83</v>
      </c>
      <c r="B99" s="173" t="s">
        <v>69</v>
      </c>
      <c r="C99" s="45">
        <v>1</v>
      </c>
      <c r="D99" s="46"/>
      <c r="E99" s="98"/>
      <c r="F99" s="98">
        <v>174803.772</v>
      </c>
      <c r="G99" s="98">
        <v>61000</v>
      </c>
      <c r="H99" s="98"/>
      <c r="I99" s="98">
        <v>85083.192016200002</v>
      </c>
      <c r="J99" s="155">
        <f t="shared" si="15"/>
        <v>85083.192016200002</v>
      </c>
      <c r="K99" s="155">
        <f t="shared" si="16"/>
        <v>129943</v>
      </c>
      <c r="L99" s="155">
        <f t="shared" si="21"/>
        <v>107513.09600809999</v>
      </c>
      <c r="M99" s="99"/>
      <c r="N99" s="98"/>
      <c r="O99" s="98">
        <v>186486.3</v>
      </c>
      <c r="P99" s="98">
        <v>77000</v>
      </c>
      <c r="Q99" s="98"/>
      <c r="R99" s="98">
        <v>85792.751667000004</v>
      </c>
      <c r="S99" s="150">
        <f t="shared" si="17"/>
        <v>85792.751667000004</v>
      </c>
      <c r="T99" s="150">
        <f t="shared" si="18"/>
        <v>136140</v>
      </c>
      <c r="U99" s="150">
        <f t="shared" si="22"/>
        <v>110966.3758335</v>
      </c>
      <c r="AQ99" s="41"/>
    </row>
    <row r="100" spans="1:43" ht="15.75" thickBot="1" x14ac:dyDescent="0.25">
      <c r="A100" s="44">
        <v>84</v>
      </c>
      <c r="B100" s="173" t="s">
        <v>70</v>
      </c>
      <c r="C100" s="45">
        <v>1</v>
      </c>
      <c r="D100" s="46"/>
      <c r="E100" s="98"/>
      <c r="F100" s="98">
        <v>131102.829</v>
      </c>
      <c r="G100" s="98">
        <v>68000</v>
      </c>
      <c r="H100" s="98"/>
      <c r="I100" s="98">
        <v>114580.80453645001</v>
      </c>
      <c r="J100" s="155">
        <f t="shared" si="15"/>
        <v>114580.80453645001</v>
      </c>
      <c r="K100" s="155">
        <f t="shared" si="16"/>
        <v>122842</v>
      </c>
      <c r="L100" s="155">
        <f t="shared" si="21"/>
        <v>118711.40226822501</v>
      </c>
      <c r="M100" s="99"/>
      <c r="N100" s="98"/>
      <c r="O100" s="98">
        <v>139864.72500000001</v>
      </c>
      <c r="P100" s="98">
        <v>94000</v>
      </c>
      <c r="Q100" s="98"/>
      <c r="R100" s="98">
        <v>118874.02875074999</v>
      </c>
      <c r="S100" s="150">
        <f t="shared" si="17"/>
        <v>118874.02875074999</v>
      </c>
      <c r="T100" s="150">
        <f t="shared" si="18"/>
        <v>129369</v>
      </c>
      <c r="U100" s="150">
        <f t="shared" si="22"/>
        <v>124121.514375375</v>
      </c>
      <c r="AQ100" s="41"/>
    </row>
    <row r="101" spans="1:43" ht="15.75" thickBot="1" x14ac:dyDescent="0.25">
      <c r="A101" s="44">
        <v>85</v>
      </c>
      <c r="B101" s="173" t="s">
        <v>71</v>
      </c>
      <c r="C101" s="45">
        <v>1</v>
      </c>
      <c r="D101" s="46"/>
      <c r="E101" s="98"/>
      <c r="F101" s="98">
        <v>87401.885999999999</v>
      </c>
      <c r="G101" s="98">
        <v>75000</v>
      </c>
      <c r="H101" s="98"/>
      <c r="I101" s="98">
        <v>87174.063024299976</v>
      </c>
      <c r="J101" s="155">
        <f t="shared" si="15"/>
        <v>87174.063024299976</v>
      </c>
      <c r="K101" s="155">
        <f t="shared" si="16"/>
        <v>87288</v>
      </c>
      <c r="L101" s="155">
        <f t="shared" si="21"/>
        <v>87231.031512149988</v>
      </c>
      <c r="M101" s="99"/>
      <c r="N101" s="98"/>
      <c r="O101" s="98">
        <v>93243.15</v>
      </c>
      <c r="P101" s="98">
        <v>95000</v>
      </c>
      <c r="Q101" s="98"/>
      <c r="R101" s="98">
        <v>88238.4025005</v>
      </c>
      <c r="S101" s="150">
        <f t="shared" si="17"/>
        <v>88238.4025005</v>
      </c>
      <c r="T101" s="150">
        <f t="shared" si="18"/>
        <v>90741</v>
      </c>
      <c r="U101" s="150">
        <f t="shared" si="22"/>
        <v>89489.70125025</v>
      </c>
      <c r="AQ101" s="41"/>
    </row>
    <row r="102" spans="1:43" ht="15.75" thickBot="1" x14ac:dyDescent="0.25">
      <c r="A102" s="44">
        <v>86</v>
      </c>
      <c r="B102" s="173" t="s">
        <v>72</v>
      </c>
      <c r="C102" s="45">
        <v>1</v>
      </c>
      <c r="D102" s="46"/>
      <c r="E102" s="98"/>
      <c r="F102" s="98">
        <v>131102.829</v>
      </c>
      <c r="G102" s="98">
        <v>88000</v>
      </c>
      <c r="H102" s="98"/>
      <c r="I102" s="98">
        <v>122670.94953645002</v>
      </c>
      <c r="J102" s="155">
        <f t="shared" si="15"/>
        <v>122670.94953645002</v>
      </c>
      <c r="K102" s="155">
        <f t="shared" si="16"/>
        <v>126887</v>
      </c>
      <c r="L102" s="155">
        <f t="shared" si="21"/>
        <v>124778.97476822502</v>
      </c>
      <c r="M102" s="99"/>
      <c r="N102" s="98"/>
      <c r="O102" s="98">
        <v>139864.72500000001</v>
      </c>
      <c r="P102" s="98">
        <v>113000</v>
      </c>
      <c r="Q102" s="98"/>
      <c r="R102" s="98">
        <v>126964.17375074999</v>
      </c>
      <c r="S102" s="150">
        <f t="shared" si="17"/>
        <v>126964.17375074999</v>
      </c>
      <c r="T102" s="150">
        <f t="shared" si="18"/>
        <v>133414</v>
      </c>
      <c r="U102" s="150">
        <f t="shared" si="22"/>
        <v>130189.086875375</v>
      </c>
      <c r="AQ102" s="41"/>
    </row>
    <row r="103" spans="1:43" ht="15.75" thickBot="1" x14ac:dyDescent="0.25">
      <c r="A103" s="44">
        <v>87</v>
      </c>
      <c r="B103" s="173" t="s">
        <v>73</v>
      </c>
      <c r="C103" s="45">
        <v>1</v>
      </c>
      <c r="D103" s="46"/>
      <c r="E103" s="98"/>
      <c r="F103" s="98">
        <v>87401.885999999999</v>
      </c>
      <c r="G103" s="98">
        <v>46000</v>
      </c>
      <c r="H103" s="98"/>
      <c r="I103" s="98">
        <v>66812.031008100006</v>
      </c>
      <c r="J103" s="155">
        <f t="shared" si="15"/>
        <v>66812.031008100006</v>
      </c>
      <c r="K103" s="155">
        <f t="shared" si="16"/>
        <v>77107</v>
      </c>
      <c r="L103" s="155">
        <f t="shared" si="21"/>
        <v>71959.51550405001</v>
      </c>
      <c r="M103" s="99"/>
      <c r="N103" s="98"/>
      <c r="O103" s="98">
        <v>93243.15</v>
      </c>
      <c r="P103" s="98">
        <v>57000</v>
      </c>
      <c r="Q103" s="98"/>
      <c r="R103" s="98">
        <v>67166.8108335</v>
      </c>
      <c r="S103" s="150">
        <f t="shared" si="17"/>
        <v>67166.8108335</v>
      </c>
      <c r="T103" s="150">
        <f t="shared" si="18"/>
        <v>80205</v>
      </c>
      <c r="U103" s="150">
        <f t="shared" si="22"/>
        <v>73685.90541675</v>
      </c>
      <c r="AQ103" s="41"/>
    </row>
    <row r="104" spans="1:43" s="49" customFormat="1" ht="15.75" customHeight="1" thickBot="1" x14ac:dyDescent="0.25">
      <c r="A104" s="102"/>
      <c r="B104" s="103" t="s">
        <v>6</v>
      </c>
      <c r="C104" s="104"/>
      <c r="D104" s="104"/>
      <c r="E104" s="104"/>
      <c r="F104" s="104"/>
      <c r="G104" s="104"/>
      <c r="H104" s="104"/>
      <c r="I104" s="104"/>
      <c r="J104" s="104">
        <f t="shared" si="15"/>
        <v>0</v>
      </c>
      <c r="K104" s="104" t="e">
        <f t="shared" si="16"/>
        <v>#DIV/0!</v>
      </c>
      <c r="L104" s="104"/>
      <c r="M104" s="104"/>
      <c r="N104" s="104"/>
      <c r="O104" s="104"/>
      <c r="P104" s="104"/>
      <c r="Q104" s="104"/>
      <c r="R104" s="104"/>
      <c r="S104" s="104"/>
      <c r="T104" s="104"/>
      <c r="U104" s="104"/>
      <c r="V104" s="41"/>
      <c r="W104" s="41"/>
      <c r="X104" s="41"/>
      <c r="Y104" s="41"/>
      <c r="Z104" s="41"/>
      <c r="AA104" s="41"/>
      <c r="AB104" s="41"/>
      <c r="AC104" s="41"/>
      <c r="AD104" s="41"/>
      <c r="AE104" s="41"/>
      <c r="AF104" s="41"/>
      <c r="AG104" s="41"/>
      <c r="AH104" s="41"/>
      <c r="AI104" s="41"/>
      <c r="AJ104" s="41"/>
      <c r="AK104" s="41"/>
      <c r="AL104" s="41"/>
      <c r="AM104" s="41"/>
      <c r="AN104" s="41"/>
      <c r="AO104" s="41"/>
      <c r="AP104" s="41"/>
      <c r="AQ104" s="41"/>
    </row>
    <row r="105" spans="1:43" ht="72" thickBot="1" x14ac:dyDescent="0.25">
      <c r="A105" s="44">
        <v>88</v>
      </c>
      <c r="B105" s="173" t="s">
        <v>388</v>
      </c>
      <c r="C105" s="45">
        <v>1</v>
      </c>
      <c r="D105" s="46"/>
      <c r="E105" s="98"/>
      <c r="F105" s="98">
        <v>305906.60099999997</v>
      </c>
      <c r="G105" s="98">
        <v>163000</v>
      </c>
      <c r="H105" s="98"/>
      <c r="I105" s="98">
        <v>259265.06558504998</v>
      </c>
      <c r="J105" s="155">
        <f t="shared" si="15"/>
        <v>259265.06558504998</v>
      </c>
      <c r="K105" s="155">
        <f t="shared" si="16"/>
        <v>282586</v>
      </c>
      <c r="L105" s="155">
        <f t="shared" ref="L105:L106" si="23">+IF(J105="N/A","N/A",AVERAGE(J105:K105))</f>
        <v>270925.53279252502</v>
      </c>
      <c r="M105" s="99"/>
      <c r="N105" s="98"/>
      <c r="O105" s="98">
        <v>326351.02500000002</v>
      </c>
      <c r="P105" s="98">
        <v>199000</v>
      </c>
      <c r="Q105" s="98"/>
      <c r="R105" s="98">
        <v>273777.11375175003</v>
      </c>
      <c r="S105" s="150">
        <f t="shared" si="17"/>
        <v>273777.11375175003</v>
      </c>
      <c r="T105" s="150">
        <f t="shared" si="18"/>
        <v>300064</v>
      </c>
      <c r="U105" s="150">
        <f t="shared" ref="U105:U122" si="24">+IF(S105="N/A","N/A",AVERAGE(S105:T105))</f>
        <v>286920.55687587499</v>
      </c>
      <c r="AQ105" s="41"/>
    </row>
    <row r="106" spans="1:43" ht="15.75" thickBot="1" x14ac:dyDescent="0.25">
      <c r="A106" s="44">
        <v>89</v>
      </c>
      <c r="B106" s="173" t="s">
        <v>74</v>
      </c>
      <c r="C106" s="45">
        <v>1</v>
      </c>
      <c r="D106" s="46"/>
      <c r="E106" s="98"/>
      <c r="F106" s="98">
        <v>65551.414499999999</v>
      </c>
      <c r="G106" s="98">
        <v>84000</v>
      </c>
      <c r="H106" s="98"/>
      <c r="I106" s="98">
        <v>70773.977268225004</v>
      </c>
      <c r="J106" s="155">
        <f t="shared" si="15"/>
        <v>65551.414499999999</v>
      </c>
      <c r="K106" s="155">
        <f t="shared" si="16"/>
        <v>68163</v>
      </c>
      <c r="L106" s="155">
        <f t="shared" si="23"/>
        <v>66857.207250000007</v>
      </c>
      <c r="M106" s="99"/>
      <c r="N106" s="98"/>
      <c r="O106" s="98">
        <v>69932.362500000003</v>
      </c>
      <c r="P106" s="98">
        <v>99000</v>
      </c>
      <c r="Q106" s="98"/>
      <c r="R106" s="98">
        <v>71572.231875375001</v>
      </c>
      <c r="S106" s="150">
        <f t="shared" si="17"/>
        <v>69932.362500000003</v>
      </c>
      <c r="T106" s="150">
        <f t="shared" si="18"/>
        <v>70752</v>
      </c>
      <c r="U106" s="150">
        <f t="shared" si="24"/>
        <v>70342.181249999994</v>
      </c>
      <c r="AQ106" s="41"/>
    </row>
    <row r="107" spans="1:43" ht="16.5" customHeight="1" thickBot="1" x14ac:dyDescent="0.25">
      <c r="A107" s="44">
        <v>90</v>
      </c>
      <c r="B107" s="173" t="s">
        <v>75</v>
      </c>
      <c r="C107" s="45">
        <v>1</v>
      </c>
      <c r="D107" s="48"/>
      <c r="E107" s="101" t="s">
        <v>8</v>
      </c>
      <c r="F107" s="101" t="s">
        <v>8</v>
      </c>
      <c r="G107" s="101" t="s">
        <v>8</v>
      </c>
      <c r="H107" s="101" t="s">
        <v>8</v>
      </c>
      <c r="I107" s="101" t="s">
        <v>8</v>
      </c>
      <c r="J107" s="101" t="str">
        <f t="shared" si="15"/>
        <v>N/A</v>
      </c>
      <c r="K107" s="101" t="str">
        <f t="shared" si="16"/>
        <v>N/A</v>
      </c>
      <c r="L107" s="101" t="s">
        <v>8</v>
      </c>
      <c r="M107" s="99"/>
      <c r="N107" s="98"/>
      <c r="O107" s="98">
        <v>40500</v>
      </c>
      <c r="P107" s="98">
        <v>87000</v>
      </c>
      <c r="Q107" s="98"/>
      <c r="R107" s="98">
        <v>56631.014999999999</v>
      </c>
      <c r="S107" s="150">
        <f t="shared" si="17"/>
        <v>40500</v>
      </c>
      <c r="T107" s="150">
        <f t="shared" si="18"/>
        <v>48566</v>
      </c>
      <c r="U107" s="150">
        <f t="shared" si="24"/>
        <v>44533</v>
      </c>
      <c r="AQ107" s="41"/>
    </row>
    <row r="108" spans="1:43" ht="15.75" thickBot="1" x14ac:dyDescent="0.25">
      <c r="A108" s="44">
        <v>91</v>
      </c>
      <c r="B108" s="173" t="s">
        <v>76</v>
      </c>
      <c r="C108" s="45">
        <v>1</v>
      </c>
      <c r="D108" s="48"/>
      <c r="E108" s="98"/>
      <c r="F108" s="98">
        <v>65551.414499999999</v>
      </c>
      <c r="G108" s="98">
        <v>84000</v>
      </c>
      <c r="H108" s="98"/>
      <c r="I108" s="98">
        <v>70773.977268225004</v>
      </c>
      <c r="J108" s="155">
        <f t="shared" si="15"/>
        <v>65551.414499999999</v>
      </c>
      <c r="K108" s="155">
        <f t="shared" si="16"/>
        <v>68163</v>
      </c>
      <c r="L108" s="155">
        <f t="shared" ref="L108:L111" si="25">+IF(J108="N/A","N/A",AVERAGE(J108:K108))</f>
        <v>66857.207250000007</v>
      </c>
      <c r="M108" s="99"/>
      <c r="N108" s="98"/>
      <c r="O108" s="98">
        <v>69932.362500000003</v>
      </c>
      <c r="P108" s="98">
        <v>104000</v>
      </c>
      <c r="Q108" s="98"/>
      <c r="R108" s="98">
        <v>74268.946875375012</v>
      </c>
      <c r="S108" s="150">
        <f t="shared" si="17"/>
        <v>69932.362500000003</v>
      </c>
      <c r="T108" s="150">
        <f t="shared" si="18"/>
        <v>72101</v>
      </c>
      <c r="U108" s="150">
        <f t="shared" si="24"/>
        <v>71016.681249999994</v>
      </c>
      <c r="AQ108" s="41"/>
    </row>
    <row r="109" spans="1:43" ht="16.5" customHeight="1" thickBot="1" x14ac:dyDescent="0.25">
      <c r="A109" s="44">
        <v>92</v>
      </c>
      <c r="B109" s="173" t="s">
        <v>77</v>
      </c>
      <c r="C109" s="45">
        <v>1</v>
      </c>
      <c r="D109" s="46"/>
      <c r="E109" s="98"/>
      <c r="F109" s="98">
        <v>65551.414499999999</v>
      </c>
      <c r="G109" s="98">
        <v>84000</v>
      </c>
      <c r="H109" s="98"/>
      <c r="I109" s="98">
        <v>70773.977268225004</v>
      </c>
      <c r="J109" s="155">
        <f t="shared" si="15"/>
        <v>65551.414499999999</v>
      </c>
      <c r="K109" s="155">
        <f t="shared" si="16"/>
        <v>68163</v>
      </c>
      <c r="L109" s="155">
        <f t="shared" si="25"/>
        <v>66857.207250000007</v>
      </c>
      <c r="M109" s="99"/>
      <c r="N109" s="98"/>
      <c r="O109" s="98">
        <v>69932.362500000003</v>
      </c>
      <c r="P109" s="98">
        <v>104000</v>
      </c>
      <c r="Q109" s="98"/>
      <c r="R109" s="98">
        <v>74268.946875375012</v>
      </c>
      <c r="S109" s="150">
        <f t="shared" si="17"/>
        <v>69932.362500000003</v>
      </c>
      <c r="T109" s="150">
        <f t="shared" si="18"/>
        <v>72101</v>
      </c>
      <c r="U109" s="150">
        <f t="shared" si="24"/>
        <v>71016.681249999994</v>
      </c>
      <c r="AQ109" s="41"/>
    </row>
    <row r="110" spans="1:43" ht="15.75" thickBot="1" x14ac:dyDescent="0.25">
      <c r="A110" s="44">
        <v>93</v>
      </c>
      <c r="B110" s="173" t="s">
        <v>78</v>
      </c>
      <c r="C110" s="45">
        <v>1</v>
      </c>
      <c r="D110" s="46"/>
      <c r="E110" s="98"/>
      <c r="F110" s="98">
        <v>109252.3575</v>
      </c>
      <c r="G110" s="98">
        <v>115000</v>
      </c>
      <c r="H110" s="98"/>
      <c r="I110" s="98">
        <v>100877.43378037499</v>
      </c>
      <c r="J110" s="155">
        <f t="shared" si="15"/>
        <v>100877.43378037499</v>
      </c>
      <c r="K110" s="155">
        <f t="shared" si="16"/>
        <v>105065</v>
      </c>
      <c r="L110" s="155">
        <f t="shared" si="25"/>
        <v>102971.2168901875</v>
      </c>
      <c r="M110" s="99"/>
      <c r="N110" s="98"/>
      <c r="O110" s="98">
        <v>116553.9375</v>
      </c>
      <c r="P110" s="98">
        <v>145000</v>
      </c>
      <c r="Q110" s="98"/>
      <c r="R110" s="98">
        <v>104904.573125625</v>
      </c>
      <c r="S110" s="150">
        <f t="shared" si="17"/>
        <v>104904.573125625</v>
      </c>
      <c r="T110" s="150">
        <f t="shared" si="18"/>
        <v>110729</v>
      </c>
      <c r="U110" s="150">
        <f t="shared" si="24"/>
        <v>107816.7865628125</v>
      </c>
      <c r="AQ110" s="41"/>
    </row>
    <row r="111" spans="1:43" ht="15.75" thickBot="1" x14ac:dyDescent="0.25">
      <c r="A111" s="44">
        <v>94</v>
      </c>
      <c r="B111" s="173" t="s">
        <v>79</v>
      </c>
      <c r="C111" s="45">
        <v>1</v>
      </c>
      <c r="D111" s="46"/>
      <c r="E111" s="98"/>
      <c r="F111" s="98">
        <v>163878.53625</v>
      </c>
      <c r="G111" s="98">
        <v>65000</v>
      </c>
      <c r="H111" s="98"/>
      <c r="I111" s="98">
        <v>137832.57567056251</v>
      </c>
      <c r="J111" s="155">
        <f t="shared" si="15"/>
        <v>137832.57567056251</v>
      </c>
      <c r="K111" s="155">
        <f t="shared" si="16"/>
        <v>150856</v>
      </c>
      <c r="L111" s="155">
        <f t="shared" si="25"/>
        <v>144344.28783528125</v>
      </c>
      <c r="M111" s="99"/>
      <c r="N111" s="98"/>
      <c r="O111" s="98">
        <v>174830.90625</v>
      </c>
      <c r="P111" s="98">
        <v>88000</v>
      </c>
      <c r="Q111" s="98"/>
      <c r="R111" s="98">
        <v>142524.92718843749</v>
      </c>
      <c r="S111" s="150">
        <f t="shared" si="17"/>
        <v>142524.92718843749</v>
      </c>
      <c r="T111" s="150">
        <f t="shared" si="18"/>
        <v>158678</v>
      </c>
      <c r="U111" s="150">
        <f t="shared" si="24"/>
        <v>150601.46359421875</v>
      </c>
      <c r="AQ111" s="41"/>
    </row>
    <row r="112" spans="1:43" ht="15.75" thickBot="1" x14ac:dyDescent="0.25">
      <c r="A112" s="44">
        <v>95</v>
      </c>
      <c r="B112" s="173" t="s">
        <v>80</v>
      </c>
      <c r="C112" s="45">
        <v>1</v>
      </c>
      <c r="D112" s="46"/>
      <c r="E112" s="101" t="s">
        <v>8</v>
      </c>
      <c r="F112" s="101" t="s">
        <v>8</v>
      </c>
      <c r="G112" s="101" t="s">
        <v>8</v>
      </c>
      <c r="H112" s="101" t="s">
        <v>8</v>
      </c>
      <c r="I112" s="101" t="s">
        <v>8</v>
      </c>
      <c r="J112" s="101" t="str">
        <f t="shared" si="15"/>
        <v>N/A</v>
      </c>
      <c r="K112" s="101" t="str">
        <f t="shared" si="16"/>
        <v>N/A</v>
      </c>
      <c r="L112" s="101" t="s">
        <v>8</v>
      </c>
      <c r="M112" s="99"/>
      <c r="N112" s="98"/>
      <c r="O112" s="98">
        <v>54000</v>
      </c>
      <c r="P112" s="98">
        <v>99000</v>
      </c>
      <c r="Q112" s="98"/>
      <c r="R112" s="98">
        <v>72811.305000000008</v>
      </c>
      <c r="S112" s="150">
        <f t="shared" si="17"/>
        <v>54000</v>
      </c>
      <c r="T112" s="150">
        <f t="shared" si="18"/>
        <v>63406</v>
      </c>
      <c r="U112" s="150">
        <f t="shared" si="24"/>
        <v>58703</v>
      </c>
      <c r="AQ112" s="41"/>
    </row>
    <row r="113" spans="1:43" ht="15.75" thickBot="1" x14ac:dyDescent="0.25">
      <c r="A113" s="44">
        <v>96</v>
      </c>
      <c r="B113" s="173" t="s">
        <v>81</v>
      </c>
      <c r="C113" s="45">
        <v>1</v>
      </c>
      <c r="D113" s="46"/>
      <c r="E113" s="98"/>
      <c r="F113" s="98">
        <v>305906.60099999997</v>
      </c>
      <c r="G113" s="98">
        <v>79000</v>
      </c>
      <c r="H113" s="98"/>
      <c r="I113" s="98">
        <v>161030.80352834999</v>
      </c>
      <c r="J113" s="155">
        <f t="shared" si="15"/>
        <v>161030.80352834999</v>
      </c>
      <c r="K113" s="155">
        <f t="shared" si="16"/>
        <v>233469</v>
      </c>
      <c r="L113" s="155">
        <f t="shared" ref="L113:L122" si="26">+IF(J113="N/A","N/A",AVERAGE(J113:K113))</f>
        <v>197249.90176417498</v>
      </c>
      <c r="M113" s="99"/>
      <c r="N113" s="98"/>
      <c r="O113" s="98">
        <v>326351.02500000002</v>
      </c>
      <c r="P113" s="98">
        <v>111000</v>
      </c>
      <c r="Q113" s="98"/>
      <c r="R113" s="98">
        <v>194633.11291725002</v>
      </c>
      <c r="S113" s="150">
        <f t="shared" si="17"/>
        <v>194633.11291725002</v>
      </c>
      <c r="T113" s="150">
        <f t="shared" si="18"/>
        <v>260492</v>
      </c>
      <c r="U113" s="150">
        <f t="shared" si="24"/>
        <v>227562.55645862501</v>
      </c>
      <c r="AQ113" s="41"/>
    </row>
    <row r="114" spans="1:43" ht="15.75" thickBot="1" x14ac:dyDescent="0.25">
      <c r="A114" s="44">
        <v>97</v>
      </c>
      <c r="B114" s="173" t="s">
        <v>82</v>
      </c>
      <c r="C114" s="45">
        <v>1</v>
      </c>
      <c r="D114" s="46"/>
      <c r="E114" s="98"/>
      <c r="F114" s="98">
        <v>349607.54399999999</v>
      </c>
      <c r="G114" s="98">
        <v>48000</v>
      </c>
      <c r="H114" s="98"/>
      <c r="I114" s="98">
        <v>170166.3840324</v>
      </c>
      <c r="J114" s="155">
        <f t="shared" si="15"/>
        <v>170166.3840324</v>
      </c>
      <c r="K114" s="155">
        <f t="shared" si="16"/>
        <v>259887</v>
      </c>
      <c r="L114" s="155">
        <f t="shared" si="26"/>
        <v>215026.69201619999</v>
      </c>
      <c r="M114" s="99"/>
      <c r="N114" s="98"/>
      <c r="O114" s="98">
        <v>372972.6</v>
      </c>
      <c r="P114" s="98">
        <v>61000</v>
      </c>
      <c r="Q114" s="98"/>
      <c r="R114" s="98">
        <v>179675.648334</v>
      </c>
      <c r="S114" s="150">
        <f t="shared" si="17"/>
        <v>179675.648334</v>
      </c>
      <c r="T114" s="150">
        <f t="shared" si="18"/>
        <v>276324</v>
      </c>
      <c r="U114" s="150">
        <f t="shared" si="24"/>
        <v>227999.82416700001</v>
      </c>
      <c r="AQ114" s="41"/>
    </row>
    <row r="115" spans="1:43" ht="15.75" thickBot="1" x14ac:dyDescent="0.25">
      <c r="A115" s="44">
        <v>98</v>
      </c>
      <c r="B115" s="173" t="s">
        <v>83</v>
      </c>
      <c r="C115" s="45">
        <v>1</v>
      </c>
      <c r="D115" s="46"/>
      <c r="E115" s="98"/>
      <c r="F115" s="98">
        <v>87401.885999999999</v>
      </c>
      <c r="G115" s="98">
        <v>42000</v>
      </c>
      <c r="H115" s="98"/>
      <c r="I115" s="98">
        <v>79083.918024299986</v>
      </c>
      <c r="J115" s="155">
        <f t="shared" si="15"/>
        <v>79083.918024299986</v>
      </c>
      <c r="K115" s="155">
        <f t="shared" si="16"/>
        <v>83243</v>
      </c>
      <c r="L115" s="155">
        <f t="shared" si="26"/>
        <v>81163.459012149993</v>
      </c>
      <c r="M115" s="99"/>
      <c r="N115" s="98"/>
      <c r="O115" s="98">
        <v>93243.15</v>
      </c>
      <c r="P115" s="98">
        <v>53000</v>
      </c>
      <c r="Q115" s="98"/>
      <c r="R115" s="98">
        <v>82844.972500499993</v>
      </c>
      <c r="S115" s="150">
        <f t="shared" si="17"/>
        <v>82844.972500499993</v>
      </c>
      <c r="T115" s="150">
        <f t="shared" si="18"/>
        <v>88044</v>
      </c>
      <c r="U115" s="150">
        <f t="shared" si="24"/>
        <v>85444.486250249989</v>
      </c>
      <c r="AQ115" s="41"/>
    </row>
    <row r="116" spans="1:43" ht="15.75" thickBot="1" x14ac:dyDescent="0.25">
      <c r="A116" s="44">
        <v>99</v>
      </c>
      <c r="B116" s="173" t="s">
        <v>84</v>
      </c>
      <c r="C116" s="45">
        <v>1</v>
      </c>
      <c r="D116" s="46"/>
      <c r="E116" s="98"/>
      <c r="F116" s="98">
        <v>65551.414499999999</v>
      </c>
      <c r="G116" s="98">
        <v>48000</v>
      </c>
      <c r="H116" s="98"/>
      <c r="I116" s="98">
        <v>73470.692268225015</v>
      </c>
      <c r="J116" s="155">
        <f t="shared" si="15"/>
        <v>65551.414499999999</v>
      </c>
      <c r="K116" s="155">
        <f t="shared" si="16"/>
        <v>69511</v>
      </c>
      <c r="L116" s="155">
        <f t="shared" si="26"/>
        <v>67531.207250000007</v>
      </c>
      <c r="M116" s="99"/>
      <c r="N116" s="98"/>
      <c r="O116" s="98">
        <v>69932.362500000003</v>
      </c>
      <c r="P116" s="98">
        <v>60000</v>
      </c>
      <c r="Q116" s="98"/>
      <c r="R116" s="98">
        <v>76965.661875375008</v>
      </c>
      <c r="S116" s="150">
        <f t="shared" si="17"/>
        <v>69932.362500000003</v>
      </c>
      <c r="T116" s="150">
        <f t="shared" si="18"/>
        <v>73449</v>
      </c>
      <c r="U116" s="150">
        <f t="shared" si="24"/>
        <v>71690.681249999994</v>
      </c>
      <c r="AQ116" s="41"/>
    </row>
    <row r="117" spans="1:43" ht="15.75" thickBot="1" x14ac:dyDescent="0.25">
      <c r="A117" s="44">
        <v>100</v>
      </c>
      <c r="B117" s="173" t="s">
        <v>85</v>
      </c>
      <c r="C117" s="45">
        <v>1</v>
      </c>
      <c r="D117" s="46"/>
      <c r="E117" s="98"/>
      <c r="F117" s="98">
        <v>65551.414499999999</v>
      </c>
      <c r="G117" s="98">
        <v>39000</v>
      </c>
      <c r="H117" s="98"/>
      <c r="I117" s="98">
        <v>65380.547268225004</v>
      </c>
      <c r="J117" s="155">
        <f t="shared" si="15"/>
        <v>65380.547268225004</v>
      </c>
      <c r="K117" s="155">
        <f t="shared" si="16"/>
        <v>65466</v>
      </c>
      <c r="L117" s="155">
        <f t="shared" si="26"/>
        <v>65423.273634112498</v>
      </c>
      <c r="M117" s="99"/>
      <c r="N117" s="98"/>
      <c r="O117" s="98">
        <v>69932.362500000003</v>
      </c>
      <c r="P117" s="98">
        <v>49000</v>
      </c>
      <c r="Q117" s="98"/>
      <c r="R117" s="98">
        <v>66178.801875374993</v>
      </c>
      <c r="S117" s="150">
        <f t="shared" si="17"/>
        <v>66178.801875374993</v>
      </c>
      <c r="T117" s="150">
        <f t="shared" si="18"/>
        <v>68056</v>
      </c>
      <c r="U117" s="150">
        <f t="shared" si="24"/>
        <v>67117.400937687489</v>
      </c>
      <c r="AQ117" s="41"/>
    </row>
    <row r="118" spans="1:43" ht="15.75" thickBot="1" x14ac:dyDescent="0.25">
      <c r="A118" s="44">
        <v>101</v>
      </c>
      <c r="B118" s="173" t="s">
        <v>86</v>
      </c>
      <c r="C118" s="45">
        <v>1</v>
      </c>
      <c r="D118" s="46"/>
      <c r="E118" s="98"/>
      <c r="F118" s="98">
        <v>21850.4715</v>
      </c>
      <c r="G118" s="98">
        <v>20000</v>
      </c>
      <c r="H118" s="98"/>
      <c r="I118" s="98">
        <v>19096.800756074994</v>
      </c>
      <c r="J118" s="155">
        <f t="shared" si="15"/>
        <v>19096.800756074994</v>
      </c>
      <c r="K118" s="155">
        <f t="shared" si="16"/>
        <v>20474</v>
      </c>
      <c r="L118" s="155">
        <f t="shared" si="26"/>
        <v>19785.400378037499</v>
      </c>
      <c r="M118" s="99"/>
      <c r="N118" s="98"/>
      <c r="O118" s="98">
        <v>23310.787499999999</v>
      </c>
      <c r="P118" s="98">
        <v>28000</v>
      </c>
      <c r="Q118" s="98"/>
      <c r="R118" s="98">
        <v>19362.885625125</v>
      </c>
      <c r="S118" s="150">
        <f t="shared" si="17"/>
        <v>19362.885625125</v>
      </c>
      <c r="T118" s="150">
        <f t="shared" si="18"/>
        <v>21337</v>
      </c>
      <c r="U118" s="150">
        <f t="shared" si="24"/>
        <v>20349.942812562498</v>
      </c>
      <c r="AQ118" s="41"/>
    </row>
    <row r="119" spans="1:43" ht="15.75" thickBot="1" x14ac:dyDescent="0.25">
      <c r="A119" s="44">
        <v>102</v>
      </c>
      <c r="B119" s="173" t="s">
        <v>389</v>
      </c>
      <c r="C119" s="45">
        <v>1</v>
      </c>
      <c r="D119" s="46"/>
      <c r="E119" s="98"/>
      <c r="F119" s="98">
        <v>10925.23575</v>
      </c>
      <c r="G119" s="98">
        <v>29000</v>
      </c>
      <c r="H119" s="98"/>
      <c r="I119" s="98">
        <v>14941.830378037499</v>
      </c>
      <c r="J119" s="155">
        <f t="shared" si="15"/>
        <v>10925.23575</v>
      </c>
      <c r="K119" s="155">
        <f t="shared" si="16"/>
        <v>12934</v>
      </c>
      <c r="L119" s="155">
        <f t="shared" si="26"/>
        <v>11929.617875</v>
      </c>
      <c r="M119" s="99"/>
      <c r="N119" s="98"/>
      <c r="O119" s="98">
        <v>11655.393749999999</v>
      </c>
      <c r="P119" s="98">
        <v>37000</v>
      </c>
      <c r="Q119" s="98"/>
      <c r="R119" s="98">
        <v>15074.8728125625</v>
      </c>
      <c r="S119" s="150">
        <f t="shared" si="17"/>
        <v>11655.393749999999</v>
      </c>
      <c r="T119" s="150">
        <f t="shared" si="18"/>
        <v>13365</v>
      </c>
      <c r="U119" s="150">
        <f t="shared" si="24"/>
        <v>12510.196875</v>
      </c>
      <c r="AQ119" s="41"/>
    </row>
    <row r="120" spans="1:43" ht="15.75" thickBot="1" x14ac:dyDescent="0.25">
      <c r="A120" s="44">
        <v>103</v>
      </c>
      <c r="B120" s="173" t="s">
        <v>87</v>
      </c>
      <c r="C120" s="45">
        <v>1</v>
      </c>
      <c r="D120" s="46"/>
      <c r="E120" s="98"/>
      <c r="F120" s="98">
        <v>21850.4715</v>
      </c>
      <c r="G120" s="98">
        <v>46000</v>
      </c>
      <c r="H120" s="98"/>
      <c r="I120" s="98">
        <v>37973.805756074995</v>
      </c>
      <c r="J120" s="155">
        <f t="shared" si="15"/>
        <v>21850.4715</v>
      </c>
      <c r="K120" s="155">
        <f t="shared" si="16"/>
        <v>29912</v>
      </c>
      <c r="L120" s="155">
        <f t="shared" si="26"/>
        <v>25881.23575</v>
      </c>
      <c r="M120" s="99"/>
      <c r="N120" s="98"/>
      <c r="O120" s="98">
        <v>23310.787499999999</v>
      </c>
      <c r="P120" s="98">
        <v>57000</v>
      </c>
      <c r="Q120" s="98"/>
      <c r="R120" s="98">
        <v>38239.890625125001</v>
      </c>
      <c r="S120" s="150">
        <f t="shared" si="17"/>
        <v>23310.787499999999</v>
      </c>
      <c r="T120" s="150">
        <f t="shared" si="18"/>
        <v>30775</v>
      </c>
      <c r="U120" s="150">
        <f t="shared" si="24"/>
        <v>27042.893749999999</v>
      </c>
      <c r="AQ120" s="41"/>
    </row>
    <row r="121" spans="1:43" ht="15.75" thickBot="1" x14ac:dyDescent="0.25">
      <c r="A121" s="44">
        <v>104</v>
      </c>
      <c r="B121" s="173" t="s">
        <v>88</v>
      </c>
      <c r="C121" s="45">
        <v>1</v>
      </c>
      <c r="D121" s="46"/>
      <c r="E121" s="98"/>
      <c r="F121" s="98">
        <v>43700.942999999999</v>
      </c>
      <c r="G121" s="98">
        <v>60000</v>
      </c>
      <c r="H121" s="98"/>
      <c r="I121" s="98">
        <v>67857.46651215</v>
      </c>
      <c r="J121" s="155">
        <f t="shared" si="15"/>
        <v>43700.942999999999</v>
      </c>
      <c r="K121" s="155">
        <f t="shared" si="16"/>
        <v>55779</v>
      </c>
      <c r="L121" s="155">
        <f t="shared" si="26"/>
        <v>49739.9715</v>
      </c>
      <c r="M121" s="99"/>
      <c r="N121" s="98"/>
      <c r="O121" s="98">
        <v>46621.574999999997</v>
      </c>
      <c r="P121" s="98">
        <v>71000</v>
      </c>
      <c r="Q121" s="98"/>
      <c r="R121" s="98">
        <v>71086.351250249994</v>
      </c>
      <c r="S121" s="150">
        <f t="shared" si="17"/>
        <v>46621.574999999997</v>
      </c>
      <c r="T121" s="150">
        <f t="shared" si="18"/>
        <v>58854</v>
      </c>
      <c r="U121" s="150">
        <f t="shared" si="24"/>
        <v>52737.787499999999</v>
      </c>
      <c r="AQ121" s="41"/>
    </row>
    <row r="122" spans="1:43" ht="15.75" thickBot="1" x14ac:dyDescent="0.25">
      <c r="A122" s="44">
        <v>105</v>
      </c>
      <c r="B122" s="173" t="s">
        <v>89</v>
      </c>
      <c r="C122" s="45">
        <v>1</v>
      </c>
      <c r="D122" s="46"/>
      <c r="E122" s="98"/>
      <c r="F122" s="98">
        <v>87401.885999999999</v>
      </c>
      <c r="G122" s="98">
        <v>72000</v>
      </c>
      <c r="H122" s="98"/>
      <c r="I122" s="98">
        <v>92567.493024299984</v>
      </c>
      <c r="J122" s="155">
        <f t="shared" si="15"/>
        <v>87401.885999999999</v>
      </c>
      <c r="K122" s="155">
        <f t="shared" si="16"/>
        <v>89985</v>
      </c>
      <c r="L122" s="155">
        <f t="shared" si="26"/>
        <v>88693.442999999999</v>
      </c>
      <c r="M122" s="99"/>
      <c r="N122" s="98"/>
      <c r="O122" s="98">
        <v>93243.15</v>
      </c>
      <c r="P122" s="98">
        <v>98000</v>
      </c>
      <c r="Q122" s="98"/>
      <c r="R122" s="98">
        <v>93631.832500499993</v>
      </c>
      <c r="S122" s="150">
        <f t="shared" si="17"/>
        <v>93243.15</v>
      </c>
      <c r="T122" s="150">
        <f t="shared" si="18"/>
        <v>93437</v>
      </c>
      <c r="U122" s="150">
        <f t="shared" si="24"/>
        <v>93340.074999999997</v>
      </c>
      <c r="AQ122" s="41"/>
    </row>
    <row r="123" spans="1:43" s="49" customFormat="1" ht="15.75" thickBot="1" x14ac:dyDescent="0.3">
      <c r="A123" s="102"/>
      <c r="B123" s="105" t="s">
        <v>2</v>
      </c>
      <c r="C123" s="104"/>
      <c r="D123" s="104"/>
      <c r="E123" s="104"/>
      <c r="F123" s="104"/>
      <c r="G123" s="104"/>
      <c r="H123" s="104"/>
      <c r="I123" s="104"/>
      <c r="J123" s="104">
        <f t="shared" si="15"/>
        <v>0</v>
      </c>
      <c r="K123" s="104" t="e">
        <f t="shared" si="16"/>
        <v>#DIV/0!</v>
      </c>
      <c r="L123" s="104"/>
      <c r="M123" s="104"/>
      <c r="N123" s="104"/>
      <c r="O123" s="104"/>
      <c r="P123" s="104"/>
      <c r="Q123" s="104"/>
      <c r="R123" s="104"/>
      <c r="S123" s="104"/>
      <c r="T123" s="104"/>
      <c r="U123" s="104"/>
      <c r="V123" s="41"/>
      <c r="W123" s="41"/>
      <c r="X123" s="41"/>
      <c r="Y123" s="41"/>
      <c r="Z123" s="41"/>
      <c r="AA123" s="41"/>
      <c r="AB123" s="41"/>
      <c r="AC123" s="41"/>
      <c r="AD123" s="41"/>
      <c r="AE123" s="41"/>
      <c r="AF123" s="41"/>
      <c r="AG123" s="41"/>
      <c r="AH123" s="41"/>
      <c r="AI123" s="41"/>
      <c r="AJ123" s="41"/>
      <c r="AK123" s="41"/>
      <c r="AL123" s="41"/>
      <c r="AM123" s="41"/>
      <c r="AN123" s="41"/>
      <c r="AO123" s="41"/>
      <c r="AP123" s="41"/>
      <c r="AQ123" s="41"/>
    </row>
    <row r="124" spans="1:43" ht="15.75" thickBot="1" x14ac:dyDescent="0.25">
      <c r="A124" s="44">
        <v>106</v>
      </c>
      <c r="B124" s="173" t="s">
        <v>390</v>
      </c>
      <c r="C124" s="45">
        <v>1</v>
      </c>
      <c r="D124" s="46"/>
      <c r="E124" s="98"/>
      <c r="F124" s="98">
        <v>393308.48699999996</v>
      </c>
      <c r="G124" s="98">
        <v>121000</v>
      </c>
      <c r="H124" s="98"/>
      <c r="I124" s="98">
        <v>179301.96453645002</v>
      </c>
      <c r="J124" s="155">
        <f t="shared" si="15"/>
        <v>179301.96453645002</v>
      </c>
      <c r="K124" s="155">
        <f t="shared" si="16"/>
        <v>286305</v>
      </c>
      <c r="L124" s="155">
        <f t="shared" ref="L124:L153" si="27">+IF(J124="N/A","N/A",AVERAGE(J124:K124))</f>
        <v>232803.48226822499</v>
      </c>
      <c r="M124" s="99"/>
      <c r="N124" s="98"/>
      <c r="O124" s="98">
        <v>419594.17499999999</v>
      </c>
      <c r="P124" s="98">
        <v>149000</v>
      </c>
      <c r="Q124" s="98"/>
      <c r="R124" s="98">
        <v>188988.61875075</v>
      </c>
      <c r="S124" s="150">
        <f t="shared" si="17"/>
        <v>188988.61875075</v>
      </c>
      <c r="T124" s="150">
        <f t="shared" si="18"/>
        <v>304291</v>
      </c>
      <c r="U124" s="150">
        <f t="shared" ref="U124:U153" si="28">+IF(S124="N/A","N/A",AVERAGE(S124:T124))</f>
        <v>246639.80937537499</v>
      </c>
      <c r="AQ124" s="41"/>
    </row>
    <row r="125" spans="1:43" ht="15.75" thickBot="1" x14ac:dyDescent="0.25">
      <c r="A125" s="44">
        <v>107</v>
      </c>
      <c r="B125" s="173" t="s">
        <v>391</v>
      </c>
      <c r="C125" s="45">
        <v>1</v>
      </c>
      <c r="D125" s="46"/>
      <c r="E125" s="98"/>
      <c r="F125" s="98">
        <v>349607.54399999999</v>
      </c>
      <c r="G125" s="98">
        <v>205000</v>
      </c>
      <c r="H125" s="98"/>
      <c r="I125" s="98">
        <v>313638.95709719992</v>
      </c>
      <c r="J125" s="155">
        <f t="shared" si="15"/>
        <v>313638.95709719992</v>
      </c>
      <c r="K125" s="155">
        <f t="shared" si="16"/>
        <v>331623</v>
      </c>
      <c r="L125" s="155">
        <f t="shared" si="27"/>
        <v>322630.97854859999</v>
      </c>
      <c r="M125" s="99"/>
      <c r="N125" s="98"/>
      <c r="O125" s="98">
        <v>372972.6</v>
      </c>
      <c r="P125" s="98">
        <v>258000</v>
      </c>
      <c r="Q125" s="98"/>
      <c r="R125" s="98">
        <v>328683.175002</v>
      </c>
      <c r="S125" s="150">
        <f t="shared" si="17"/>
        <v>328683.175002</v>
      </c>
      <c r="T125" s="150">
        <f t="shared" si="18"/>
        <v>350828</v>
      </c>
      <c r="U125" s="150">
        <f t="shared" si="28"/>
        <v>339755.58750100003</v>
      </c>
      <c r="AQ125" s="41"/>
    </row>
    <row r="126" spans="1:43" ht="15.75" thickBot="1" x14ac:dyDescent="0.25">
      <c r="A126" s="44">
        <v>108</v>
      </c>
      <c r="B126" s="173" t="s">
        <v>392</v>
      </c>
      <c r="C126" s="45">
        <v>1</v>
      </c>
      <c r="D126" s="46"/>
      <c r="E126" s="98"/>
      <c r="F126" s="98">
        <v>131102.829</v>
      </c>
      <c r="G126" s="98">
        <v>49000</v>
      </c>
      <c r="H126" s="98"/>
      <c r="I126" s="98">
        <v>67857.46651215</v>
      </c>
      <c r="J126" s="155">
        <f t="shared" si="15"/>
        <v>67857.46651215</v>
      </c>
      <c r="K126" s="155">
        <f t="shared" si="16"/>
        <v>99480</v>
      </c>
      <c r="L126" s="155">
        <f t="shared" si="27"/>
        <v>83668.733256075007</v>
      </c>
      <c r="M126" s="99"/>
      <c r="N126" s="98"/>
      <c r="O126" s="98">
        <v>139864.72500000001</v>
      </c>
      <c r="P126" s="98">
        <v>65000</v>
      </c>
      <c r="Q126" s="98"/>
      <c r="R126" s="98">
        <v>68389.636250249998</v>
      </c>
      <c r="S126" s="150">
        <f t="shared" si="17"/>
        <v>68389.636250249998</v>
      </c>
      <c r="T126" s="150">
        <f t="shared" si="18"/>
        <v>104127</v>
      </c>
      <c r="U126" s="150">
        <f t="shared" si="28"/>
        <v>86258.318125124992</v>
      </c>
      <c r="AQ126" s="41"/>
    </row>
    <row r="127" spans="1:43" ht="15.75" thickBot="1" x14ac:dyDescent="0.25">
      <c r="A127" s="44">
        <v>109</v>
      </c>
      <c r="B127" s="173" t="s">
        <v>90</v>
      </c>
      <c r="C127" s="45">
        <v>1</v>
      </c>
      <c r="D127" s="46"/>
      <c r="E127" s="98"/>
      <c r="F127" s="98">
        <v>262205.658</v>
      </c>
      <c r="G127" s="98">
        <v>91000</v>
      </c>
      <c r="H127" s="98"/>
      <c r="I127" s="98">
        <v>234555.03907290005</v>
      </c>
      <c r="J127" s="155">
        <f t="shared" si="15"/>
        <v>234555.03907290005</v>
      </c>
      <c r="K127" s="155">
        <f t="shared" si="16"/>
        <v>248380</v>
      </c>
      <c r="L127" s="155">
        <f t="shared" si="27"/>
        <v>241467.51953645004</v>
      </c>
      <c r="M127" s="99"/>
      <c r="N127" s="98"/>
      <c r="O127" s="98">
        <v>279729.45</v>
      </c>
      <c r="P127" s="98">
        <v>112000</v>
      </c>
      <c r="Q127" s="98"/>
      <c r="R127" s="98">
        <v>237748.05750149998</v>
      </c>
      <c r="S127" s="150">
        <f t="shared" si="17"/>
        <v>237748.05750149998</v>
      </c>
      <c r="T127" s="150">
        <f t="shared" si="18"/>
        <v>258739</v>
      </c>
      <c r="U127" s="150">
        <f t="shared" si="28"/>
        <v>248243.52875075</v>
      </c>
      <c r="AQ127" s="41"/>
    </row>
    <row r="128" spans="1:43" ht="15.75" thickBot="1" x14ac:dyDescent="0.25">
      <c r="A128" s="44">
        <v>110</v>
      </c>
      <c r="B128" s="173" t="s">
        <v>91</v>
      </c>
      <c r="C128" s="45">
        <v>1</v>
      </c>
      <c r="D128" s="46"/>
      <c r="E128" s="98"/>
      <c r="F128" s="98">
        <v>174803.772</v>
      </c>
      <c r="G128" s="98">
        <v>50000</v>
      </c>
      <c r="H128" s="98"/>
      <c r="I128" s="98">
        <v>152774.40604859995</v>
      </c>
      <c r="J128" s="155">
        <f t="shared" si="15"/>
        <v>152774.40604859995</v>
      </c>
      <c r="K128" s="155">
        <f t="shared" si="16"/>
        <v>163789</v>
      </c>
      <c r="L128" s="155">
        <f t="shared" si="27"/>
        <v>158281.70302429999</v>
      </c>
      <c r="M128" s="99"/>
      <c r="N128" s="98"/>
      <c r="O128" s="98">
        <v>186486.3</v>
      </c>
      <c r="P128" s="98">
        <v>72000</v>
      </c>
      <c r="Q128" s="98"/>
      <c r="R128" s="98">
        <v>157599.800001</v>
      </c>
      <c r="S128" s="150">
        <f t="shared" si="17"/>
        <v>157599.800001</v>
      </c>
      <c r="T128" s="150">
        <f t="shared" si="18"/>
        <v>172043</v>
      </c>
      <c r="U128" s="150">
        <f t="shared" si="28"/>
        <v>164821.4000005</v>
      </c>
      <c r="AQ128" s="41"/>
    </row>
    <row r="129" spans="1:43" ht="15.75" thickBot="1" x14ac:dyDescent="0.25">
      <c r="A129" s="44">
        <v>111</v>
      </c>
      <c r="B129" s="173" t="s">
        <v>92</v>
      </c>
      <c r="C129" s="45">
        <v>1</v>
      </c>
      <c r="D129" s="46"/>
      <c r="E129" s="98"/>
      <c r="F129" s="98">
        <v>109252.3575</v>
      </c>
      <c r="G129" s="98">
        <v>67000</v>
      </c>
      <c r="H129" s="98"/>
      <c r="I129" s="98">
        <v>111664.293780375</v>
      </c>
      <c r="J129" s="155">
        <f t="shared" si="15"/>
        <v>109252.3575</v>
      </c>
      <c r="K129" s="155">
        <f t="shared" si="16"/>
        <v>110458</v>
      </c>
      <c r="L129" s="155">
        <f t="shared" si="27"/>
        <v>109855.17874999999</v>
      </c>
      <c r="M129" s="99"/>
      <c r="N129" s="98"/>
      <c r="O129" s="98">
        <v>116553.9375</v>
      </c>
      <c r="P129" s="98">
        <v>89000</v>
      </c>
      <c r="Q129" s="98"/>
      <c r="R129" s="98">
        <v>115691.433125625</v>
      </c>
      <c r="S129" s="150">
        <f t="shared" si="17"/>
        <v>115691.433125625</v>
      </c>
      <c r="T129" s="150">
        <f t="shared" si="18"/>
        <v>116123</v>
      </c>
      <c r="U129" s="150">
        <f t="shared" si="28"/>
        <v>115907.21656281251</v>
      </c>
      <c r="AQ129" s="41"/>
    </row>
    <row r="130" spans="1:43" ht="15.75" thickBot="1" x14ac:dyDescent="0.25">
      <c r="A130" s="44">
        <v>112</v>
      </c>
      <c r="B130" s="173" t="s">
        <v>393</v>
      </c>
      <c r="C130" s="45">
        <v>1</v>
      </c>
      <c r="D130" s="46"/>
      <c r="E130" s="98"/>
      <c r="F130" s="98">
        <v>65551.414499999999</v>
      </c>
      <c r="G130" s="98">
        <v>35000</v>
      </c>
      <c r="H130" s="98"/>
      <c r="I130" s="98">
        <v>59987.117268225011</v>
      </c>
      <c r="J130" s="155">
        <f t="shared" si="15"/>
        <v>59987.117268225011</v>
      </c>
      <c r="K130" s="155">
        <f t="shared" si="16"/>
        <v>62769</v>
      </c>
      <c r="L130" s="155">
        <f t="shared" si="27"/>
        <v>61378.058634112502</v>
      </c>
      <c r="M130" s="99"/>
      <c r="N130" s="98"/>
      <c r="O130" s="98">
        <v>69932.362500000003</v>
      </c>
      <c r="P130" s="98">
        <v>47000</v>
      </c>
      <c r="Q130" s="98"/>
      <c r="R130" s="98">
        <v>60785.371875375</v>
      </c>
      <c r="S130" s="150">
        <f t="shared" si="17"/>
        <v>60785.371875375</v>
      </c>
      <c r="T130" s="150">
        <f t="shared" si="18"/>
        <v>65359</v>
      </c>
      <c r="U130" s="150">
        <f t="shared" si="28"/>
        <v>63072.1859376875</v>
      </c>
      <c r="AQ130" s="41"/>
    </row>
    <row r="131" spans="1:43" ht="15.75" thickBot="1" x14ac:dyDescent="0.25">
      <c r="A131" s="44">
        <v>113</v>
      </c>
      <c r="B131" s="173" t="s">
        <v>394</v>
      </c>
      <c r="C131" s="45">
        <v>1</v>
      </c>
      <c r="D131" s="46"/>
      <c r="E131" s="98"/>
      <c r="F131" s="98">
        <v>196654.24349999998</v>
      </c>
      <c r="G131" s="98">
        <v>58000</v>
      </c>
      <c r="H131" s="98"/>
      <c r="I131" s="98">
        <v>113921.41726822501</v>
      </c>
      <c r="J131" s="155">
        <f t="shared" si="15"/>
        <v>113921.41726822501</v>
      </c>
      <c r="K131" s="155">
        <f t="shared" si="16"/>
        <v>155288</v>
      </c>
      <c r="L131" s="155">
        <f t="shared" si="27"/>
        <v>134604.7086341125</v>
      </c>
      <c r="M131" s="99"/>
      <c r="N131" s="98"/>
      <c r="O131" s="98">
        <v>209797.08749999999</v>
      </c>
      <c r="P131" s="98">
        <v>74000</v>
      </c>
      <c r="Q131" s="98"/>
      <c r="R131" s="98">
        <v>114719.671875375</v>
      </c>
      <c r="S131" s="150">
        <f t="shared" si="17"/>
        <v>114719.671875375</v>
      </c>
      <c r="T131" s="150">
        <f t="shared" si="18"/>
        <v>162258</v>
      </c>
      <c r="U131" s="150">
        <f t="shared" si="28"/>
        <v>138488.83593768749</v>
      </c>
      <c r="AQ131" s="41"/>
    </row>
    <row r="132" spans="1:43" ht="15.75" thickBot="1" x14ac:dyDescent="0.25">
      <c r="A132" s="44">
        <v>114</v>
      </c>
      <c r="B132" s="173" t="s">
        <v>395</v>
      </c>
      <c r="C132" s="45">
        <v>1</v>
      </c>
      <c r="D132" s="46"/>
      <c r="E132" s="98"/>
      <c r="F132" s="98">
        <v>65551.414499999999</v>
      </c>
      <c r="G132" s="98">
        <v>86000</v>
      </c>
      <c r="H132" s="98"/>
      <c r="I132" s="98">
        <v>70773.977268225004</v>
      </c>
      <c r="J132" s="155">
        <f t="shared" si="15"/>
        <v>65551.414499999999</v>
      </c>
      <c r="K132" s="155">
        <f t="shared" si="16"/>
        <v>68163</v>
      </c>
      <c r="L132" s="155">
        <f t="shared" si="27"/>
        <v>66857.207250000007</v>
      </c>
      <c r="M132" s="99"/>
      <c r="N132" s="98"/>
      <c r="O132" s="98">
        <v>69932.362500000003</v>
      </c>
      <c r="P132" s="98">
        <v>109000</v>
      </c>
      <c r="Q132" s="98"/>
      <c r="R132" s="98">
        <v>74268.946875375012</v>
      </c>
      <c r="S132" s="150">
        <f t="shared" si="17"/>
        <v>69932.362500000003</v>
      </c>
      <c r="T132" s="150">
        <f t="shared" si="18"/>
        <v>72101</v>
      </c>
      <c r="U132" s="150">
        <f t="shared" si="28"/>
        <v>71016.681249999994</v>
      </c>
      <c r="AQ132" s="41"/>
    </row>
    <row r="133" spans="1:43" ht="15.75" thickBot="1" x14ac:dyDescent="0.25">
      <c r="A133" s="44">
        <v>115</v>
      </c>
      <c r="B133" s="173" t="s">
        <v>93</v>
      </c>
      <c r="C133" s="45">
        <v>1</v>
      </c>
      <c r="D133" s="46"/>
      <c r="E133" s="98"/>
      <c r="F133" s="98">
        <v>109252.3575</v>
      </c>
      <c r="G133" s="98">
        <v>53000</v>
      </c>
      <c r="H133" s="98"/>
      <c r="I133" s="98">
        <v>71379.821260124998</v>
      </c>
      <c r="J133" s="155">
        <f t="shared" si="15"/>
        <v>71379.821260124998</v>
      </c>
      <c r="K133" s="155">
        <f t="shared" si="16"/>
        <v>90316</v>
      </c>
      <c r="L133" s="155">
        <f t="shared" si="27"/>
        <v>80847.910630062499</v>
      </c>
      <c r="M133" s="99"/>
      <c r="N133" s="98"/>
      <c r="O133" s="98">
        <v>116553.9375</v>
      </c>
      <c r="P133" s="98">
        <v>69000</v>
      </c>
      <c r="Q133" s="98"/>
      <c r="R133" s="98">
        <v>71823.296041875001</v>
      </c>
      <c r="S133" s="150">
        <f t="shared" si="17"/>
        <v>71823.296041875001</v>
      </c>
      <c r="T133" s="150">
        <f t="shared" si="18"/>
        <v>94189</v>
      </c>
      <c r="U133" s="150">
        <f t="shared" si="28"/>
        <v>83006.1480209375</v>
      </c>
      <c r="AQ133" s="41"/>
    </row>
    <row r="134" spans="1:43" ht="15.75" thickBot="1" x14ac:dyDescent="0.25">
      <c r="A134" s="44">
        <v>116</v>
      </c>
      <c r="B134" s="173" t="s">
        <v>94</v>
      </c>
      <c r="C134" s="45">
        <v>1</v>
      </c>
      <c r="D134" s="46"/>
      <c r="E134" s="98"/>
      <c r="F134" s="98">
        <v>207579.47925</v>
      </c>
      <c r="G134" s="98">
        <v>65000</v>
      </c>
      <c r="H134" s="98"/>
      <c r="I134" s="98">
        <v>156656.03739423747</v>
      </c>
      <c r="J134" s="155">
        <f t="shared" si="15"/>
        <v>156656.03739423747</v>
      </c>
      <c r="K134" s="155">
        <f t="shared" si="16"/>
        <v>182118</v>
      </c>
      <c r="L134" s="155">
        <f t="shared" si="27"/>
        <v>169387.01869711874</v>
      </c>
      <c r="M134" s="99"/>
      <c r="N134" s="98"/>
      <c r="O134" s="98">
        <v>221452.48125000001</v>
      </c>
      <c r="P134" s="98">
        <v>84000</v>
      </c>
      <c r="Q134" s="98"/>
      <c r="R134" s="98">
        <v>173678.9294795625</v>
      </c>
      <c r="S134" s="150">
        <f t="shared" si="17"/>
        <v>173678.9294795625</v>
      </c>
      <c r="T134" s="150">
        <f t="shared" si="18"/>
        <v>197566</v>
      </c>
      <c r="U134" s="150">
        <f t="shared" si="28"/>
        <v>185622.46473978125</v>
      </c>
      <c r="AQ134" s="41"/>
    </row>
    <row r="135" spans="1:43" ht="15.75" thickBot="1" x14ac:dyDescent="0.25">
      <c r="A135" s="44">
        <v>117</v>
      </c>
      <c r="B135" s="173" t="s">
        <v>95</v>
      </c>
      <c r="C135" s="45">
        <v>1</v>
      </c>
      <c r="D135" s="46"/>
      <c r="E135" s="98"/>
      <c r="F135" s="98">
        <v>131102.829</v>
      </c>
      <c r="G135" s="98">
        <v>47000</v>
      </c>
      <c r="H135" s="98"/>
      <c r="I135" s="98">
        <v>114580.80453645001</v>
      </c>
      <c r="J135" s="155">
        <f t="shared" si="15"/>
        <v>114580.80453645001</v>
      </c>
      <c r="K135" s="155">
        <f t="shared" si="16"/>
        <v>122842</v>
      </c>
      <c r="L135" s="155">
        <f t="shared" si="27"/>
        <v>118711.40226822501</v>
      </c>
      <c r="M135" s="99"/>
      <c r="N135" s="98"/>
      <c r="O135" s="98">
        <v>139864.72500000001</v>
      </c>
      <c r="P135" s="98">
        <v>72000</v>
      </c>
      <c r="Q135" s="98"/>
      <c r="R135" s="98">
        <v>126964.17375074999</v>
      </c>
      <c r="S135" s="150">
        <f t="shared" si="17"/>
        <v>126964.17375074999</v>
      </c>
      <c r="T135" s="150">
        <f t="shared" si="18"/>
        <v>133414</v>
      </c>
      <c r="U135" s="150">
        <f t="shared" si="28"/>
        <v>130189.086875375</v>
      </c>
      <c r="AQ135" s="41"/>
    </row>
    <row r="136" spans="1:43" ht="15.75" thickBot="1" x14ac:dyDescent="0.25">
      <c r="A136" s="44">
        <v>118</v>
      </c>
      <c r="B136" s="173" t="s">
        <v>96</v>
      </c>
      <c r="C136" s="45">
        <v>1</v>
      </c>
      <c r="D136" s="46"/>
      <c r="E136" s="98"/>
      <c r="F136" s="98">
        <v>131102.829</v>
      </c>
      <c r="G136" s="98">
        <v>67000</v>
      </c>
      <c r="H136" s="98"/>
      <c r="I136" s="98">
        <v>119974.23453645002</v>
      </c>
      <c r="J136" s="155">
        <f t="shared" si="15"/>
        <v>119974.23453645002</v>
      </c>
      <c r="K136" s="155">
        <f t="shared" si="16"/>
        <v>125539</v>
      </c>
      <c r="L136" s="155">
        <f t="shared" si="27"/>
        <v>122756.617268225</v>
      </c>
      <c r="M136" s="99"/>
      <c r="N136" s="98"/>
      <c r="O136" s="98">
        <v>139864.72500000001</v>
      </c>
      <c r="P136" s="98">
        <v>89000</v>
      </c>
      <c r="Q136" s="98"/>
      <c r="R136" s="98">
        <v>121570.74375075</v>
      </c>
      <c r="S136" s="150">
        <f t="shared" si="17"/>
        <v>121570.74375075</v>
      </c>
      <c r="T136" s="150">
        <f t="shared" si="18"/>
        <v>130718</v>
      </c>
      <c r="U136" s="150">
        <f t="shared" si="28"/>
        <v>126144.371875375</v>
      </c>
      <c r="AQ136" s="41"/>
    </row>
    <row r="137" spans="1:43" ht="15.75" thickBot="1" x14ac:dyDescent="0.25">
      <c r="A137" s="44">
        <v>119</v>
      </c>
      <c r="B137" s="173" t="s">
        <v>97</v>
      </c>
      <c r="C137" s="45">
        <v>1</v>
      </c>
      <c r="D137" s="46"/>
      <c r="E137" s="98"/>
      <c r="F137" s="98">
        <v>65551.414499999999</v>
      </c>
      <c r="G137" s="98">
        <v>63000</v>
      </c>
      <c r="H137" s="98"/>
      <c r="I137" s="98">
        <v>78864.122268225008</v>
      </c>
      <c r="J137" s="155">
        <f t="shared" si="15"/>
        <v>65551.414499999999</v>
      </c>
      <c r="K137" s="155">
        <f t="shared" si="16"/>
        <v>72208</v>
      </c>
      <c r="L137" s="155">
        <f t="shared" si="27"/>
        <v>68879.707250000007</v>
      </c>
      <c r="M137" s="99"/>
      <c r="N137" s="98"/>
      <c r="O137" s="98">
        <v>69932.362500000003</v>
      </c>
      <c r="P137" s="98">
        <v>75000</v>
      </c>
      <c r="Q137" s="98"/>
      <c r="R137" s="98">
        <v>74268.946875375012</v>
      </c>
      <c r="S137" s="150">
        <f t="shared" si="17"/>
        <v>69932.362500000003</v>
      </c>
      <c r="T137" s="150">
        <f t="shared" si="18"/>
        <v>72101</v>
      </c>
      <c r="U137" s="150">
        <f t="shared" si="28"/>
        <v>71016.681249999994</v>
      </c>
      <c r="AQ137" s="41"/>
    </row>
    <row r="138" spans="1:43" ht="15.75" thickBot="1" x14ac:dyDescent="0.25">
      <c r="A138" s="44">
        <v>120</v>
      </c>
      <c r="B138" s="173" t="s">
        <v>98</v>
      </c>
      <c r="C138" s="45"/>
      <c r="D138" s="46"/>
      <c r="E138" s="98"/>
      <c r="F138" s="98">
        <v>43700.942999999999</v>
      </c>
      <c r="G138" s="98">
        <v>39000</v>
      </c>
      <c r="H138" s="98"/>
      <c r="I138" s="98">
        <v>43587.031512149988</v>
      </c>
      <c r="J138" s="155">
        <f t="shared" si="15"/>
        <v>43587.031512149988</v>
      </c>
      <c r="K138" s="155">
        <f t="shared" si="16"/>
        <v>43644</v>
      </c>
      <c r="L138" s="155">
        <f t="shared" si="27"/>
        <v>43615.515756074994</v>
      </c>
      <c r="M138" s="99"/>
      <c r="N138" s="98"/>
      <c r="O138" s="98">
        <v>46621.574999999997</v>
      </c>
      <c r="P138" s="98">
        <v>54000</v>
      </c>
      <c r="Q138" s="98"/>
      <c r="R138" s="98">
        <v>44119.20125025</v>
      </c>
      <c r="S138" s="150">
        <f t="shared" si="17"/>
        <v>44119.20125025</v>
      </c>
      <c r="T138" s="150">
        <f t="shared" si="18"/>
        <v>45370</v>
      </c>
      <c r="U138" s="150">
        <f t="shared" si="28"/>
        <v>44744.600625125</v>
      </c>
      <c r="AQ138" s="41"/>
    </row>
    <row r="139" spans="1:43" ht="15.75" thickBot="1" x14ac:dyDescent="0.25">
      <c r="A139" s="44">
        <v>121</v>
      </c>
      <c r="B139" s="173" t="s">
        <v>396</v>
      </c>
      <c r="C139" s="45">
        <v>1</v>
      </c>
      <c r="D139" s="46"/>
      <c r="E139" s="98"/>
      <c r="F139" s="98">
        <v>131102.829</v>
      </c>
      <c r="G139" s="98">
        <v>85000</v>
      </c>
      <c r="H139" s="98"/>
      <c r="I139" s="98">
        <v>125367.66453645001</v>
      </c>
      <c r="J139" s="155">
        <f t="shared" si="15"/>
        <v>125367.66453645001</v>
      </c>
      <c r="K139" s="155">
        <f t="shared" si="16"/>
        <v>128235</v>
      </c>
      <c r="L139" s="155">
        <f t="shared" si="27"/>
        <v>126801.332268225</v>
      </c>
      <c r="M139" s="99"/>
      <c r="N139" s="98"/>
      <c r="O139" s="98">
        <v>139864.72500000001</v>
      </c>
      <c r="P139" s="98">
        <v>105000</v>
      </c>
      <c r="Q139" s="98"/>
      <c r="R139" s="98">
        <v>129660.88875074999</v>
      </c>
      <c r="S139" s="150">
        <f t="shared" si="17"/>
        <v>129660.88875074999</v>
      </c>
      <c r="T139" s="150">
        <f t="shared" si="18"/>
        <v>134763</v>
      </c>
      <c r="U139" s="150">
        <f t="shared" si="28"/>
        <v>132211.94437537499</v>
      </c>
      <c r="AQ139" s="41"/>
    </row>
    <row r="140" spans="1:43" ht="15.75" thickBot="1" x14ac:dyDescent="0.25">
      <c r="A140" s="44">
        <v>122</v>
      </c>
      <c r="B140" s="173" t="s">
        <v>99</v>
      </c>
      <c r="C140" s="45">
        <v>1</v>
      </c>
      <c r="D140" s="46"/>
      <c r="E140" s="98"/>
      <c r="F140" s="98">
        <v>21850.4715</v>
      </c>
      <c r="G140" s="98">
        <v>22000</v>
      </c>
      <c r="H140" s="98"/>
      <c r="I140" s="98">
        <v>25838.588256074996</v>
      </c>
      <c r="J140" s="155">
        <f t="shared" si="15"/>
        <v>21850.4715</v>
      </c>
      <c r="K140" s="155">
        <f t="shared" si="16"/>
        <v>23845</v>
      </c>
      <c r="L140" s="155">
        <f t="shared" si="27"/>
        <v>22847.73575</v>
      </c>
      <c r="M140" s="99"/>
      <c r="N140" s="98"/>
      <c r="O140" s="98">
        <v>23310.787499999999</v>
      </c>
      <c r="P140" s="98">
        <v>31000</v>
      </c>
      <c r="Q140" s="98"/>
      <c r="R140" s="98">
        <v>26104.673125124998</v>
      </c>
      <c r="S140" s="150">
        <f t="shared" si="17"/>
        <v>23310.787499999999</v>
      </c>
      <c r="T140" s="150">
        <f t="shared" si="18"/>
        <v>24708</v>
      </c>
      <c r="U140" s="150">
        <f t="shared" si="28"/>
        <v>24009.393749999999</v>
      </c>
      <c r="AQ140" s="41"/>
    </row>
    <row r="141" spans="1:43" ht="15.75" thickBot="1" x14ac:dyDescent="0.25">
      <c r="A141" s="44">
        <v>123</v>
      </c>
      <c r="B141" s="173" t="s">
        <v>100</v>
      </c>
      <c r="C141" s="45">
        <v>1</v>
      </c>
      <c r="D141" s="46"/>
      <c r="E141" s="98"/>
      <c r="F141" s="98">
        <v>21850.4715</v>
      </c>
      <c r="G141" s="98">
        <v>19000</v>
      </c>
      <c r="H141" s="98"/>
      <c r="I141" s="98">
        <v>21793.515756074994</v>
      </c>
      <c r="J141" s="155">
        <f t="shared" ref="J141:J185" si="29">+IF(F141="N/A","N/A",MIN(F141,I141))</f>
        <v>21793.515756074994</v>
      </c>
      <c r="K141" s="155">
        <f t="shared" ref="K141:K185" si="30">+IF(F141="N/A","N/A",ROUND(AVERAGE(F141,I141),0))</f>
        <v>21822</v>
      </c>
      <c r="L141" s="155">
        <f t="shared" si="27"/>
        <v>21807.757878037497</v>
      </c>
      <c r="M141" s="99"/>
      <c r="N141" s="98"/>
      <c r="O141" s="98">
        <v>23310.787499999999</v>
      </c>
      <c r="P141" s="98">
        <v>28000</v>
      </c>
      <c r="Q141" s="98"/>
      <c r="R141" s="98">
        <v>22059.600625125</v>
      </c>
      <c r="S141" s="150">
        <f t="shared" ref="S141:S185" si="31">+IF(O141="N/A","N/A",MIN(O141,R141))</f>
        <v>22059.600625125</v>
      </c>
      <c r="T141" s="150">
        <f t="shared" ref="T141:T185" si="32">+IF(O141="N/A","N/A",ROUND(AVERAGE(O141,R141),0))</f>
        <v>22685</v>
      </c>
      <c r="U141" s="150">
        <f t="shared" si="28"/>
        <v>22372.3003125625</v>
      </c>
      <c r="AQ141" s="41"/>
    </row>
    <row r="142" spans="1:43" ht="15.75" thickBot="1" x14ac:dyDescent="0.25">
      <c r="A142" s="44">
        <v>124</v>
      </c>
      <c r="B142" s="173" t="s">
        <v>101</v>
      </c>
      <c r="C142" s="45">
        <v>1</v>
      </c>
      <c r="D142" s="46"/>
      <c r="E142" s="98"/>
      <c r="F142" s="98">
        <v>76476.650249999992</v>
      </c>
      <c r="G142" s="98">
        <v>76000</v>
      </c>
      <c r="H142" s="98"/>
      <c r="I142" s="98">
        <v>52392.918382087504</v>
      </c>
      <c r="J142" s="155">
        <f t="shared" si="29"/>
        <v>52392.918382087504</v>
      </c>
      <c r="K142" s="155">
        <f t="shared" si="30"/>
        <v>64435</v>
      </c>
      <c r="L142" s="155">
        <f t="shared" si="27"/>
        <v>58413.959191043752</v>
      </c>
      <c r="M142" s="99"/>
      <c r="N142" s="98"/>
      <c r="O142" s="98">
        <v>81587.756250000006</v>
      </c>
      <c r="P142" s="98">
        <v>88000</v>
      </c>
      <c r="Q142" s="98"/>
      <c r="R142" s="98">
        <v>52703.3507293125</v>
      </c>
      <c r="S142" s="150">
        <f t="shared" si="31"/>
        <v>52703.3507293125</v>
      </c>
      <c r="T142" s="150">
        <f t="shared" si="32"/>
        <v>67146</v>
      </c>
      <c r="U142" s="150">
        <f t="shared" si="28"/>
        <v>59924.67536465625</v>
      </c>
      <c r="AQ142" s="41"/>
    </row>
    <row r="143" spans="1:43" ht="15.75" thickBot="1" x14ac:dyDescent="0.25">
      <c r="A143" s="44">
        <v>125</v>
      </c>
      <c r="B143" s="173" t="s">
        <v>102</v>
      </c>
      <c r="C143" s="45">
        <v>1</v>
      </c>
      <c r="D143" s="46"/>
      <c r="E143" s="98"/>
      <c r="F143" s="98">
        <v>262205.658</v>
      </c>
      <c r="G143" s="98">
        <v>41000</v>
      </c>
      <c r="H143" s="98"/>
      <c r="I143" s="98">
        <v>95264.208024299995</v>
      </c>
      <c r="J143" s="155">
        <f t="shared" si="29"/>
        <v>95264.208024299995</v>
      </c>
      <c r="K143" s="155">
        <f t="shared" si="30"/>
        <v>178735</v>
      </c>
      <c r="L143" s="155">
        <f t="shared" si="27"/>
        <v>136999.60401215</v>
      </c>
      <c r="M143" s="99"/>
      <c r="N143" s="98"/>
      <c r="O143" s="98">
        <v>279729.45</v>
      </c>
      <c r="P143" s="98">
        <v>66000</v>
      </c>
      <c r="Q143" s="98"/>
      <c r="R143" s="98">
        <v>96328.547500500004</v>
      </c>
      <c r="S143" s="150">
        <f t="shared" si="31"/>
        <v>96328.547500500004</v>
      </c>
      <c r="T143" s="150">
        <f t="shared" si="32"/>
        <v>188029</v>
      </c>
      <c r="U143" s="150">
        <f t="shared" si="28"/>
        <v>142178.77375024999</v>
      </c>
      <c r="AQ143" s="41"/>
    </row>
    <row r="144" spans="1:43" ht="15.75" thickBot="1" x14ac:dyDescent="0.25">
      <c r="A144" s="44">
        <v>126</v>
      </c>
      <c r="B144" s="173" t="s">
        <v>103</v>
      </c>
      <c r="C144" s="45">
        <v>1</v>
      </c>
      <c r="D144" s="46"/>
      <c r="E144" s="98"/>
      <c r="F144" s="98">
        <v>393308.48699999996</v>
      </c>
      <c r="G144" s="98">
        <v>52000</v>
      </c>
      <c r="H144" s="98"/>
      <c r="I144" s="98">
        <v>130761.09453645001</v>
      </c>
      <c r="J144" s="155">
        <f t="shared" si="29"/>
        <v>130761.09453645001</v>
      </c>
      <c r="K144" s="155">
        <f t="shared" si="30"/>
        <v>262035</v>
      </c>
      <c r="L144" s="155">
        <f t="shared" si="27"/>
        <v>196398.047268225</v>
      </c>
      <c r="M144" s="99"/>
      <c r="N144" s="98"/>
      <c r="O144" s="98">
        <v>419594.17499999999</v>
      </c>
      <c r="P144" s="98">
        <v>71000</v>
      </c>
      <c r="Q144" s="98"/>
      <c r="R144" s="98">
        <v>140447.74875075</v>
      </c>
      <c r="S144" s="150">
        <f t="shared" si="31"/>
        <v>140447.74875075</v>
      </c>
      <c r="T144" s="150">
        <f t="shared" si="32"/>
        <v>280021</v>
      </c>
      <c r="U144" s="150">
        <f t="shared" si="28"/>
        <v>210234.37437537499</v>
      </c>
      <c r="AQ144" s="41"/>
    </row>
    <row r="145" spans="1:43" ht="15.75" thickBot="1" x14ac:dyDescent="0.25">
      <c r="A145" s="44">
        <v>127</v>
      </c>
      <c r="B145" s="173" t="s">
        <v>104</v>
      </c>
      <c r="C145" s="45">
        <v>1</v>
      </c>
      <c r="D145" s="46"/>
      <c r="E145" s="98"/>
      <c r="F145" s="98">
        <v>131102.829</v>
      </c>
      <c r="G145" s="98">
        <v>64000</v>
      </c>
      <c r="H145" s="98"/>
      <c r="I145" s="98">
        <v>119974.23453645002</v>
      </c>
      <c r="J145" s="155">
        <f t="shared" si="29"/>
        <v>119974.23453645002</v>
      </c>
      <c r="K145" s="155">
        <f t="shared" si="30"/>
        <v>125539</v>
      </c>
      <c r="L145" s="155">
        <f t="shared" si="27"/>
        <v>122756.617268225</v>
      </c>
      <c r="M145" s="99"/>
      <c r="N145" s="98"/>
      <c r="O145" s="98">
        <v>139864.72500000001</v>
      </c>
      <c r="P145" s="98">
        <v>86000</v>
      </c>
      <c r="Q145" s="98"/>
      <c r="R145" s="98">
        <v>124267.45875075</v>
      </c>
      <c r="S145" s="150">
        <f t="shared" si="31"/>
        <v>124267.45875075</v>
      </c>
      <c r="T145" s="150">
        <f t="shared" si="32"/>
        <v>132066</v>
      </c>
      <c r="U145" s="150">
        <f t="shared" si="28"/>
        <v>128166.729375375</v>
      </c>
      <c r="AQ145" s="41"/>
    </row>
    <row r="146" spans="1:43" ht="15.75" thickBot="1" x14ac:dyDescent="0.25">
      <c r="A146" s="44">
        <v>128</v>
      </c>
      <c r="B146" s="173" t="s">
        <v>397</v>
      </c>
      <c r="C146" s="45">
        <v>1</v>
      </c>
      <c r="D146" s="46"/>
      <c r="E146" s="98"/>
      <c r="F146" s="98">
        <v>87401.885999999999</v>
      </c>
      <c r="G146" s="98">
        <v>58000</v>
      </c>
      <c r="H146" s="98"/>
      <c r="I146" s="98">
        <v>89870.778024299987</v>
      </c>
      <c r="J146" s="155">
        <f t="shared" si="29"/>
        <v>87401.885999999999</v>
      </c>
      <c r="K146" s="155">
        <f t="shared" si="30"/>
        <v>88636</v>
      </c>
      <c r="L146" s="155">
        <f t="shared" si="27"/>
        <v>88018.942999999999</v>
      </c>
      <c r="M146" s="99"/>
      <c r="N146" s="98"/>
      <c r="O146" s="98">
        <v>93243.15</v>
      </c>
      <c r="P146" s="98">
        <v>78000</v>
      </c>
      <c r="Q146" s="98"/>
      <c r="R146" s="98">
        <v>93631.832500499993</v>
      </c>
      <c r="S146" s="150">
        <f t="shared" si="31"/>
        <v>93243.15</v>
      </c>
      <c r="T146" s="150">
        <f t="shared" si="32"/>
        <v>93437</v>
      </c>
      <c r="U146" s="150">
        <f t="shared" si="28"/>
        <v>93340.074999999997</v>
      </c>
      <c r="AQ146" s="41"/>
    </row>
    <row r="147" spans="1:43" ht="15.75" thickBot="1" x14ac:dyDescent="0.25">
      <c r="A147" s="44">
        <v>129</v>
      </c>
      <c r="B147" s="173" t="s">
        <v>105</v>
      </c>
      <c r="C147" s="45">
        <v>1</v>
      </c>
      <c r="D147" s="46"/>
      <c r="E147" s="98"/>
      <c r="F147" s="98">
        <v>196654.24349999998</v>
      </c>
      <c r="G147" s="98">
        <v>91000</v>
      </c>
      <c r="H147" s="98"/>
      <c r="I147" s="98">
        <v>138191.85226822502</v>
      </c>
      <c r="J147" s="155">
        <f t="shared" si="29"/>
        <v>138191.85226822502</v>
      </c>
      <c r="K147" s="155">
        <f t="shared" si="30"/>
        <v>167423</v>
      </c>
      <c r="L147" s="155">
        <f t="shared" si="27"/>
        <v>152807.42613411252</v>
      </c>
      <c r="M147" s="99"/>
      <c r="N147" s="98"/>
      <c r="O147" s="98">
        <v>209797.08749999999</v>
      </c>
      <c r="P147" s="98">
        <v>121000</v>
      </c>
      <c r="Q147" s="98"/>
      <c r="R147" s="98">
        <v>147080.25187537502</v>
      </c>
      <c r="S147" s="150">
        <f t="shared" si="31"/>
        <v>147080.25187537502</v>
      </c>
      <c r="T147" s="150">
        <f t="shared" si="32"/>
        <v>178439</v>
      </c>
      <c r="U147" s="150">
        <f t="shared" si="28"/>
        <v>162759.62593768752</v>
      </c>
      <c r="AQ147" s="41"/>
    </row>
    <row r="148" spans="1:43" ht="15.75" thickBot="1" x14ac:dyDescent="0.25">
      <c r="A148" s="44">
        <v>130</v>
      </c>
      <c r="B148" s="173" t="s">
        <v>398</v>
      </c>
      <c r="C148" s="45">
        <v>1</v>
      </c>
      <c r="D148" s="46"/>
      <c r="E148" s="98"/>
      <c r="F148" s="98">
        <v>65551.414499999999</v>
      </c>
      <c r="G148" s="98">
        <v>70000</v>
      </c>
      <c r="H148" s="98"/>
      <c r="I148" s="98">
        <v>78864.122268225008</v>
      </c>
      <c r="J148" s="155">
        <f t="shared" si="29"/>
        <v>65551.414499999999</v>
      </c>
      <c r="K148" s="155">
        <f t="shared" si="30"/>
        <v>72208</v>
      </c>
      <c r="L148" s="155">
        <f t="shared" si="27"/>
        <v>68879.707250000007</v>
      </c>
      <c r="M148" s="99"/>
      <c r="N148" s="98"/>
      <c r="O148" s="98">
        <v>69932.362500000003</v>
      </c>
      <c r="P148" s="98">
        <v>80000</v>
      </c>
      <c r="Q148" s="98"/>
      <c r="R148" s="98">
        <v>85055.806875375012</v>
      </c>
      <c r="S148" s="150">
        <f t="shared" si="31"/>
        <v>69932.362500000003</v>
      </c>
      <c r="T148" s="150">
        <f t="shared" si="32"/>
        <v>77494</v>
      </c>
      <c r="U148" s="150">
        <f t="shared" si="28"/>
        <v>73713.181249999994</v>
      </c>
      <c r="AQ148" s="41"/>
    </row>
    <row r="149" spans="1:43" ht="15.75" thickBot="1" x14ac:dyDescent="0.25">
      <c r="A149" s="44">
        <v>131</v>
      </c>
      <c r="B149" s="173" t="s">
        <v>106</v>
      </c>
      <c r="C149" s="45">
        <v>1</v>
      </c>
      <c r="D149" s="46"/>
      <c r="E149" s="98"/>
      <c r="F149" s="98">
        <v>196654.24349999998</v>
      </c>
      <c r="G149" s="98">
        <v>50000</v>
      </c>
      <c r="H149" s="98"/>
      <c r="I149" s="98">
        <v>138191.85226822502</v>
      </c>
      <c r="J149" s="155">
        <f t="shared" si="29"/>
        <v>138191.85226822502</v>
      </c>
      <c r="K149" s="155">
        <f t="shared" si="30"/>
        <v>167423</v>
      </c>
      <c r="L149" s="155">
        <f t="shared" si="27"/>
        <v>152807.42613411252</v>
      </c>
      <c r="M149" s="99"/>
      <c r="N149" s="98"/>
      <c r="O149" s="98">
        <v>209797.08749999999</v>
      </c>
      <c r="P149" s="98">
        <v>71000</v>
      </c>
      <c r="Q149" s="98"/>
      <c r="R149" s="98">
        <v>147080.25187537502</v>
      </c>
      <c r="S149" s="150">
        <f t="shared" si="31"/>
        <v>147080.25187537502</v>
      </c>
      <c r="T149" s="150">
        <f t="shared" si="32"/>
        <v>178439</v>
      </c>
      <c r="U149" s="150">
        <f t="shared" si="28"/>
        <v>162759.62593768752</v>
      </c>
      <c r="AQ149" s="41"/>
    </row>
    <row r="150" spans="1:43" ht="15.75" thickBot="1" x14ac:dyDescent="0.25">
      <c r="A150" s="44">
        <v>132</v>
      </c>
      <c r="B150" s="173" t="s">
        <v>107</v>
      </c>
      <c r="C150" s="45">
        <v>1</v>
      </c>
      <c r="D150" s="46"/>
      <c r="E150" s="98"/>
      <c r="F150" s="98">
        <v>109252.3575</v>
      </c>
      <c r="G150" s="98">
        <v>77000</v>
      </c>
      <c r="H150" s="98"/>
      <c r="I150" s="98">
        <v>106270.863780375</v>
      </c>
      <c r="J150" s="155">
        <f t="shared" si="29"/>
        <v>106270.863780375</v>
      </c>
      <c r="K150" s="155">
        <f t="shared" si="30"/>
        <v>107762</v>
      </c>
      <c r="L150" s="155">
        <f t="shared" si="27"/>
        <v>107016.43189018749</v>
      </c>
      <c r="M150" s="99"/>
      <c r="N150" s="98"/>
      <c r="O150" s="98">
        <v>116553.9375</v>
      </c>
      <c r="P150" s="98">
        <v>101000</v>
      </c>
      <c r="Q150" s="98"/>
      <c r="R150" s="98">
        <v>112994.718125625</v>
      </c>
      <c r="S150" s="150">
        <f t="shared" si="31"/>
        <v>112994.718125625</v>
      </c>
      <c r="T150" s="150">
        <f t="shared" si="32"/>
        <v>114774</v>
      </c>
      <c r="U150" s="150">
        <f t="shared" si="28"/>
        <v>113884.35906281249</v>
      </c>
      <c r="AQ150" s="41"/>
    </row>
    <row r="151" spans="1:43" ht="15.75" thickBot="1" x14ac:dyDescent="0.25">
      <c r="A151" s="44">
        <v>133</v>
      </c>
      <c r="B151" s="173" t="s">
        <v>108</v>
      </c>
      <c r="C151" s="45">
        <v>1</v>
      </c>
      <c r="D151" s="46"/>
      <c r="E151" s="98"/>
      <c r="F151" s="98">
        <v>21850.4715</v>
      </c>
      <c r="G151" s="98">
        <v>21000</v>
      </c>
      <c r="H151" s="98"/>
      <c r="I151" s="98">
        <v>25838.588256074996</v>
      </c>
      <c r="J151" s="155">
        <f t="shared" si="29"/>
        <v>21850.4715</v>
      </c>
      <c r="K151" s="155">
        <f t="shared" si="30"/>
        <v>23845</v>
      </c>
      <c r="L151" s="155">
        <f t="shared" si="27"/>
        <v>22847.73575</v>
      </c>
      <c r="M151" s="99"/>
      <c r="N151" s="98"/>
      <c r="O151" s="98">
        <v>23310.787499999999</v>
      </c>
      <c r="P151" s="98">
        <v>30000</v>
      </c>
      <c r="Q151" s="98"/>
      <c r="R151" s="98">
        <v>26104.673125124998</v>
      </c>
      <c r="S151" s="150">
        <f t="shared" si="31"/>
        <v>23310.787499999999</v>
      </c>
      <c r="T151" s="150">
        <f t="shared" si="32"/>
        <v>24708</v>
      </c>
      <c r="U151" s="150">
        <f t="shared" si="28"/>
        <v>24009.393749999999</v>
      </c>
      <c r="AQ151" s="41"/>
    </row>
    <row r="152" spans="1:43" ht="15.75" thickBot="1" x14ac:dyDescent="0.25">
      <c r="A152" s="44">
        <v>134</v>
      </c>
      <c r="B152" s="173" t="s">
        <v>109</v>
      </c>
      <c r="C152" s="45">
        <v>1</v>
      </c>
      <c r="D152" s="46"/>
      <c r="E152" s="98"/>
      <c r="F152" s="98">
        <v>109252.3575</v>
      </c>
      <c r="G152" s="98">
        <v>70000</v>
      </c>
      <c r="H152" s="98"/>
      <c r="I152" s="98">
        <v>59244.603760125006</v>
      </c>
      <c r="J152" s="155">
        <f t="shared" si="29"/>
        <v>59244.603760125006</v>
      </c>
      <c r="K152" s="155">
        <f t="shared" si="30"/>
        <v>84248</v>
      </c>
      <c r="L152" s="155">
        <f t="shared" si="27"/>
        <v>71746.3018800625</v>
      </c>
      <c r="M152" s="99"/>
      <c r="N152" s="98"/>
      <c r="O152" s="98">
        <v>116553.9375</v>
      </c>
      <c r="P152" s="98">
        <v>83000</v>
      </c>
      <c r="Q152" s="98"/>
      <c r="R152" s="98">
        <v>59688.078541875002</v>
      </c>
      <c r="S152" s="150">
        <f t="shared" si="31"/>
        <v>59688.078541875002</v>
      </c>
      <c r="T152" s="150">
        <f t="shared" si="32"/>
        <v>88121</v>
      </c>
      <c r="U152" s="150">
        <f t="shared" si="28"/>
        <v>73904.539270937501</v>
      </c>
      <c r="AQ152" s="41"/>
    </row>
    <row r="153" spans="1:43" ht="15.75" thickBot="1" x14ac:dyDescent="0.25">
      <c r="A153" s="44">
        <v>135</v>
      </c>
      <c r="B153" s="173" t="s">
        <v>110</v>
      </c>
      <c r="C153" s="45">
        <v>1</v>
      </c>
      <c r="D153" s="46"/>
      <c r="E153" s="98"/>
      <c r="F153" s="98">
        <v>32775.707249999999</v>
      </c>
      <c r="G153" s="98">
        <v>16000</v>
      </c>
      <c r="H153" s="98"/>
      <c r="I153" s="98">
        <v>36735.346134112508</v>
      </c>
      <c r="J153" s="155">
        <f t="shared" si="29"/>
        <v>32775.707249999999</v>
      </c>
      <c r="K153" s="155">
        <f t="shared" si="30"/>
        <v>34756</v>
      </c>
      <c r="L153" s="155">
        <f t="shared" si="27"/>
        <v>33765.853625000003</v>
      </c>
      <c r="M153" s="99"/>
      <c r="N153" s="98"/>
      <c r="O153" s="98">
        <v>34966.181250000001</v>
      </c>
      <c r="P153" s="98">
        <v>34000</v>
      </c>
      <c r="Q153" s="98"/>
      <c r="R153" s="98">
        <v>37134.473437687506</v>
      </c>
      <c r="S153" s="150">
        <f t="shared" si="31"/>
        <v>34966.181250000001</v>
      </c>
      <c r="T153" s="150">
        <f t="shared" si="32"/>
        <v>36050</v>
      </c>
      <c r="U153" s="150">
        <f t="shared" si="28"/>
        <v>35508.090624999997</v>
      </c>
      <c r="AQ153" s="41"/>
    </row>
    <row r="154" spans="1:43" s="49" customFormat="1" ht="15.75" customHeight="1" thickBot="1" x14ac:dyDescent="0.3">
      <c r="A154" s="102"/>
      <c r="B154" s="105" t="s">
        <v>111</v>
      </c>
      <c r="C154" s="104"/>
      <c r="D154" s="104"/>
      <c r="E154" s="104"/>
      <c r="F154" s="104"/>
      <c r="G154" s="104"/>
      <c r="H154" s="104"/>
      <c r="I154" s="104"/>
      <c r="J154" s="104">
        <f t="shared" si="29"/>
        <v>0</v>
      </c>
      <c r="K154" s="104" t="e">
        <f t="shared" si="30"/>
        <v>#DIV/0!</v>
      </c>
      <c r="L154" s="104"/>
      <c r="M154" s="104"/>
      <c r="N154" s="104"/>
      <c r="O154" s="104"/>
      <c r="P154" s="104"/>
      <c r="Q154" s="104"/>
      <c r="R154" s="104"/>
      <c r="S154" s="104"/>
      <c r="T154" s="104"/>
      <c r="U154" s="104"/>
      <c r="V154" s="41"/>
      <c r="W154" s="41"/>
      <c r="X154" s="41"/>
      <c r="Y154" s="41"/>
      <c r="Z154" s="41"/>
      <c r="AA154" s="41"/>
      <c r="AB154" s="41"/>
      <c r="AC154" s="41"/>
      <c r="AD154" s="41"/>
      <c r="AE154" s="41"/>
      <c r="AF154" s="41"/>
      <c r="AG154" s="41"/>
      <c r="AH154" s="41"/>
      <c r="AI154" s="41"/>
      <c r="AJ154" s="41"/>
      <c r="AK154" s="41"/>
      <c r="AL154" s="41"/>
      <c r="AM154" s="41"/>
      <c r="AN154" s="41"/>
      <c r="AO154" s="41"/>
      <c r="AP154" s="41"/>
      <c r="AQ154" s="41"/>
    </row>
    <row r="155" spans="1:43" ht="15.75" thickBot="1" x14ac:dyDescent="0.25">
      <c r="A155" s="44">
        <v>136</v>
      </c>
      <c r="B155" s="173" t="s">
        <v>112</v>
      </c>
      <c r="C155" s="45">
        <v>1</v>
      </c>
      <c r="D155" s="48"/>
      <c r="E155" s="101" t="s">
        <v>8</v>
      </c>
      <c r="F155" s="101" t="s">
        <v>8</v>
      </c>
      <c r="G155" s="101" t="s">
        <v>8</v>
      </c>
      <c r="H155" s="101" t="s">
        <v>8</v>
      </c>
      <c r="I155" s="101" t="s">
        <v>8</v>
      </c>
      <c r="J155" s="101" t="str">
        <f t="shared" si="29"/>
        <v>N/A</v>
      </c>
      <c r="K155" s="101" t="str">
        <f t="shared" si="30"/>
        <v>N/A</v>
      </c>
      <c r="L155" s="101" t="s">
        <v>8</v>
      </c>
      <c r="M155" s="99"/>
      <c r="N155" s="106"/>
      <c r="O155" s="106">
        <v>101250</v>
      </c>
      <c r="P155" s="106">
        <v>64000</v>
      </c>
      <c r="Q155" s="106"/>
      <c r="R155" s="106">
        <v>98430.097500000003</v>
      </c>
      <c r="S155" s="150">
        <f t="shared" si="31"/>
        <v>98430.097500000003</v>
      </c>
      <c r="T155" s="150">
        <f t="shared" si="32"/>
        <v>99840</v>
      </c>
      <c r="U155" s="150">
        <f t="shared" ref="U155:U160" si="33">+IF(S155="N/A","N/A",AVERAGE(S155:T155))</f>
        <v>99135.048750000002</v>
      </c>
      <c r="AQ155" s="41"/>
    </row>
    <row r="156" spans="1:43" ht="16.5" customHeight="1" thickBot="1" x14ac:dyDescent="0.25">
      <c r="A156" s="44">
        <v>137</v>
      </c>
      <c r="B156" s="173" t="s">
        <v>113</v>
      </c>
      <c r="C156" s="45">
        <v>1</v>
      </c>
      <c r="D156" s="48"/>
      <c r="E156" s="101" t="s">
        <v>8</v>
      </c>
      <c r="F156" s="101" t="s">
        <v>8</v>
      </c>
      <c r="G156" s="101" t="s">
        <v>8</v>
      </c>
      <c r="H156" s="101" t="s">
        <v>8</v>
      </c>
      <c r="I156" s="101" t="s">
        <v>8</v>
      </c>
      <c r="J156" s="101" t="str">
        <f t="shared" si="29"/>
        <v>N/A</v>
      </c>
      <c r="K156" s="101" t="str">
        <f t="shared" si="30"/>
        <v>N/A</v>
      </c>
      <c r="L156" s="101" t="s">
        <v>8</v>
      </c>
      <c r="M156" s="99"/>
      <c r="N156" s="106"/>
      <c r="O156" s="106">
        <v>94500</v>
      </c>
      <c r="P156" s="106">
        <v>55000</v>
      </c>
      <c r="Q156" s="106"/>
      <c r="R156" s="106">
        <v>94385.024999999994</v>
      </c>
      <c r="S156" s="150">
        <f t="shared" si="31"/>
        <v>94385.024999999994</v>
      </c>
      <c r="T156" s="150">
        <f t="shared" si="32"/>
        <v>94443</v>
      </c>
      <c r="U156" s="150">
        <f t="shared" si="33"/>
        <v>94414.012499999997</v>
      </c>
      <c r="AQ156" s="41"/>
    </row>
    <row r="157" spans="1:43" ht="16.5" customHeight="1" thickBot="1" x14ac:dyDescent="0.25">
      <c r="A157" s="44">
        <v>138</v>
      </c>
      <c r="B157" s="173" t="s">
        <v>114</v>
      </c>
      <c r="C157" s="45">
        <v>1</v>
      </c>
      <c r="D157" s="48"/>
      <c r="E157" s="101" t="s">
        <v>8</v>
      </c>
      <c r="F157" s="101" t="s">
        <v>8</v>
      </c>
      <c r="G157" s="101" t="s">
        <v>8</v>
      </c>
      <c r="H157" s="101" t="s">
        <v>8</v>
      </c>
      <c r="I157" s="101" t="s">
        <v>8</v>
      </c>
      <c r="J157" s="101" t="str">
        <f t="shared" si="29"/>
        <v>N/A</v>
      </c>
      <c r="K157" s="101" t="str">
        <f t="shared" si="30"/>
        <v>N/A</v>
      </c>
      <c r="L157" s="101" t="s">
        <v>8</v>
      </c>
      <c r="M157" s="99"/>
      <c r="N157" s="106"/>
      <c r="O157" s="106">
        <v>162000</v>
      </c>
      <c r="P157" s="106">
        <v>96000</v>
      </c>
      <c r="Q157" s="106"/>
      <c r="R157" s="106">
        <v>137532.465</v>
      </c>
      <c r="S157" s="150">
        <f t="shared" si="31"/>
        <v>137532.465</v>
      </c>
      <c r="T157" s="150">
        <f t="shared" si="32"/>
        <v>149766</v>
      </c>
      <c r="U157" s="150">
        <f t="shared" si="33"/>
        <v>143649.23249999998</v>
      </c>
      <c r="AQ157" s="41"/>
    </row>
    <row r="158" spans="1:43" ht="16.5" customHeight="1" thickBot="1" x14ac:dyDescent="0.25">
      <c r="A158" s="44">
        <v>139</v>
      </c>
      <c r="B158" s="173" t="s">
        <v>399</v>
      </c>
      <c r="C158" s="45">
        <v>1</v>
      </c>
      <c r="D158" s="48"/>
      <c r="E158" s="101" t="s">
        <v>8</v>
      </c>
      <c r="F158" s="101" t="s">
        <v>8</v>
      </c>
      <c r="G158" s="101" t="s">
        <v>8</v>
      </c>
      <c r="H158" s="101" t="s">
        <v>8</v>
      </c>
      <c r="I158" s="101" t="s">
        <v>8</v>
      </c>
      <c r="J158" s="101" t="str">
        <f t="shared" si="29"/>
        <v>N/A</v>
      </c>
      <c r="K158" s="101" t="str">
        <f t="shared" si="30"/>
        <v>N/A</v>
      </c>
      <c r="L158" s="101" t="s">
        <v>8</v>
      </c>
      <c r="M158" s="99"/>
      <c r="N158" s="106"/>
      <c r="O158" s="106">
        <v>27000</v>
      </c>
      <c r="P158" s="106">
        <v>70000</v>
      </c>
      <c r="Q158" s="106"/>
      <c r="R158" s="106">
        <v>59327.73</v>
      </c>
      <c r="S158" s="150">
        <f t="shared" si="31"/>
        <v>27000</v>
      </c>
      <c r="T158" s="150">
        <f t="shared" si="32"/>
        <v>43164</v>
      </c>
      <c r="U158" s="150">
        <f t="shared" si="33"/>
        <v>35082</v>
      </c>
      <c r="AQ158" s="41"/>
    </row>
    <row r="159" spans="1:43" ht="15.75" thickBot="1" x14ac:dyDescent="0.25">
      <c r="A159" s="44">
        <v>140</v>
      </c>
      <c r="B159" s="173" t="s">
        <v>7</v>
      </c>
      <c r="C159" s="45">
        <v>1</v>
      </c>
      <c r="D159" s="48"/>
      <c r="E159" s="101" t="s">
        <v>8</v>
      </c>
      <c r="F159" s="101" t="s">
        <v>8</v>
      </c>
      <c r="G159" s="101" t="s">
        <v>8</v>
      </c>
      <c r="H159" s="101" t="s">
        <v>8</v>
      </c>
      <c r="I159" s="101" t="s">
        <v>8</v>
      </c>
      <c r="J159" s="101" t="str">
        <f t="shared" si="29"/>
        <v>N/A</v>
      </c>
      <c r="K159" s="101" t="str">
        <f t="shared" si="30"/>
        <v>N/A</v>
      </c>
      <c r="L159" s="101" t="s">
        <v>8</v>
      </c>
      <c r="M159" s="99"/>
      <c r="N159" s="106"/>
      <c r="O159" s="106">
        <v>47250</v>
      </c>
      <c r="P159" s="106">
        <v>35000</v>
      </c>
      <c r="Q159" s="106"/>
      <c r="R159" s="106">
        <v>66069.517500000002</v>
      </c>
      <c r="S159" s="150">
        <f t="shared" si="31"/>
        <v>47250</v>
      </c>
      <c r="T159" s="150">
        <f t="shared" si="32"/>
        <v>56660</v>
      </c>
      <c r="U159" s="150">
        <f t="shared" si="33"/>
        <v>51955</v>
      </c>
      <c r="AQ159" s="41"/>
    </row>
    <row r="160" spans="1:43" ht="16.5" customHeight="1" thickBot="1" x14ac:dyDescent="0.25">
      <c r="A160" s="44">
        <v>141</v>
      </c>
      <c r="B160" s="173" t="s">
        <v>115</v>
      </c>
      <c r="C160" s="45">
        <v>1</v>
      </c>
      <c r="D160" s="48"/>
      <c r="E160" s="101" t="s">
        <v>8</v>
      </c>
      <c r="F160" s="101" t="s">
        <v>8</v>
      </c>
      <c r="G160" s="101" t="s">
        <v>8</v>
      </c>
      <c r="H160" s="101" t="s">
        <v>8</v>
      </c>
      <c r="I160" s="101" t="s">
        <v>8</v>
      </c>
      <c r="J160" s="101" t="str">
        <f t="shared" si="29"/>
        <v>N/A</v>
      </c>
      <c r="K160" s="101" t="str">
        <f t="shared" si="30"/>
        <v>N/A</v>
      </c>
      <c r="L160" s="101" t="s">
        <v>8</v>
      </c>
      <c r="M160" s="99"/>
      <c r="N160" s="106"/>
      <c r="O160" s="106">
        <v>20250</v>
      </c>
      <c r="P160" s="106">
        <v>26000</v>
      </c>
      <c r="Q160" s="106"/>
      <c r="R160" s="106">
        <v>20225.362499999999</v>
      </c>
      <c r="S160" s="150">
        <f t="shared" si="31"/>
        <v>20225.362499999999</v>
      </c>
      <c r="T160" s="150">
        <f t="shared" si="32"/>
        <v>20238</v>
      </c>
      <c r="U160" s="150">
        <f t="shared" si="33"/>
        <v>20231.681250000001</v>
      </c>
      <c r="AQ160" s="41"/>
    </row>
    <row r="161" spans="1:43" s="49" customFormat="1" ht="16.5" customHeight="1" thickBot="1" x14ac:dyDescent="0.3">
      <c r="A161" s="102"/>
      <c r="B161" s="105" t="s">
        <v>3</v>
      </c>
      <c r="C161" s="104"/>
      <c r="D161" s="107"/>
      <c r="E161" s="104"/>
      <c r="F161" s="104"/>
      <c r="G161" s="104"/>
      <c r="H161" s="104"/>
      <c r="I161" s="104"/>
      <c r="J161" s="104">
        <f t="shared" si="29"/>
        <v>0</v>
      </c>
      <c r="K161" s="104" t="e">
        <f t="shared" si="30"/>
        <v>#DIV/0!</v>
      </c>
      <c r="L161" s="104"/>
      <c r="M161" s="104"/>
      <c r="N161" s="104"/>
      <c r="O161" s="104"/>
      <c r="P161" s="104"/>
      <c r="Q161" s="104"/>
      <c r="R161" s="104"/>
      <c r="S161" s="104"/>
      <c r="T161" s="104"/>
      <c r="U161" s="104"/>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row>
    <row r="162" spans="1:43" ht="15.75" thickBot="1" x14ac:dyDescent="0.25">
      <c r="A162" s="44">
        <v>142</v>
      </c>
      <c r="B162" s="173" t="s">
        <v>116</v>
      </c>
      <c r="C162" s="45">
        <v>1</v>
      </c>
      <c r="D162" s="46"/>
      <c r="E162" s="98"/>
      <c r="F162" s="98">
        <v>65551.414499999999</v>
      </c>
      <c r="G162" s="98">
        <v>78000</v>
      </c>
      <c r="H162" s="98"/>
      <c r="I162" s="98">
        <v>78864.122268225008</v>
      </c>
      <c r="J162" s="155">
        <f t="shared" si="29"/>
        <v>65551.414499999999</v>
      </c>
      <c r="K162" s="155">
        <f t="shared" si="30"/>
        <v>72208</v>
      </c>
      <c r="L162" s="155">
        <f t="shared" ref="L162" si="34">+IF(J162="N/A","N/A",AVERAGE(J162:K162))</f>
        <v>68879.707250000007</v>
      </c>
      <c r="M162" s="99"/>
      <c r="N162" s="98"/>
      <c r="O162" s="98">
        <v>69932.362500000003</v>
      </c>
      <c r="P162" s="98">
        <v>79000</v>
      </c>
      <c r="Q162" s="98"/>
      <c r="R162" s="98">
        <v>85055.806875375012</v>
      </c>
      <c r="S162" s="150">
        <f t="shared" si="31"/>
        <v>69932.362500000003</v>
      </c>
      <c r="T162" s="150">
        <f t="shared" si="32"/>
        <v>77494</v>
      </c>
      <c r="U162" s="150">
        <f t="shared" ref="U162" si="35">+IF(S162="N/A","N/A",AVERAGE(S162:T162))</f>
        <v>73713.181249999994</v>
      </c>
      <c r="AQ162" s="41"/>
    </row>
    <row r="163" spans="1:43" s="49" customFormat="1" ht="15.75" thickBot="1" x14ac:dyDescent="0.25">
      <c r="A163" s="102"/>
      <c r="B163" s="103" t="s">
        <v>117</v>
      </c>
      <c r="C163" s="104"/>
      <c r="D163" s="107"/>
      <c r="E163" s="104"/>
      <c r="F163" s="104"/>
      <c r="G163" s="104"/>
      <c r="H163" s="104"/>
      <c r="I163" s="104"/>
      <c r="J163" s="104">
        <f t="shared" si="29"/>
        <v>0</v>
      </c>
      <c r="K163" s="104" t="e">
        <f t="shared" si="30"/>
        <v>#DIV/0!</v>
      </c>
      <c r="L163" s="104"/>
      <c r="M163" s="104"/>
      <c r="N163" s="104"/>
      <c r="O163" s="104"/>
      <c r="P163" s="104"/>
      <c r="Q163" s="104"/>
      <c r="R163" s="104"/>
      <c r="S163" s="104"/>
      <c r="T163" s="104"/>
      <c r="U163" s="104"/>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row>
    <row r="164" spans="1:43" ht="15.75" thickBot="1" x14ac:dyDescent="0.25">
      <c r="A164" s="44">
        <v>143</v>
      </c>
      <c r="B164" s="173" t="s">
        <v>448</v>
      </c>
      <c r="C164" s="45">
        <v>1</v>
      </c>
      <c r="D164" s="46"/>
      <c r="E164" s="98"/>
      <c r="F164" s="98">
        <v>32775.707249999999</v>
      </c>
      <c r="G164" s="98">
        <v>24952</v>
      </c>
      <c r="H164" s="98"/>
      <c r="I164" s="98">
        <v>44825.491134112504</v>
      </c>
      <c r="J164" s="155">
        <f t="shared" si="29"/>
        <v>32775.707249999999</v>
      </c>
      <c r="K164" s="155">
        <f t="shared" si="30"/>
        <v>38801</v>
      </c>
      <c r="L164" s="155">
        <f t="shared" ref="L164:L170" si="36">+IF(J164="N/A","N/A",AVERAGE(J164:K164))</f>
        <v>35788.353625000003</v>
      </c>
      <c r="M164" s="99"/>
      <c r="N164" s="98"/>
      <c r="O164" s="98">
        <v>34966.181250000001</v>
      </c>
      <c r="P164" s="98">
        <v>29000</v>
      </c>
      <c r="Q164" s="98"/>
      <c r="R164" s="98">
        <v>45224.618437687503</v>
      </c>
      <c r="S164" s="150">
        <f t="shared" si="31"/>
        <v>34966.181250000001</v>
      </c>
      <c r="T164" s="150">
        <f t="shared" si="32"/>
        <v>40095</v>
      </c>
      <c r="U164" s="150">
        <f t="shared" ref="U164:U170" si="37">+IF(S164="N/A","N/A",AVERAGE(S164:T164))</f>
        <v>37530.590624999997</v>
      </c>
      <c r="AQ164" s="41"/>
    </row>
    <row r="165" spans="1:43" ht="15.75" thickBot="1" x14ac:dyDescent="0.25">
      <c r="A165" s="44">
        <v>144</v>
      </c>
      <c r="B165" s="173" t="s">
        <v>118</v>
      </c>
      <c r="C165" s="45"/>
      <c r="D165" s="46"/>
      <c r="E165" s="98"/>
      <c r="F165" s="98">
        <v>32775.707249999999</v>
      </c>
      <c r="G165" s="98">
        <v>27000</v>
      </c>
      <c r="H165" s="98"/>
      <c r="I165" s="98">
        <v>32690.273634112502</v>
      </c>
      <c r="J165" s="155">
        <f t="shared" si="29"/>
        <v>32690.273634112502</v>
      </c>
      <c r="K165" s="155">
        <f t="shared" si="30"/>
        <v>32733</v>
      </c>
      <c r="L165" s="155">
        <f t="shared" si="36"/>
        <v>32711.636817056249</v>
      </c>
      <c r="M165" s="99"/>
      <c r="N165" s="98"/>
      <c r="O165" s="98">
        <v>34966.181250000001</v>
      </c>
      <c r="P165" s="98">
        <v>35000</v>
      </c>
      <c r="Q165" s="98"/>
      <c r="R165" s="98">
        <v>33089.400937687496</v>
      </c>
      <c r="S165" s="150">
        <f t="shared" si="31"/>
        <v>33089.400937687496</v>
      </c>
      <c r="T165" s="150">
        <f t="shared" si="32"/>
        <v>34028</v>
      </c>
      <c r="U165" s="150">
        <f t="shared" si="37"/>
        <v>33558.700468843745</v>
      </c>
      <c r="AQ165" s="41"/>
    </row>
    <row r="166" spans="1:43" ht="15.75" thickBot="1" x14ac:dyDescent="0.25">
      <c r="A166" s="44">
        <v>145</v>
      </c>
      <c r="B166" s="173" t="s">
        <v>400</v>
      </c>
      <c r="C166" s="45">
        <v>1</v>
      </c>
      <c r="D166" s="46"/>
      <c r="E166" s="98"/>
      <c r="F166" s="98">
        <v>65551.414499999999</v>
      </c>
      <c r="G166" s="98">
        <v>30000</v>
      </c>
      <c r="H166" s="98"/>
      <c r="I166" s="98">
        <v>37973.805756074995</v>
      </c>
      <c r="J166" s="155">
        <f t="shared" si="29"/>
        <v>37973.805756074995</v>
      </c>
      <c r="K166" s="155">
        <f t="shared" si="30"/>
        <v>51763</v>
      </c>
      <c r="L166" s="155">
        <f t="shared" si="36"/>
        <v>44868.402878037494</v>
      </c>
      <c r="M166" s="99"/>
      <c r="N166" s="98"/>
      <c r="O166" s="98">
        <v>69932.362500000003</v>
      </c>
      <c r="P166" s="98">
        <v>32000</v>
      </c>
      <c r="Q166" s="98"/>
      <c r="R166" s="98">
        <v>38239.890625125001</v>
      </c>
      <c r="S166" s="150">
        <f t="shared" si="31"/>
        <v>38239.890625125001</v>
      </c>
      <c r="T166" s="150">
        <f t="shared" si="32"/>
        <v>54086</v>
      </c>
      <c r="U166" s="150">
        <f t="shared" si="37"/>
        <v>46162.9453125625</v>
      </c>
      <c r="AQ166" s="41"/>
    </row>
    <row r="167" spans="1:43" ht="15.75" thickBot="1" x14ac:dyDescent="0.25">
      <c r="A167" s="44">
        <v>146</v>
      </c>
      <c r="B167" s="173" t="s">
        <v>401</v>
      </c>
      <c r="C167" s="45">
        <v>1</v>
      </c>
      <c r="D167" s="46"/>
      <c r="E167" s="98"/>
      <c r="F167" s="98">
        <v>98327.121749999991</v>
      </c>
      <c r="G167" s="98">
        <v>39000</v>
      </c>
      <c r="H167" s="98"/>
      <c r="I167" s="98">
        <v>44825.491134112504</v>
      </c>
      <c r="J167" s="155">
        <f t="shared" si="29"/>
        <v>44825.491134112504</v>
      </c>
      <c r="K167" s="155">
        <f t="shared" si="30"/>
        <v>71576</v>
      </c>
      <c r="L167" s="155">
        <f t="shared" si="36"/>
        <v>58200.745567056249</v>
      </c>
      <c r="M167" s="99"/>
      <c r="N167" s="98"/>
      <c r="O167" s="98">
        <v>104898.54375</v>
      </c>
      <c r="P167" s="98">
        <v>39000</v>
      </c>
      <c r="Q167" s="98"/>
      <c r="R167" s="98">
        <v>45224.618437687503</v>
      </c>
      <c r="S167" s="150">
        <f t="shared" si="31"/>
        <v>45224.618437687503</v>
      </c>
      <c r="T167" s="150">
        <f t="shared" si="32"/>
        <v>75062</v>
      </c>
      <c r="U167" s="150">
        <f t="shared" si="37"/>
        <v>60143.309218843751</v>
      </c>
      <c r="AQ167" s="41"/>
    </row>
    <row r="168" spans="1:43" ht="15.75" thickBot="1" x14ac:dyDescent="0.25">
      <c r="A168" s="44">
        <v>147</v>
      </c>
      <c r="B168" s="173" t="s">
        <v>119</v>
      </c>
      <c r="C168" s="45">
        <v>1</v>
      </c>
      <c r="D168" s="46"/>
      <c r="E168" s="98"/>
      <c r="F168" s="98">
        <v>43700.942999999999</v>
      </c>
      <c r="G168" s="98">
        <v>44000</v>
      </c>
      <c r="H168" s="98"/>
      <c r="I168" s="98">
        <v>51677.176512149992</v>
      </c>
      <c r="J168" s="155">
        <f t="shared" si="29"/>
        <v>43700.942999999999</v>
      </c>
      <c r="K168" s="155">
        <f t="shared" si="30"/>
        <v>47689</v>
      </c>
      <c r="L168" s="155">
        <f t="shared" si="36"/>
        <v>45694.9715</v>
      </c>
      <c r="M168" s="99"/>
      <c r="N168" s="98"/>
      <c r="O168" s="98">
        <v>46621.574999999997</v>
      </c>
      <c r="P168" s="98">
        <v>52000</v>
      </c>
      <c r="Q168" s="98"/>
      <c r="R168" s="98">
        <v>52209.346250249997</v>
      </c>
      <c r="S168" s="150">
        <f t="shared" si="31"/>
        <v>46621.574999999997</v>
      </c>
      <c r="T168" s="150">
        <f t="shared" si="32"/>
        <v>49415</v>
      </c>
      <c r="U168" s="150">
        <f t="shared" si="37"/>
        <v>48018.287499999999</v>
      </c>
      <c r="AQ168" s="41"/>
    </row>
    <row r="169" spans="1:43" ht="15.75" thickBot="1" x14ac:dyDescent="0.25">
      <c r="A169" s="44">
        <v>148</v>
      </c>
      <c r="B169" s="173" t="s">
        <v>120</v>
      </c>
      <c r="C169" s="45">
        <v>1</v>
      </c>
      <c r="D169" s="46"/>
      <c r="E169" s="98"/>
      <c r="F169" s="98">
        <v>65551.414499999999</v>
      </c>
      <c r="G169" s="98">
        <v>39000</v>
      </c>
      <c r="H169" s="98"/>
      <c r="I169" s="98">
        <v>73470.692268225015</v>
      </c>
      <c r="J169" s="155">
        <f t="shared" si="29"/>
        <v>65551.414499999999</v>
      </c>
      <c r="K169" s="155">
        <f t="shared" si="30"/>
        <v>69511</v>
      </c>
      <c r="L169" s="155">
        <f t="shared" si="36"/>
        <v>67531.207250000007</v>
      </c>
      <c r="M169" s="99"/>
      <c r="N169" s="98"/>
      <c r="O169" s="98">
        <v>69932.362500000003</v>
      </c>
      <c r="P169" s="98">
        <v>54000</v>
      </c>
      <c r="Q169" s="98"/>
      <c r="R169" s="98">
        <v>74268.946875375012</v>
      </c>
      <c r="S169" s="150">
        <f t="shared" si="31"/>
        <v>69932.362500000003</v>
      </c>
      <c r="T169" s="150">
        <f t="shared" si="32"/>
        <v>72101</v>
      </c>
      <c r="U169" s="150">
        <f t="shared" si="37"/>
        <v>71016.681249999994</v>
      </c>
      <c r="AQ169" s="41"/>
    </row>
    <row r="170" spans="1:43" ht="15.75" thickBot="1" x14ac:dyDescent="0.25">
      <c r="A170" s="44">
        <v>149</v>
      </c>
      <c r="B170" s="173" t="s">
        <v>121</v>
      </c>
      <c r="C170" s="45">
        <v>1</v>
      </c>
      <c r="D170" s="46"/>
      <c r="E170" s="98"/>
      <c r="F170" s="98">
        <v>65551.414499999999</v>
      </c>
      <c r="G170" s="98">
        <v>45000</v>
      </c>
      <c r="H170" s="98"/>
      <c r="I170" s="98">
        <v>57290.402268225007</v>
      </c>
      <c r="J170" s="155">
        <f t="shared" si="29"/>
        <v>57290.402268225007</v>
      </c>
      <c r="K170" s="155">
        <f t="shared" si="30"/>
        <v>61421</v>
      </c>
      <c r="L170" s="155">
        <f t="shared" si="36"/>
        <v>59355.701134112503</v>
      </c>
      <c r="M170" s="99"/>
      <c r="N170" s="98"/>
      <c r="O170" s="98">
        <v>69932.362500000003</v>
      </c>
      <c r="P170" s="98">
        <v>54000</v>
      </c>
      <c r="Q170" s="98"/>
      <c r="R170" s="98">
        <v>58088.656875374996</v>
      </c>
      <c r="S170" s="150">
        <f t="shared" si="31"/>
        <v>58088.656875374996</v>
      </c>
      <c r="T170" s="150">
        <f t="shared" si="32"/>
        <v>64011</v>
      </c>
      <c r="U170" s="150">
        <f t="shared" si="37"/>
        <v>61049.828437687494</v>
      </c>
      <c r="AQ170" s="41"/>
    </row>
    <row r="171" spans="1:43" s="49" customFormat="1" ht="16.5" customHeight="1" thickBot="1" x14ac:dyDescent="0.3">
      <c r="A171" s="102"/>
      <c r="B171" s="105" t="s">
        <v>122</v>
      </c>
      <c r="C171" s="104"/>
      <c r="D171" s="107"/>
      <c r="E171" s="104"/>
      <c r="F171" s="104"/>
      <c r="G171" s="104"/>
      <c r="H171" s="104"/>
      <c r="I171" s="104"/>
      <c r="J171" s="104">
        <f t="shared" si="29"/>
        <v>0</v>
      </c>
      <c r="K171" s="104" t="e">
        <f t="shared" si="30"/>
        <v>#DIV/0!</v>
      </c>
      <c r="L171" s="104"/>
      <c r="M171" s="104"/>
      <c r="N171" s="104"/>
      <c r="O171" s="104"/>
      <c r="P171" s="104"/>
      <c r="Q171" s="104"/>
      <c r="R171" s="104"/>
      <c r="S171" s="104"/>
      <c r="T171" s="104"/>
      <c r="U171" s="104"/>
      <c r="V171" s="41"/>
      <c r="W171" s="41"/>
      <c r="X171" s="41"/>
      <c r="Y171" s="41"/>
      <c r="Z171" s="41"/>
      <c r="AA171" s="41"/>
      <c r="AB171" s="41"/>
      <c r="AC171" s="41"/>
      <c r="AD171" s="41"/>
      <c r="AE171" s="41"/>
      <c r="AF171" s="41"/>
      <c r="AG171" s="41"/>
      <c r="AH171" s="41"/>
      <c r="AI171" s="41"/>
      <c r="AJ171" s="41"/>
      <c r="AK171" s="41"/>
      <c r="AL171" s="41"/>
      <c r="AM171" s="41"/>
      <c r="AN171" s="41"/>
      <c r="AO171" s="41"/>
      <c r="AP171" s="41"/>
      <c r="AQ171" s="41"/>
    </row>
    <row r="172" spans="1:43" ht="15.75" thickBot="1" x14ac:dyDescent="0.25">
      <c r="A172" s="44">
        <v>150</v>
      </c>
      <c r="B172" s="173" t="s">
        <v>123</v>
      </c>
      <c r="C172" s="45">
        <v>1</v>
      </c>
      <c r="D172" s="46"/>
      <c r="E172" s="98"/>
      <c r="F172" s="98">
        <v>152953.30049999998</v>
      </c>
      <c r="G172" s="98">
        <v>70000</v>
      </c>
      <c r="H172" s="98"/>
      <c r="I172" s="98">
        <v>128284.17529252499</v>
      </c>
      <c r="J172" s="155">
        <f t="shared" si="29"/>
        <v>128284.17529252499</v>
      </c>
      <c r="K172" s="155">
        <f t="shared" si="30"/>
        <v>140619</v>
      </c>
      <c r="L172" s="155">
        <f t="shared" ref="L172:L176" si="38">+IF(J172="N/A","N/A",AVERAGE(J172:K172))</f>
        <v>134451.58764626249</v>
      </c>
      <c r="M172" s="99"/>
      <c r="N172" s="98"/>
      <c r="O172" s="98">
        <v>163175.51250000001</v>
      </c>
      <c r="P172" s="98">
        <v>86000</v>
      </c>
      <c r="Q172" s="98"/>
      <c r="R172" s="98">
        <v>132843.48437587501</v>
      </c>
      <c r="S172" s="150">
        <f t="shared" si="31"/>
        <v>132843.48437587501</v>
      </c>
      <c r="T172" s="150">
        <f t="shared" si="32"/>
        <v>148009</v>
      </c>
      <c r="U172" s="150">
        <f t="shared" ref="U172:U176" si="39">+IF(S172="N/A","N/A",AVERAGE(S172:T172))</f>
        <v>140426.24218793749</v>
      </c>
      <c r="AQ172" s="41"/>
    </row>
    <row r="173" spans="1:43" ht="15.75" thickBot="1" x14ac:dyDescent="0.25">
      <c r="A173" s="44">
        <v>151</v>
      </c>
      <c r="B173" s="173" t="s">
        <v>124</v>
      </c>
      <c r="C173" s="45">
        <v>1</v>
      </c>
      <c r="D173" s="46"/>
      <c r="E173" s="98"/>
      <c r="F173" s="98">
        <v>196654.24349999998</v>
      </c>
      <c r="G173" s="98">
        <v>67000</v>
      </c>
      <c r="H173" s="98"/>
      <c r="I173" s="98">
        <v>138191.85226822502</v>
      </c>
      <c r="J173" s="155">
        <f t="shared" si="29"/>
        <v>138191.85226822502</v>
      </c>
      <c r="K173" s="155">
        <f t="shared" si="30"/>
        <v>167423</v>
      </c>
      <c r="L173" s="155">
        <f t="shared" si="38"/>
        <v>152807.42613411252</v>
      </c>
      <c r="M173" s="99"/>
      <c r="N173" s="98"/>
      <c r="O173" s="98">
        <v>209797.08749999999</v>
      </c>
      <c r="P173" s="98">
        <v>96000</v>
      </c>
      <c r="Q173" s="98"/>
      <c r="R173" s="98">
        <v>147080.25187537502</v>
      </c>
      <c r="S173" s="150">
        <f t="shared" si="31"/>
        <v>147080.25187537502</v>
      </c>
      <c r="T173" s="150">
        <f t="shared" si="32"/>
        <v>178439</v>
      </c>
      <c r="U173" s="150">
        <f t="shared" si="39"/>
        <v>162759.62593768752</v>
      </c>
      <c r="AQ173" s="41"/>
    </row>
    <row r="174" spans="1:43" ht="15.75" thickBot="1" x14ac:dyDescent="0.25">
      <c r="A174" s="44">
        <v>152</v>
      </c>
      <c r="B174" s="173" t="s">
        <v>125</v>
      </c>
      <c r="C174" s="45">
        <v>1</v>
      </c>
      <c r="D174" s="46"/>
      <c r="E174" s="98"/>
      <c r="F174" s="98">
        <v>43700.942999999999</v>
      </c>
      <c r="G174" s="98">
        <v>52000</v>
      </c>
      <c r="H174" s="98"/>
      <c r="I174" s="98">
        <v>65160.751512149996</v>
      </c>
      <c r="J174" s="155">
        <f t="shared" si="29"/>
        <v>43700.942999999999</v>
      </c>
      <c r="K174" s="155">
        <f t="shared" si="30"/>
        <v>54431</v>
      </c>
      <c r="L174" s="155">
        <f t="shared" si="38"/>
        <v>49065.9715</v>
      </c>
      <c r="M174" s="99"/>
      <c r="N174" s="98"/>
      <c r="O174" s="98">
        <v>46621.574999999997</v>
      </c>
      <c r="P174" s="98">
        <v>65000</v>
      </c>
      <c r="Q174" s="98"/>
      <c r="R174" s="98">
        <v>68389.636250249998</v>
      </c>
      <c r="S174" s="150">
        <f t="shared" si="31"/>
        <v>46621.574999999997</v>
      </c>
      <c r="T174" s="150">
        <f t="shared" si="32"/>
        <v>57506</v>
      </c>
      <c r="U174" s="150">
        <f t="shared" si="39"/>
        <v>52063.787499999999</v>
      </c>
      <c r="AQ174" s="41"/>
    </row>
    <row r="175" spans="1:43" ht="15.75" thickBot="1" x14ac:dyDescent="0.25">
      <c r="A175" s="44">
        <v>153</v>
      </c>
      <c r="B175" s="173" t="s">
        <v>402</v>
      </c>
      <c r="C175" s="45">
        <v>1</v>
      </c>
      <c r="D175" s="46"/>
      <c r="E175" s="98"/>
      <c r="F175" s="98">
        <v>76476.650249999992</v>
      </c>
      <c r="G175" s="98">
        <v>52000</v>
      </c>
      <c r="H175" s="98"/>
      <c r="I175" s="98">
        <v>91109.237646262496</v>
      </c>
      <c r="J175" s="155">
        <f t="shared" si="29"/>
        <v>76476.650249999992</v>
      </c>
      <c r="K175" s="155">
        <f t="shared" si="30"/>
        <v>83793</v>
      </c>
      <c r="L175" s="155">
        <f t="shared" si="38"/>
        <v>80134.825125000003</v>
      </c>
      <c r="M175" s="99"/>
      <c r="N175" s="98"/>
      <c r="O175" s="98">
        <v>81587.756250000006</v>
      </c>
      <c r="P175" s="98">
        <v>73000</v>
      </c>
      <c r="Q175" s="98"/>
      <c r="R175" s="98">
        <v>94737.249687937496</v>
      </c>
      <c r="S175" s="150">
        <f t="shared" si="31"/>
        <v>81587.756250000006</v>
      </c>
      <c r="T175" s="150">
        <f t="shared" si="32"/>
        <v>88163</v>
      </c>
      <c r="U175" s="150">
        <f t="shared" si="39"/>
        <v>84875.378125000003</v>
      </c>
      <c r="AQ175" s="41"/>
    </row>
    <row r="176" spans="1:43" ht="15.75" thickBot="1" x14ac:dyDescent="0.25">
      <c r="A176" s="44">
        <v>154</v>
      </c>
      <c r="B176" s="173" t="s">
        <v>126</v>
      </c>
      <c r="C176" s="45">
        <v>1</v>
      </c>
      <c r="D176" s="46"/>
      <c r="E176" s="98"/>
      <c r="F176" s="98">
        <v>98327.121749999991</v>
      </c>
      <c r="G176" s="98">
        <v>46000</v>
      </c>
      <c r="H176" s="98"/>
      <c r="I176" s="98">
        <v>110206.03840233749</v>
      </c>
      <c r="J176" s="155">
        <f t="shared" si="29"/>
        <v>98327.121749999991</v>
      </c>
      <c r="K176" s="155">
        <f t="shared" si="30"/>
        <v>104267</v>
      </c>
      <c r="L176" s="155">
        <f t="shared" si="38"/>
        <v>101297.060875</v>
      </c>
      <c r="M176" s="99"/>
      <c r="N176" s="98"/>
      <c r="O176" s="98">
        <v>104898.54375</v>
      </c>
      <c r="P176" s="98">
        <v>56000</v>
      </c>
      <c r="Q176" s="98"/>
      <c r="R176" s="98">
        <v>114100.13531306251</v>
      </c>
      <c r="S176" s="150">
        <f t="shared" si="31"/>
        <v>104898.54375</v>
      </c>
      <c r="T176" s="150">
        <f t="shared" si="32"/>
        <v>109499</v>
      </c>
      <c r="U176" s="150">
        <f t="shared" si="39"/>
        <v>107198.77187500001</v>
      </c>
      <c r="AQ176" s="41"/>
    </row>
    <row r="177" spans="1:43" s="49" customFormat="1" ht="16.5" customHeight="1" thickBot="1" x14ac:dyDescent="0.3">
      <c r="A177" s="102"/>
      <c r="B177" s="105" t="s">
        <v>127</v>
      </c>
      <c r="C177" s="104"/>
      <c r="D177" s="107"/>
      <c r="E177" s="104"/>
      <c r="F177" s="104"/>
      <c r="G177" s="104"/>
      <c r="H177" s="104"/>
      <c r="I177" s="104"/>
      <c r="J177" s="104">
        <f t="shared" si="29"/>
        <v>0</v>
      </c>
      <c r="K177" s="104" t="e">
        <f t="shared" si="30"/>
        <v>#DIV/0!</v>
      </c>
      <c r="L177" s="104"/>
      <c r="M177" s="104"/>
      <c r="N177" s="104"/>
      <c r="O177" s="104"/>
      <c r="P177" s="104"/>
      <c r="Q177" s="104"/>
      <c r="R177" s="104"/>
      <c r="S177" s="104"/>
      <c r="T177" s="104"/>
      <c r="U177" s="104"/>
      <c r="V177" s="41"/>
      <c r="W177" s="41"/>
      <c r="X177" s="41"/>
      <c r="Y177" s="41"/>
      <c r="Z177" s="41"/>
      <c r="AA177" s="41"/>
      <c r="AB177" s="41"/>
      <c r="AC177" s="41"/>
      <c r="AD177" s="41"/>
      <c r="AE177" s="41"/>
      <c r="AF177" s="41"/>
      <c r="AG177" s="41"/>
      <c r="AH177" s="41"/>
      <c r="AI177" s="41"/>
      <c r="AJ177" s="41"/>
      <c r="AK177" s="41"/>
      <c r="AL177" s="41"/>
      <c r="AM177" s="41"/>
      <c r="AN177" s="41"/>
      <c r="AO177" s="41"/>
      <c r="AP177" s="41"/>
      <c r="AQ177" s="41"/>
    </row>
    <row r="178" spans="1:43" ht="29.25" thickBot="1" x14ac:dyDescent="0.25">
      <c r="A178" s="44">
        <v>155</v>
      </c>
      <c r="B178" s="173" t="s">
        <v>453</v>
      </c>
      <c r="C178" s="45">
        <v>1</v>
      </c>
      <c r="D178" s="46"/>
      <c r="E178" s="98"/>
      <c r="F178" s="98">
        <v>131102.829</v>
      </c>
      <c r="G178" s="98">
        <v>97000</v>
      </c>
      <c r="H178" s="98"/>
      <c r="I178" s="98">
        <v>152334.81453645002</v>
      </c>
      <c r="J178" s="155">
        <f t="shared" si="29"/>
        <v>131102.829</v>
      </c>
      <c r="K178" s="155">
        <f t="shared" si="30"/>
        <v>141719</v>
      </c>
      <c r="L178" s="155">
        <f t="shared" ref="L178:L185" si="40">+IF(J178="N/A","N/A",AVERAGE(J178:K178))</f>
        <v>136410.91450000001</v>
      </c>
      <c r="M178" s="99"/>
      <c r="N178" s="98"/>
      <c r="O178" s="98">
        <v>139864.72500000001</v>
      </c>
      <c r="P178" s="98">
        <v>113000</v>
      </c>
      <c r="Q178" s="98"/>
      <c r="R178" s="98">
        <v>162021.46875075001</v>
      </c>
      <c r="S178" s="150">
        <f t="shared" si="31"/>
        <v>139864.72500000001</v>
      </c>
      <c r="T178" s="150">
        <f t="shared" si="32"/>
        <v>150943</v>
      </c>
      <c r="U178" s="150">
        <f t="shared" ref="U178:U185" si="41">+IF(S178="N/A","N/A",AVERAGE(S178:T178))</f>
        <v>145403.86249999999</v>
      </c>
      <c r="AQ178" s="41"/>
    </row>
    <row r="179" spans="1:43" ht="43.5" thickBot="1" x14ac:dyDescent="0.25">
      <c r="A179" s="44">
        <v>156</v>
      </c>
      <c r="B179" s="173" t="s">
        <v>403</v>
      </c>
      <c r="C179" s="45">
        <v>1</v>
      </c>
      <c r="D179" s="46"/>
      <c r="E179" s="98"/>
      <c r="F179" s="98">
        <v>611813.20199999993</v>
      </c>
      <c r="G179" s="98">
        <v>234000</v>
      </c>
      <c r="H179" s="98"/>
      <c r="I179" s="98">
        <v>362512.33205670002</v>
      </c>
      <c r="J179" s="155">
        <f t="shared" si="29"/>
        <v>362512.33205670002</v>
      </c>
      <c r="K179" s="155">
        <f t="shared" si="30"/>
        <v>487163</v>
      </c>
      <c r="L179" s="155">
        <f t="shared" si="40"/>
        <v>424837.66602835001</v>
      </c>
      <c r="M179" s="99"/>
      <c r="N179" s="98"/>
      <c r="O179" s="98">
        <v>652702.05000000005</v>
      </c>
      <c r="P179" s="98">
        <v>303000</v>
      </c>
      <c r="Q179" s="98"/>
      <c r="R179" s="98">
        <v>364995.79083450005</v>
      </c>
      <c r="S179" s="150">
        <f t="shared" si="31"/>
        <v>364995.79083450005</v>
      </c>
      <c r="T179" s="150">
        <f t="shared" si="32"/>
        <v>508849</v>
      </c>
      <c r="U179" s="150">
        <f t="shared" si="41"/>
        <v>436922.39541724999</v>
      </c>
      <c r="AQ179" s="41"/>
    </row>
    <row r="180" spans="1:43" ht="29.25" thickBot="1" x14ac:dyDescent="0.25">
      <c r="A180" s="44">
        <v>157</v>
      </c>
      <c r="B180" s="173" t="s">
        <v>404</v>
      </c>
      <c r="C180" s="45">
        <v>1</v>
      </c>
      <c r="D180" s="46"/>
      <c r="E180" s="98"/>
      <c r="F180" s="98">
        <v>437009.43</v>
      </c>
      <c r="G180" s="98">
        <v>138000</v>
      </c>
      <c r="H180" s="98"/>
      <c r="I180" s="98">
        <v>245068.56004050002</v>
      </c>
      <c r="J180" s="155">
        <f t="shared" si="29"/>
        <v>245068.56004050002</v>
      </c>
      <c r="K180" s="155">
        <f t="shared" si="30"/>
        <v>341039</v>
      </c>
      <c r="L180" s="155">
        <f t="shared" si="40"/>
        <v>293053.78002025001</v>
      </c>
      <c r="M180" s="99"/>
      <c r="N180" s="98"/>
      <c r="O180" s="98">
        <v>466215.75</v>
      </c>
      <c r="P180" s="98">
        <v>176000</v>
      </c>
      <c r="Q180" s="98"/>
      <c r="R180" s="98">
        <v>295383.32916750002</v>
      </c>
      <c r="S180" s="150">
        <f t="shared" si="31"/>
        <v>295383.32916750002</v>
      </c>
      <c r="T180" s="150">
        <f t="shared" si="32"/>
        <v>380800</v>
      </c>
      <c r="U180" s="150">
        <f t="shared" si="41"/>
        <v>338091.66458375001</v>
      </c>
      <c r="AQ180" s="41"/>
    </row>
    <row r="181" spans="1:43" ht="29.25" thickBot="1" x14ac:dyDescent="0.25">
      <c r="A181" s="44">
        <v>158</v>
      </c>
      <c r="B181" s="173" t="s">
        <v>405</v>
      </c>
      <c r="C181" s="45">
        <v>1</v>
      </c>
      <c r="D181" s="46"/>
      <c r="E181" s="98"/>
      <c r="F181" s="98">
        <v>131102.829</v>
      </c>
      <c r="G181" s="98">
        <v>24000</v>
      </c>
      <c r="H181" s="98"/>
      <c r="I181" s="98">
        <v>63812.394012149998</v>
      </c>
      <c r="J181" s="155">
        <f t="shared" si="29"/>
        <v>63812.394012149998</v>
      </c>
      <c r="K181" s="155">
        <f t="shared" si="30"/>
        <v>97458</v>
      </c>
      <c r="L181" s="155">
        <f t="shared" si="40"/>
        <v>80635.197006075003</v>
      </c>
      <c r="M181" s="99"/>
      <c r="N181" s="98"/>
      <c r="O181" s="98">
        <v>139864.72500000001</v>
      </c>
      <c r="P181" s="98">
        <v>28000</v>
      </c>
      <c r="Q181" s="98"/>
      <c r="R181" s="98">
        <v>64344.563750249996</v>
      </c>
      <c r="S181" s="150">
        <f t="shared" si="31"/>
        <v>64344.563750249996</v>
      </c>
      <c r="T181" s="150">
        <f t="shared" si="32"/>
        <v>102105</v>
      </c>
      <c r="U181" s="150">
        <f t="shared" si="41"/>
        <v>83224.781875125002</v>
      </c>
      <c r="AQ181" s="41"/>
    </row>
    <row r="182" spans="1:43" ht="15.75" thickBot="1" x14ac:dyDescent="0.25">
      <c r="A182" s="44">
        <v>159</v>
      </c>
      <c r="B182" s="173" t="s">
        <v>128</v>
      </c>
      <c r="C182" s="45">
        <v>1</v>
      </c>
      <c r="D182" s="46"/>
      <c r="E182" s="98"/>
      <c r="F182" s="98">
        <v>109252.3575</v>
      </c>
      <c r="G182" s="98">
        <v>27000</v>
      </c>
      <c r="H182" s="98"/>
      <c r="I182" s="98">
        <v>59244.603760125006</v>
      </c>
      <c r="J182" s="155">
        <f t="shared" si="29"/>
        <v>59244.603760125006</v>
      </c>
      <c r="K182" s="155">
        <f t="shared" si="30"/>
        <v>84248</v>
      </c>
      <c r="L182" s="155">
        <f t="shared" si="40"/>
        <v>71746.3018800625</v>
      </c>
      <c r="M182" s="99"/>
      <c r="N182" s="98"/>
      <c r="O182" s="98">
        <v>116553.9375</v>
      </c>
      <c r="P182" s="98">
        <v>36000</v>
      </c>
      <c r="Q182" s="98"/>
      <c r="R182" s="98">
        <v>59688.078541875002</v>
      </c>
      <c r="S182" s="150">
        <f t="shared" si="31"/>
        <v>59688.078541875002</v>
      </c>
      <c r="T182" s="150">
        <f t="shared" si="32"/>
        <v>88121</v>
      </c>
      <c r="U182" s="150">
        <f t="shared" si="41"/>
        <v>73904.539270937501</v>
      </c>
      <c r="AQ182" s="41"/>
    </row>
    <row r="183" spans="1:43" ht="15.75" thickBot="1" x14ac:dyDescent="0.25">
      <c r="A183" s="44">
        <v>161</v>
      </c>
      <c r="B183" s="173" t="s">
        <v>130</v>
      </c>
      <c r="C183" s="45">
        <v>1</v>
      </c>
      <c r="D183" s="46"/>
      <c r="E183" s="98"/>
      <c r="F183" s="98">
        <v>174803.772</v>
      </c>
      <c r="G183" s="98">
        <v>30000</v>
      </c>
      <c r="H183" s="98"/>
      <c r="I183" s="98">
        <v>72947.974516200004</v>
      </c>
      <c r="J183" s="155">
        <f t="shared" si="29"/>
        <v>72947.974516200004</v>
      </c>
      <c r="K183" s="155">
        <f t="shared" si="30"/>
        <v>123876</v>
      </c>
      <c r="L183" s="155">
        <f t="shared" si="40"/>
        <v>98411.987258100009</v>
      </c>
      <c r="M183" s="99"/>
      <c r="N183" s="98"/>
      <c r="O183" s="98">
        <v>46621.574999999997</v>
      </c>
      <c r="P183" s="98">
        <v>35000</v>
      </c>
      <c r="Q183" s="98"/>
      <c r="R183" s="98">
        <v>40074.128750249998</v>
      </c>
      <c r="S183" s="150">
        <f t="shared" si="31"/>
        <v>40074.128750249998</v>
      </c>
      <c r="T183" s="150">
        <f t="shared" si="32"/>
        <v>43348</v>
      </c>
      <c r="U183" s="150">
        <f t="shared" si="41"/>
        <v>41711.064375125003</v>
      </c>
      <c r="AQ183" s="41"/>
    </row>
    <row r="184" spans="1:43" ht="15.75" thickBot="1" x14ac:dyDescent="0.25">
      <c r="A184" s="44">
        <v>160</v>
      </c>
      <c r="B184" s="173" t="s">
        <v>129</v>
      </c>
      <c r="C184" s="45">
        <v>1</v>
      </c>
      <c r="D184" s="46"/>
      <c r="E184" s="98"/>
      <c r="F184" s="98">
        <v>43700.942999999999</v>
      </c>
      <c r="G184" s="98">
        <v>21000</v>
      </c>
      <c r="H184" s="98"/>
      <c r="I184" s="98">
        <v>39541.959012149993</v>
      </c>
      <c r="J184" s="155">
        <f t="shared" si="29"/>
        <v>39541.959012149993</v>
      </c>
      <c r="K184" s="155">
        <f t="shared" si="30"/>
        <v>41621</v>
      </c>
      <c r="L184" s="155">
        <f t="shared" si="40"/>
        <v>40581.479506074997</v>
      </c>
      <c r="M184" s="99"/>
      <c r="N184" s="98"/>
      <c r="O184" s="98">
        <v>186486.3</v>
      </c>
      <c r="P184" s="98">
        <v>28000</v>
      </c>
      <c r="Q184" s="98"/>
      <c r="R184" s="98">
        <v>73657.534167000005</v>
      </c>
      <c r="S184" s="150">
        <f t="shared" si="31"/>
        <v>73657.534167000005</v>
      </c>
      <c r="T184" s="150">
        <f t="shared" si="32"/>
        <v>130072</v>
      </c>
      <c r="U184" s="150">
        <f t="shared" si="41"/>
        <v>101864.7670835</v>
      </c>
      <c r="AQ184" s="41"/>
    </row>
    <row r="185" spans="1:43" ht="15.75" thickBot="1" x14ac:dyDescent="0.25">
      <c r="A185" s="44">
        <v>161</v>
      </c>
      <c r="B185" s="173" t="s">
        <v>131</v>
      </c>
      <c r="C185" s="45">
        <v>1</v>
      </c>
      <c r="D185" s="46"/>
      <c r="E185" s="98"/>
      <c r="F185" s="98">
        <v>32775.707249999999</v>
      </c>
      <c r="G185" s="98">
        <v>32000</v>
      </c>
      <c r="H185" s="98"/>
      <c r="I185" s="98">
        <v>32690.273634112502</v>
      </c>
      <c r="J185" s="155">
        <f t="shared" si="29"/>
        <v>32690.273634112502</v>
      </c>
      <c r="K185" s="155">
        <f t="shared" si="30"/>
        <v>32733</v>
      </c>
      <c r="L185" s="155">
        <f t="shared" si="40"/>
        <v>32711.636817056249</v>
      </c>
      <c r="M185" s="99"/>
      <c r="N185" s="98"/>
      <c r="O185" s="98">
        <v>34966.181250000001</v>
      </c>
      <c r="P185" s="98">
        <v>41000</v>
      </c>
      <c r="Q185" s="98"/>
      <c r="R185" s="98">
        <v>33089.400937687496</v>
      </c>
      <c r="S185" s="150">
        <f t="shared" si="31"/>
        <v>33089.400937687496</v>
      </c>
      <c r="T185" s="150">
        <f t="shared" si="32"/>
        <v>34028</v>
      </c>
      <c r="U185" s="150">
        <f t="shared" si="41"/>
        <v>33558.700468843745</v>
      </c>
      <c r="AQ185" s="41"/>
    </row>
    <row r="186" spans="1:43" ht="24.75" customHeight="1" thickBot="1" x14ac:dyDescent="0.25">
      <c r="A186" s="108"/>
      <c r="B186" s="109" t="s">
        <v>10</v>
      </c>
      <c r="C186" s="104"/>
      <c r="D186" s="48"/>
      <c r="E186" s="101">
        <f>SUM(E12:E185)</f>
        <v>0</v>
      </c>
      <c r="F186" s="101">
        <f>SUM(F12:F185)</f>
        <v>25346235.246500045</v>
      </c>
      <c r="G186" s="101">
        <f t="shared" ref="G186:L186" si="42">SUM(G12:G185)</f>
        <v>12342850</v>
      </c>
      <c r="H186" s="101">
        <f t="shared" si="42"/>
        <v>0</v>
      </c>
      <c r="I186" s="101">
        <f t="shared" si="42"/>
        <v>18118796.367895648</v>
      </c>
      <c r="J186" s="101">
        <f t="shared" si="42"/>
        <v>17499086.944747545</v>
      </c>
      <c r="K186" s="101" t="e">
        <f t="shared" si="42"/>
        <v>#DIV/0!</v>
      </c>
      <c r="L186" s="101">
        <f t="shared" si="42"/>
        <v>19615806.472373787</v>
      </c>
      <c r="M186" s="110"/>
      <c r="N186" s="101">
        <f>SUM(N12:N185)</f>
        <v>0</v>
      </c>
      <c r="O186" s="101">
        <f>SUM(O12:O185)</f>
        <v>28624270.912500009</v>
      </c>
      <c r="P186" s="101">
        <f t="shared" ref="P186:U186" si="43">SUM(P12:P185)</f>
        <v>17665400</v>
      </c>
      <c r="Q186" s="101">
        <f t="shared" si="43"/>
        <v>0</v>
      </c>
      <c r="R186" s="101">
        <f t="shared" si="43"/>
        <v>20234854.262621246</v>
      </c>
      <c r="S186" s="101">
        <f t="shared" si="43"/>
        <v>19593299.912730195</v>
      </c>
      <c r="T186" s="101">
        <f t="shared" si="43"/>
        <v>24429566</v>
      </c>
      <c r="U186" s="101">
        <f t="shared" si="43"/>
        <v>22011432.956365082</v>
      </c>
      <c r="AQ186" s="41"/>
    </row>
    <row r="187" spans="1:43" ht="15.75" thickBot="1" x14ac:dyDescent="0.25">
      <c r="A187" s="50"/>
      <c r="B187" s="51"/>
      <c r="C187" s="52"/>
      <c r="D187" s="48"/>
      <c r="M187" s="41"/>
      <c r="N187" s="39"/>
      <c r="O187" s="39"/>
      <c r="P187" s="39"/>
      <c r="Q187" s="39"/>
      <c r="R187" s="39"/>
      <c r="S187" s="39"/>
      <c r="T187" s="39"/>
      <c r="U187" s="39"/>
      <c r="AQ187" s="41"/>
    </row>
    <row r="188" spans="1:43" s="40" customFormat="1" ht="24.75" customHeight="1" thickBot="1" x14ac:dyDescent="0.3">
      <c r="A188" s="211" t="s">
        <v>406</v>
      </c>
      <c r="B188" s="211"/>
      <c r="C188" s="211"/>
      <c r="D188" s="48"/>
      <c r="E188" s="111">
        <f>+E186+N186</f>
        <v>0</v>
      </c>
      <c r="F188" s="111">
        <f>+F186+O186</f>
        <v>53970506.159000054</v>
      </c>
      <c r="G188" s="111">
        <f t="shared" ref="G188:I188" si="44">+G186+P186</f>
        <v>30008250</v>
      </c>
      <c r="H188" s="111">
        <f t="shared" si="44"/>
        <v>0</v>
      </c>
      <c r="I188" s="111">
        <f t="shared" si="44"/>
        <v>38353650.630516894</v>
      </c>
      <c r="J188" s="111">
        <f t="shared" ref="J188" si="45">+J186+S186</f>
        <v>37092386.857477739</v>
      </c>
      <c r="K188" s="111" t="e">
        <f t="shared" ref="K188" si="46">+K186+T186</f>
        <v>#DIV/0!</v>
      </c>
      <c r="L188" s="177">
        <f t="shared" ref="L188" si="47">+L186+U186</f>
        <v>41627239.42873887</v>
      </c>
      <c r="M188" s="39"/>
      <c r="N188" s="39"/>
      <c r="O188" s="39"/>
      <c r="P188" s="39"/>
      <c r="Q188" s="39"/>
      <c r="R188" s="39"/>
      <c r="S188" s="39"/>
      <c r="T188" s="39"/>
      <c r="U188" s="39"/>
      <c r="V188" s="39"/>
      <c r="W188" s="39"/>
      <c r="X188" s="39"/>
      <c r="Y188" s="39"/>
      <c r="Z188" s="39"/>
      <c r="AA188" s="39"/>
      <c r="AB188" s="39"/>
      <c r="AC188" s="39"/>
      <c r="AD188" s="39"/>
      <c r="AE188" s="39"/>
      <c r="AF188" s="39"/>
      <c r="AG188" s="39"/>
      <c r="AH188" s="39"/>
      <c r="AI188" s="39"/>
      <c r="AJ188" s="39"/>
      <c r="AK188" s="39"/>
      <c r="AL188" s="39"/>
      <c r="AM188" s="39"/>
      <c r="AN188" s="39"/>
      <c r="AO188" s="39"/>
      <c r="AP188" s="39"/>
      <c r="AQ188" s="39"/>
    </row>
    <row r="189" spans="1:43" ht="16.5" customHeight="1" x14ac:dyDescent="0.2">
      <c r="A189" s="112"/>
      <c r="B189" s="113"/>
      <c r="C189" s="113"/>
      <c r="D189" s="113"/>
      <c r="E189" s="113"/>
      <c r="F189" s="113"/>
      <c r="G189" s="113"/>
      <c r="H189" s="113"/>
      <c r="I189" s="113"/>
      <c r="J189" s="113"/>
      <c r="K189" s="113"/>
      <c r="L189" s="113"/>
      <c r="M189" s="113"/>
      <c r="N189" s="113"/>
      <c r="O189" s="113"/>
      <c r="P189" s="113"/>
      <c r="Q189" s="113"/>
      <c r="R189" s="113"/>
      <c r="S189" s="113"/>
      <c r="T189" s="113"/>
      <c r="U189" s="113"/>
      <c r="AQ189" s="41"/>
    </row>
  </sheetData>
  <sheetProtection algorithmName="SHA-512" hashValue="4jbhiAJc+nPY0pC6DxgojMJV4hNtnIE7nyGLu8m4tqoo1qeTJJo0kBCjbOGHqW7eiAx4yc31GpmMSnyvTV3+Ww==" saltValue="UIXKmyqEP8pbZvbv6UWdRQ==" spinCount="100000" sheet="1" objects="1" scenarios="1" selectLockedCells="1" selectUnlockedCells="1"/>
  <autoFilter ref="A10:AQ186">
    <filterColumn colId="0" showButton="0"/>
    <filterColumn colId="1" showButton="0"/>
  </autoFilter>
  <dataConsolidate/>
  <mergeCells count="55">
    <mergeCell ref="T9:T10"/>
    <mergeCell ref="U9:U10"/>
    <mergeCell ref="T3:T5"/>
    <mergeCell ref="U3:U5"/>
    <mergeCell ref="P6:P7"/>
    <mergeCell ref="Q6:Q7"/>
    <mergeCell ref="R6:R7"/>
    <mergeCell ref="S6:S7"/>
    <mergeCell ref="T6:T7"/>
    <mergeCell ref="U6:U7"/>
    <mergeCell ref="S3:S5"/>
    <mergeCell ref="P9:P10"/>
    <mergeCell ref="Q9:Q10"/>
    <mergeCell ref="R9:R10"/>
    <mergeCell ref="S9:S10"/>
    <mergeCell ref="K9:K10"/>
    <mergeCell ref="L9:L10"/>
    <mergeCell ref="P3:P5"/>
    <mergeCell ref="Q3:Q5"/>
    <mergeCell ref="R3:R5"/>
    <mergeCell ref="O3:O5"/>
    <mergeCell ref="O6:O7"/>
    <mergeCell ref="O9:O10"/>
    <mergeCell ref="A188:C188"/>
    <mergeCell ref="A5:B5"/>
    <mergeCell ref="A6:B7"/>
    <mergeCell ref="E6:E7"/>
    <mergeCell ref="N6:N7"/>
    <mergeCell ref="A8:C10"/>
    <mergeCell ref="E9:E10"/>
    <mergeCell ref="N9:N10"/>
    <mergeCell ref="F9:F10"/>
    <mergeCell ref="G3:G5"/>
    <mergeCell ref="H3:H5"/>
    <mergeCell ref="I3:I5"/>
    <mergeCell ref="G9:G10"/>
    <mergeCell ref="H9:H10"/>
    <mergeCell ref="I9:I10"/>
    <mergeCell ref="J9:J10"/>
    <mergeCell ref="A2:C2"/>
    <mergeCell ref="A3:B4"/>
    <mergeCell ref="C3:C7"/>
    <mergeCell ref="E3:E5"/>
    <mergeCell ref="N3:N5"/>
    <mergeCell ref="F3:F5"/>
    <mergeCell ref="F6:F7"/>
    <mergeCell ref="J3:J5"/>
    <mergeCell ref="K3:K5"/>
    <mergeCell ref="L3:L5"/>
    <mergeCell ref="G6:G7"/>
    <mergeCell ref="H6:H7"/>
    <mergeCell ref="I6:I7"/>
    <mergeCell ref="J6:J7"/>
    <mergeCell ref="K6:K7"/>
    <mergeCell ref="L6:L7"/>
  </mergeCells>
  <conditionalFormatting sqref="N16 M178:M184 M172:M176 M124:M153 M105:M107 M97:M103 M80:M95 M48:M78 M38:M46 M20 M23:M36 M162 M109:M122 M164:M170">
    <cfRule type="containsText" dxfId="67" priority="95" operator="containsText" text="SIN COSTO">
      <formula>NOT(ISERROR(SEARCH("SIN COSTO",M16)))</formula>
    </cfRule>
    <cfRule type="containsText" dxfId="66" priority="96" operator="containsText" text="N/A">
      <formula>NOT(ISERROR(SEARCH("N/A",M16)))</formula>
    </cfRule>
  </conditionalFormatting>
  <conditionalFormatting sqref="M18 M12:M15">
    <cfRule type="containsText" dxfId="65" priority="99" operator="containsText" text="SIN COSTO">
      <formula>NOT(ISERROR(SEARCH("SIN COSTO",M12)))</formula>
    </cfRule>
    <cfRule type="containsText" dxfId="64" priority="100" operator="containsText" text="N/A">
      <formula>NOT(ISERROR(SEARCH("N/A",M12)))</formula>
    </cfRule>
  </conditionalFormatting>
  <conditionalFormatting sqref="M185 M16:M17 M19 M155:M160 M108 M21">
    <cfRule type="containsText" dxfId="63" priority="97" operator="containsText" text="SIN COSTO">
      <formula>NOT(ISERROR(SEARCH("SIN COSTO",M16)))</formula>
    </cfRule>
    <cfRule type="containsText" dxfId="62" priority="98" operator="containsText" text="N/A">
      <formula>NOT(ISERROR(SEARCH("N/A",M16)))</formula>
    </cfRule>
  </conditionalFormatting>
  <conditionalFormatting sqref="E155:E160 E20 E186 M186:N186">
    <cfRule type="containsText" dxfId="61" priority="87" operator="containsText" text="SIN COSTO">
      <formula>NOT(ISERROR(SEARCH("SIN COSTO",E20)))</formula>
    </cfRule>
    <cfRule type="containsText" dxfId="60" priority="88" operator="containsText" text="N/A">
      <formula>NOT(ISERROR(SEARCH("N/A",E20)))</formula>
    </cfRule>
  </conditionalFormatting>
  <conditionalFormatting sqref="E35:E36">
    <cfRule type="containsText" dxfId="59" priority="93" operator="containsText" text="SIN COSTO">
      <formula>NOT(ISERROR(SEARCH("SIN COSTO",E35)))</formula>
    </cfRule>
    <cfRule type="containsText" dxfId="58" priority="94" operator="containsText" text="N/A">
      <formula>NOT(ISERROR(SEARCH("N/A",E35)))</formula>
    </cfRule>
  </conditionalFormatting>
  <conditionalFormatting sqref="E107">
    <cfRule type="containsText" dxfId="57" priority="91" operator="containsText" text="SIN COSTO">
      <formula>NOT(ISERROR(SEARCH("SIN COSTO",E107)))</formula>
    </cfRule>
    <cfRule type="containsText" dxfId="56" priority="92" operator="containsText" text="N/A">
      <formula>NOT(ISERROR(SEARCH("N/A",E107)))</formula>
    </cfRule>
  </conditionalFormatting>
  <conditionalFormatting sqref="E21">
    <cfRule type="containsText" dxfId="55" priority="89" operator="containsText" text="SIN COSTO">
      <formula>NOT(ISERROR(SEARCH("SIN COSTO",E21)))</formula>
    </cfRule>
    <cfRule type="containsText" dxfId="54" priority="90" operator="containsText" text="N/A">
      <formula>NOT(ISERROR(SEARCH("N/A",E21)))</formula>
    </cfRule>
  </conditionalFormatting>
  <conditionalFormatting sqref="E112">
    <cfRule type="containsText" dxfId="53" priority="85" operator="containsText" text="SIN COSTO">
      <formula>NOT(ISERROR(SEARCH("SIN COSTO",E112)))</formula>
    </cfRule>
    <cfRule type="containsText" dxfId="52" priority="86" operator="containsText" text="N/A">
      <formula>NOT(ISERROR(SEARCH("N/A",E112)))</formula>
    </cfRule>
  </conditionalFormatting>
  <conditionalFormatting sqref="E31">
    <cfRule type="containsText" dxfId="51" priority="83" operator="containsText" text="SIN COSTO">
      <formula>NOT(ISERROR(SEARCH("SIN COSTO",E31)))</formula>
    </cfRule>
    <cfRule type="containsText" dxfId="50" priority="84" operator="containsText" text="N/A">
      <formula>NOT(ISERROR(SEARCH("N/A",E31)))</formula>
    </cfRule>
  </conditionalFormatting>
  <conditionalFormatting sqref="N155:N160">
    <cfRule type="containsText" dxfId="49" priority="81" operator="containsText" text="SIN COSTO">
      <formula>NOT(ISERROR(SEARCH("SIN COSTO",N155)))</formula>
    </cfRule>
    <cfRule type="containsText" dxfId="48" priority="82" operator="containsText" text="N/A">
      <formula>NOT(ISERROR(SEARCH("N/A",N155)))</formula>
    </cfRule>
  </conditionalFormatting>
  <conditionalFormatting sqref="F155:F160 F20 F186">
    <cfRule type="containsText" dxfId="47" priority="73" operator="containsText" text="SIN COSTO">
      <formula>NOT(ISERROR(SEARCH("SIN COSTO",F20)))</formula>
    </cfRule>
    <cfRule type="containsText" dxfId="46" priority="74" operator="containsText" text="N/A">
      <formula>NOT(ISERROR(SEARCH("N/A",F20)))</formula>
    </cfRule>
  </conditionalFormatting>
  <conditionalFormatting sqref="F35:F36">
    <cfRule type="containsText" dxfId="45" priority="79" operator="containsText" text="SIN COSTO">
      <formula>NOT(ISERROR(SEARCH("SIN COSTO",F35)))</formula>
    </cfRule>
    <cfRule type="containsText" dxfId="44" priority="80" operator="containsText" text="N/A">
      <formula>NOT(ISERROR(SEARCH("N/A",F35)))</formula>
    </cfRule>
  </conditionalFormatting>
  <conditionalFormatting sqref="F107">
    <cfRule type="containsText" dxfId="43" priority="77" operator="containsText" text="SIN COSTO">
      <formula>NOT(ISERROR(SEARCH("SIN COSTO",F107)))</formula>
    </cfRule>
    <cfRule type="containsText" dxfId="42" priority="78" operator="containsText" text="N/A">
      <formula>NOT(ISERROR(SEARCH("N/A",F107)))</formula>
    </cfRule>
  </conditionalFormatting>
  <conditionalFormatting sqref="F21">
    <cfRule type="containsText" dxfId="41" priority="75" operator="containsText" text="SIN COSTO">
      <formula>NOT(ISERROR(SEARCH("SIN COSTO",F21)))</formula>
    </cfRule>
    <cfRule type="containsText" dxfId="40" priority="76" operator="containsText" text="N/A">
      <formula>NOT(ISERROR(SEARCH("N/A",F21)))</formula>
    </cfRule>
  </conditionalFormatting>
  <conditionalFormatting sqref="F112">
    <cfRule type="containsText" dxfId="39" priority="71" operator="containsText" text="SIN COSTO">
      <formula>NOT(ISERROR(SEARCH("SIN COSTO",F112)))</formula>
    </cfRule>
    <cfRule type="containsText" dxfId="38" priority="72" operator="containsText" text="N/A">
      <formula>NOT(ISERROR(SEARCH("N/A",F112)))</formula>
    </cfRule>
  </conditionalFormatting>
  <conditionalFormatting sqref="F31">
    <cfRule type="containsText" dxfId="37" priority="69" operator="containsText" text="SIN COSTO">
      <formula>NOT(ISERROR(SEARCH("SIN COSTO",F31)))</formula>
    </cfRule>
    <cfRule type="containsText" dxfId="36" priority="70" operator="containsText" text="N/A">
      <formula>NOT(ISERROR(SEARCH("N/A",F31)))</formula>
    </cfRule>
  </conditionalFormatting>
  <conditionalFormatting sqref="O16">
    <cfRule type="containsText" dxfId="35" priority="55" operator="containsText" text="SIN COSTO">
      <formula>NOT(ISERROR(SEARCH("SIN COSTO",O16)))</formula>
    </cfRule>
    <cfRule type="containsText" dxfId="34" priority="56" operator="containsText" text="N/A">
      <formula>NOT(ISERROR(SEARCH("N/A",O16)))</formula>
    </cfRule>
  </conditionalFormatting>
  <conditionalFormatting sqref="O186">
    <cfRule type="containsText" dxfId="33" priority="53" operator="containsText" text="SIN COSTO">
      <formula>NOT(ISERROR(SEARCH("SIN COSTO",O186)))</formula>
    </cfRule>
    <cfRule type="containsText" dxfId="32" priority="54" operator="containsText" text="N/A">
      <formula>NOT(ISERROR(SEARCH("N/A",O186)))</formula>
    </cfRule>
  </conditionalFormatting>
  <conditionalFormatting sqref="O155:O160">
    <cfRule type="containsText" dxfId="31" priority="51" operator="containsText" text="SIN COSTO">
      <formula>NOT(ISERROR(SEARCH("SIN COSTO",O155)))</formula>
    </cfRule>
    <cfRule type="containsText" dxfId="30" priority="52" operator="containsText" text="N/A">
      <formula>NOT(ISERROR(SEARCH("N/A",O155)))</formula>
    </cfRule>
  </conditionalFormatting>
  <conditionalFormatting sqref="H186:L186 H20:L20 H155:L160">
    <cfRule type="containsText" dxfId="29" priority="23" operator="containsText" text="SIN COSTO">
      <formula>NOT(ISERROR(SEARCH("SIN COSTO",H20)))</formula>
    </cfRule>
    <cfRule type="containsText" dxfId="28" priority="24" operator="containsText" text="N/A">
      <formula>NOT(ISERROR(SEARCH("N/A",H20)))</formula>
    </cfRule>
  </conditionalFormatting>
  <conditionalFormatting sqref="H35:L36">
    <cfRule type="containsText" dxfId="27" priority="29" operator="containsText" text="SIN COSTO">
      <formula>NOT(ISERROR(SEARCH("SIN COSTO",H35)))</formula>
    </cfRule>
    <cfRule type="containsText" dxfId="26" priority="30" operator="containsText" text="N/A">
      <formula>NOT(ISERROR(SEARCH("N/A",H35)))</formula>
    </cfRule>
  </conditionalFormatting>
  <conditionalFormatting sqref="H107:L107">
    <cfRule type="containsText" dxfId="25" priority="27" operator="containsText" text="SIN COSTO">
      <formula>NOT(ISERROR(SEARCH("SIN COSTO",H107)))</formula>
    </cfRule>
    <cfRule type="containsText" dxfId="24" priority="28" operator="containsText" text="N/A">
      <formula>NOT(ISERROR(SEARCH("N/A",H107)))</formula>
    </cfRule>
  </conditionalFormatting>
  <conditionalFormatting sqref="H21:L21">
    <cfRule type="containsText" dxfId="23" priority="25" operator="containsText" text="SIN COSTO">
      <formula>NOT(ISERROR(SEARCH("SIN COSTO",H21)))</formula>
    </cfRule>
    <cfRule type="containsText" dxfId="22" priority="26" operator="containsText" text="N/A">
      <formula>NOT(ISERROR(SEARCH("N/A",H21)))</formula>
    </cfRule>
  </conditionalFormatting>
  <conditionalFormatting sqref="H112:L112">
    <cfRule type="containsText" dxfId="21" priority="21" operator="containsText" text="SIN COSTO">
      <formula>NOT(ISERROR(SEARCH("SIN COSTO",H112)))</formula>
    </cfRule>
    <cfRule type="containsText" dxfId="20" priority="22" operator="containsText" text="N/A">
      <formula>NOT(ISERROR(SEARCH("N/A",H112)))</formula>
    </cfRule>
  </conditionalFormatting>
  <conditionalFormatting sqref="H31:L31">
    <cfRule type="containsText" dxfId="19" priority="19" operator="containsText" text="SIN COSTO">
      <formula>NOT(ISERROR(SEARCH("SIN COSTO",H31)))</formula>
    </cfRule>
    <cfRule type="containsText" dxfId="18" priority="20" operator="containsText" text="N/A">
      <formula>NOT(ISERROR(SEARCH("N/A",H31)))</formula>
    </cfRule>
  </conditionalFormatting>
  <conditionalFormatting sqref="P16:U16">
    <cfRule type="containsText" dxfId="17" priority="17" operator="containsText" text="SIN COSTO">
      <formula>NOT(ISERROR(SEARCH("SIN COSTO",P16)))</formula>
    </cfRule>
    <cfRule type="containsText" dxfId="16" priority="18" operator="containsText" text="N/A">
      <formula>NOT(ISERROR(SEARCH("N/A",P16)))</formula>
    </cfRule>
  </conditionalFormatting>
  <conditionalFormatting sqref="P186:U186">
    <cfRule type="containsText" dxfId="15" priority="15" operator="containsText" text="SIN COSTO">
      <formula>NOT(ISERROR(SEARCH("SIN COSTO",P186)))</formula>
    </cfRule>
    <cfRule type="containsText" dxfId="14" priority="16" operator="containsText" text="N/A">
      <formula>NOT(ISERROR(SEARCH("N/A",P186)))</formula>
    </cfRule>
  </conditionalFormatting>
  <conditionalFormatting sqref="P155:R160">
    <cfRule type="containsText" dxfId="13" priority="13" operator="containsText" text="SIN COSTO">
      <formula>NOT(ISERROR(SEARCH("SIN COSTO",P155)))</formula>
    </cfRule>
    <cfRule type="containsText" dxfId="12" priority="14" operator="containsText" text="N/A">
      <formula>NOT(ISERROR(SEARCH("N/A",P155)))</formula>
    </cfRule>
  </conditionalFormatting>
  <conditionalFormatting sqref="G155:G160 G20 G186">
    <cfRule type="containsText" dxfId="11" priority="5" operator="containsText" text="SIN COSTO">
      <formula>NOT(ISERROR(SEARCH("SIN COSTO",G20)))</formula>
    </cfRule>
    <cfRule type="containsText" dxfId="10" priority="6" operator="containsText" text="N/A">
      <formula>NOT(ISERROR(SEARCH("N/A",G20)))</formula>
    </cfRule>
  </conditionalFormatting>
  <conditionalFormatting sqref="G35:G36">
    <cfRule type="containsText" dxfId="9" priority="11" operator="containsText" text="SIN COSTO">
      <formula>NOT(ISERROR(SEARCH("SIN COSTO",G35)))</formula>
    </cfRule>
    <cfRule type="containsText" dxfId="8" priority="12" operator="containsText" text="N/A">
      <formula>NOT(ISERROR(SEARCH("N/A",G35)))</formula>
    </cfRule>
  </conditionalFormatting>
  <conditionalFormatting sqref="G107">
    <cfRule type="containsText" dxfId="7" priority="9" operator="containsText" text="SIN COSTO">
      <formula>NOT(ISERROR(SEARCH("SIN COSTO",G107)))</formula>
    </cfRule>
    <cfRule type="containsText" dxfId="6" priority="10" operator="containsText" text="N/A">
      <formula>NOT(ISERROR(SEARCH("N/A",G107)))</formula>
    </cfRule>
  </conditionalFormatting>
  <conditionalFormatting sqref="G21">
    <cfRule type="containsText" dxfId="5" priority="7" operator="containsText" text="SIN COSTO">
      <formula>NOT(ISERROR(SEARCH("SIN COSTO",G21)))</formula>
    </cfRule>
    <cfRule type="containsText" dxfId="4" priority="8" operator="containsText" text="N/A">
      <formula>NOT(ISERROR(SEARCH("N/A",G21)))</formula>
    </cfRule>
  </conditionalFormatting>
  <conditionalFormatting sqref="G112">
    <cfRule type="containsText" dxfId="3" priority="3" operator="containsText" text="SIN COSTO">
      <formula>NOT(ISERROR(SEARCH("SIN COSTO",G112)))</formula>
    </cfRule>
    <cfRule type="containsText" dxfId="2" priority="4" operator="containsText" text="N/A">
      <formula>NOT(ISERROR(SEARCH("N/A",G112)))</formula>
    </cfRule>
  </conditionalFormatting>
  <conditionalFormatting sqref="G31">
    <cfRule type="containsText" dxfId="1" priority="1" operator="containsText" text="SIN COSTO">
      <formula>NOT(ISERROR(SEARCH("SIN COSTO",G31)))</formula>
    </cfRule>
    <cfRule type="containsText" dxfId="0" priority="2" operator="containsText" text="N/A">
      <formula>NOT(ISERROR(SEARCH("N/A",G31)))</formula>
    </cfRule>
  </conditionalFormatting>
  <pageMargins left="0.70866141732283472" right="0.70866141732283472" top="0.74803149606299213" bottom="0.74803149606299213" header="0.31496062992125984" footer="0.31496062992125984"/>
  <pageSetup scale="46" fitToHeight="0" orientation="portrait" horizontalDpi="4294967294"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249977111117893"/>
  </sheetPr>
  <dimension ref="A1:AI60"/>
  <sheetViews>
    <sheetView zoomScale="80" zoomScaleNormal="80" workbookViewId="0">
      <pane xSplit="4" ySplit="11" topLeftCell="K12" activePane="bottomRight" state="frozen"/>
      <selection pane="topRight" activeCell="E1" sqref="E1"/>
      <selection pane="bottomLeft" activeCell="A12" sqref="A12"/>
      <selection pane="bottomRight" activeCell="B60" sqref="B60:D60"/>
    </sheetView>
  </sheetViews>
  <sheetFormatPr baseColWidth="10" defaultColWidth="11.42578125" defaultRowHeight="12.75" x14ac:dyDescent="0.2"/>
  <cols>
    <col min="1" max="1" width="5" style="2" bestFit="1" customWidth="1"/>
    <col min="2" max="2" width="66.7109375" style="2" customWidth="1"/>
    <col min="3" max="3" width="3.5703125" style="2" customWidth="1"/>
    <col min="4" max="4" width="2.7109375" style="2" customWidth="1"/>
    <col min="5" max="10" width="26.28515625" style="4" hidden="1" customWidth="1"/>
    <col min="11" max="11" width="17.5703125" style="4" customWidth="1"/>
    <col min="12" max="12" width="2.7109375" style="4" customWidth="1"/>
    <col min="13" max="18" width="25.5703125" style="4" hidden="1" customWidth="1"/>
    <col min="19" max="19" width="17.5703125" style="4" customWidth="1"/>
    <col min="20" max="20" width="2.7109375" style="4" customWidth="1"/>
    <col min="21" max="26" width="25.140625" style="4" hidden="1" customWidth="1"/>
    <col min="27" max="27" width="17.5703125" style="4" customWidth="1"/>
    <col min="28" max="28" width="2.7109375" style="4" customWidth="1"/>
    <col min="29" max="34" width="25.5703125" style="4" hidden="1" customWidth="1"/>
    <col min="35" max="35" width="17.5703125" style="4" customWidth="1"/>
    <col min="36" max="16384" width="11.42578125" style="2"/>
  </cols>
  <sheetData>
    <row r="1" spans="1:35" ht="13.5" thickBot="1" x14ac:dyDescent="0.25">
      <c r="D1" s="3"/>
    </row>
    <row r="2" spans="1:35" ht="11.25" customHeight="1" thickBot="1" x14ac:dyDescent="0.25">
      <c r="D2" s="3"/>
      <c r="E2" s="146" t="s">
        <v>441</v>
      </c>
      <c r="F2" s="146" t="s">
        <v>442</v>
      </c>
      <c r="G2" s="146" t="s">
        <v>443</v>
      </c>
      <c r="H2" s="147" t="s">
        <v>444</v>
      </c>
      <c r="I2" s="148" t="s">
        <v>445</v>
      </c>
      <c r="J2" s="149" t="s">
        <v>446</v>
      </c>
      <c r="K2" s="172"/>
      <c r="M2" s="146" t="s">
        <v>441</v>
      </c>
      <c r="N2" s="146" t="s">
        <v>442</v>
      </c>
      <c r="O2" s="146" t="s">
        <v>443</v>
      </c>
      <c r="P2" s="147" t="s">
        <v>444</v>
      </c>
      <c r="Q2" s="148" t="s">
        <v>445</v>
      </c>
      <c r="R2" s="149" t="s">
        <v>446</v>
      </c>
      <c r="S2" s="172"/>
      <c r="U2" s="146" t="s">
        <v>441</v>
      </c>
      <c r="V2" s="146" t="s">
        <v>442</v>
      </c>
      <c r="W2" s="146" t="s">
        <v>443</v>
      </c>
      <c r="X2" s="147" t="s">
        <v>444</v>
      </c>
      <c r="Y2" s="148" t="s">
        <v>445</v>
      </c>
      <c r="Z2" s="149" t="s">
        <v>446</v>
      </c>
      <c r="AA2" s="172"/>
      <c r="AC2" s="146" t="s">
        <v>441</v>
      </c>
      <c r="AD2" s="146" t="s">
        <v>442</v>
      </c>
      <c r="AE2" s="146" t="s">
        <v>443</v>
      </c>
      <c r="AF2" s="147" t="s">
        <v>444</v>
      </c>
      <c r="AG2" s="148" t="s">
        <v>445</v>
      </c>
      <c r="AH2" s="149" t="s">
        <v>446</v>
      </c>
      <c r="AI2" s="172"/>
    </row>
    <row r="3" spans="1:35" s="4" customFormat="1" ht="12.75" customHeight="1" x14ac:dyDescent="0.2">
      <c r="A3" s="195" t="s">
        <v>157</v>
      </c>
      <c r="B3" s="196"/>
      <c r="C3" s="197"/>
      <c r="D3" s="9"/>
      <c r="E3" s="182" t="s">
        <v>145</v>
      </c>
      <c r="F3" s="182" t="s">
        <v>145</v>
      </c>
      <c r="G3" s="182" t="s">
        <v>145</v>
      </c>
      <c r="H3" s="182" t="s">
        <v>145</v>
      </c>
      <c r="I3" s="182" t="s">
        <v>145</v>
      </c>
      <c r="J3" s="182" t="s">
        <v>145</v>
      </c>
      <c r="K3" s="182" t="s">
        <v>145</v>
      </c>
      <c r="L3" s="2"/>
      <c r="M3" s="182" t="s">
        <v>146</v>
      </c>
      <c r="N3" s="182" t="s">
        <v>146</v>
      </c>
      <c r="O3" s="182" t="s">
        <v>146</v>
      </c>
      <c r="P3" s="182" t="s">
        <v>146</v>
      </c>
      <c r="Q3" s="182" t="s">
        <v>146</v>
      </c>
      <c r="R3" s="182" t="s">
        <v>146</v>
      </c>
      <c r="S3" s="182" t="s">
        <v>146</v>
      </c>
      <c r="U3" s="182" t="s">
        <v>147</v>
      </c>
      <c r="V3" s="182" t="s">
        <v>147</v>
      </c>
      <c r="W3" s="182" t="s">
        <v>147</v>
      </c>
      <c r="X3" s="182" t="s">
        <v>147</v>
      </c>
      <c r="Y3" s="182" t="s">
        <v>147</v>
      </c>
      <c r="Z3" s="182" t="s">
        <v>147</v>
      </c>
      <c r="AA3" s="182" t="s">
        <v>147</v>
      </c>
      <c r="AB3" s="2"/>
      <c r="AC3" s="182" t="s">
        <v>358</v>
      </c>
      <c r="AD3" s="182" t="s">
        <v>358</v>
      </c>
      <c r="AE3" s="182" t="s">
        <v>358</v>
      </c>
      <c r="AF3" s="182" t="s">
        <v>358</v>
      </c>
      <c r="AG3" s="182" t="s">
        <v>358</v>
      </c>
      <c r="AH3" s="182" t="s">
        <v>358</v>
      </c>
      <c r="AI3" s="182" t="s">
        <v>358</v>
      </c>
    </row>
    <row r="4" spans="1:35" s="4" customFormat="1" ht="13.5" thickBot="1" x14ac:dyDescent="0.25">
      <c r="A4" s="198"/>
      <c r="B4" s="199"/>
      <c r="C4" s="200"/>
      <c r="D4" s="9"/>
      <c r="E4" s="183"/>
      <c r="F4" s="183"/>
      <c r="G4" s="183"/>
      <c r="H4" s="183"/>
      <c r="I4" s="183"/>
      <c r="J4" s="183"/>
      <c r="K4" s="183"/>
      <c r="L4" s="2"/>
      <c r="M4" s="183"/>
      <c r="N4" s="183"/>
      <c r="O4" s="183"/>
      <c r="P4" s="183"/>
      <c r="Q4" s="183"/>
      <c r="R4" s="183"/>
      <c r="S4" s="183"/>
      <c r="U4" s="183"/>
      <c r="V4" s="183"/>
      <c r="W4" s="183"/>
      <c r="X4" s="183"/>
      <c r="Y4" s="183"/>
      <c r="Z4" s="183"/>
      <c r="AA4" s="183"/>
      <c r="AB4" s="2"/>
      <c r="AC4" s="183"/>
      <c r="AD4" s="183"/>
      <c r="AE4" s="183"/>
      <c r="AF4" s="183"/>
      <c r="AG4" s="183"/>
      <c r="AH4" s="183"/>
      <c r="AI4" s="183"/>
    </row>
    <row r="5" spans="1:35" s="4" customFormat="1" ht="13.5" thickBot="1" x14ac:dyDescent="0.25">
      <c r="A5" s="201" t="s">
        <v>132</v>
      </c>
      <c r="B5" s="202"/>
      <c r="C5" s="203"/>
      <c r="D5" s="9"/>
      <c r="E5" s="130" t="s">
        <v>293</v>
      </c>
      <c r="F5" s="130" t="s">
        <v>293</v>
      </c>
      <c r="G5" s="130" t="s">
        <v>293</v>
      </c>
      <c r="H5" s="130" t="s">
        <v>293</v>
      </c>
      <c r="I5" s="130" t="s">
        <v>293</v>
      </c>
      <c r="J5" s="130" t="s">
        <v>293</v>
      </c>
      <c r="K5" s="130" t="s">
        <v>293</v>
      </c>
      <c r="M5" s="130" t="s">
        <v>293</v>
      </c>
      <c r="N5" s="130" t="s">
        <v>293</v>
      </c>
      <c r="O5" s="130" t="s">
        <v>293</v>
      </c>
      <c r="P5" s="130" t="s">
        <v>293</v>
      </c>
      <c r="Q5" s="130" t="s">
        <v>293</v>
      </c>
      <c r="R5" s="130" t="s">
        <v>293</v>
      </c>
      <c r="S5" s="130" t="s">
        <v>293</v>
      </c>
      <c r="U5" s="130" t="s">
        <v>293</v>
      </c>
      <c r="V5" s="130" t="s">
        <v>293</v>
      </c>
      <c r="W5" s="130" t="s">
        <v>293</v>
      </c>
      <c r="X5" s="130" t="s">
        <v>293</v>
      </c>
      <c r="Y5" s="130" t="s">
        <v>293</v>
      </c>
      <c r="Z5" s="130" t="s">
        <v>293</v>
      </c>
      <c r="AA5" s="130" t="s">
        <v>293</v>
      </c>
      <c r="AC5" s="130" t="s">
        <v>293</v>
      </c>
      <c r="AD5" s="130" t="s">
        <v>293</v>
      </c>
      <c r="AE5" s="130" t="s">
        <v>293</v>
      </c>
      <c r="AF5" s="130" t="s">
        <v>293</v>
      </c>
      <c r="AG5" s="130" t="s">
        <v>293</v>
      </c>
      <c r="AH5" s="130" t="s">
        <v>293</v>
      </c>
      <c r="AI5" s="130" t="s">
        <v>293</v>
      </c>
    </row>
    <row r="6" spans="1:35" ht="13.5" thickBot="1" x14ac:dyDescent="0.25">
      <c r="A6" s="187" t="s">
        <v>264</v>
      </c>
      <c r="B6" s="204"/>
      <c r="C6" s="58"/>
      <c r="D6" s="9"/>
      <c r="E6" s="130" t="s">
        <v>294</v>
      </c>
      <c r="F6" s="130" t="s">
        <v>294</v>
      </c>
      <c r="G6" s="130" t="s">
        <v>294</v>
      </c>
      <c r="H6" s="130" t="s">
        <v>294</v>
      </c>
      <c r="I6" s="130" t="s">
        <v>294</v>
      </c>
      <c r="J6" s="130" t="s">
        <v>294</v>
      </c>
      <c r="K6" s="130" t="s">
        <v>294</v>
      </c>
      <c r="L6" s="2"/>
      <c r="M6" s="130" t="s">
        <v>295</v>
      </c>
      <c r="N6" s="130" t="s">
        <v>295</v>
      </c>
      <c r="O6" s="130" t="s">
        <v>295</v>
      </c>
      <c r="P6" s="130" t="s">
        <v>295</v>
      </c>
      <c r="Q6" s="130" t="s">
        <v>295</v>
      </c>
      <c r="R6" s="130" t="s">
        <v>295</v>
      </c>
      <c r="S6" s="130" t="s">
        <v>295</v>
      </c>
      <c r="U6" s="130" t="s">
        <v>429</v>
      </c>
      <c r="V6" s="130" t="s">
        <v>429</v>
      </c>
      <c r="W6" s="130" t="s">
        <v>429</v>
      </c>
      <c r="X6" s="130" t="s">
        <v>429</v>
      </c>
      <c r="Y6" s="130" t="s">
        <v>429</v>
      </c>
      <c r="Z6" s="130" t="s">
        <v>429</v>
      </c>
      <c r="AA6" s="130" t="s">
        <v>429</v>
      </c>
      <c r="AB6" s="2"/>
      <c r="AC6" s="130" t="s">
        <v>429</v>
      </c>
      <c r="AD6" s="130" t="s">
        <v>429</v>
      </c>
      <c r="AE6" s="130" t="s">
        <v>429</v>
      </c>
      <c r="AF6" s="130" t="s">
        <v>429</v>
      </c>
      <c r="AG6" s="130" t="s">
        <v>429</v>
      </c>
      <c r="AH6" s="130" t="s">
        <v>429</v>
      </c>
      <c r="AI6" s="130" t="s">
        <v>429</v>
      </c>
    </row>
    <row r="7" spans="1:35" s="5" customFormat="1" ht="13.5" thickBot="1" x14ac:dyDescent="0.25">
      <c r="A7" s="187" t="s">
        <v>272</v>
      </c>
      <c r="B7" s="188"/>
      <c r="C7" s="189" t="s">
        <v>11</v>
      </c>
      <c r="D7" s="9"/>
      <c r="E7" s="131" t="s">
        <v>302</v>
      </c>
      <c r="F7" s="131" t="s">
        <v>302</v>
      </c>
      <c r="G7" s="131" t="s">
        <v>302</v>
      </c>
      <c r="H7" s="131" t="s">
        <v>302</v>
      </c>
      <c r="I7" s="131" t="s">
        <v>302</v>
      </c>
      <c r="J7" s="131" t="s">
        <v>302</v>
      </c>
      <c r="K7" s="131" t="s">
        <v>302</v>
      </c>
      <c r="M7" s="131" t="s">
        <v>301</v>
      </c>
      <c r="N7" s="131" t="s">
        <v>301</v>
      </c>
      <c r="O7" s="131" t="s">
        <v>301</v>
      </c>
      <c r="P7" s="131" t="s">
        <v>301</v>
      </c>
      <c r="Q7" s="131" t="s">
        <v>301</v>
      </c>
      <c r="R7" s="131" t="s">
        <v>301</v>
      </c>
      <c r="S7" s="131" t="s">
        <v>301</v>
      </c>
      <c r="T7" s="4"/>
      <c r="U7" s="131" t="s">
        <v>430</v>
      </c>
      <c r="V7" s="131" t="s">
        <v>430</v>
      </c>
      <c r="W7" s="131" t="s">
        <v>430</v>
      </c>
      <c r="X7" s="131" t="s">
        <v>430</v>
      </c>
      <c r="Y7" s="131" t="s">
        <v>430</v>
      </c>
      <c r="Z7" s="131" t="s">
        <v>430</v>
      </c>
      <c r="AA7" s="131" t="s">
        <v>430</v>
      </c>
      <c r="AC7" s="131" t="s">
        <v>432</v>
      </c>
      <c r="AD7" s="131" t="s">
        <v>432</v>
      </c>
      <c r="AE7" s="131" t="s">
        <v>432</v>
      </c>
      <c r="AF7" s="131" t="s">
        <v>432</v>
      </c>
      <c r="AG7" s="131" t="s">
        <v>432</v>
      </c>
      <c r="AH7" s="131" t="s">
        <v>432</v>
      </c>
      <c r="AI7" s="131" t="s">
        <v>432</v>
      </c>
    </row>
    <row r="8" spans="1:35" ht="13.5" thickBot="1" x14ac:dyDescent="0.25">
      <c r="A8" s="191" t="s">
        <v>136</v>
      </c>
      <c r="B8" s="192"/>
      <c r="C8" s="190"/>
      <c r="D8" s="9"/>
      <c r="E8" s="131">
        <v>2016</v>
      </c>
      <c r="F8" s="131">
        <v>2016</v>
      </c>
      <c r="G8" s="131">
        <v>2016</v>
      </c>
      <c r="H8" s="131">
        <v>2016</v>
      </c>
      <c r="I8" s="131">
        <v>2016</v>
      </c>
      <c r="J8" s="131">
        <v>2016</v>
      </c>
      <c r="K8" s="131">
        <v>2016</v>
      </c>
      <c r="L8" s="2"/>
      <c r="M8" s="131">
        <v>2014</v>
      </c>
      <c r="N8" s="131">
        <v>2014</v>
      </c>
      <c r="O8" s="131">
        <v>2014</v>
      </c>
      <c r="P8" s="131">
        <v>2014</v>
      </c>
      <c r="Q8" s="131">
        <v>2014</v>
      </c>
      <c r="R8" s="131">
        <v>2014</v>
      </c>
      <c r="S8" s="131">
        <v>2014</v>
      </c>
      <c r="U8" s="131">
        <v>2018</v>
      </c>
      <c r="V8" s="131">
        <v>2018</v>
      </c>
      <c r="W8" s="131">
        <v>2018</v>
      </c>
      <c r="X8" s="131">
        <v>2018</v>
      </c>
      <c r="Y8" s="131">
        <v>2018</v>
      </c>
      <c r="Z8" s="131">
        <v>2018</v>
      </c>
      <c r="AA8" s="131">
        <v>2018</v>
      </c>
      <c r="AB8" s="2"/>
      <c r="AC8" s="131">
        <v>2018</v>
      </c>
      <c r="AD8" s="131">
        <v>2018</v>
      </c>
      <c r="AE8" s="131">
        <v>2018</v>
      </c>
      <c r="AF8" s="131">
        <v>2018</v>
      </c>
      <c r="AG8" s="131">
        <v>2018</v>
      </c>
      <c r="AH8" s="131">
        <v>2018</v>
      </c>
      <c r="AI8" s="131">
        <v>2018</v>
      </c>
    </row>
    <row r="9" spans="1:35" ht="34.5" customHeight="1" thickBot="1" x14ac:dyDescent="0.25">
      <c r="A9" s="193" t="s">
        <v>296</v>
      </c>
      <c r="B9" s="194"/>
      <c r="C9" s="190"/>
      <c r="D9" s="10"/>
      <c r="E9" s="132" t="s">
        <v>13</v>
      </c>
      <c r="F9" s="132" t="s">
        <v>13</v>
      </c>
      <c r="G9" s="132" t="s">
        <v>13</v>
      </c>
      <c r="H9" s="132" t="s">
        <v>13</v>
      </c>
      <c r="I9" s="132" t="s">
        <v>13</v>
      </c>
      <c r="J9" s="132" t="s">
        <v>13</v>
      </c>
      <c r="K9" s="132" t="s">
        <v>13</v>
      </c>
      <c r="L9" s="178"/>
      <c r="M9" s="132" t="s">
        <v>13</v>
      </c>
      <c r="N9" s="132" t="s">
        <v>13</v>
      </c>
      <c r="O9" s="132" t="s">
        <v>13</v>
      </c>
      <c r="P9" s="132" t="s">
        <v>13</v>
      </c>
      <c r="Q9" s="132" t="s">
        <v>13</v>
      </c>
      <c r="R9" s="132" t="s">
        <v>13</v>
      </c>
      <c r="S9" s="132" t="s">
        <v>13</v>
      </c>
      <c r="U9" s="132" t="s">
        <v>13</v>
      </c>
      <c r="V9" s="132" t="s">
        <v>13</v>
      </c>
      <c r="W9" s="132" t="s">
        <v>13</v>
      </c>
      <c r="X9" s="132" t="s">
        <v>13</v>
      </c>
      <c r="Y9" s="132" t="s">
        <v>13</v>
      </c>
      <c r="Z9" s="132" t="s">
        <v>13</v>
      </c>
      <c r="AA9" s="132" t="s">
        <v>13</v>
      </c>
      <c r="AB9" s="178"/>
      <c r="AC9" s="132" t="s">
        <v>13</v>
      </c>
      <c r="AD9" s="132" t="s">
        <v>13</v>
      </c>
      <c r="AE9" s="132" t="s">
        <v>13</v>
      </c>
      <c r="AF9" s="132" t="s">
        <v>13</v>
      </c>
      <c r="AG9" s="132" t="s">
        <v>13</v>
      </c>
      <c r="AH9" s="132" t="s">
        <v>13</v>
      </c>
      <c r="AI9" s="132" t="s">
        <v>13</v>
      </c>
    </row>
    <row r="10" spans="1:35" ht="15.75" customHeight="1" thickBot="1" x14ac:dyDescent="0.25">
      <c r="A10" s="15"/>
      <c r="B10" s="16"/>
      <c r="C10" s="190"/>
      <c r="D10" s="6"/>
      <c r="E10" s="184" t="s">
        <v>304</v>
      </c>
      <c r="F10" s="184" t="s">
        <v>304</v>
      </c>
      <c r="G10" s="184" t="s">
        <v>304</v>
      </c>
      <c r="H10" s="184" t="s">
        <v>304</v>
      </c>
      <c r="I10" s="184" t="s">
        <v>304</v>
      </c>
      <c r="J10" s="184" t="s">
        <v>304</v>
      </c>
      <c r="K10" s="184" t="s">
        <v>304</v>
      </c>
      <c r="L10" s="178"/>
      <c r="M10" s="184" t="s">
        <v>304</v>
      </c>
      <c r="N10" s="184" t="s">
        <v>304</v>
      </c>
      <c r="O10" s="184" t="s">
        <v>304</v>
      </c>
      <c r="P10" s="184" t="s">
        <v>304</v>
      </c>
      <c r="Q10" s="184" t="s">
        <v>304</v>
      </c>
      <c r="R10" s="184" t="s">
        <v>304</v>
      </c>
      <c r="S10" s="184" t="s">
        <v>304</v>
      </c>
      <c r="U10" s="184" t="s">
        <v>304</v>
      </c>
      <c r="V10" s="184" t="s">
        <v>304</v>
      </c>
      <c r="W10" s="184" t="s">
        <v>304</v>
      </c>
      <c r="X10" s="184" t="s">
        <v>304</v>
      </c>
      <c r="Y10" s="184" t="s">
        <v>304</v>
      </c>
      <c r="Z10" s="184" t="s">
        <v>304</v>
      </c>
      <c r="AA10" s="184" t="s">
        <v>304</v>
      </c>
      <c r="AB10" s="178"/>
      <c r="AC10" s="184" t="s">
        <v>304</v>
      </c>
      <c r="AD10" s="184" t="s">
        <v>304</v>
      </c>
      <c r="AE10" s="184" t="s">
        <v>304</v>
      </c>
      <c r="AF10" s="184" t="s">
        <v>304</v>
      </c>
      <c r="AG10" s="184" t="s">
        <v>304</v>
      </c>
      <c r="AH10" s="184" t="s">
        <v>304</v>
      </c>
      <c r="AI10" s="184" t="s">
        <v>304</v>
      </c>
    </row>
    <row r="11" spans="1:35" s="7" customFormat="1" ht="13.5" thickBot="1" x14ac:dyDescent="0.25">
      <c r="A11" s="91" t="s">
        <v>287</v>
      </c>
      <c r="B11" s="92" t="s">
        <v>6</v>
      </c>
      <c r="C11" s="129"/>
      <c r="D11" s="6"/>
      <c r="E11" s="185"/>
      <c r="F11" s="185"/>
      <c r="G11" s="185"/>
      <c r="H11" s="185"/>
      <c r="I11" s="185"/>
      <c r="J11" s="185"/>
      <c r="K11" s="185"/>
      <c r="L11" s="179"/>
      <c r="M11" s="185"/>
      <c r="N11" s="185"/>
      <c r="O11" s="185"/>
      <c r="P11" s="185"/>
      <c r="Q11" s="185"/>
      <c r="R11" s="185"/>
      <c r="S11" s="185"/>
      <c r="T11" s="4"/>
      <c r="U11" s="185"/>
      <c r="V11" s="185"/>
      <c r="W11" s="185"/>
      <c r="X11" s="185"/>
      <c r="Y11" s="185"/>
      <c r="Z11" s="185"/>
      <c r="AA11" s="185"/>
      <c r="AB11" s="179"/>
      <c r="AC11" s="185"/>
      <c r="AD11" s="185"/>
      <c r="AE11" s="185"/>
      <c r="AF11" s="185"/>
      <c r="AG11" s="185"/>
      <c r="AH11" s="185"/>
      <c r="AI11" s="185"/>
    </row>
    <row r="12" spans="1:35" s="8" customFormat="1" ht="13.5" thickBot="1" x14ac:dyDescent="0.25">
      <c r="A12" s="19">
        <v>1</v>
      </c>
      <c r="B12" s="18" t="s">
        <v>268</v>
      </c>
      <c r="C12" s="28">
        <v>1</v>
      </c>
      <c r="D12" s="11"/>
      <c r="E12" s="114">
        <v>79495.762499999997</v>
      </c>
      <c r="F12" s="114">
        <v>64000</v>
      </c>
      <c r="G12" s="114"/>
      <c r="H12" s="114">
        <v>76031.771098848767</v>
      </c>
      <c r="I12" s="150">
        <f>+IF(E12="N/A","N/A",MIN(E12,H12))</f>
        <v>76031.771098848767</v>
      </c>
      <c r="J12" s="150">
        <f>+IF(E12="N/A","N/A",ROUND(AVERAGE(E12,H12),0))</f>
        <v>77764</v>
      </c>
      <c r="K12" s="150">
        <f t="shared" ref="K12" si="0">+IF(I12="N/A","N/A",AVERAGE(I12:J12))</f>
        <v>76897.885549424391</v>
      </c>
      <c r="L12" s="135"/>
      <c r="M12" s="114">
        <v>88328.625</v>
      </c>
      <c r="N12" s="114">
        <v>113000</v>
      </c>
      <c r="O12" s="114"/>
      <c r="P12" s="114">
        <v>94631.17706755067</v>
      </c>
      <c r="Q12" s="150">
        <f t="shared" ref="Q12:Q14" si="1">+IF(M12="N/A","N/A",MIN(M12:P12))</f>
        <v>88328.625</v>
      </c>
      <c r="R12" s="150">
        <f t="shared" ref="R12:R14" si="2">+IF(M12="N/A","N/A",ROUND(AVERAGE(M12:P12),0))</f>
        <v>98653</v>
      </c>
      <c r="S12" s="150">
        <f t="shared" ref="S12:S14" si="3">+IF(Q12="N/A","N/A",AVERAGE(Q12:R12))</f>
        <v>93490.8125</v>
      </c>
      <c r="T12" s="4"/>
      <c r="U12" s="114">
        <v>89656.875</v>
      </c>
      <c r="V12" s="114">
        <v>90000</v>
      </c>
      <c r="W12" s="114"/>
      <c r="X12" s="114">
        <v>91072.127758420655</v>
      </c>
      <c r="Y12" s="150">
        <f t="shared" ref="Y12:Y14" si="4">+IF(U12="N/A","N/A",MIN(U12:X12))</f>
        <v>89656.875</v>
      </c>
      <c r="Z12" s="150">
        <f t="shared" ref="Z12:Z14" si="5">+IF(U12="N/A","N/A",ROUND(AVERAGE(U12:X12),0))</f>
        <v>90243</v>
      </c>
      <c r="AA12" s="150">
        <f t="shared" ref="AA12:AA14" si="6">+IF(Y12="N/A","N/A",AVERAGE(Y12:Z12))</f>
        <v>89949.9375</v>
      </c>
      <c r="AB12" s="135"/>
      <c r="AC12" s="114">
        <v>90321</v>
      </c>
      <c r="AD12" s="114">
        <v>113000</v>
      </c>
      <c r="AE12" s="114"/>
      <c r="AF12" s="114">
        <v>103310.28863750001</v>
      </c>
      <c r="AG12" s="150">
        <f t="shared" ref="AG12:AG13" si="7">+IF(AC12="N/A","N/A",MIN(AC12:AF12))</f>
        <v>90321</v>
      </c>
      <c r="AH12" s="150">
        <f t="shared" ref="AH12:AH13" si="8">+IF(AC12="N/A","N/A",ROUND(AVERAGE(AC12:AF12),0))</f>
        <v>102210</v>
      </c>
      <c r="AI12" s="150">
        <f t="shared" ref="AI12:AI14" si="9">+IF(AG12="N/A","N/A",AVERAGE(AG12:AH12))</f>
        <v>96265.5</v>
      </c>
    </row>
    <row r="13" spans="1:35" s="8" customFormat="1" ht="13.5" thickBot="1" x14ac:dyDescent="0.25">
      <c r="A13" s="19">
        <v>2</v>
      </c>
      <c r="B13" s="18" t="s">
        <v>270</v>
      </c>
      <c r="C13" s="29">
        <v>1</v>
      </c>
      <c r="D13" s="11"/>
      <c r="E13" s="114">
        <v>79495.762499999997</v>
      </c>
      <c r="F13" s="114">
        <v>93000</v>
      </c>
      <c r="G13" s="114"/>
      <c r="H13" s="114">
        <v>76302.686732960035</v>
      </c>
      <c r="I13" s="150">
        <f t="shared" ref="I13" si="10">+IF(E13="N/A","N/A",MIN(E13:H13))</f>
        <v>76302.686732960035</v>
      </c>
      <c r="J13" s="150">
        <f t="shared" ref="J13" si="11">+IF(E13="N/A","N/A",ROUND(AVERAGE(E13:H13),0))</f>
        <v>82933</v>
      </c>
      <c r="K13" s="150">
        <f t="shared" ref="K13:K14" si="12">+IF(I13="N/A","N/A",AVERAGE(I13:J13))</f>
        <v>79617.843366480025</v>
      </c>
      <c r="L13" s="135"/>
      <c r="M13" s="114">
        <v>88328.625</v>
      </c>
      <c r="N13" s="114">
        <v>143000</v>
      </c>
      <c r="O13" s="114"/>
      <c r="P13" s="114">
        <v>94065.560477401348</v>
      </c>
      <c r="Q13" s="150">
        <f t="shared" si="1"/>
        <v>88328.625</v>
      </c>
      <c r="R13" s="150">
        <f t="shared" si="2"/>
        <v>108465</v>
      </c>
      <c r="S13" s="150">
        <f t="shared" si="3"/>
        <v>98396.8125</v>
      </c>
      <c r="T13" s="4"/>
      <c r="U13" s="114">
        <v>89656.875</v>
      </c>
      <c r="V13" s="114">
        <v>160000</v>
      </c>
      <c r="W13" s="114"/>
      <c r="X13" s="114">
        <v>91072.127758420655</v>
      </c>
      <c r="Y13" s="150">
        <f t="shared" si="4"/>
        <v>89656.875</v>
      </c>
      <c r="Z13" s="150">
        <f t="shared" si="5"/>
        <v>113576</v>
      </c>
      <c r="AA13" s="150">
        <f t="shared" si="6"/>
        <v>101616.4375</v>
      </c>
      <c r="AB13" s="135"/>
      <c r="AC13" s="114">
        <v>90321</v>
      </c>
      <c r="AD13" s="114">
        <v>160000</v>
      </c>
      <c r="AE13" s="114"/>
      <c r="AF13" s="114">
        <v>103310.28863750001</v>
      </c>
      <c r="AG13" s="150">
        <f t="shared" si="7"/>
        <v>90321</v>
      </c>
      <c r="AH13" s="150">
        <f t="shared" si="8"/>
        <v>117877</v>
      </c>
      <c r="AI13" s="150">
        <f t="shared" si="9"/>
        <v>104099</v>
      </c>
    </row>
    <row r="14" spans="1:35" s="8" customFormat="1" ht="13.5" thickBot="1" x14ac:dyDescent="0.25">
      <c r="A14" s="19">
        <v>3</v>
      </c>
      <c r="B14" s="18" t="s">
        <v>248</v>
      </c>
      <c r="C14" s="29">
        <v>1</v>
      </c>
      <c r="D14" s="11"/>
      <c r="E14" s="114">
        <v>26498.587500000001</v>
      </c>
      <c r="F14" s="114">
        <v>9000</v>
      </c>
      <c r="G14" s="114"/>
      <c r="H14" s="114">
        <v>15862.844033045521</v>
      </c>
      <c r="I14" s="150">
        <f>+IF(E14="N/A","N/A",MIN(E14,H14))</f>
        <v>15862.844033045521</v>
      </c>
      <c r="J14" s="150">
        <f>+IF(E14="N/A","N/A",ROUND(AVERAGE(E14,H14),0))</f>
        <v>21181</v>
      </c>
      <c r="K14" s="150">
        <f t="shared" si="12"/>
        <v>18521.92201652276</v>
      </c>
      <c r="L14" s="135"/>
      <c r="M14" s="114">
        <v>26498.587500000001</v>
      </c>
      <c r="N14" s="114">
        <v>18000</v>
      </c>
      <c r="O14" s="114"/>
      <c r="P14" s="114">
        <v>16725.407366378855</v>
      </c>
      <c r="Q14" s="150">
        <f t="shared" si="1"/>
        <v>16725.407366378855</v>
      </c>
      <c r="R14" s="150">
        <f t="shared" si="2"/>
        <v>20408</v>
      </c>
      <c r="S14" s="150">
        <f t="shared" si="3"/>
        <v>18566.703683189429</v>
      </c>
      <c r="T14" s="4"/>
      <c r="U14" s="114">
        <v>26897.0625</v>
      </c>
      <c r="V14" s="114">
        <v>15000</v>
      </c>
      <c r="W14" s="114"/>
      <c r="X14" s="114">
        <v>16838.530684408721</v>
      </c>
      <c r="Y14" s="150">
        <f t="shared" si="4"/>
        <v>15000</v>
      </c>
      <c r="Z14" s="150">
        <f t="shared" si="5"/>
        <v>19579</v>
      </c>
      <c r="AA14" s="150">
        <f t="shared" si="6"/>
        <v>17289.5</v>
      </c>
      <c r="AB14" s="135"/>
      <c r="AC14" s="114">
        <v>27096.3</v>
      </c>
      <c r="AD14" s="114">
        <v>19000</v>
      </c>
      <c r="AE14" s="114"/>
      <c r="AF14" s="114">
        <v>20642.326591249999</v>
      </c>
      <c r="AG14" s="150">
        <f>+IF(AC14="N/A","N/A",MIN(AC14,AF14))</f>
        <v>20642.326591249999</v>
      </c>
      <c r="AH14" s="150">
        <f>+IF(AC14="N/A","N/A",ROUND(AVERAGE(AC14,AF14),0))</f>
        <v>23869</v>
      </c>
      <c r="AI14" s="150">
        <f t="shared" si="9"/>
        <v>22255.663295625</v>
      </c>
    </row>
    <row r="15" spans="1:35" ht="15.75" thickBot="1" x14ac:dyDescent="0.3">
      <c r="A15" s="61"/>
      <c r="B15" s="62" t="s">
        <v>9</v>
      </c>
      <c r="C15" s="63"/>
      <c r="D15" s="64"/>
      <c r="E15" s="115"/>
      <c r="F15" s="115"/>
      <c r="G15" s="115"/>
      <c r="H15" s="115">
        <v>0</v>
      </c>
      <c r="I15" s="115"/>
      <c r="J15" s="115"/>
      <c r="K15" s="115"/>
      <c r="L15" s="180"/>
      <c r="M15" s="115"/>
      <c r="N15" s="115"/>
      <c r="O15" s="115"/>
      <c r="P15" s="115">
        <v>0</v>
      </c>
      <c r="Q15" s="115"/>
      <c r="R15" s="115"/>
      <c r="S15" s="115"/>
      <c r="U15" s="115"/>
      <c r="V15" s="115"/>
      <c r="W15" s="115"/>
      <c r="X15" s="115">
        <v>0</v>
      </c>
      <c r="Y15" s="115"/>
      <c r="Z15" s="115"/>
      <c r="AA15" s="115"/>
      <c r="AB15" s="180"/>
      <c r="AC15" s="115"/>
      <c r="AD15" s="115"/>
      <c r="AE15" s="115"/>
      <c r="AF15" s="115">
        <v>0</v>
      </c>
      <c r="AG15" s="115"/>
      <c r="AH15" s="115"/>
      <c r="AI15" s="115"/>
    </row>
    <row r="16" spans="1:35" ht="15.75" thickBot="1" x14ac:dyDescent="0.3">
      <c r="A16" s="23">
        <v>4</v>
      </c>
      <c r="B16" s="17" t="s">
        <v>275</v>
      </c>
      <c r="C16" s="29">
        <v>1</v>
      </c>
      <c r="D16" s="1"/>
      <c r="E16" s="114">
        <v>31798.305</v>
      </c>
      <c r="F16" s="114">
        <v>16000</v>
      </c>
      <c r="G16" s="114"/>
      <c r="H16" s="114">
        <v>25171.371975315127</v>
      </c>
      <c r="I16" s="150">
        <f>+IF(E16="N/A","N/A",MIN(E16,H16))</f>
        <v>25171.371975315127</v>
      </c>
      <c r="J16" s="150">
        <f>+IF(E16="N/A","N/A",ROUND(AVERAGE(E16,H16),0))</f>
        <v>28485</v>
      </c>
      <c r="K16" s="150">
        <f t="shared" ref="K16:K18" si="13">+IF(I16="N/A","N/A",AVERAGE(I16:J16))</f>
        <v>26828.185987657562</v>
      </c>
      <c r="L16" s="136"/>
      <c r="M16" s="114">
        <v>31798.305</v>
      </c>
      <c r="N16" s="114">
        <v>28000</v>
      </c>
      <c r="O16" s="114"/>
      <c r="P16" s="114">
        <v>26610.247463314918</v>
      </c>
      <c r="Q16" s="150">
        <f t="shared" ref="Q16:Q18" si="14">+IF(M16="N/A","N/A",MIN(M16:P16))</f>
        <v>26610.247463314918</v>
      </c>
      <c r="R16" s="150">
        <f t="shared" ref="R16:R18" si="15">+IF(M16="N/A","N/A",ROUND(AVERAGE(M16:P16),0))</f>
        <v>28803</v>
      </c>
      <c r="S16" s="150">
        <f t="shared" ref="S16:S18" si="16">+IF(Q16="N/A","N/A",AVERAGE(Q16:R16))</f>
        <v>27706.623731657459</v>
      </c>
      <c r="U16" s="114">
        <v>32276.474999999999</v>
      </c>
      <c r="V16" s="114">
        <v>13000</v>
      </c>
      <c r="W16" s="114"/>
      <c r="X16" s="114">
        <v>27644.768593573845</v>
      </c>
      <c r="Y16" s="150">
        <f>+IF(U16="N/A","N/A",MIN(U16,X16))</f>
        <v>27644.768593573845</v>
      </c>
      <c r="Z16" s="150">
        <f>+IF(U16="N/A","N/A",ROUND(AVERAGE(U16,X16),0))</f>
        <v>29961</v>
      </c>
      <c r="AA16" s="150">
        <f t="shared" ref="AA16:AA18" si="17">+IF(Y16="N/A","N/A",AVERAGE(Y16:Z16))</f>
        <v>28802.88429678692</v>
      </c>
      <c r="AB16" s="136"/>
      <c r="AC16" s="114">
        <v>32515.559999999998</v>
      </c>
      <c r="AD16" s="114">
        <v>28000</v>
      </c>
      <c r="AE16" s="114"/>
      <c r="AF16" s="114">
        <v>31498.785909500002</v>
      </c>
      <c r="AG16" s="150">
        <f>+IF(AC16="N/A","N/A",MIN(AC16,AF16))</f>
        <v>31498.785909500002</v>
      </c>
      <c r="AH16" s="150">
        <f>+IF(AC16="N/A","N/A",ROUND(AVERAGE(AC16,AF16),0))</f>
        <v>32007</v>
      </c>
      <c r="AI16" s="150">
        <f t="shared" ref="AI16:AI18" si="18">+IF(AG16="N/A","N/A",AVERAGE(AG16:AH16))</f>
        <v>31752.892954750001</v>
      </c>
    </row>
    <row r="17" spans="1:35" ht="15.75" thickBot="1" x14ac:dyDescent="0.3">
      <c r="A17" s="19">
        <v>5</v>
      </c>
      <c r="B17" s="18" t="s">
        <v>161</v>
      </c>
      <c r="C17" s="29">
        <v>1</v>
      </c>
      <c r="D17" s="1"/>
      <c r="E17" s="114">
        <v>158991.52499999999</v>
      </c>
      <c r="F17" s="114">
        <v>22000</v>
      </c>
      <c r="G17" s="114"/>
      <c r="H17" s="114">
        <v>47896.004571567602</v>
      </c>
      <c r="I17" s="150">
        <f t="shared" ref="I17" si="19">+IF(E17="N/A","N/A",MIN(E17:H17))</f>
        <v>22000</v>
      </c>
      <c r="J17" s="150">
        <f t="shared" ref="J17" si="20">+IF(E17="N/A","N/A",ROUND(AVERAGE(E17:H17),0))</f>
        <v>76296</v>
      </c>
      <c r="K17" s="150">
        <f t="shared" si="13"/>
        <v>49148</v>
      </c>
      <c r="L17" s="136"/>
      <c r="M17" s="114">
        <v>158991.52499999999</v>
      </c>
      <c r="N17" s="114">
        <v>37000</v>
      </c>
      <c r="O17" s="114"/>
      <c r="P17" s="114">
        <v>50922.045462288937</v>
      </c>
      <c r="Q17" s="150">
        <f t="shared" si="14"/>
        <v>37000</v>
      </c>
      <c r="R17" s="150">
        <f t="shared" si="15"/>
        <v>82305</v>
      </c>
      <c r="S17" s="150">
        <f t="shared" si="16"/>
        <v>59652.5</v>
      </c>
      <c r="U17" s="114">
        <v>161382.375</v>
      </c>
      <c r="V17" s="114">
        <v>30000</v>
      </c>
      <c r="W17" s="114"/>
      <c r="X17" s="114">
        <v>50649.596558022989</v>
      </c>
      <c r="Y17" s="150">
        <f t="shared" ref="Y17:Y18" si="21">+IF(U17="N/A","N/A",MIN(U17:X17))</f>
        <v>30000</v>
      </c>
      <c r="Z17" s="150">
        <f t="shared" ref="Z17:Z18" si="22">+IF(U17="N/A","N/A",ROUND(AVERAGE(U17:X17),0))</f>
        <v>80677</v>
      </c>
      <c r="AA17" s="150">
        <f t="shared" si="17"/>
        <v>55338.5</v>
      </c>
      <c r="AB17" s="136"/>
      <c r="AC17" s="114">
        <v>162577.79999999999</v>
      </c>
      <c r="AD17" s="114">
        <v>43000</v>
      </c>
      <c r="AE17" s="114"/>
      <c r="AF17" s="114">
        <v>54223.103182500003</v>
      </c>
      <c r="AG17" s="150">
        <f t="shared" ref="AG17" si="23">+IF(AC17="N/A","N/A",MIN(AC17:AF17))</f>
        <v>43000</v>
      </c>
      <c r="AH17" s="150">
        <f t="shared" ref="AH17" si="24">+IF(AC17="N/A","N/A",ROUND(AVERAGE(AC17:AF17),0))</f>
        <v>86600</v>
      </c>
      <c r="AI17" s="150">
        <f t="shared" si="18"/>
        <v>64800</v>
      </c>
    </row>
    <row r="18" spans="1:35" ht="15.75" thickBot="1" x14ac:dyDescent="0.3">
      <c r="A18" s="19">
        <v>6</v>
      </c>
      <c r="B18" s="18" t="s">
        <v>162</v>
      </c>
      <c r="C18" s="29">
        <v>1</v>
      </c>
      <c r="D18" s="1"/>
      <c r="E18" s="114">
        <v>35331.449999999997</v>
      </c>
      <c r="F18" s="114">
        <v>19000</v>
      </c>
      <c r="G18" s="114"/>
      <c r="H18" s="114">
        <v>25110.438376092407</v>
      </c>
      <c r="I18" s="150">
        <f>+IF(E18="N/A","N/A",MIN(E18,H18))</f>
        <v>25110.438376092407</v>
      </c>
      <c r="J18" s="150">
        <f>+IF(E18="N/A","N/A",ROUND(AVERAGE(E18,H18),0))</f>
        <v>30221</v>
      </c>
      <c r="K18" s="150">
        <f t="shared" si="13"/>
        <v>27665.719188046205</v>
      </c>
      <c r="L18" s="136"/>
      <c r="M18" s="114">
        <v>35331.449999999997</v>
      </c>
      <c r="N18" s="114">
        <v>28000</v>
      </c>
      <c r="O18" s="114"/>
      <c r="P18" s="114">
        <v>26944.136869397695</v>
      </c>
      <c r="Q18" s="150">
        <f t="shared" si="14"/>
        <v>26944.136869397695</v>
      </c>
      <c r="R18" s="150">
        <f t="shared" si="15"/>
        <v>30092</v>
      </c>
      <c r="S18" s="150">
        <f t="shared" si="16"/>
        <v>28518.068434698849</v>
      </c>
      <c r="U18" s="114">
        <v>35862.75</v>
      </c>
      <c r="V18" s="114">
        <v>30000</v>
      </c>
      <c r="W18" s="114"/>
      <c r="X18" s="114">
        <v>29342.761315642569</v>
      </c>
      <c r="Y18" s="150">
        <f t="shared" si="21"/>
        <v>29342.761315642569</v>
      </c>
      <c r="Z18" s="150">
        <f t="shared" si="22"/>
        <v>31735</v>
      </c>
      <c r="AA18" s="150">
        <f t="shared" si="17"/>
        <v>30538.880657821283</v>
      </c>
      <c r="AB18" s="136"/>
      <c r="AC18" s="114">
        <v>36128.400000000001</v>
      </c>
      <c r="AD18" s="114">
        <v>28000</v>
      </c>
      <c r="AE18" s="114"/>
      <c r="AF18" s="114">
        <v>30973.355455000001</v>
      </c>
      <c r="AG18" s="150">
        <f>+IF(AC18="N/A","N/A",MIN(AC18,AF18))</f>
        <v>30973.355455000001</v>
      </c>
      <c r="AH18" s="150">
        <f>+IF(AC18="N/A","N/A",ROUND(AVERAGE(AC18,AF18),0))</f>
        <v>33551</v>
      </c>
      <c r="AI18" s="150">
        <f t="shared" si="18"/>
        <v>32262.177727499999</v>
      </c>
    </row>
    <row r="19" spans="1:35" ht="15.75" thickBot="1" x14ac:dyDescent="0.3">
      <c r="A19" s="116"/>
      <c r="B19" s="74" t="s">
        <v>312</v>
      </c>
      <c r="C19" s="117"/>
      <c r="D19" s="64"/>
      <c r="E19" s="115"/>
      <c r="F19" s="115"/>
      <c r="G19" s="115"/>
      <c r="H19" s="115">
        <v>0</v>
      </c>
      <c r="I19" s="115"/>
      <c r="J19" s="115"/>
      <c r="K19" s="115"/>
      <c r="L19" s="180"/>
      <c r="M19" s="115"/>
      <c r="N19" s="115"/>
      <c r="O19" s="115"/>
      <c r="P19" s="115">
        <v>0</v>
      </c>
      <c r="Q19" s="115"/>
      <c r="R19" s="115"/>
      <c r="S19" s="115"/>
      <c r="U19" s="115"/>
      <c r="V19" s="115"/>
      <c r="W19" s="115"/>
      <c r="X19" s="115">
        <v>0</v>
      </c>
      <c r="Y19" s="115"/>
      <c r="Z19" s="115"/>
      <c r="AA19" s="115"/>
      <c r="AB19" s="180"/>
      <c r="AC19" s="115"/>
      <c r="AD19" s="115"/>
      <c r="AE19" s="115"/>
      <c r="AF19" s="115">
        <v>0</v>
      </c>
      <c r="AG19" s="115"/>
      <c r="AH19" s="115"/>
      <c r="AI19" s="115"/>
    </row>
    <row r="20" spans="1:35" ht="13.5" thickBot="1" x14ac:dyDescent="0.25">
      <c r="A20" s="20">
        <v>7</v>
      </c>
      <c r="B20" s="18" t="s">
        <v>297</v>
      </c>
      <c r="C20" s="30">
        <v>1</v>
      </c>
      <c r="E20" s="114">
        <v>123660.075</v>
      </c>
      <c r="F20" s="114">
        <v>66000</v>
      </c>
      <c r="G20" s="114"/>
      <c r="H20" s="114">
        <v>69691.816866998066</v>
      </c>
      <c r="I20" s="150">
        <f t="shared" ref="I20:I21" si="25">+IF(E20="N/A","N/A",MIN(E20:H20))</f>
        <v>66000</v>
      </c>
      <c r="J20" s="150">
        <f t="shared" ref="J20:J21" si="26">+IF(E20="N/A","N/A",ROUND(AVERAGE(E20:H20),0))</f>
        <v>86451</v>
      </c>
      <c r="K20" s="150">
        <f t="shared" ref="K20:K22" si="27">+IF(I20="N/A","N/A",AVERAGE(I20:J20))</f>
        <v>76225.5</v>
      </c>
      <c r="L20" s="137"/>
      <c r="M20" s="114">
        <v>123660.075</v>
      </c>
      <c r="N20" s="114">
        <v>82000</v>
      </c>
      <c r="O20" s="114"/>
      <c r="P20" s="114">
        <v>82338.97550305778</v>
      </c>
      <c r="Q20" s="150">
        <f t="shared" ref="Q20:Q22" si="28">+IF(M20="N/A","N/A",MIN(M20:P20))</f>
        <v>82000</v>
      </c>
      <c r="R20" s="150">
        <f t="shared" ref="R20:R22" si="29">+IF(M20="N/A","N/A",ROUND(AVERAGE(M20:P20),0))</f>
        <v>96000</v>
      </c>
      <c r="S20" s="150">
        <f t="shared" ref="S20:S22" si="30">+IF(Q20="N/A","N/A",AVERAGE(Q20:R20))</f>
        <v>89000</v>
      </c>
      <c r="U20" s="114">
        <v>125519.625</v>
      </c>
      <c r="V20" s="114">
        <v>90000</v>
      </c>
      <c r="W20" s="114"/>
      <c r="X20" s="114">
        <v>82338.97550305778</v>
      </c>
      <c r="Y20" s="150">
        <f t="shared" ref="Y20:Y22" si="31">+IF(U20="N/A","N/A",MIN(U20:X20))</f>
        <v>82338.97550305778</v>
      </c>
      <c r="Z20" s="150">
        <f t="shared" ref="Z20:Z22" si="32">+IF(U20="N/A","N/A",ROUND(AVERAGE(U20:X20),0))</f>
        <v>99286</v>
      </c>
      <c r="AA20" s="150">
        <f t="shared" ref="AA20:AA22" si="33">+IF(Y20="N/A","N/A",AVERAGE(Y20:Z20))</f>
        <v>90812.487751528883</v>
      </c>
      <c r="AB20" s="137"/>
      <c r="AC20" s="114">
        <v>126449.4</v>
      </c>
      <c r="AD20" s="114">
        <v>82000</v>
      </c>
      <c r="AE20" s="114"/>
      <c r="AF20" s="114">
        <v>116169.81409249999</v>
      </c>
      <c r="AG20" s="150">
        <f>+IF(AC20="N/A","N/A",MIN(AC20,AF20))</f>
        <v>116169.81409249999</v>
      </c>
      <c r="AH20" s="150">
        <f>+IF(AC20="N/A","N/A",ROUND(AVERAGE(AC20,AF20),0))</f>
        <v>121310</v>
      </c>
      <c r="AI20" s="150">
        <f t="shared" ref="AI20:AI22" si="34">+IF(AG20="N/A","N/A",AVERAGE(AG20:AH20))</f>
        <v>118739.90704624999</v>
      </c>
    </row>
    <row r="21" spans="1:35" ht="13.5" thickBot="1" x14ac:dyDescent="0.25">
      <c r="A21" s="19">
        <v>8</v>
      </c>
      <c r="B21" s="18" t="s">
        <v>298</v>
      </c>
      <c r="C21" s="30">
        <v>1</v>
      </c>
      <c r="E21" s="114">
        <v>123660.075</v>
      </c>
      <c r="F21" s="114">
        <v>71000</v>
      </c>
      <c r="G21" s="114"/>
      <c r="H21" s="114">
        <v>68994.264059189969</v>
      </c>
      <c r="I21" s="150">
        <f t="shared" si="25"/>
        <v>68994.264059189969</v>
      </c>
      <c r="J21" s="150">
        <f t="shared" si="26"/>
        <v>87885</v>
      </c>
      <c r="K21" s="150">
        <f t="shared" si="27"/>
        <v>78439.632029594984</v>
      </c>
      <c r="L21" s="137"/>
      <c r="M21" s="114">
        <v>123660.075</v>
      </c>
      <c r="N21" s="114">
        <v>102000</v>
      </c>
      <c r="O21" s="114"/>
      <c r="P21" s="114">
        <v>83130.838729266834</v>
      </c>
      <c r="Q21" s="150">
        <f t="shared" si="28"/>
        <v>83130.838729266834</v>
      </c>
      <c r="R21" s="150">
        <f t="shared" si="29"/>
        <v>102930</v>
      </c>
      <c r="S21" s="150">
        <f t="shared" si="30"/>
        <v>93030.419364633417</v>
      </c>
      <c r="U21" s="114">
        <v>125519.625</v>
      </c>
      <c r="V21" s="114">
        <v>105000</v>
      </c>
      <c r="W21" s="114"/>
      <c r="X21" s="114">
        <v>83402.334692538527</v>
      </c>
      <c r="Y21" s="150">
        <f t="shared" si="31"/>
        <v>83402.334692538527</v>
      </c>
      <c r="Z21" s="150">
        <f t="shared" si="32"/>
        <v>104641</v>
      </c>
      <c r="AA21" s="150">
        <f t="shared" si="33"/>
        <v>94021.667346269271</v>
      </c>
      <c r="AB21" s="137"/>
      <c r="AC21" s="114">
        <v>126449.4</v>
      </c>
      <c r="AD21" s="114">
        <v>120000</v>
      </c>
      <c r="AE21" s="114"/>
      <c r="AF21" s="114">
        <v>116169.81409249999</v>
      </c>
      <c r="AG21" s="150">
        <f t="shared" ref="AG21" si="35">+IF(AC21="N/A","N/A",MIN(AC21:AF21))</f>
        <v>116169.81409249999</v>
      </c>
      <c r="AH21" s="150">
        <f t="shared" ref="AH21" si="36">+IF(AC21="N/A","N/A",ROUND(AVERAGE(AC21:AF21),0))</f>
        <v>120873</v>
      </c>
      <c r="AI21" s="150">
        <f t="shared" si="34"/>
        <v>118521.40704624999</v>
      </c>
    </row>
    <row r="22" spans="1:35" ht="13.5" thickBot="1" x14ac:dyDescent="0.25">
      <c r="A22" s="34">
        <v>9</v>
      </c>
      <c r="B22" s="13" t="s">
        <v>299</v>
      </c>
      <c r="C22" s="30">
        <v>1</v>
      </c>
      <c r="E22" s="114">
        <v>345800</v>
      </c>
      <c r="F22" s="114">
        <v>192000</v>
      </c>
      <c r="G22" s="114"/>
      <c r="H22" s="114">
        <v>292408.97000000003</v>
      </c>
      <c r="I22" s="150">
        <f>+IF(E22="N/A","N/A",MIN(E22,H22))</f>
        <v>292408.97000000003</v>
      </c>
      <c r="J22" s="150">
        <f>+IF(E22="N/A","N/A",ROUND(AVERAGE(E22,H22),0))</f>
        <v>319104</v>
      </c>
      <c r="K22" s="150">
        <f t="shared" si="27"/>
        <v>305756.48499999999</v>
      </c>
      <c r="L22" s="137"/>
      <c r="M22" s="114">
        <v>391020</v>
      </c>
      <c r="N22" s="114">
        <v>253000</v>
      </c>
      <c r="O22" s="114"/>
      <c r="P22" s="114">
        <v>263835.83841138164</v>
      </c>
      <c r="Q22" s="150">
        <f t="shared" si="28"/>
        <v>253000</v>
      </c>
      <c r="R22" s="150">
        <f t="shared" si="29"/>
        <v>302619</v>
      </c>
      <c r="S22" s="150">
        <f t="shared" si="30"/>
        <v>277809.5</v>
      </c>
      <c r="U22" s="114">
        <v>396900</v>
      </c>
      <c r="V22" s="114">
        <v>245000</v>
      </c>
      <c r="W22" s="114"/>
      <c r="X22" s="114">
        <v>205004.56321387837</v>
      </c>
      <c r="Y22" s="150">
        <f t="shared" si="31"/>
        <v>205004.56321387837</v>
      </c>
      <c r="Z22" s="150">
        <f t="shared" si="32"/>
        <v>282302</v>
      </c>
      <c r="AA22" s="150">
        <f t="shared" si="33"/>
        <v>243653.28160693918</v>
      </c>
      <c r="AB22" s="137"/>
      <c r="AC22" s="114">
        <v>357000</v>
      </c>
      <c r="AD22" s="114">
        <v>260000</v>
      </c>
      <c r="AE22" s="114"/>
      <c r="AF22" s="114">
        <v>294349.73749999999</v>
      </c>
      <c r="AG22" s="150">
        <f>+IF(AC22="N/A","N/A",MIN(AC22,AF22))</f>
        <v>294349.73749999999</v>
      </c>
      <c r="AH22" s="150">
        <f>+IF(AC22="N/A","N/A",ROUND(AVERAGE(AC22,AF22),0))</f>
        <v>325675</v>
      </c>
      <c r="AI22" s="150">
        <f t="shared" si="34"/>
        <v>310012.36875000002</v>
      </c>
    </row>
    <row r="23" spans="1:35" ht="15.75" thickBot="1" x14ac:dyDescent="0.3">
      <c r="A23" s="116"/>
      <c r="B23" s="72" t="s">
        <v>2</v>
      </c>
      <c r="C23" s="118"/>
      <c r="D23" s="64"/>
      <c r="E23" s="115"/>
      <c r="F23" s="115"/>
      <c r="G23" s="115"/>
      <c r="H23" s="115">
        <v>0</v>
      </c>
      <c r="I23" s="115"/>
      <c r="J23" s="115"/>
      <c r="K23" s="115"/>
      <c r="L23" s="180"/>
      <c r="M23" s="115"/>
      <c r="N23" s="115"/>
      <c r="O23" s="115"/>
      <c r="P23" s="115">
        <v>0</v>
      </c>
      <c r="Q23" s="115"/>
      <c r="R23" s="115"/>
      <c r="S23" s="115"/>
      <c r="U23" s="115"/>
      <c r="V23" s="115"/>
      <c r="W23" s="115"/>
      <c r="X23" s="115">
        <v>0</v>
      </c>
      <c r="Y23" s="115"/>
      <c r="Z23" s="115"/>
      <c r="AA23" s="115"/>
      <c r="AB23" s="180"/>
      <c r="AC23" s="115"/>
      <c r="AD23" s="115"/>
      <c r="AE23" s="115"/>
      <c r="AF23" s="115">
        <v>0</v>
      </c>
      <c r="AG23" s="115"/>
      <c r="AH23" s="115"/>
      <c r="AI23" s="115"/>
    </row>
    <row r="24" spans="1:35" ht="13.5" thickBot="1" x14ac:dyDescent="0.25">
      <c r="A24" s="23">
        <v>10</v>
      </c>
      <c r="B24" s="17" t="s">
        <v>259</v>
      </c>
      <c r="C24" s="30">
        <v>1</v>
      </c>
      <c r="E24" s="114">
        <v>70662.899999999994</v>
      </c>
      <c r="F24" s="114">
        <v>36000</v>
      </c>
      <c r="G24" s="114"/>
      <c r="H24" s="114">
        <v>57684.322882108958</v>
      </c>
      <c r="I24" s="150">
        <f t="shared" ref="I24:I28" si="37">+IF(E24="N/A","N/A",MIN(E24,H24))</f>
        <v>57684.322882108958</v>
      </c>
      <c r="J24" s="150">
        <f t="shared" ref="J24:J28" si="38">+IF(E24="N/A","N/A",ROUND(AVERAGE(E24,H24),0))</f>
        <v>64174</v>
      </c>
      <c r="K24" s="150">
        <f t="shared" ref="K24:K28" si="39">+IF(I24="N/A","N/A",AVERAGE(I24:J24))</f>
        <v>60929.161441054479</v>
      </c>
      <c r="L24" s="137"/>
      <c r="M24" s="114">
        <v>70662.899999999994</v>
      </c>
      <c r="N24" s="114">
        <v>53000</v>
      </c>
      <c r="O24" s="114"/>
      <c r="P24" s="114">
        <v>61102.734505403729</v>
      </c>
      <c r="Q24" s="150">
        <f>+IF(M24="N/A","N/A",MIN(M24,P24))</f>
        <v>61102.734505403729</v>
      </c>
      <c r="R24" s="150">
        <f>+IF(M24="N/A","N/A",ROUND(AVERAGE(M24,P24),0))</f>
        <v>65883</v>
      </c>
      <c r="S24" s="150">
        <f t="shared" ref="S24:S28" si="40">+IF(Q24="N/A","N/A",AVERAGE(Q24:R24))</f>
        <v>63492.867252701864</v>
      </c>
      <c r="U24" s="114">
        <v>71725.5</v>
      </c>
      <c r="V24" s="114">
        <v>50000</v>
      </c>
      <c r="W24" s="114"/>
      <c r="X24" s="114">
        <v>62345.946692711732</v>
      </c>
      <c r="Y24" s="150">
        <f>+IF(U24="N/A","N/A",MIN(U24,X24))</f>
        <v>62345.946692711732</v>
      </c>
      <c r="Z24" s="150">
        <f>+IF(U24="N/A","N/A",ROUND(AVERAGE(U24,X24),0))</f>
        <v>67036</v>
      </c>
      <c r="AA24" s="150">
        <f t="shared" ref="AA24:AA28" si="41">+IF(Y24="N/A","N/A",AVERAGE(Y24:Z24))</f>
        <v>64690.973346355866</v>
      </c>
      <c r="AB24" s="137"/>
      <c r="AC24" s="114">
        <v>72256.800000000003</v>
      </c>
      <c r="AD24" s="114">
        <v>53000</v>
      </c>
      <c r="AE24" s="114"/>
      <c r="AF24" s="114">
        <v>63240.555910000003</v>
      </c>
      <c r="AG24" s="150">
        <f t="shared" ref="AG24:AG28" si="42">+IF(AC24="N/A","N/A",MIN(AC24,AF24))</f>
        <v>63240.555910000003</v>
      </c>
      <c r="AH24" s="150">
        <f t="shared" ref="AH24:AH28" si="43">+IF(AC24="N/A","N/A",ROUND(AVERAGE(AC24,AF24),0))</f>
        <v>67749</v>
      </c>
      <c r="AI24" s="150">
        <f t="shared" ref="AI24:AI28" si="44">+IF(AG24="N/A","N/A",AVERAGE(AG24:AH24))</f>
        <v>65494.777954999998</v>
      </c>
    </row>
    <row r="25" spans="1:35" ht="13.5" thickBot="1" x14ac:dyDescent="0.25">
      <c r="A25" s="19">
        <v>11</v>
      </c>
      <c r="B25" s="18" t="s">
        <v>199</v>
      </c>
      <c r="C25" s="30">
        <v>1</v>
      </c>
      <c r="E25" s="114">
        <v>388645.95</v>
      </c>
      <c r="F25" s="114">
        <v>125000</v>
      </c>
      <c r="G25" s="114"/>
      <c r="H25" s="114">
        <v>184356.57109963987</v>
      </c>
      <c r="I25" s="150">
        <f t="shared" si="37"/>
        <v>184356.57109963987</v>
      </c>
      <c r="J25" s="150">
        <f t="shared" si="38"/>
        <v>286501</v>
      </c>
      <c r="K25" s="150">
        <f t="shared" si="39"/>
        <v>235428.78554981994</v>
      </c>
      <c r="L25" s="137"/>
      <c r="M25" s="114">
        <v>388645.95</v>
      </c>
      <c r="N25" s="114">
        <v>160000</v>
      </c>
      <c r="O25" s="114"/>
      <c r="P25" s="114">
        <v>220706.81054768193</v>
      </c>
      <c r="Q25" s="150">
        <f>+IF(M25="N/A","N/A",MIN(M25,P25))</f>
        <v>220706.81054768193</v>
      </c>
      <c r="R25" s="150">
        <f>+IF(M25="N/A","N/A",ROUND(AVERAGE(M25,P25),0))</f>
        <v>304676</v>
      </c>
      <c r="S25" s="150">
        <f t="shared" si="40"/>
        <v>262691.405273841</v>
      </c>
      <c r="U25" s="114">
        <v>394490.25</v>
      </c>
      <c r="V25" s="114">
        <v>161000</v>
      </c>
      <c r="W25" s="114"/>
      <c r="X25" s="114">
        <v>227521.73279715041</v>
      </c>
      <c r="Y25" s="150">
        <f>+IF(U25="N/A","N/A",MIN(U25,X25))</f>
        <v>227521.73279715041</v>
      </c>
      <c r="Z25" s="150">
        <f>+IF(U25="N/A","N/A",ROUND(AVERAGE(U25,X25),0))</f>
        <v>311006</v>
      </c>
      <c r="AA25" s="150">
        <f t="shared" si="41"/>
        <v>269263.86639857519</v>
      </c>
      <c r="AB25" s="137"/>
      <c r="AC25" s="114">
        <v>397412.4</v>
      </c>
      <c r="AD25" s="114">
        <v>180000</v>
      </c>
      <c r="AE25" s="114"/>
      <c r="AF25" s="114">
        <v>223114.513335</v>
      </c>
      <c r="AG25" s="150">
        <f t="shared" si="42"/>
        <v>223114.513335</v>
      </c>
      <c r="AH25" s="150">
        <f t="shared" si="43"/>
        <v>310263</v>
      </c>
      <c r="AI25" s="150">
        <f t="shared" si="44"/>
        <v>266688.75666750001</v>
      </c>
    </row>
    <row r="26" spans="1:35" ht="13.5" thickBot="1" x14ac:dyDescent="0.25">
      <c r="A26" s="23">
        <v>12</v>
      </c>
      <c r="B26" s="18" t="s">
        <v>313</v>
      </c>
      <c r="C26" s="30">
        <v>1</v>
      </c>
      <c r="E26" s="114">
        <v>317983.05</v>
      </c>
      <c r="F26" s="114">
        <v>128000</v>
      </c>
      <c r="G26" s="114"/>
      <c r="H26" s="114">
        <v>203745.0496376481</v>
      </c>
      <c r="I26" s="150">
        <f t="shared" si="37"/>
        <v>203745.0496376481</v>
      </c>
      <c r="J26" s="150">
        <f t="shared" si="38"/>
        <v>260864</v>
      </c>
      <c r="K26" s="150">
        <f t="shared" si="39"/>
        <v>232304.52481882405</v>
      </c>
      <c r="L26" s="137"/>
      <c r="M26" s="114">
        <v>317983.05</v>
      </c>
      <c r="N26" s="114">
        <v>160000</v>
      </c>
      <c r="O26" s="114"/>
      <c r="P26" s="114">
        <v>241759.73124072328</v>
      </c>
      <c r="Q26" s="150">
        <f>+IF(M26="N/A","N/A",MIN(M26,P26))</f>
        <v>241759.73124072328</v>
      </c>
      <c r="R26" s="150">
        <f>+IF(M26="N/A","N/A",ROUND(AVERAGE(M26,P26),0))</f>
        <v>279871</v>
      </c>
      <c r="S26" s="150">
        <f t="shared" si="40"/>
        <v>260815.36562036164</v>
      </c>
      <c r="U26" s="114">
        <v>322764.75</v>
      </c>
      <c r="V26" s="114">
        <v>195000</v>
      </c>
      <c r="W26" s="114"/>
      <c r="X26" s="114">
        <v>242362.72770987372</v>
      </c>
      <c r="Y26" s="150">
        <f t="shared" ref="Y26:Y28" si="45">+IF(U26="N/A","N/A",MIN(U26,X26))</f>
        <v>242362.72770987372</v>
      </c>
      <c r="Z26" s="150">
        <f t="shared" ref="Z26:Z28" si="46">+IF(U26="N/A","N/A",ROUND(AVERAGE(U26,X26),0))</f>
        <v>282564</v>
      </c>
      <c r="AA26" s="150">
        <f t="shared" si="41"/>
        <v>262463.36385493685</v>
      </c>
      <c r="AB26" s="137"/>
      <c r="AC26" s="114">
        <v>325155.59999999998</v>
      </c>
      <c r="AD26" s="114">
        <v>195000</v>
      </c>
      <c r="AE26" s="114"/>
      <c r="AF26" s="114">
        <v>260646.369095</v>
      </c>
      <c r="AG26" s="150">
        <f t="shared" si="42"/>
        <v>260646.369095</v>
      </c>
      <c r="AH26" s="150">
        <f t="shared" si="43"/>
        <v>292901</v>
      </c>
      <c r="AI26" s="150">
        <f t="shared" si="44"/>
        <v>276773.68454749999</v>
      </c>
    </row>
    <row r="27" spans="1:35" ht="13.5" thickBot="1" x14ac:dyDescent="0.25">
      <c r="A27" s="19">
        <v>13</v>
      </c>
      <c r="B27" s="18" t="s">
        <v>314</v>
      </c>
      <c r="C27" s="30">
        <v>1</v>
      </c>
      <c r="E27" s="114">
        <v>26498.587500000001</v>
      </c>
      <c r="F27" s="114">
        <v>8000</v>
      </c>
      <c r="G27" s="114"/>
      <c r="H27" s="114">
        <v>22480.70829684308</v>
      </c>
      <c r="I27" s="150">
        <f t="shared" si="37"/>
        <v>22480.70829684308</v>
      </c>
      <c r="J27" s="150">
        <f t="shared" si="38"/>
        <v>24490</v>
      </c>
      <c r="K27" s="150">
        <f t="shared" si="39"/>
        <v>23485.354148421538</v>
      </c>
      <c r="L27" s="137"/>
      <c r="M27" s="114">
        <v>26498.587500000001</v>
      </c>
      <c r="N27" s="114">
        <v>12000</v>
      </c>
      <c r="O27" s="114"/>
      <c r="P27" s="114">
        <v>22465.614941095075</v>
      </c>
      <c r="Q27" s="150">
        <f>+IF(M27="N/A","N/A",MIN(M27,P27))</f>
        <v>22465.614941095075</v>
      </c>
      <c r="R27" s="150">
        <f>+IF(M27="N/A","N/A",ROUND(AVERAGE(M27,P27),0))</f>
        <v>24482</v>
      </c>
      <c r="S27" s="150">
        <f t="shared" si="40"/>
        <v>23473.807470547537</v>
      </c>
      <c r="U27" s="114">
        <v>26897.0625</v>
      </c>
      <c r="V27" s="114">
        <v>18000</v>
      </c>
      <c r="W27" s="114"/>
      <c r="X27" s="114">
        <v>22465.614941095075</v>
      </c>
      <c r="Y27" s="150">
        <f t="shared" si="45"/>
        <v>22465.614941095075</v>
      </c>
      <c r="Z27" s="150">
        <f t="shared" si="46"/>
        <v>24681</v>
      </c>
      <c r="AA27" s="150">
        <f t="shared" si="41"/>
        <v>23573.307470547537</v>
      </c>
      <c r="AB27" s="137"/>
      <c r="AC27" s="114">
        <v>27096.3</v>
      </c>
      <c r="AD27" s="114">
        <v>15000</v>
      </c>
      <c r="AE27" s="114"/>
      <c r="AF27" s="114">
        <v>20642.326591249999</v>
      </c>
      <c r="AG27" s="150">
        <f t="shared" si="42"/>
        <v>20642.326591249999</v>
      </c>
      <c r="AH27" s="150">
        <f t="shared" si="43"/>
        <v>23869</v>
      </c>
      <c r="AI27" s="150">
        <f t="shared" si="44"/>
        <v>22255.663295625</v>
      </c>
    </row>
    <row r="28" spans="1:35" ht="13.5" thickBot="1" x14ac:dyDescent="0.25">
      <c r="A28" s="23">
        <v>14</v>
      </c>
      <c r="B28" s="18" t="s">
        <v>316</v>
      </c>
      <c r="C28" s="30">
        <v>1</v>
      </c>
      <c r="E28" s="114">
        <v>26498.587500000001</v>
      </c>
      <c r="F28" s="114">
        <v>10000</v>
      </c>
      <c r="G28" s="114"/>
      <c r="H28" s="114">
        <v>21345.021898718853</v>
      </c>
      <c r="I28" s="150">
        <f t="shared" si="37"/>
        <v>21345.021898718853</v>
      </c>
      <c r="J28" s="150">
        <f t="shared" si="38"/>
        <v>23922</v>
      </c>
      <c r="K28" s="150">
        <f t="shared" si="39"/>
        <v>22633.510949359428</v>
      </c>
      <c r="L28" s="137"/>
      <c r="M28" s="114">
        <v>26498.587500000001</v>
      </c>
      <c r="N28" s="114">
        <v>15000</v>
      </c>
      <c r="O28" s="114"/>
      <c r="P28" s="114">
        <v>22487.073603662939</v>
      </c>
      <c r="Q28" s="150">
        <f>+IF(M28="N/A","N/A",MIN(M28,P28))</f>
        <v>22487.073603662939</v>
      </c>
      <c r="R28" s="150">
        <f>+IF(M28="N/A","N/A",ROUND(AVERAGE(M28,P28),0))</f>
        <v>24493</v>
      </c>
      <c r="S28" s="150">
        <f t="shared" si="40"/>
        <v>23490.036801831469</v>
      </c>
      <c r="U28" s="114">
        <v>26897.0625</v>
      </c>
      <c r="V28" s="114">
        <v>16000</v>
      </c>
      <c r="W28" s="114"/>
      <c r="X28" s="114">
        <v>22465.401881051243</v>
      </c>
      <c r="Y28" s="150">
        <f t="shared" si="45"/>
        <v>22465.401881051243</v>
      </c>
      <c r="Z28" s="150">
        <f t="shared" si="46"/>
        <v>24681</v>
      </c>
      <c r="AA28" s="150">
        <f t="shared" si="41"/>
        <v>23573.200940525621</v>
      </c>
      <c r="AB28" s="137"/>
      <c r="AC28" s="114">
        <v>27096.3</v>
      </c>
      <c r="AD28" s="114">
        <v>18000</v>
      </c>
      <c r="AE28" s="114"/>
      <c r="AF28" s="114">
        <v>21936.17159125</v>
      </c>
      <c r="AG28" s="150">
        <f t="shared" si="42"/>
        <v>21936.17159125</v>
      </c>
      <c r="AH28" s="150">
        <f t="shared" si="43"/>
        <v>24516</v>
      </c>
      <c r="AI28" s="150">
        <f t="shared" si="44"/>
        <v>23226.085795625</v>
      </c>
    </row>
    <row r="29" spans="1:35" ht="15.75" thickBot="1" x14ac:dyDescent="0.3">
      <c r="A29" s="119"/>
      <c r="B29" s="81" t="s">
        <v>140</v>
      </c>
      <c r="C29" s="118"/>
      <c r="D29" s="64"/>
      <c r="E29" s="115"/>
      <c r="F29" s="115"/>
      <c r="G29" s="115"/>
      <c r="H29" s="115">
        <v>0</v>
      </c>
      <c r="I29" s="115"/>
      <c r="J29" s="115"/>
      <c r="K29" s="115"/>
      <c r="L29" s="180"/>
      <c r="M29" s="115"/>
      <c r="N29" s="115"/>
      <c r="O29" s="115"/>
      <c r="P29" s="115">
        <v>0</v>
      </c>
      <c r="Q29" s="115"/>
      <c r="R29" s="115"/>
      <c r="S29" s="115"/>
      <c r="U29" s="115"/>
      <c r="V29" s="115"/>
      <c r="W29" s="115"/>
      <c r="X29" s="115">
        <v>0</v>
      </c>
      <c r="Y29" s="115"/>
      <c r="Z29" s="115"/>
      <c r="AA29" s="115"/>
      <c r="AB29" s="180"/>
      <c r="AC29" s="115"/>
      <c r="AD29" s="115"/>
      <c r="AE29" s="115"/>
      <c r="AF29" s="115">
        <v>0</v>
      </c>
      <c r="AG29" s="115"/>
      <c r="AH29" s="115"/>
      <c r="AI29" s="115"/>
    </row>
    <row r="30" spans="1:35" ht="13.5" thickBot="1" x14ac:dyDescent="0.25">
      <c r="A30" s="23">
        <v>15</v>
      </c>
      <c r="B30" s="17" t="s">
        <v>153</v>
      </c>
      <c r="C30" s="120">
        <v>1</v>
      </c>
      <c r="E30" s="114">
        <v>48263</v>
      </c>
      <c r="F30" s="114">
        <v>15000</v>
      </c>
      <c r="G30" s="114"/>
      <c r="H30" s="114">
        <v>27894.049357804313</v>
      </c>
      <c r="I30" s="150">
        <f t="shared" ref="I30:I31" si="47">+IF(E30="N/A","N/A",MIN(E30,H30))</f>
        <v>27894.049357804313</v>
      </c>
      <c r="J30" s="150">
        <f t="shared" ref="J30:J31" si="48">+IF(E30="N/A","N/A",ROUND(AVERAGE(E30,H30),0))</f>
        <v>38079</v>
      </c>
      <c r="K30" s="150">
        <f t="shared" ref="K30:K31" si="49">+IF(I30="N/A","N/A",AVERAGE(I30:J30))</f>
        <v>32986.524678902155</v>
      </c>
      <c r="L30" s="137"/>
      <c r="M30" s="114">
        <v>48263</v>
      </c>
      <c r="N30" s="114">
        <v>25000</v>
      </c>
      <c r="O30" s="114"/>
      <c r="P30" s="114">
        <v>31164.502861714285</v>
      </c>
      <c r="Q30" s="150">
        <f t="shared" ref="Q30:Q31" si="50">+IF(M30="N/A","N/A",MIN(M30,P30))</f>
        <v>31164.502861714285</v>
      </c>
      <c r="R30" s="150">
        <f t="shared" ref="R30:R31" si="51">+IF(M30="N/A","N/A",ROUND(AVERAGE(M30,P30),0))</f>
        <v>39714</v>
      </c>
      <c r="S30" s="150">
        <f t="shared" ref="S30:S31" si="52">+IF(Q30="N/A","N/A",AVERAGE(Q30:R30))</f>
        <v>35439.251430857141</v>
      </c>
      <c r="U30" s="114">
        <v>48263</v>
      </c>
      <c r="V30" s="114">
        <v>25000</v>
      </c>
      <c r="W30" s="114"/>
      <c r="X30" s="114">
        <v>31164.502861714256</v>
      </c>
      <c r="Y30" s="150">
        <f t="shared" ref="Y30:Y31" si="53">+IF(U30="N/A","N/A",MIN(U30,X30))</f>
        <v>31164.502861714256</v>
      </c>
      <c r="Z30" s="150">
        <f t="shared" ref="Z30:Z31" si="54">+IF(U30="N/A","N/A",ROUND(AVERAGE(U30,X30),0))</f>
        <v>39714</v>
      </c>
      <c r="AA30" s="150">
        <f t="shared" ref="AA30:AA31" si="55">+IF(Y30="N/A","N/A",AVERAGE(Y30:Z30))</f>
        <v>35439.251430857126</v>
      </c>
      <c r="AB30" s="137"/>
      <c r="AC30" s="114">
        <v>48263</v>
      </c>
      <c r="AD30" s="114">
        <v>25000</v>
      </c>
      <c r="AE30" s="114"/>
      <c r="AF30" s="114">
        <v>31881.95810625</v>
      </c>
      <c r="AG30" s="150">
        <f t="shared" ref="AG30:AG31" si="56">+IF(AC30="N/A","N/A",MIN(AC30,AF30))</f>
        <v>31881.95810625</v>
      </c>
      <c r="AH30" s="150">
        <f t="shared" ref="AH30:AH31" si="57">+IF(AC30="N/A","N/A",ROUND(AVERAGE(AC30,AF30),0))</f>
        <v>40072</v>
      </c>
      <c r="AI30" s="150">
        <f t="shared" ref="AI30:AI31" si="58">+IF(AG30="N/A","N/A",AVERAGE(AG30:AH30))</f>
        <v>35976.979053125004</v>
      </c>
    </row>
    <row r="31" spans="1:35" ht="13.5" thickBot="1" x14ac:dyDescent="0.25">
      <c r="A31" s="19">
        <v>16</v>
      </c>
      <c r="B31" s="18" t="s">
        <v>288</v>
      </c>
      <c r="C31" s="31">
        <v>1</v>
      </c>
      <c r="E31" s="114">
        <v>79800</v>
      </c>
      <c r="F31" s="114">
        <v>10000</v>
      </c>
      <c r="G31" s="114"/>
      <c r="H31" s="114">
        <v>27170.744999999999</v>
      </c>
      <c r="I31" s="150">
        <f t="shared" si="47"/>
        <v>27170.744999999999</v>
      </c>
      <c r="J31" s="150">
        <f t="shared" si="48"/>
        <v>53485</v>
      </c>
      <c r="K31" s="150">
        <f t="shared" si="49"/>
        <v>40327.872499999998</v>
      </c>
      <c r="L31" s="137"/>
      <c r="M31" s="114">
        <v>79800</v>
      </c>
      <c r="N31" s="114">
        <v>15000</v>
      </c>
      <c r="O31" s="114"/>
      <c r="P31" s="114">
        <v>31052.280000000002</v>
      </c>
      <c r="Q31" s="150">
        <f t="shared" si="50"/>
        <v>31052.280000000002</v>
      </c>
      <c r="R31" s="150">
        <f t="shared" si="51"/>
        <v>55426</v>
      </c>
      <c r="S31" s="150">
        <f t="shared" si="52"/>
        <v>43239.14</v>
      </c>
      <c r="U31" s="114">
        <v>81000</v>
      </c>
      <c r="V31" s="114">
        <v>13000</v>
      </c>
      <c r="W31" s="114"/>
      <c r="X31" s="114">
        <v>31052.280000000002</v>
      </c>
      <c r="Y31" s="150">
        <f t="shared" si="53"/>
        <v>31052.280000000002</v>
      </c>
      <c r="Z31" s="150">
        <f t="shared" si="54"/>
        <v>56026</v>
      </c>
      <c r="AA31" s="150">
        <f t="shared" si="55"/>
        <v>43539.14</v>
      </c>
      <c r="AB31" s="137"/>
      <c r="AC31" s="114">
        <v>81600</v>
      </c>
      <c r="AD31" s="114">
        <v>20000</v>
      </c>
      <c r="AE31" s="114"/>
      <c r="AF31" s="114">
        <v>31052.280000000002</v>
      </c>
      <c r="AG31" s="150">
        <f t="shared" si="56"/>
        <v>31052.280000000002</v>
      </c>
      <c r="AH31" s="150">
        <f t="shared" si="57"/>
        <v>56326</v>
      </c>
      <c r="AI31" s="150">
        <f t="shared" si="58"/>
        <v>43689.14</v>
      </c>
    </row>
    <row r="32" spans="1:35" ht="15.75" thickBot="1" x14ac:dyDescent="0.3">
      <c r="A32" s="119"/>
      <c r="B32" s="81" t="s">
        <v>338</v>
      </c>
      <c r="C32" s="121"/>
      <c r="D32" s="64"/>
      <c r="E32" s="115"/>
      <c r="F32" s="115"/>
      <c r="G32" s="115"/>
      <c r="H32" s="115">
        <v>0</v>
      </c>
      <c r="I32" s="115"/>
      <c r="J32" s="115"/>
      <c r="K32" s="115"/>
      <c r="L32" s="180"/>
      <c r="M32" s="115"/>
      <c r="N32" s="115"/>
      <c r="O32" s="115"/>
      <c r="P32" s="115">
        <v>0</v>
      </c>
      <c r="Q32" s="115"/>
      <c r="R32" s="115"/>
      <c r="S32" s="115"/>
      <c r="U32" s="115"/>
      <c r="V32" s="115"/>
      <c r="W32" s="115"/>
      <c r="X32" s="115">
        <v>0</v>
      </c>
      <c r="Y32" s="115"/>
      <c r="Z32" s="115"/>
      <c r="AA32" s="115"/>
      <c r="AB32" s="180"/>
      <c r="AC32" s="115"/>
      <c r="AD32" s="115"/>
      <c r="AE32" s="115"/>
      <c r="AF32" s="115">
        <v>0</v>
      </c>
      <c r="AG32" s="115"/>
      <c r="AH32" s="115"/>
      <c r="AI32" s="115"/>
    </row>
    <row r="33" spans="1:35" ht="13.5" thickBot="1" x14ac:dyDescent="0.25">
      <c r="A33" s="23">
        <v>17</v>
      </c>
      <c r="B33" s="122" t="s">
        <v>130</v>
      </c>
      <c r="C33" s="123">
        <v>1</v>
      </c>
      <c r="E33" s="124">
        <v>126350</v>
      </c>
      <c r="F33" s="124">
        <v>123000</v>
      </c>
      <c r="G33" s="124"/>
      <c r="H33" s="124">
        <v>94450.684999999998</v>
      </c>
      <c r="I33" s="150">
        <f t="shared" ref="I33:I36" si="59">+IF(E33="N/A","N/A",MIN(E33:H33))</f>
        <v>94450.684999999998</v>
      </c>
      <c r="J33" s="150">
        <f t="shared" ref="J33:J36" si="60">+IF(E33="N/A","N/A",ROUND(AVERAGE(E33:H33),0))</f>
        <v>114600</v>
      </c>
      <c r="K33" s="150">
        <f t="shared" ref="K33:K36" si="61">+IF(I33="N/A","N/A",AVERAGE(I33:J33))</f>
        <v>104525.3425</v>
      </c>
      <c r="L33" s="137"/>
      <c r="M33" s="124">
        <v>186200</v>
      </c>
      <c r="N33" s="124">
        <v>130000</v>
      </c>
      <c r="O33" s="124"/>
      <c r="P33" s="124">
        <v>106095.29000000001</v>
      </c>
      <c r="Q33" s="150">
        <f t="shared" ref="Q33:Q53" si="62">+IF(M33="N/A","N/A",MIN(M33:P33))</f>
        <v>106095.29000000001</v>
      </c>
      <c r="R33" s="150">
        <f t="shared" ref="R33:R53" si="63">+IF(M33="N/A","N/A",ROUND(AVERAGE(M33:P33),0))</f>
        <v>140765</v>
      </c>
      <c r="S33" s="150">
        <f t="shared" ref="S33:S53" si="64">+IF(Q33="N/A","N/A",AVERAGE(Q33:R33))</f>
        <v>123430.145</v>
      </c>
      <c r="U33" s="124">
        <v>189000</v>
      </c>
      <c r="V33" s="124">
        <v>134000</v>
      </c>
      <c r="W33" s="124"/>
      <c r="X33" s="124">
        <v>111270.67</v>
      </c>
      <c r="Y33" s="150">
        <f t="shared" ref="Y33:Y43" si="65">+IF(U33="N/A","N/A",MIN(U33:X33))</f>
        <v>111270.67</v>
      </c>
      <c r="Z33" s="150">
        <f t="shared" ref="Z33:Z43" si="66">+IF(U33="N/A","N/A",ROUND(AVERAGE(U33:X33),0))</f>
        <v>144757</v>
      </c>
      <c r="AA33" s="150">
        <f t="shared" ref="AA33:AA53" si="67">+IF(Y33="N/A","N/A",AVERAGE(Y33:Z33))</f>
        <v>128013.83499999999</v>
      </c>
      <c r="AB33" s="137"/>
      <c r="AC33" s="124">
        <v>258400</v>
      </c>
      <c r="AD33" s="124">
        <v>130000</v>
      </c>
      <c r="AE33" s="124"/>
      <c r="AF33" s="124">
        <v>119033.74</v>
      </c>
      <c r="AG33" s="150">
        <f t="shared" ref="AG33:AG49" si="68">+IF(AC33="N/A","N/A",MIN(AC33:AF33))</f>
        <v>119033.74</v>
      </c>
      <c r="AH33" s="150">
        <f t="shared" ref="AH33:AH49" si="69">+IF(AC33="N/A","N/A",ROUND(AVERAGE(AC33:AF33),0))</f>
        <v>169145</v>
      </c>
      <c r="AI33" s="150">
        <f t="shared" ref="AI33:AI53" si="70">+IF(AG33="N/A","N/A",AVERAGE(AG33:AH33))</f>
        <v>144089.37</v>
      </c>
    </row>
    <row r="34" spans="1:35" ht="13.5" thickBot="1" x14ac:dyDescent="0.25">
      <c r="A34" s="19">
        <v>18</v>
      </c>
      <c r="B34" s="85" t="s">
        <v>408</v>
      </c>
      <c r="C34" s="125">
        <v>1</v>
      </c>
      <c r="E34" s="124">
        <v>146300</v>
      </c>
      <c r="F34" s="124">
        <v>113000</v>
      </c>
      <c r="G34" s="124"/>
      <c r="H34" s="124">
        <v>134559.88</v>
      </c>
      <c r="I34" s="150">
        <f t="shared" ref="I34:I35" si="71">+IF(E34="N/A","N/A",MIN(E34,H34))</f>
        <v>134559.88</v>
      </c>
      <c r="J34" s="150">
        <f t="shared" ref="J34:J35" si="72">+IF(E34="N/A","N/A",ROUND(AVERAGE(E34,H34),0))</f>
        <v>140430</v>
      </c>
      <c r="K34" s="150">
        <f t="shared" si="61"/>
        <v>137494.94</v>
      </c>
      <c r="L34" s="137"/>
      <c r="M34" s="124">
        <v>79800</v>
      </c>
      <c r="N34" s="124">
        <v>130000</v>
      </c>
      <c r="O34" s="124"/>
      <c r="P34" s="124">
        <v>95744.53</v>
      </c>
      <c r="Q34" s="150">
        <f t="shared" si="62"/>
        <v>79800</v>
      </c>
      <c r="R34" s="150">
        <f t="shared" si="63"/>
        <v>101848</v>
      </c>
      <c r="S34" s="150">
        <f t="shared" si="64"/>
        <v>90824</v>
      </c>
      <c r="U34" s="124">
        <v>81000</v>
      </c>
      <c r="V34" s="124">
        <v>125000</v>
      </c>
      <c r="W34" s="124"/>
      <c r="X34" s="124">
        <v>95744.53</v>
      </c>
      <c r="Y34" s="150">
        <f t="shared" si="65"/>
        <v>81000</v>
      </c>
      <c r="Z34" s="150">
        <f t="shared" si="66"/>
        <v>100582</v>
      </c>
      <c r="AA34" s="150">
        <f t="shared" si="67"/>
        <v>90791</v>
      </c>
      <c r="AB34" s="137"/>
      <c r="AC34" s="124">
        <v>61200</v>
      </c>
      <c r="AD34" s="124">
        <v>130000</v>
      </c>
      <c r="AE34" s="124"/>
      <c r="AF34" s="124">
        <v>84099.925000000003</v>
      </c>
      <c r="AG34" s="150">
        <f t="shared" si="68"/>
        <v>61200</v>
      </c>
      <c r="AH34" s="150">
        <f t="shared" si="69"/>
        <v>91767</v>
      </c>
      <c r="AI34" s="150">
        <f t="shared" si="70"/>
        <v>76483.5</v>
      </c>
    </row>
    <row r="35" spans="1:35" ht="13.5" thickBot="1" x14ac:dyDescent="0.25">
      <c r="A35" s="23">
        <v>19</v>
      </c>
      <c r="B35" s="85" t="s">
        <v>409</v>
      </c>
      <c r="C35" s="30">
        <v>1</v>
      </c>
      <c r="E35" s="124">
        <v>159600</v>
      </c>
      <c r="F35" s="124">
        <v>63000</v>
      </c>
      <c r="G35" s="124"/>
      <c r="H35" s="124">
        <v>100919.91</v>
      </c>
      <c r="I35" s="150">
        <f t="shared" si="71"/>
        <v>100919.91</v>
      </c>
      <c r="J35" s="150">
        <f t="shared" si="72"/>
        <v>130260</v>
      </c>
      <c r="K35" s="150">
        <f t="shared" si="61"/>
        <v>115589.955</v>
      </c>
      <c r="L35" s="137"/>
      <c r="M35" s="124">
        <v>305900</v>
      </c>
      <c r="N35" s="124">
        <v>68000</v>
      </c>
      <c r="O35" s="124"/>
      <c r="P35" s="124">
        <v>129384.5</v>
      </c>
      <c r="Q35" s="150">
        <f t="shared" ref="Q35" si="73">+IF(M35="N/A","N/A",MIN(M35,P35))</f>
        <v>129384.5</v>
      </c>
      <c r="R35" s="150">
        <f t="shared" ref="R35" si="74">+IF(M35="N/A","N/A",ROUND(AVERAGE(M35,P35),0))</f>
        <v>217642</v>
      </c>
      <c r="S35" s="150">
        <f t="shared" si="64"/>
        <v>173513.25</v>
      </c>
      <c r="U35" s="124">
        <v>310500</v>
      </c>
      <c r="V35" s="124">
        <v>65000</v>
      </c>
      <c r="W35" s="124"/>
      <c r="X35" s="124">
        <v>121621.43000000001</v>
      </c>
      <c r="Y35" s="150">
        <f>+IF(U35="N/A","N/A",MIN(U35,X35))</f>
        <v>121621.43000000001</v>
      </c>
      <c r="Z35" s="150">
        <f>+IF(U35="N/A","N/A",ROUND(AVERAGE(U35,X35),0))</f>
        <v>216061</v>
      </c>
      <c r="AA35" s="150">
        <f t="shared" si="67"/>
        <v>168841.215</v>
      </c>
      <c r="AB35" s="137"/>
      <c r="AC35" s="124">
        <v>176800</v>
      </c>
      <c r="AD35" s="124">
        <v>68000</v>
      </c>
      <c r="AE35" s="124"/>
      <c r="AF35" s="124">
        <v>103507.6</v>
      </c>
      <c r="AG35" s="150">
        <f t="shared" si="68"/>
        <v>68000</v>
      </c>
      <c r="AH35" s="150">
        <f t="shared" si="69"/>
        <v>116103</v>
      </c>
      <c r="AI35" s="150">
        <f t="shared" si="70"/>
        <v>92051.5</v>
      </c>
    </row>
    <row r="36" spans="1:35" ht="13.5" thickBot="1" x14ac:dyDescent="0.25">
      <c r="A36" s="19">
        <v>20</v>
      </c>
      <c r="B36" s="17" t="s">
        <v>410</v>
      </c>
      <c r="C36" s="30">
        <v>1</v>
      </c>
      <c r="E36" s="124">
        <v>79800</v>
      </c>
      <c r="F36" s="124">
        <v>120000</v>
      </c>
      <c r="G36" s="124"/>
      <c r="H36" s="124">
        <v>69867.63</v>
      </c>
      <c r="I36" s="150">
        <f t="shared" si="59"/>
        <v>69867.63</v>
      </c>
      <c r="J36" s="150">
        <f t="shared" si="60"/>
        <v>89889</v>
      </c>
      <c r="K36" s="150">
        <f t="shared" si="61"/>
        <v>79878.315000000002</v>
      </c>
      <c r="L36" s="137"/>
      <c r="M36" s="124">
        <v>106400</v>
      </c>
      <c r="N36" s="124">
        <v>130000</v>
      </c>
      <c r="O36" s="124"/>
      <c r="P36" s="124">
        <v>85393.77</v>
      </c>
      <c r="Q36" s="150">
        <f t="shared" si="62"/>
        <v>85393.77</v>
      </c>
      <c r="R36" s="150">
        <f t="shared" si="63"/>
        <v>107265</v>
      </c>
      <c r="S36" s="150">
        <f t="shared" si="64"/>
        <v>96329.385000000009</v>
      </c>
      <c r="U36" s="124">
        <v>108000</v>
      </c>
      <c r="V36" s="124">
        <v>135000</v>
      </c>
      <c r="W36" s="124"/>
      <c r="X36" s="124">
        <v>77630.7</v>
      </c>
      <c r="Y36" s="150">
        <f t="shared" ref="Y36:Y37" si="75">+IF(U36="N/A","N/A",MIN(U36,X36))</f>
        <v>77630.7</v>
      </c>
      <c r="Z36" s="150">
        <f t="shared" ref="Z36:Z37" si="76">+IF(U36="N/A","N/A",ROUND(AVERAGE(U36,X36),0))</f>
        <v>92815</v>
      </c>
      <c r="AA36" s="150">
        <f t="shared" si="67"/>
        <v>85222.85</v>
      </c>
      <c r="AB36" s="137"/>
      <c r="AC36" s="124">
        <v>108800</v>
      </c>
      <c r="AD36" s="124">
        <v>130000</v>
      </c>
      <c r="AE36" s="124"/>
      <c r="AF36" s="124">
        <v>85393.77</v>
      </c>
      <c r="AG36" s="150">
        <f t="shared" si="68"/>
        <v>85393.77</v>
      </c>
      <c r="AH36" s="150">
        <f t="shared" si="69"/>
        <v>108065</v>
      </c>
      <c r="AI36" s="150">
        <f t="shared" si="70"/>
        <v>96729.385000000009</v>
      </c>
    </row>
    <row r="37" spans="1:35" ht="13.5" thickBot="1" x14ac:dyDescent="0.25">
      <c r="A37" s="23">
        <v>21</v>
      </c>
      <c r="B37" s="85" t="s">
        <v>411</v>
      </c>
      <c r="C37" s="30">
        <v>1</v>
      </c>
      <c r="E37" s="134" t="s">
        <v>8</v>
      </c>
      <c r="F37" s="134" t="s">
        <v>8</v>
      </c>
      <c r="G37" s="134" t="s">
        <v>8</v>
      </c>
      <c r="H37" s="134" t="s">
        <v>8</v>
      </c>
      <c r="I37" s="134" t="s">
        <v>8</v>
      </c>
      <c r="J37" s="134" t="s">
        <v>8</v>
      </c>
      <c r="K37" s="134" t="s">
        <v>8</v>
      </c>
      <c r="L37" s="137"/>
      <c r="M37" s="124">
        <v>186200</v>
      </c>
      <c r="N37" s="124">
        <v>500000</v>
      </c>
      <c r="O37" s="124"/>
      <c r="P37" s="124">
        <v>188901.37</v>
      </c>
      <c r="Q37" s="150">
        <f t="shared" ref="Q37:Q39" si="77">+IF(M37="N/A","N/A",MIN(M37,P37))</f>
        <v>186200</v>
      </c>
      <c r="R37" s="150">
        <f t="shared" ref="R37:R39" si="78">+IF(M37="N/A","N/A",ROUND(AVERAGE(M37,P37),0))</f>
        <v>187551</v>
      </c>
      <c r="S37" s="150">
        <f t="shared" si="64"/>
        <v>186875.5</v>
      </c>
      <c r="U37" s="124">
        <v>189000</v>
      </c>
      <c r="V37" s="124">
        <v>435000</v>
      </c>
      <c r="W37" s="124"/>
      <c r="X37" s="124">
        <v>173375.23</v>
      </c>
      <c r="Y37" s="150">
        <f t="shared" si="75"/>
        <v>173375.23</v>
      </c>
      <c r="Z37" s="150">
        <f t="shared" si="76"/>
        <v>181188</v>
      </c>
      <c r="AA37" s="150">
        <f t="shared" si="67"/>
        <v>177281.61499999999</v>
      </c>
      <c r="AB37" s="137"/>
      <c r="AC37" s="134" t="s">
        <v>8</v>
      </c>
      <c r="AD37" s="134" t="s">
        <v>8</v>
      </c>
      <c r="AE37" s="134" t="s">
        <v>8</v>
      </c>
      <c r="AF37" s="134" t="s">
        <v>8</v>
      </c>
      <c r="AG37" s="134" t="s">
        <v>8</v>
      </c>
      <c r="AH37" s="134" t="s">
        <v>8</v>
      </c>
      <c r="AI37" s="134" t="s">
        <v>8</v>
      </c>
    </row>
    <row r="38" spans="1:35" ht="13.5" thickBot="1" x14ac:dyDescent="0.25">
      <c r="A38" s="19">
        <v>22</v>
      </c>
      <c r="B38" s="85" t="s">
        <v>412</v>
      </c>
      <c r="C38" s="30">
        <v>1</v>
      </c>
      <c r="E38" s="134" t="s">
        <v>8</v>
      </c>
      <c r="F38" s="134" t="s">
        <v>8</v>
      </c>
      <c r="G38" s="134" t="s">
        <v>8</v>
      </c>
      <c r="H38" s="134" t="s">
        <v>8</v>
      </c>
      <c r="I38" s="134" t="s">
        <v>8</v>
      </c>
      <c r="J38" s="134" t="s">
        <v>8</v>
      </c>
      <c r="K38" s="134" t="s">
        <v>8</v>
      </c>
      <c r="L38" s="137"/>
      <c r="M38" s="124">
        <v>79800</v>
      </c>
      <c r="N38" s="124">
        <v>250000</v>
      </c>
      <c r="O38" s="124"/>
      <c r="P38" s="124">
        <v>95744.53</v>
      </c>
      <c r="Q38" s="150">
        <f t="shared" si="77"/>
        <v>79800</v>
      </c>
      <c r="R38" s="150">
        <f t="shared" si="78"/>
        <v>87772</v>
      </c>
      <c r="S38" s="150">
        <f t="shared" si="64"/>
        <v>83786</v>
      </c>
      <c r="U38" s="124">
        <v>81000</v>
      </c>
      <c r="V38" s="124">
        <v>235000</v>
      </c>
      <c r="W38" s="124"/>
      <c r="X38" s="124">
        <v>95744.53</v>
      </c>
      <c r="Y38" s="150">
        <f>+IF(U38="N/A","N/A",MIN(U38,X38))</f>
        <v>81000</v>
      </c>
      <c r="Z38" s="150">
        <f>+IF(U38="N/A","N/A",ROUND(AVERAGE(U38,X38),0))</f>
        <v>88372</v>
      </c>
      <c r="AA38" s="150">
        <f t="shared" si="67"/>
        <v>84686</v>
      </c>
      <c r="AB38" s="137"/>
      <c r="AC38" s="134" t="s">
        <v>8</v>
      </c>
      <c r="AD38" s="134" t="s">
        <v>8</v>
      </c>
      <c r="AE38" s="134" t="s">
        <v>8</v>
      </c>
      <c r="AF38" s="134" t="s">
        <v>8</v>
      </c>
      <c r="AG38" s="134" t="s">
        <v>8</v>
      </c>
      <c r="AH38" s="134" t="s">
        <v>8</v>
      </c>
      <c r="AI38" s="134" t="s">
        <v>8</v>
      </c>
    </row>
    <row r="39" spans="1:35" ht="13.5" thickBot="1" x14ac:dyDescent="0.25">
      <c r="A39" s="23">
        <v>23</v>
      </c>
      <c r="B39" s="85" t="s">
        <v>413</v>
      </c>
      <c r="C39" s="30">
        <v>1</v>
      </c>
      <c r="E39" s="134" t="s">
        <v>8</v>
      </c>
      <c r="F39" s="134" t="s">
        <v>8</v>
      </c>
      <c r="G39" s="134" t="s">
        <v>8</v>
      </c>
      <c r="H39" s="134" t="s">
        <v>8</v>
      </c>
      <c r="I39" s="134" t="s">
        <v>8</v>
      </c>
      <c r="J39" s="134" t="s">
        <v>8</v>
      </c>
      <c r="K39" s="134" t="s">
        <v>8</v>
      </c>
      <c r="L39" s="137"/>
      <c r="M39" s="124">
        <v>99750</v>
      </c>
      <c r="N39" s="124">
        <v>87000</v>
      </c>
      <c r="O39" s="124"/>
      <c r="P39" s="124">
        <v>107389.13500000001</v>
      </c>
      <c r="Q39" s="150">
        <f t="shared" si="77"/>
        <v>99750</v>
      </c>
      <c r="R39" s="150">
        <f t="shared" si="78"/>
        <v>103570</v>
      </c>
      <c r="S39" s="150">
        <f t="shared" si="64"/>
        <v>101660</v>
      </c>
      <c r="U39" s="124">
        <v>101250</v>
      </c>
      <c r="V39" s="124">
        <v>89000</v>
      </c>
      <c r="W39" s="124"/>
      <c r="X39" s="124">
        <v>107389.13500000001</v>
      </c>
      <c r="Y39" s="150">
        <f>+IF(U39="N/A","N/A",MIN(U39,X39))</f>
        <v>101250</v>
      </c>
      <c r="Z39" s="150">
        <f>+IF(U39="N/A","N/A",ROUND(AVERAGE(U39,X39),0))</f>
        <v>104320</v>
      </c>
      <c r="AA39" s="150">
        <f t="shared" si="67"/>
        <v>102785</v>
      </c>
      <c r="AB39" s="137"/>
      <c r="AC39" s="134" t="s">
        <v>8</v>
      </c>
      <c r="AD39" s="134" t="s">
        <v>8</v>
      </c>
      <c r="AE39" s="134" t="s">
        <v>8</v>
      </c>
      <c r="AF39" s="134" t="s">
        <v>8</v>
      </c>
      <c r="AG39" s="134" t="s">
        <v>8</v>
      </c>
      <c r="AH39" s="134" t="s">
        <v>8</v>
      </c>
      <c r="AI39" s="134" t="s">
        <v>8</v>
      </c>
    </row>
    <row r="40" spans="1:35" ht="13.5" thickBot="1" x14ac:dyDescent="0.25">
      <c r="A40" s="19">
        <v>24</v>
      </c>
      <c r="B40" s="85" t="s">
        <v>414</v>
      </c>
      <c r="C40" s="30">
        <v>1</v>
      </c>
      <c r="E40" s="134" t="s">
        <v>8</v>
      </c>
      <c r="F40" s="134" t="s">
        <v>8</v>
      </c>
      <c r="G40" s="134" t="s">
        <v>8</v>
      </c>
      <c r="H40" s="134" t="s">
        <v>8</v>
      </c>
      <c r="I40" s="134" t="s">
        <v>8</v>
      </c>
      <c r="J40" s="134" t="s">
        <v>8</v>
      </c>
      <c r="K40" s="134" t="s">
        <v>8</v>
      </c>
      <c r="L40" s="137"/>
      <c r="M40" s="124">
        <v>46550</v>
      </c>
      <c r="N40" s="124">
        <v>40000</v>
      </c>
      <c r="O40" s="124"/>
      <c r="P40" s="124">
        <v>53047.645000000004</v>
      </c>
      <c r="Q40" s="150">
        <f t="shared" si="62"/>
        <v>40000</v>
      </c>
      <c r="R40" s="150">
        <f t="shared" si="63"/>
        <v>46533</v>
      </c>
      <c r="S40" s="150">
        <f t="shared" si="64"/>
        <v>43266.5</v>
      </c>
      <c r="U40" s="124">
        <v>47250</v>
      </c>
      <c r="V40" s="124">
        <v>47000</v>
      </c>
      <c r="W40" s="124"/>
      <c r="X40" s="124">
        <v>53047.645000000004</v>
      </c>
      <c r="Y40" s="150">
        <f t="shared" si="65"/>
        <v>47000</v>
      </c>
      <c r="Z40" s="150">
        <f t="shared" si="66"/>
        <v>49099</v>
      </c>
      <c r="AA40" s="150">
        <f t="shared" si="67"/>
        <v>48049.5</v>
      </c>
      <c r="AB40" s="137"/>
      <c r="AC40" s="134" t="s">
        <v>8</v>
      </c>
      <c r="AD40" s="134" t="s">
        <v>8</v>
      </c>
      <c r="AE40" s="134" t="s">
        <v>8</v>
      </c>
      <c r="AF40" s="134" t="s">
        <v>8</v>
      </c>
      <c r="AG40" s="134" t="s">
        <v>8</v>
      </c>
      <c r="AH40" s="134" t="s">
        <v>8</v>
      </c>
      <c r="AI40" s="134" t="s">
        <v>8</v>
      </c>
    </row>
    <row r="41" spans="1:35" ht="13.5" thickBot="1" x14ac:dyDescent="0.25">
      <c r="A41" s="23">
        <v>25</v>
      </c>
      <c r="B41" s="18" t="s">
        <v>415</v>
      </c>
      <c r="C41" s="30">
        <v>1</v>
      </c>
      <c r="E41" s="124">
        <v>19950</v>
      </c>
      <c r="F41" s="124">
        <v>47000</v>
      </c>
      <c r="G41" s="124"/>
      <c r="H41" s="124">
        <v>19407.674999999999</v>
      </c>
      <c r="I41" s="150">
        <f t="shared" ref="I41:I53" si="79">+IF(E41="N/A","N/A",MIN(E41:H41))</f>
        <v>19407.674999999999</v>
      </c>
      <c r="J41" s="150">
        <f t="shared" ref="J41:J53" si="80">+IF(E41="N/A","N/A",ROUND(AVERAGE(E41:H41),0))</f>
        <v>28786</v>
      </c>
      <c r="K41" s="150">
        <f t="shared" ref="K41:K53" si="81">+IF(I41="N/A","N/A",AVERAGE(I41:J41))</f>
        <v>24096.837500000001</v>
      </c>
      <c r="L41" s="137"/>
      <c r="M41" s="124">
        <v>19950</v>
      </c>
      <c r="N41" s="124">
        <v>49000</v>
      </c>
      <c r="O41" s="124"/>
      <c r="P41" s="124">
        <v>19407.674999999999</v>
      </c>
      <c r="Q41" s="150">
        <f t="shared" ref="Q41" si="82">+IF(M41="N/A","N/A",MIN(M41,P41))</f>
        <v>19407.674999999999</v>
      </c>
      <c r="R41" s="150">
        <f t="shared" ref="R41" si="83">+IF(M41="N/A","N/A",ROUND(AVERAGE(M41,P41),0))</f>
        <v>19679</v>
      </c>
      <c r="S41" s="150">
        <f t="shared" si="64"/>
        <v>19543.337500000001</v>
      </c>
      <c r="U41" s="124">
        <v>20250</v>
      </c>
      <c r="V41" s="124">
        <v>57000</v>
      </c>
      <c r="W41" s="124"/>
      <c r="X41" s="124">
        <v>19407.674999999999</v>
      </c>
      <c r="Y41" s="150">
        <f>+IF(U41="N/A","N/A",MIN(U41,X41))</f>
        <v>19407.674999999999</v>
      </c>
      <c r="Z41" s="150">
        <f>+IF(U41="N/A","N/A",ROUND(AVERAGE(U41,X41),0))</f>
        <v>19829</v>
      </c>
      <c r="AA41" s="150">
        <f t="shared" si="67"/>
        <v>19618.337500000001</v>
      </c>
      <c r="AB41" s="137"/>
      <c r="AC41" s="124">
        <v>20400</v>
      </c>
      <c r="AD41" s="124">
        <v>49000</v>
      </c>
      <c r="AE41" s="124"/>
      <c r="AF41" s="124">
        <v>19407.674999999999</v>
      </c>
      <c r="AG41" s="150">
        <f t="shared" si="68"/>
        <v>19407.674999999999</v>
      </c>
      <c r="AH41" s="150">
        <f t="shared" si="69"/>
        <v>29603</v>
      </c>
      <c r="AI41" s="150">
        <f t="shared" si="70"/>
        <v>24505.337500000001</v>
      </c>
    </row>
    <row r="42" spans="1:35" s="8" customFormat="1" ht="13.5" thickBot="1" x14ac:dyDescent="0.25">
      <c r="A42" s="19">
        <v>26</v>
      </c>
      <c r="B42" s="85" t="s">
        <v>416</v>
      </c>
      <c r="C42" s="30">
        <v>1</v>
      </c>
      <c r="D42" s="2"/>
      <c r="E42" s="124">
        <v>79800</v>
      </c>
      <c r="F42" s="124">
        <v>80000</v>
      </c>
      <c r="G42" s="124"/>
      <c r="H42" s="124">
        <v>95744.53</v>
      </c>
      <c r="I42" s="150">
        <f t="shared" si="79"/>
        <v>79800</v>
      </c>
      <c r="J42" s="150">
        <f t="shared" si="80"/>
        <v>85182</v>
      </c>
      <c r="K42" s="150">
        <f t="shared" si="81"/>
        <v>82491</v>
      </c>
      <c r="L42" s="137"/>
      <c r="M42" s="124">
        <v>66500</v>
      </c>
      <c r="N42" s="124">
        <v>90000</v>
      </c>
      <c r="O42" s="124"/>
      <c r="P42" s="124">
        <v>87981.46</v>
      </c>
      <c r="Q42" s="150">
        <f t="shared" si="62"/>
        <v>66500</v>
      </c>
      <c r="R42" s="150">
        <f t="shared" si="63"/>
        <v>81494</v>
      </c>
      <c r="S42" s="150">
        <f t="shared" si="64"/>
        <v>73997</v>
      </c>
      <c r="T42" s="4"/>
      <c r="U42" s="124">
        <v>67500</v>
      </c>
      <c r="V42" s="124">
        <v>84000</v>
      </c>
      <c r="W42" s="124"/>
      <c r="X42" s="124">
        <v>87981.46</v>
      </c>
      <c r="Y42" s="150">
        <f t="shared" si="65"/>
        <v>67500</v>
      </c>
      <c r="Z42" s="150">
        <f t="shared" si="66"/>
        <v>79827</v>
      </c>
      <c r="AA42" s="150">
        <f t="shared" si="67"/>
        <v>73663.5</v>
      </c>
      <c r="AB42" s="137"/>
      <c r="AC42" s="124">
        <v>95200</v>
      </c>
      <c r="AD42" s="124">
        <v>90000</v>
      </c>
      <c r="AE42" s="124"/>
      <c r="AF42" s="124">
        <v>103507.6</v>
      </c>
      <c r="AG42" s="150">
        <f t="shared" si="68"/>
        <v>90000</v>
      </c>
      <c r="AH42" s="150">
        <f t="shared" si="69"/>
        <v>96236</v>
      </c>
      <c r="AI42" s="150">
        <f t="shared" si="70"/>
        <v>93118</v>
      </c>
    </row>
    <row r="43" spans="1:35" s="8" customFormat="1" ht="13.5" thickBot="1" x14ac:dyDescent="0.25">
      <c r="A43" s="23">
        <v>27</v>
      </c>
      <c r="B43" s="85" t="s">
        <v>417</v>
      </c>
      <c r="C43" s="30">
        <v>1</v>
      </c>
      <c r="D43" s="2"/>
      <c r="E43" s="124">
        <v>53200</v>
      </c>
      <c r="F43" s="124">
        <v>58000</v>
      </c>
      <c r="G43" s="124"/>
      <c r="H43" s="124">
        <v>80218.39</v>
      </c>
      <c r="I43" s="150">
        <f t="shared" si="79"/>
        <v>53200</v>
      </c>
      <c r="J43" s="150">
        <f t="shared" si="80"/>
        <v>63806</v>
      </c>
      <c r="K43" s="150">
        <f t="shared" si="81"/>
        <v>58503</v>
      </c>
      <c r="L43" s="137"/>
      <c r="M43" s="124">
        <v>53200</v>
      </c>
      <c r="N43" s="124">
        <v>58000</v>
      </c>
      <c r="O43" s="124"/>
      <c r="P43" s="124">
        <v>80218.39</v>
      </c>
      <c r="Q43" s="150">
        <f t="shared" si="62"/>
        <v>53200</v>
      </c>
      <c r="R43" s="150">
        <f t="shared" si="63"/>
        <v>63806</v>
      </c>
      <c r="S43" s="150">
        <f t="shared" si="64"/>
        <v>58503</v>
      </c>
      <c r="T43" s="4"/>
      <c r="U43" s="124">
        <v>54000</v>
      </c>
      <c r="V43" s="124">
        <v>58000</v>
      </c>
      <c r="W43" s="124"/>
      <c r="X43" s="124">
        <v>80218.39</v>
      </c>
      <c r="Y43" s="150">
        <f t="shared" si="65"/>
        <v>54000</v>
      </c>
      <c r="Z43" s="150">
        <f t="shared" si="66"/>
        <v>64073</v>
      </c>
      <c r="AA43" s="150">
        <f t="shared" si="67"/>
        <v>59036.5</v>
      </c>
      <c r="AB43" s="137"/>
      <c r="AC43" s="124">
        <v>54400</v>
      </c>
      <c r="AD43" s="124">
        <v>58000</v>
      </c>
      <c r="AE43" s="124"/>
      <c r="AF43" s="124">
        <v>80218.39</v>
      </c>
      <c r="AG43" s="150">
        <f t="shared" si="68"/>
        <v>54400</v>
      </c>
      <c r="AH43" s="150">
        <f t="shared" si="69"/>
        <v>64206</v>
      </c>
      <c r="AI43" s="150">
        <f t="shared" si="70"/>
        <v>59303</v>
      </c>
    </row>
    <row r="44" spans="1:35" ht="13.5" thickBot="1" x14ac:dyDescent="0.25">
      <c r="A44" s="19">
        <v>28</v>
      </c>
      <c r="B44" s="126" t="s">
        <v>418</v>
      </c>
      <c r="C44" s="33">
        <v>1</v>
      </c>
      <c r="E44" s="124">
        <v>19950</v>
      </c>
      <c r="F44" s="124">
        <v>39000</v>
      </c>
      <c r="G44" s="124"/>
      <c r="H44" s="124">
        <v>21995.365000000002</v>
      </c>
      <c r="I44" s="150">
        <f t="shared" si="79"/>
        <v>19950</v>
      </c>
      <c r="J44" s="150">
        <f t="shared" si="80"/>
        <v>26982</v>
      </c>
      <c r="K44" s="150">
        <f t="shared" si="81"/>
        <v>23466</v>
      </c>
      <c r="L44" s="137"/>
      <c r="M44" s="124">
        <v>19950</v>
      </c>
      <c r="N44" s="124">
        <v>69000</v>
      </c>
      <c r="O44" s="124"/>
      <c r="P44" s="124">
        <v>21995.365000000002</v>
      </c>
      <c r="Q44" s="150">
        <f t="shared" ref="Q44:Q45" si="84">+IF(M44="N/A","N/A",MIN(M44,P44))</f>
        <v>19950</v>
      </c>
      <c r="R44" s="150">
        <f t="shared" ref="R44:R45" si="85">+IF(M44="N/A","N/A",ROUND(AVERAGE(M44,P44),0))</f>
        <v>20973</v>
      </c>
      <c r="S44" s="150">
        <f t="shared" si="64"/>
        <v>20461.5</v>
      </c>
      <c r="U44" s="124">
        <v>20250</v>
      </c>
      <c r="V44" s="124">
        <v>39000</v>
      </c>
      <c r="W44" s="124"/>
      <c r="X44" s="124">
        <v>21995.365000000002</v>
      </c>
      <c r="Y44" s="150">
        <f>+IF(U44="N/A","N/A",MIN(U44,X44))</f>
        <v>20250</v>
      </c>
      <c r="Z44" s="150">
        <f>+IF(U44="N/A","N/A",ROUND(AVERAGE(U44,X44),0))</f>
        <v>21123</v>
      </c>
      <c r="AA44" s="150">
        <f t="shared" si="67"/>
        <v>20686.5</v>
      </c>
      <c r="AB44" s="137"/>
      <c r="AC44" s="124">
        <v>20400</v>
      </c>
      <c r="AD44" s="124">
        <v>69000</v>
      </c>
      <c r="AE44" s="124"/>
      <c r="AF44" s="124">
        <v>21995.365000000002</v>
      </c>
      <c r="AG44" s="150">
        <f t="shared" si="68"/>
        <v>20400</v>
      </c>
      <c r="AH44" s="150">
        <f t="shared" si="69"/>
        <v>37132</v>
      </c>
      <c r="AI44" s="150">
        <f t="shared" si="70"/>
        <v>28766</v>
      </c>
    </row>
    <row r="45" spans="1:35" ht="13.5" thickBot="1" x14ac:dyDescent="0.25">
      <c r="A45" s="23">
        <v>29</v>
      </c>
      <c r="B45" s="126" t="s">
        <v>419</v>
      </c>
      <c r="C45" s="33">
        <v>1</v>
      </c>
      <c r="E45" s="124">
        <v>186200</v>
      </c>
      <c r="F45" s="124">
        <v>72000</v>
      </c>
      <c r="G45" s="124"/>
      <c r="H45" s="124">
        <v>144910.64000000001</v>
      </c>
      <c r="I45" s="150">
        <f t="shared" ref="I45" si="86">+IF(E45="N/A","N/A",MIN(E45,H45))</f>
        <v>144910.64000000001</v>
      </c>
      <c r="J45" s="150">
        <f t="shared" ref="J45" si="87">+IF(E45="N/A","N/A",ROUND(AVERAGE(E45,H45),0))</f>
        <v>165555</v>
      </c>
      <c r="K45" s="150">
        <f t="shared" si="81"/>
        <v>155232.82</v>
      </c>
      <c r="L45" s="137"/>
      <c r="M45" s="124">
        <v>212800</v>
      </c>
      <c r="N45" s="124">
        <v>73000</v>
      </c>
      <c r="O45" s="124"/>
      <c r="P45" s="124">
        <v>150086.01999999999</v>
      </c>
      <c r="Q45" s="150">
        <f t="shared" si="84"/>
        <v>150086.01999999999</v>
      </c>
      <c r="R45" s="150">
        <f t="shared" si="85"/>
        <v>181443</v>
      </c>
      <c r="S45" s="150">
        <f t="shared" si="64"/>
        <v>165764.51</v>
      </c>
      <c r="U45" s="124">
        <v>216000</v>
      </c>
      <c r="V45" s="124">
        <v>47000</v>
      </c>
      <c r="W45" s="124"/>
      <c r="X45" s="124">
        <v>150086.01999999999</v>
      </c>
      <c r="Y45" s="150">
        <f>+IF(U45="N/A","N/A",MIN(U45,X45))</f>
        <v>150086.01999999999</v>
      </c>
      <c r="Z45" s="150">
        <f>+IF(U45="N/A","N/A",ROUND(AVERAGE(U45,X45),0))</f>
        <v>183043</v>
      </c>
      <c r="AA45" s="150">
        <f t="shared" si="67"/>
        <v>166564.51</v>
      </c>
      <c r="AB45" s="137"/>
      <c r="AC45" s="124">
        <v>163200</v>
      </c>
      <c r="AD45" s="124">
        <v>73000</v>
      </c>
      <c r="AE45" s="124"/>
      <c r="AF45" s="124">
        <v>129384.5</v>
      </c>
      <c r="AG45" s="150">
        <f>+IF(AC45="N/A","N/A",MIN(AC45,AF45))</f>
        <v>129384.5</v>
      </c>
      <c r="AH45" s="150">
        <f>+IF(AC45="N/A","N/A",ROUND(AVERAGE(AC45,AF45),0))</f>
        <v>146292</v>
      </c>
      <c r="AI45" s="150">
        <f t="shared" si="70"/>
        <v>137838.25</v>
      </c>
    </row>
    <row r="46" spans="1:35" ht="13.5" thickBot="1" x14ac:dyDescent="0.25">
      <c r="A46" s="23">
        <v>30</v>
      </c>
      <c r="B46" s="126" t="s">
        <v>420</v>
      </c>
      <c r="C46" s="33">
        <v>1</v>
      </c>
      <c r="E46" s="124">
        <v>53200</v>
      </c>
      <c r="F46" s="124">
        <v>63000</v>
      </c>
      <c r="G46" s="124"/>
      <c r="H46" s="124">
        <v>56929.18</v>
      </c>
      <c r="I46" s="150">
        <f t="shared" si="79"/>
        <v>53200</v>
      </c>
      <c r="J46" s="150">
        <f t="shared" si="80"/>
        <v>57710</v>
      </c>
      <c r="K46" s="150">
        <f t="shared" si="81"/>
        <v>55455</v>
      </c>
      <c r="L46" s="137"/>
      <c r="M46" s="124">
        <v>53200</v>
      </c>
      <c r="N46" s="124">
        <v>65000</v>
      </c>
      <c r="O46" s="124"/>
      <c r="P46" s="124">
        <v>56929.18</v>
      </c>
      <c r="Q46" s="150">
        <f t="shared" si="62"/>
        <v>53200</v>
      </c>
      <c r="R46" s="150">
        <f t="shared" si="63"/>
        <v>58376</v>
      </c>
      <c r="S46" s="150">
        <f t="shared" si="64"/>
        <v>55788</v>
      </c>
      <c r="U46" s="124">
        <v>54000</v>
      </c>
      <c r="V46" s="124">
        <v>84000</v>
      </c>
      <c r="W46" s="124"/>
      <c r="X46" s="124">
        <v>56929.18</v>
      </c>
      <c r="Y46" s="150">
        <f t="shared" ref="Y46:Y53" si="88">+IF(U46="N/A","N/A",MIN(U46,X46))</f>
        <v>54000</v>
      </c>
      <c r="Z46" s="150">
        <f t="shared" ref="Z46:Z53" si="89">+IF(U46="N/A","N/A",ROUND(AVERAGE(U46,X46),0))</f>
        <v>55465</v>
      </c>
      <c r="AA46" s="150">
        <f t="shared" si="67"/>
        <v>54732.5</v>
      </c>
      <c r="AB46" s="137"/>
      <c r="AC46" s="124">
        <v>54400</v>
      </c>
      <c r="AD46" s="124">
        <v>65000</v>
      </c>
      <c r="AE46" s="124"/>
      <c r="AF46" s="124">
        <v>56929.18</v>
      </c>
      <c r="AG46" s="150">
        <f t="shared" si="68"/>
        <v>54400</v>
      </c>
      <c r="AH46" s="150">
        <f t="shared" si="69"/>
        <v>58776</v>
      </c>
      <c r="AI46" s="150">
        <f t="shared" si="70"/>
        <v>56588</v>
      </c>
    </row>
    <row r="47" spans="1:35" ht="13.5" thickBot="1" x14ac:dyDescent="0.25">
      <c r="A47" s="19">
        <v>31</v>
      </c>
      <c r="B47" s="126" t="s">
        <v>421</v>
      </c>
      <c r="C47" s="33">
        <v>1</v>
      </c>
      <c r="E47" s="124">
        <v>93100</v>
      </c>
      <c r="F47" s="124">
        <v>59000</v>
      </c>
      <c r="G47" s="124"/>
      <c r="H47" s="124">
        <v>64692.25</v>
      </c>
      <c r="I47" s="150">
        <f t="shared" ref="I47" si="90">+IF(E47="N/A","N/A",MIN(E47,H47))</f>
        <v>64692.25</v>
      </c>
      <c r="J47" s="150">
        <f t="shared" ref="J47" si="91">+IF(E47="N/A","N/A",ROUND(AVERAGE(E47,H47),0))</f>
        <v>78896</v>
      </c>
      <c r="K47" s="150">
        <f t="shared" si="81"/>
        <v>71794.125</v>
      </c>
      <c r="L47" s="137"/>
      <c r="M47" s="124">
        <v>93100</v>
      </c>
      <c r="N47" s="124">
        <v>75000</v>
      </c>
      <c r="O47" s="124"/>
      <c r="P47" s="124">
        <v>64692.25</v>
      </c>
      <c r="Q47" s="150">
        <f t="shared" si="62"/>
        <v>64692.25</v>
      </c>
      <c r="R47" s="150">
        <f t="shared" si="63"/>
        <v>77597</v>
      </c>
      <c r="S47" s="150">
        <f t="shared" si="64"/>
        <v>71144.625</v>
      </c>
      <c r="U47" s="124">
        <v>94500</v>
      </c>
      <c r="V47" s="124">
        <v>93000</v>
      </c>
      <c r="W47" s="124"/>
      <c r="X47" s="124">
        <v>64692.25</v>
      </c>
      <c r="Y47" s="150">
        <f t="shared" si="88"/>
        <v>64692.25</v>
      </c>
      <c r="Z47" s="150">
        <f t="shared" si="89"/>
        <v>79596</v>
      </c>
      <c r="AA47" s="150">
        <f t="shared" si="67"/>
        <v>72144.125</v>
      </c>
      <c r="AB47" s="137"/>
      <c r="AC47" s="124">
        <v>95200</v>
      </c>
      <c r="AD47" s="124">
        <v>75000</v>
      </c>
      <c r="AE47" s="124"/>
      <c r="AF47" s="124">
        <v>64692.25</v>
      </c>
      <c r="AG47" s="150">
        <f t="shared" si="68"/>
        <v>64692.25</v>
      </c>
      <c r="AH47" s="150">
        <f t="shared" si="69"/>
        <v>78297</v>
      </c>
      <c r="AI47" s="150">
        <f t="shared" si="70"/>
        <v>71494.625</v>
      </c>
    </row>
    <row r="48" spans="1:35" ht="13.5" thickBot="1" x14ac:dyDescent="0.25">
      <c r="A48" s="23">
        <v>32</v>
      </c>
      <c r="B48" s="17" t="s">
        <v>422</v>
      </c>
      <c r="C48" s="30">
        <v>1</v>
      </c>
      <c r="E48" s="124">
        <v>63840</v>
      </c>
      <c r="F48" s="124">
        <v>67000</v>
      </c>
      <c r="G48" s="124"/>
      <c r="H48" s="124">
        <v>63139.635999999999</v>
      </c>
      <c r="I48" s="150">
        <f t="shared" si="79"/>
        <v>63139.635999999999</v>
      </c>
      <c r="J48" s="150">
        <f t="shared" si="80"/>
        <v>64660</v>
      </c>
      <c r="K48" s="150">
        <f t="shared" si="81"/>
        <v>63899.817999999999</v>
      </c>
      <c r="L48" s="137"/>
      <c r="M48" s="124">
        <v>63840</v>
      </c>
      <c r="N48" s="124">
        <v>70000</v>
      </c>
      <c r="O48" s="124"/>
      <c r="P48" s="124">
        <v>63139.635999999999</v>
      </c>
      <c r="Q48" s="150">
        <f t="shared" si="62"/>
        <v>63139.635999999999</v>
      </c>
      <c r="R48" s="150">
        <f t="shared" si="63"/>
        <v>65660</v>
      </c>
      <c r="S48" s="150">
        <f t="shared" si="64"/>
        <v>64399.817999999999</v>
      </c>
      <c r="U48" s="124">
        <v>64800</v>
      </c>
      <c r="V48" s="124">
        <v>75500</v>
      </c>
      <c r="W48" s="124"/>
      <c r="X48" s="124">
        <v>63139.635999999999</v>
      </c>
      <c r="Y48" s="150">
        <f t="shared" si="88"/>
        <v>63139.635999999999</v>
      </c>
      <c r="Z48" s="150">
        <f t="shared" si="89"/>
        <v>63970</v>
      </c>
      <c r="AA48" s="150">
        <f t="shared" si="67"/>
        <v>63554.817999999999</v>
      </c>
      <c r="AB48" s="137"/>
      <c r="AC48" s="124">
        <v>65280</v>
      </c>
      <c r="AD48" s="124">
        <v>70000</v>
      </c>
      <c r="AE48" s="124"/>
      <c r="AF48" s="124">
        <v>63139.635999999999</v>
      </c>
      <c r="AG48" s="150">
        <f t="shared" si="68"/>
        <v>63139.635999999999</v>
      </c>
      <c r="AH48" s="150">
        <f t="shared" si="69"/>
        <v>66140</v>
      </c>
      <c r="AI48" s="150">
        <f t="shared" si="70"/>
        <v>64639.817999999999</v>
      </c>
    </row>
    <row r="49" spans="1:35" ht="13.5" thickBot="1" x14ac:dyDescent="0.25">
      <c r="A49" s="19">
        <v>33</v>
      </c>
      <c r="B49" s="17" t="s">
        <v>423</v>
      </c>
      <c r="C49" s="30">
        <v>1</v>
      </c>
      <c r="E49" s="124">
        <v>66500</v>
      </c>
      <c r="F49" s="124">
        <v>76000</v>
      </c>
      <c r="G49" s="124"/>
      <c r="H49" s="124">
        <v>59516.87</v>
      </c>
      <c r="I49" s="150">
        <f t="shared" si="79"/>
        <v>59516.87</v>
      </c>
      <c r="J49" s="150">
        <f t="shared" si="80"/>
        <v>67339</v>
      </c>
      <c r="K49" s="150">
        <f t="shared" si="81"/>
        <v>63427.934999999998</v>
      </c>
      <c r="L49" s="137"/>
      <c r="M49" s="124">
        <v>106400</v>
      </c>
      <c r="N49" s="124">
        <v>79000</v>
      </c>
      <c r="O49" s="124"/>
      <c r="P49" s="124">
        <v>82806.080000000002</v>
      </c>
      <c r="Q49" s="150">
        <f t="shared" si="62"/>
        <v>79000</v>
      </c>
      <c r="R49" s="150">
        <f t="shared" si="63"/>
        <v>89402</v>
      </c>
      <c r="S49" s="150">
        <f t="shared" si="64"/>
        <v>84201</v>
      </c>
      <c r="U49" s="124">
        <v>108000</v>
      </c>
      <c r="V49" s="124">
        <v>63000</v>
      </c>
      <c r="W49" s="124"/>
      <c r="X49" s="124">
        <v>82806.080000000002</v>
      </c>
      <c r="Y49" s="150">
        <f t="shared" si="88"/>
        <v>82806.080000000002</v>
      </c>
      <c r="Z49" s="150">
        <f t="shared" si="89"/>
        <v>95403</v>
      </c>
      <c r="AA49" s="150">
        <f t="shared" si="67"/>
        <v>89104.540000000008</v>
      </c>
      <c r="AB49" s="137"/>
      <c r="AC49" s="124">
        <v>95200</v>
      </c>
      <c r="AD49" s="124">
        <v>79000</v>
      </c>
      <c r="AE49" s="124"/>
      <c r="AF49" s="124">
        <v>75043.009999999995</v>
      </c>
      <c r="AG49" s="150">
        <f t="shared" si="68"/>
        <v>75043.009999999995</v>
      </c>
      <c r="AH49" s="150">
        <f t="shared" si="69"/>
        <v>83081</v>
      </c>
      <c r="AI49" s="150">
        <f t="shared" si="70"/>
        <v>79062.005000000005</v>
      </c>
    </row>
    <row r="50" spans="1:35" ht="13.5" thickBot="1" x14ac:dyDescent="0.25">
      <c r="A50" s="23">
        <v>34</v>
      </c>
      <c r="B50" s="17" t="s">
        <v>424</v>
      </c>
      <c r="C50" s="30">
        <v>1</v>
      </c>
      <c r="E50" s="124">
        <v>6650</v>
      </c>
      <c r="F50" s="124">
        <v>50000</v>
      </c>
      <c r="G50" s="124"/>
      <c r="H50" s="124">
        <v>6469.2250000000004</v>
      </c>
      <c r="I50" s="150">
        <f t="shared" ref="I50" si="92">+IF(E50="N/A","N/A",MIN(E50,H50))</f>
        <v>6469.2250000000004</v>
      </c>
      <c r="J50" s="150">
        <f t="shared" ref="J50" si="93">+IF(E50="N/A","N/A",ROUND(AVERAGE(E50,H50),0))</f>
        <v>6560</v>
      </c>
      <c r="K50" s="150">
        <f t="shared" si="81"/>
        <v>6514.6125000000002</v>
      </c>
      <c r="L50" s="137"/>
      <c r="M50" s="124">
        <v>6650</v>
      </c>
      <c r="N50" s="124">
        <v>60000</v>
      </c>
      <c r="O50" s="124"/>
      <c r="P50" s="124">
        <v>6469.2250000000004</v>
      </c>
      <c r="Q50" s="150">
        <f t="shared" ref="Q50:Q51" si="94">+IF(M50="N/A","N/A",MIN(M50,P50))</f>
        <v>6469.2250000000004</v>
      </c>
      <c r="R50" s="150">
        <f t="shared" ref="R50:R51" si="95">+IF(M50="N/A","N/A",ROUND(AVERAGE(M50,P50),0))</f>
        <v>6560</v>
      </c>
      <c r="S50" s="150">
        <f t="shared" si="64"/>
        <v>6514.6125000000002</v>
      </c>
      <c r="U50" s="124">
        <v>6750</v>
      </c>
      <c r="V50" s="124">
        <v>86000</v>
      </c>
      <c r="W50" s="124"/>
      <c r="X50" s="124">
        <v>6469.2250000000004</v>
      </c>
      <c r="Y50" s="150">
        <f t="shared" si="88"/>
        <v>6469.2250000000004</v>
      </c>
      <c r="Z50" s="150">
        <f t="shared" si="89"/>
        <v>6610</v>
      </c>
      <c r="AA50" s="150">
        <f t="shared" si="67"/>
        <v>6539.6125000000002</v>
      </c>
      <c r="AB50" s="137"/>
      <c r="AC50" s="124">
        <v>6800</v>
      </c>
      <c r="AD50" s="124">
        <v>60000</v>
      </c>
      <c r="AE50" s="124"/>
      <c r="AF50" s="124">
        <v>6469.2250000000004</v>
      </c>
      <c r="AG50" s="150">
        <f>+IF(AC50="N/A","N/A",MIN(AC50,AF50))</f>
        <v>6469.2250000000004</v>
      </c>
      <c r="AH50" s="150">
        <f>+IF(AC50="N/A","N/A",ROUND(AVERAGE(AC50,AF50),0))</f>
        <v>6635</v>
      </c>
      <c r="AI50" s="150">
        <f t="shared" si="70"/>
        <v>6552.1125000000002</v>
      </c>
    </row>
    <row r="51" spans="1:35" ht="13.5" thickBot="1" x14ac:dyDescent="0.25">
      <c r="A51" s="19">
        <v>35</v>
      </c>
      <c r="B51" s="17" t="s">
        <v>425</v>
      </c>
      <c r="C51" s="30">
        <v>1</v>
      </c>
      <c r="E51" s="124">
        <v>46550</v>
      </c>
      <c r="F51" s="124">
        <v>84000</v>
      </c>
      <c r="G51" s="124"/>
      <c r="H51" s="124">
        <v>38815.35</v>
      </c>
      <c r="I51" s="150">
        <f t="shared" si="79"/>
        <v>38815.35</v>
      </c>
      <c r="J51" s="150">
        <f t="shared" si="80"/>
        <v>56455</v>
      </c>
      <c r="K51" s="150">
        <f t="shared" si="81"/>
        <v>47635.175000000003</v>
      </c>
      <c r="L51" s="137"/>
      <c r="M51" s="124">
        <v>46550</v>
      </c>
      <c r="N51" s="124">
        <v>90000</v>
      </c>
      <c r="O51" s="124"/>
      <c r="P51" s="124">
        <v>38815.35</v>
      </c>
      <c r="Q51" s="150">
        <f t="shared" si="94"/>
        <v>38815.35</v>
      </c>
      <c r="R51" s="150">
        <f t="shared" si="95"/>
        <v>42683</v>
      </c>
      <c r="S51" s="150">
        <f t="shared" si="64"/>
        <v>40749.175000000003</v>
      </c>
      <c r="U51" s="124">
        <v>47250</v>
      </c>
      <c r="V51" s="124">
        <v>86000</v>
      </c>
      <c r="W51" s="124"/>
      <c r="X51" s="124">
        <v>38815.35</v>
      </c>
      <c r="Y51" s="150">
        <f t="shared" si="88"/>
        <v>38815.35</v>
      </c>
      <c r="Z51" s="150">
        <f t="shared" si="89"/>
        <v>43033</v>
      </c>
      <c r="AA51" s="150">
        <f t="shared" si="67"/>
        <v>40924.175000000003</v>
      </c>
      <c r="AB51" s="137"/>
      <c r="AC51" s="124">
        <v>47600</v>
      </c>
      <c r="AD51" s="124">
        <v>90000</v>
      </c>
      <c r="AE51" s="124"/>
      <c r="AF51" s="124">
        <v>38815.35</v>
      </c>
      <c r="AG51" s="150">
        <f>+IF(AC51="N/A","N/A",MIN(AC51,AF51))</f>
        <v>38815.35</v>
      </c>
      <c r="AH51" s="150">
        <f>+IF(AC51="N/A","N/A",ROUND(AVERAGE(AC51,AF51),0))</f>
        <v>43208</v>
      </c>
      <c r="AI51" s="150">
        <f t="shared" si="70"/>
        <v>41011.675000000003</v>
      </c>
    </row>
    <row r="52" spans="1:35" ht="13.5" thickBot="1" x14ac:dyDescent="0.25">
      <c r="A52" s="23">
        <v>36</v>
      </c>
      <c r="B52" s="17" t="s">
        <v>426</v>
      </c>
      <c r="C52" s="30">
        <v>1</v>
      </c>
      <c r="E52" s="124">
        <v>119700</v>
      </c>
      <c r="F52" s="124">
        <v>81000</v>
      </c>
      <c r="G52" s="124"/>
      <c r="H52" s="124">
        <v>119033.74</v>
      </c>
      <c r="I52" s="150">
        <f t="shared" ref="I52" si="96">+IF(E52="N/A","N/A",MIN(E52,H52))</f>
        <v>119033.74</v>
      </c>
      <c r="J52" s="150">
        <f t="shared" ref="J52" si="97">+IF(E52="N/A","N/A",ROUND(AVERAGE(E52,H52),0))</f>
        <v>119367</v>
      </c>
      <c r="K52" s="150">
        <f t="shared" si="81"/>
        <v>119200.37</v>
      </c>
      <c r="L52" s="137"/>
      <c r="M52" s="124">
        <v>93100</v>
      </c>
      <c r="N52" s="124">
        <v>90000</v>
      </c>
      <c r="O52" s="124"/>
      <c r="P52" s="124">
        <v>103507.6</v>
      </c>
      <c r="Q52" s="150">
        <f t="shared" ref="Q52" si="98">+IF(M52="N/A","N/A",MIN(M52,P52))</f>
        <v>93100</v>
      </c>
      <c r="R52" s="150">
        <f t="shared" ref="R52" si="99">+IF(M52="N/A","N/A",ROUND(AVERAGE(M52,P52),0))</f>
        <v>98304</v>
      </c>
      <c r="S52" s="150">
        <f t="shared" si="64"/>
        <v>95702</v>
      </c>
      <c r="U52" s="124">
        <v>94500</v>
      </c>
      <c r="V52" s="124">
        <v>82000</v>
      </c>
      <c r="W52" s="124"/>
      <c r="X52" s="124">
        <v>111270.67</v>
      </c>
      <c r="Y52" s="150">
        <f t="shared" si="88"/>
        <v>94500</v>
      </c>
      <c r="Z52" s="150">
        <f t="shared" si="89"/>
        <v>102885</v>
      </c>
      <c r="AA52" s="150">
        <f t="shared" si="67"/>
        <v>98692.5</v>
      </c>
      <c r="AB52" s="137"/>
      <c r="AC52" s="124">
        <v>95200</v>
      </c>
      <c r="AD52" s="124">
        <v>90000</v>
      </c>
      <c r="AE52" s="124"/>
      <c r="AF52" s="124">
        <v>103507.6</v>
      </c>
      <c r="AG52" s="150">
        <f>+IF(AC52="N/A","N/A",MIN(AC52,AF52))</f>
        <v>95200</v>
      </c>
      <c r="AH52" s="150">
        <f>+IF(AC52="N/A","N/A",ROUND(AVERAGE(AC52,AF52),0))</f>
        <v>99354</v>
      </c>
      <c r="AI52" s="150">
        <f t="shared" si="70"/>
        <v>97277</v>
      </c>
    </row>
    <row r="53" spans="1:35" ht="13.5" thickBot="1" x14ac:dyDescent="0.25">
      <c r="A53" s="21">
        <v>37</v>
      </c>
      <c r="B53" s="13" t="s">
        <v>427</v>
      </c>
      <c r="C53" s="120">
        <v>1</v>
      </c>
      <c r="E53" s="124">
        <v>292600</v>
      </c>
      <c r="F53" s="124">
        <v>195000</v>
      </c>
      <c r="G53" s="124"/>
      <c r="H53" s="124">
        <v>204427.51</v>
      </c>
      <c r="I53" s="150">
        <f t="shared" si="79"/>
        <v>195000</v>
      </c>
      <c r="J53" s="150">
        <f t="shared" si="80"/>
        <v>230676</v>
      </c>
      <c r="K53" s="150">
        <f t="shared" si="81"/>
        <v>212838</v>
      </c>
      <c r="L53" s="137"/>
      <c r="M53" s="124">
        <v>372400</v>
      </c>
      <c r="N53" s="124">
        <v>220000</v>
      </c>
      <c r="O53" s="124"/>
      <c r="P53" s="124">
        <v>219953.65</v>
      </c>
      <c r="Q53" s="150">
        <f t="shared" si="62"/>
        <v>219953.65</v>
      </c>
      <c r="R53" s="150">
        <f t="shared" si="63"/>
        <v>270785</v>
      </c>
      <c r="S53" s="150">
        <f t="shared" si="64"/>
        <v>245369.32500000001</v>
      </c>
      <c r="U53" s="124">
        <v>378000</v>
      </c>
      <c r="V53" s="124">
        <v>197000</v>
      </c>
      <c r="W53" s="124"/>
      <c r="X53" s="124">
        <v>219953.65</v>
      </c>
      <c r="Y53" s="150">
        <f t="shared" si="88"/>
        <v>219953.65</v>
      </c>
      <c r="Z53" s="150">
        <f t="shared" si="89"/>
        <v>298977</v>
      </c>
      <c r="AA53" s="150">
        <f t="shared" si="67"/>
        <v>259465.32500000001</v>
      </c>
      <c r="AB53" s="137"/>
      <c r="AC53" s="124">
        <v>299200</v>
      </c>
      <c r="AD53" s="124">
        <v>19000</v>
      </c>
      <c r="AE53" s="124"/>
      <c r="AF53" s="124">
        <v>204427.51</v>
      </c>
      <c r="AG53" s="150">
        <f>+IF(AC53="N/A","N/A",MIN(AC53,AF53))</f>
        <v>204427.51</v>
      </c>
      <c r="AH53" s="150">
        <f>+IF(AC53="N/A","N/A",ROUND(AVERAGE(AC53,AF53),0))</f>
        <v>251814</v>
      </c>
      <c r="AI53" s="150">
        <f t="shared" si="70"/>
        <v>228120.755</v>
      </c>
    </row>
    <row r="54" spans="1:35" ht="13.5" thickBot="1" x14ac:dyDescent="0.25">
      <c r="A54" s="12"/>
      <c r="B54" s="27" t="s">
        <v>141</v>
      </c>
      <c r="C54" s="35"/>
      <c r="E54" s="127">
        <f>SUM(E12:E53)</f>
        <v>3576373.6174999997</v>
      </c>
      <c r="F54" s="127">
        <f t="shared" ref="F54:K54" si="100">SUM(F12:F53)</f>
        <v>2274000</v>
      </c>
      <c r="G54" s="127">
        <f t="shared" si="100"/>
        <v>0</v>
      </c>
      <c r="H54" s="127">
        <f t="shared" si="100"/>
        <v>2617245.1018867809</v>
      </c>
      <c r="I54" s="127">
        <f t="shared" si="100"/>
        <v>2529492.3054482155</v>
      </c>
      <c r="J54" s="127">
        <f t="shared" si="100"/>
        <v>3088988</v>
      </c>
      <c r="K54" s="127">
        <f t="shared" si="100"/>
        <v>2809240.1527241073</v>
      </c>
      <c r="L54" s="181"/>
      <c r="M54" s="127">
        <f>SUM(M12:M53)</f>
        <v>4324209.3424999993</v>
      </c>
      <c r="N54" s="127">
        <f t="shared" ref="N54:S54" si="101">SUM(N12:N53)</f>
        <v>3667000</v>
      </c>
      <c r="O54" s="127">
        <f t="shared" si="101"/>
        <v>0</v>
      </c>
      <c r="P54" s="127">
        <f t="shared" si="101"/>
        <v>3227645.6260503205</v>
      </c>
      <c r="Q54" s="127">
        <f t="shared" si="101"/>
        <v>3066743.9941286393</v>
      </c>
      <c r="R54" s="127">
        <f t="shared" si="101"/>
        <v>3734528</v>
      </c>
      <c r="S54" s="127">
        <f t="shared" si="101"/>
        <v>3400635.9970643194</v>
      </c>
      <c r="U54" s="127">
        <f t="shared" ref="U54" si="102">SUM(U12:U53)</f>
        <v>4388509.2874999996</v>
      </c>
      <c r="V54" s="127">
        <f t="shared" ref="V54:Z54" si="103">SUM(V12:V53)</f>
        <v>3572500</v>
      </c>
      <c r="W54" s="127">
        <f t="shared" si="103"/>
        <v>0</v>
      </c>
      <c r="X54" s="127">
        <f t="shared" si="103"/>
        <v>3156332.8139615604</v>
      </c>
      <c r="Y54" s="127">
        <f t="shared" si="103"/>
        <v>3021193.2762022871</v>
      </c>
      <c r="Z54" s="127">
        <f t="shared" si="103"/>
        <v>3748736</v>
      </c>
      <c r="AA54" s="127">
        <f t="shared" ref="AA54" si="104">SUM(AA12:AA53)</f>
        <v>3384964.6381011438</v>
      </c>
      <c r="AB54" s="181"/>
      <c r="AC54" s="127">
        <f>SUM(AC12:AC53)</f>
        <v>3745419.2600000002</v>
      </c>
      <c r="AD54" s="127">
        <f t="shared" ref="AD54:AI54" si="105">SUM(AD12:AD53)</f>
        <v>2704000</v>
      </c>
      <c r="AE54" s="127">
        <f t="shared" si="105"/>
        <v>0</v>
      </c>
      <c r="AF54" s="127">
        <f t="shared" si="105"/>
        <v>2882734.0147270011</v>
      </c>
      <c r="AG54" s="127">
        <f t="shared" si="105"/>
        <v>2735366.6742695002</v>
      </c>
      <c r="AH54" s="127">
        <f t="shared" si="105"/>
        <v>3325522</v>
      </c>
      <c r="AI54" s="127">
        <f t="shared" si="105"/>
        <v>3030444.3371347496</v>
      </c>
    </row>
    <row r="55" spans="1:35" x14ac:dyDescent="0.2">
      <c r="E55" s="2"/>
      <c r="F55" s="2"/>
      <c r="G55" s="2"/>
      <c r="H55" s="2"/>
      <c r="I55" s="2"/>
      <c r="J55" s="2"/>
      <c r="K55" s="2"/>
      <c r="L55" s="2"/>
      <c r="M55" s="2"/>
      <c r="N55" s="2"/>
      <c r="O55" s="2"/>
      <c r="P55" s="2"/>
      <c r="Q55" s="2"/>
      <c r="R55" s="2"/>
      <c r="S55" s="2"/>
      <c r="U55" s="2"/>
      <c r="V55" s="2"/>
      <c r="W55" s="2"/>
      <c r="X55" s="2"/>
      <c r="Y55" s="2"/>
      <c r="Z55" s="2"/>
      <c r="AA55" s="2"/>
      <c r="AB55" s="2"/>
      <c r="AC55" s="2"/>
      <c r="AD55" s="2"/>
      <c r="AE55" s="2"/>
      <c r="AF55" s="2"/>
      <c r="AG55" s="2"/>
      <c r="AH55" s="2"/>
      <c r="AI55" s="2"/>
    </row>
    <row r="56" spans="1:35" x14ac:dyDescent="0.2">
      <c r="E56" s="2"/>
      <c r="F56" s="2"/>
      <c r="G56" s="2"/>
      <c r="H56" s="2"/>
      <c r="I56" s="2"/>
      <c r="J56" s="2"/>
      <c r="K56" s="2"/>
      <c r="L56" s="2"/>
      <c r="M56" s="2"/>
      <c r="N56" s="2"/>
      <c r="O56" s="2"/>
      <c r="P56" s="2"/>
      <c r="Q56" s="2"/>
      <c r="R56" s="2"/>
      <c r="S56" s="2"/>
      <c r="U56" s="2"/>
      <c r="V56" s="2"/>
      <c r="W56" s="2"/>
      <c r="X56" s="2"/>
      <c r="Y56" s="2"/>
      <c r="Z56" s="2"/>
      <c r="AA56" s="2"/>
      <c r="AB56" s="2"/>
      <c r="AC56" s="2"/>
      <c r="AD56" s="2"/>
      <c r="AE56" s="2"/>
      <c r="AF56" s="2"/>
      <c r="AG56" s="2"/>
      <c r="AH56" s="2"/>
      <c r="AI56" s="2"/>
    </row>
    <row r="57" spans="1:35" s="169" customFormat="1" ht="30.75" customHeight="1" x14ac:dyDescent="0.25">
      <c r="B57" s="128" t="s">
        <v>428</v>
      </c>
      <c r="E57" s="175">
        <f>+E54+M54+U54+AC54</f>
        <v>16034511.507499998</v>
      </c>
      <c r="F57" s="175">
        <f t="shared" ref="F57:K57" si="106">+F54+N54+V54+AD54</f>
        <v>12217500</v>
      </c>
      <c r="G57" s="175">
        <f t="shared" si="106"/>
        <v>0</v>
      </c>
      <c r="H57" s="175">
        <f t="shared" si="106"/>
        <v>11883957.556625664</v>
      </c>
      <c r="I57" s="175">
        <f t="shared" si="106"/>
        <v>11352796.250048641</v>
      </c>
      <c r="J57" s="175">
        <f t="shared" si="106"/>
        <v>13897774</v>
      </c>
      <c r="K57" s="175">
        <f t="shared" si="106"/>
        <v>12625285.125024319</v>
      </c>
      <c r="T57" s="176"/>
    </row>
    <row r="58" spans="1:35" x14ac:dyDescent="0.2">
      <c r="E58" s="2"/>
      <c r="F58" s="2"/>
      <c r="G58" s="2"/>
      <c r="H58" s="2"/>
      <c r="I58" s="2"/>
      <c r="J58" s="2"/>
      <c r="K58" s="2"/>
      <c r="L58" s="2"/>
      <c r="M58" s="2"/>
      <c r="N58" s="2"/>
      <c r="O58" s="2"/>
      <c r="P58" s="2"/>
      <c r="Q58" s="2"/>
      <c r="R58" s="2"/>
      <c r="S58" s="2"/>
      <c r="U58" s="2"/>
      <c r="V58" s="2"/>
      <c r="W58" s="2"/>
      <c r="X58" s="2"/>
      <c r="Y58" s="2"/>
      <c r="Z58" s="2"/>
      <c r="AA58" s="2"/>
      <c r="AB58" s="2"/>
      <c r="AC58" s="2"/>
      <c r="AD58" s="2"/>
      <c r="AE58" s="2"/>
      <c r="AF58" s="2"/>
      <c r="AG58" s="2"/>
      <c r="AH58" s="2"/>
      <c r="AI58" s="2"/>
    </row>
    <row r="59" spans="1:35" ht="13.5" thickBot="1" x14ac:dyDescent="0.25"/>
    <row r="60" spans="1:35" ht="53.25" customHeight="1" thickBot="1" x14ac:dyDescent="0.25">
      <c r="B60" s="222" t="s">
        <v>308</v>
      </c>
      <c r="C60" s="223"/>
      <c r="D60" s="224"/>
    </row>
  </sheetData>
  <sheetProtection algorithmName="SHA-512" hashValue="yr5LAEr+QV5xA4SZjGn+6o532O6io7oYRdmRfjLFxVjaRGDzjLbo8pq44miOq+SiImwOpEEx8m3TEBET3alqDg==" saltValue="8Ul+zzPjwgdQlCU+/OdTXA==" spinCount="100000" sheet="1" objects="1" scenarios="1" selectLockedCells="1" selectUnlockedCells="1"/>
  <mergeCells count="64">
    <mergeCell ref="AG3:AG4"/>
    <mergeCell ref="AH3:AH4"/>
    <mergeCell ref="AI3:AI4"/>
    <mergeCell ref="AD10:AD11"/>
    <mergeCell ref="AE10:AE11"/>
    <mergeCell ref="AF10:AF11"/>
    <mergeCell ref="AG10:AG11"/>
    <mergeCell ref="AH10:AH11"/>
    <mergeCell ref="AI10:AI11"/>
    <mergeCell ref="AA3:AA4"/>
    <mergeCell ref="AA10:AA11"/>
    <mergeCell ref="AD3:AD4"/>
    <mergeCell ref="AE3:AE4"/>
    <mergeCell ref="AF3:AF4"/>
    <mergeCell ref="Y3:Y4"/>
    <mergeCell ref="Z3:Z4"/>
    <mergeCell ref="V10:V11"/>
    <mergeCell ref="W10:W11"/>
    <mergeCell ref="X10:X11"/>
    <mergeCell ref="Y10:Y11"/>
    <mergeCell ref="Z10:Z11"/>
    <mergeCell ref="R10:R11"/>
    <mergeCell ref="S10:S11"/>
    <mergeCell ref="V3:V4"/>
    <mergeCell ref="W3:W4"/>
    <mergeCell ref="X3:X4"/>
    <mergeCell ref="K3:K4"/>
    <mergeCell ref="F10:F11"/>
    <mergeCell ref="G10:G11"/>
    <mergeCell ref="H10:H11"/>
    <mergeCell ref="I10:I11"/>
    <mergeCell ref="J10:J11"/>
    <mergeCell ref="K10:K11"/>
    <mergeCell ref="F3:F4"/>
    <mergeCell ref="G3:G4"/>
    <mergeCell ref="H3:H4"/>
    <mergeCell ref="I3:I4"/>
    <mergeCell ref="J3:J4"/>
    <mergeCell ref="A3:C4"/>
    <mergeCell ref="A5:C5"/>
    <mergeCell ref="A6:B6"/>
    <mergeCell ref="E3:E4"/>
    <mergeCell ref="B60:D60"/>
    <mergeCell ref="A9:B9"/>
    <mergeCell ref="A7:B7"/>
    <mergeCell ref="C7:C10"/>
    <mergeCell ref="A8:B8"/>
    <mergeCell ref="E10:E11"/>
    <mergeCell ref="M3:M4"/>
    <mergeCell ref="M10:M11"/>
    <mergeCell ref="U3:U4"/>
    <mergeCell ref="U10:U11"/>
    <mergeCell ref="AC3:AC4"/>
    <mergeCell ref="AC10:AC11"/>
    <mergeCell ref="N3:N4"/>
    <mergeCell ref="O3:O4"/>
    <mergeCell ref="P3:P4"/>
    <mergeCell ref="Q3:Q4"/>
    <mergeCell ref="R3:R4"/>
    <mergeCell ref="S3:S4"/>
    <mergeCell ref="N10:N11"/>
    <mergeCell ref="O10:O11"/>
    <mergeCell ref="P10:P11"/>
    <mergeCell ref="Q10:Q1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1" tint="0.34998626667073579"/>
  </sheetPr>
  <dimension ref="B2:K23"/>
  <sheetViews>
    <sheetView workbookViewId="0">
      <selection activeCell="I3" sqref="I3"/>
    </sheetView>
  </sheetViews>
  <sheetFormatPr baseColWidth="10" defaultRowHeight="14.25" x14ac:dyDescent="0.2"/>
  <cols>
    <col min="1" max="1" width="11.42578125" style="36"/>
    <col min="2" max="2" width="9.7109375" style="156" customWidth="1"/>
    <col min="3" max="3" width="31.42578125" style="156" customWidth="1"/>
    <col min="4" max="4" width="18.5703125" style="156" hidden="1" customWidth="1"/>
    <col min="5" max="6" width="16.85546875" style="156" hidden="1" customWidth="1"/>
    <col min="7" max="8" width="25" style="156" hidden="1" customWidth="1"/>
    <col min="9" max="9" width="17" style="156" bestFit="1" customWidth="1"/>
    <col min="10" max="16384" width="11.42578125" style="36"/>
  </cols>
  <sheetData>
    <row r="2" spans="2:11" ht="15" thickBot="1" x14ac:dyDescent="0.25">
      <c r="C2" s="225"/>
      <c r="D2" s="226"/>
    </row>
    <row r="3" spans="2:11" ht="33" customHeight="1" thickBot="1" x14ac:dyDescent="0.25">
      <c r="B3" s="158" t="s">
        <v>449</v>
      </c>
      <c r="C3" s="158" t="s">
        <v>451</v>
      </c>
      <c r="D3" s="147" t="s">
        <v>441</v>
      </c>
      <c r="E3" s="146" t="s">
        <v>442</v>
      </c>
      <c r="F3" s="147" t="s">
        <v>444</v>
      </c>
      <c r="G3" s="148" t="s">
        <v>445</v>
      </c>
      <c r="H3" s="149" t="s">
        <v>446</v>
      </c>
      <c r="I3" s="158" t="s">
        <v>455</v>
      </c>
    </row>
    <row r="4" spans="2:11" x14ac:dyDescent="0.2">
      <c r="B4" s="159">
        <v>1</v>
      </c>
      <c r="C4" s="160" t="s">
        <v>305</v>
      </c>
      <c r="D4" s="161">
        <f>+'REPUESTOS VEHICULOS'!E213</f>
        <v>584700709.824</v>
      </c>
      <c r="E4" s="161">
        <f>+'REPUESTOS VEHICULOS'!F213</f>
        <v>303491024.12177068</v>
      </c>
      <c r="F4" s="161">
        <f>+'REPUESTOS VEHICULOS'!H213</f>
        <v>255196745.81127307</v>
      </c>
      <c r="G4" s="161">
        <f>+'REPUESTOS VEHICULOS'!I213</f>
        <v>385691875.70363188</v>
      </c>
      <c r="H4" s="161">
        <f>+'REPUESTOS VEHICULOS'!J213</f>
        <v>471773791</v>
      </c>
      <c r="I4" s="161">
        <f>+'REPUESTOS VEHICULOS'!K213</f>
        <v>428732833.35181606</v>
      </c>
    </row>
    <row r="5" spans="2:11" x14ac:dyDescent="0.2">
      <c r="B5" s="159">
        <v>2</v>
      </c>
      <c r="C5" s="160" t="s">
        <v>306</v>
      </c>
      <c r="D5" s="161">
        <f>+'MANO DE OBRA MOTOS'!F188</f>
        <v>53970506.159000054</v>
      </c>
      <c r="E5" s="161">
        <f>+'MANO DE OBRA MOTOS'!G188</f>
        <v>30008250</v>
      </c>
      <c r="F5" s="161">
        <f>+'MANO DE OBRA MOTOS'!I188</f>
        <v>38353650.630516894</v>
      </c>
      <c r="G5" s="161">
        <f>+'MANO DE OBRA MOTOS'!J188</f>
        <v>37092386.857477739</v>
      </c>
      <c r="H5" s="161" t="e">
        <f>+'MANO DE OBRA MOTOS'!K188</f>
        <v>#DIV/0!</v>
      </c>
      <c r="I5" s="161">
        <f>+'MANO DE OBRA MOTOS'!L188</f>
        <v>41627239.42873887</v>
      </c>
    </row>
    <row r="6" spans="2:11" ht="15" thickBot="1" x14ac:dyDescent="0.25">
      <c r="B6" s="159">
        <v>3</v>
      </c>
      <c r="C6" s="162" t="s">
        <v>307</v>
      </c>
      <c r="D6" s="163">
        <f>+'REPUESTOS MOTOS '!E57</f>
        <v>16034511.507499998</v>
      </c>
      <c r="E6" s="163">
        <f>+'REPUESTOS MOTOS '!F57</f>
        <v>12217500</v>
      </c>
      <c r="F6" s="163">
        <f>+'REPUESTOS MOTOS '!H57</f>
        <v>11883957.556625664</v>
      </c>
      <c r="G6" s="163">
        <f>+'REPUESTOS MOTOS '!I57</f>
        <v>11352796.250048641</v>
      </c>
      <c r="H6" s="163">
        <f>+'REPUESTOS MOTOS '!J57</f>
        <v>13897774</v>
      </c>
      <c r="I6" s="163">
        <f>+'REPUESTOS MOTOS '!K57</f>
        <v>12625285.125024319</v>
      </c>
      <c r="K6" s="157"/>
    </row>
    <row r="7" spans="2:11" ht="15" thickBot="1" x14ac:dyDescent="0.25">
      <c r="C7" s="164" t="s">
        <v>454</v>
      </c>
      <c r="D7" s="165">
        <f>+D4+D5+D6</f>
        <v>654705727.49050009</v>
      </c>
      <c r="E7" s="165">
        <f t="shared" ref="E7:H7" si="0">+E4+E5+E6</f>
        <v>345716774.12177068</v>
      </c>
      <c r="F7" s="165">
        <f t="shared" si="0"/>
        <v>305434353.99841565</v>
      </c>
      <c r="G7" s="165">
        <f t="shared" si="0"/>
        <v>434137058.81115824</v>
      </c>
      <c r="H7" s="165" t="e">
        <f t="shared" si="0"/>
        <v>#DIV/0!</v>
      </c>
      <c r="I7" s="167">
        <f>+I4+I5+I6</f>
        <v>482985357.90557927</v>
      </c>
    </row>
    <row r="19" spans="9:9" x14ac:dyDescent="0.2">
      <c r="I19" s="166"/>
    </row>
    <row r="20" spans="9:9" x14ac:dyDescent="0.2">
      <c r="I20" s="166"/>
    </row>
    <row r="21" spans="9:9" x14ac:dyDescent="0.2">
      <c r="I21" s="166"/>
    </row>
    <row r="22" spans="9:9" x14ac:dyDescent="0.2">
      <c r="I22" s="166"/>
    </row>
    <row r="23" spans="9:9" x14ac:dyDescent="0.2">
      <c r="I23" s="166"/>
    </row>
  </sheetData>
  <sheetProtection algorithmName="SHA-512" hashValue="o5Ee8oIuUiEnBFzvCFXZw/I2UVwDK+nuWEMUy/HEiA28jAWA7OBHOxf7pKD5FQ8d8bp81+3W9zy2nC4p6W6wvA==" saltValue="SglJSgphPen/W1hAKevcRQ==" spinCount="100000" sheet="1" objects="1" scenarios="1" selectLockedCells="1" selectUnlockedCells="1"/>
  <mergeCells count="1">
    <mergeCell ref="C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REPUESTOS VEHICULOS</vt:lpstr>
      <vt:lpstr>MANO DE OBRA MOTOS</vt:lpstr>
      <vt:lpstr>REPUESTOS MOTOS </vt:lpstr>
      <vt:lpstr>TOTAL</vt:lpstr>
      <vt:lpstr>'REPUESTOS VEHICULOS'!Área_de_impresión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Adtiva y Fra Contratos Santa Marta</dc:creator>
  <cp:lastModifiedBy>Rosana Paola Llinas Pertuz</cp:lastModifiedBy>
  <cp:lastPrinted>2016-09-21T23:47:08Z</cp:lastPrinted>
  <dcterms:created xsi:type="dcterms:W3CDTF">2015-02-23T16:27:49Z</dcterms:created>
  <dcterms:modified xsi:type="dcterms:W3CDTF">2022-09-13T21:49:04Z</dcterms:modified>
</cp:coreProperties>
</file>