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E:\TUNJA 2022\SELECCION ABREVIADA MENOR CUANTIA\SA 0362022\"/>
    </mc:Choice>
  </mc:AlternateContent>
  <xr:revisionPtr revIDLastSave="0" documentId="8_{F5A0ED0A-051F-4EE8-9EE7-634BD24B038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100" r:id="rId1"/>
    <sheet name="FORMATO PROPUESTA ECONOMICA " sheetId="121" r:id="rId2"/>
    <sheet name="APU PMT" sheetId="122" r:id="rId3"/>
    <sheet name="APU PMA" sheetId="12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</externalReferences>
  <definedNames>
    <definedName name="\0" localSheetId="3">#REF!</definedName>
    <definedName name="\0" localSheetId="2">#REF!</definedName>
    <definedName name="\0">#REF!</definedName>
    <definedName name="\00" localSheetId="3">#REF!</definedName>
    <definedName name="\00" localSheetId="2">#REF!</definedName>
    <definedName name="\00">#REF!</definedName>
    <definedName name="\a" localSheetId="3">#REF!</definedName>
    <definedName name="\a" localSheetId="2">#REF!</definedName>
    <definedName name="\a">#REF!</definedName>
    <definedName name="\AA" localSheetId="3">[1]LIQUIDACION!#REF!</definedName>
    <definedName name="\AA" localSheetId="2">[1]LIQUIDACION!#REF!</definedName>
    <definedName name="\AA">[1]LIQUIDACION!#REF!</definedName>
    <definedName name="\b" localSheetId="3">[2]STRSUMM0!#REF!</definedName>
    <definedName name="\b" localSheetId="2">[2]STRSUMM0!#REF!</definedName>
    <definedName name="\b">[2]STRSUMM0!#REF!</definedName>
    <definedName name="\bb" localSheetId="3">[2]STRSUMM0!#REF!</definedName>
    <definedName name="\bb" localSheetId="2">[2]STRSUMM0!#REF!</definedName>
    <definedName name="\bb">[2]STRSUMM0!#REF!</definedName>
    <definedName name="\E" localSheetId="3">#REF!</definedName>
    <definedName name="\E" localSheetId="2">#REF!</definedName>
    <definedName name="\E">#REF!</definedName>
    <definedName name="\EE" localSheetId="3">#REF!</definedName>
    <definedName name="\EE" localSheetId="2">#REF!</definedName>
    <definedName name="\EE">#REF!</definedName>
    <definedName name="\G" localSheetId="3">#REF!</definedName>
    <definedName name="\G" localSheetId="2">#REF!</definedName>
    <definedName name="\G">#REF!</definedName>
    <definedName name="\k" localSheetId="3">'[3]7422CW00'!#REF!</definedName>
    <definedName name="\k" localSheetId="2">'[3]7422CW00'!#REF!</definedName>
    <definedName name="\k">'[3]7422CW00'!#REF!</definedName>
    <definedName name="\l" localSheetId="3">[4]STRSUMM0!#REF!</definedName>
    <definedName name="\l" localSheetId="2">[4]STRSUMM0!#REF!</definedName>
    <definedName name="\l">[4]STRSUMM0!#REF!</definedName>
    <definedName name="\M" localSheetId="3">#REF!</definedName>
    <definedName name="\M" localSheetId="2">#REF!</definedName>
    <definedName name="\M">#REF!</definedName>
    <definedName name="\ñ" localSheetId="3">'[5]7422CW00'!#REF!</definedName>
    <definedName name="\ñ" localSheetId="2">'[5]7422CW00'!#REF!</definedName>
    <definedName name="\ñ">'[5]7422CW00'!#REF!</definedName>
    <definedName name="\P" localSheetId="3">#REF!</definedName>
    <definedName name="\P" localSheetId="2">#REF!</definedName>
    <definedName name="\P">#REF!</definedName>
    <definedName name="\R">#REF!</definedName>
    <definedName name="\s" localSheetId="3">#REF!</definedName>
    <definedName name="\s" localSheetId="2">#REF!</definedName>
    <definedName name="\s">#REF!</definedName>
    <definedName name="\V">#REF!</definedName>
    <definedName name="\X" localSheetId="3">'APU PMA'!ERR</definedName>
    <definedName name="\X" localSheetId="2">'APU PMT'!ERR</definedName>
    <definedName name="\X">[0]!ERR</definedName>
    <definedName name="\Z" localSheetId="3">'APU PMA'!ERR</definedName>
    <definedName name="\Z" localSheetId="2">'APU PMT'!ERR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3">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3" hidden="1">#REF!</definedName>
    <definedName name="________key3" localSheetId="2" hidden="1">#REF!</definedName>
    <definedName name="________key3" hidden="1">#REF!</definedName>
    <definedName name="________MA2" localSheetId="3">#REF!</definedName>
    <definedName name="________MA2" localSheetId="2">#REF!</definedName>
    <definedName name="________MA2">#REF!</definedName>
    <definedName name="________PJ50" localSheetId="3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 localSheetId="2">#REF!</definedName>
    <definedName name="_______MA2">#REF!</definedName>
    <definedName name="_______PJ50" localSheetId="3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 localSheetId="2">#REF!</definedName>
    <definedName name="______MA2">#REF!</definedName>
    <definedName name="______PJ50" localSheetId="3">#REF!</definedName>
    <definedName name="______PJ50" localSheetId="2">#REF!</definedName>
    <definedName name="______PJ50">#REF!</definedName>
    <definedName name="______pr01" localSheetId="3">#REF!</definedName>
    <definedName name="______pr01" localSheetId="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 localSheetId="0">[9]!_xlbgnm.ane7</definedName>
    <definedName name="_____ane7">[9]!_xlbgnm.ane7</definedName>
    <definedName name="_____ane8" localSheetId="1">[9]!_xlbgnm.ane8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3">#REF!</definedName>
    <definedName name="_____MA2" localSheetId="2">#REF!</definedName>
    <definedName name="_____MA2">#REF!</definedName>
    <definedName name="_____OCD1" localSheetId="3">[11]Tablas!#REF!</definedName>
    <definedName name="_____OCD1" localSheetId="2">[11]Tablas!#REF!</definedName>
    <definedName name="_____OCD1">[11]Tablas!#REF!</definedName>
    <definedName name="_____OCI1">[11]Tablas!#REF!</definedName>
    <definedName name="_____PJ50" localSheetId="3">#REF!</definedName>
    <definedName name="_____PJ50" localSheetId="2">#REF!</definedName>
    <definedName name="_____PJ50">#REF!</definedName>
    <definedName name="_____pr01" localSheetId="3">#REF!</definedName>
    <definedName name="_____pr01" localSheetId="2">#REF!</definedName>
    <definedName name="_____pr01">#REF!</definedName>
    <definedName name="_____pr02" localSheetId="3">#REF!</definedName>
    <definedName name="_____pr02" localSheetId="2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 localSheetId="0">[13]!_xlbgnm.ane7</definedName>
    <definedName name="____ane7">[13]!_xlbgnm.ane7</definedName>
    <definedName name="____ane8" localSheetId="1">[13]!_xlbgnm.ane8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3">#REF!</definedName>
    <definedName name="____COM1" localSheetId="2">#REF!</definedName>
    <definedName name="____COM1">#REF!</definedName>
    <definedName name="____COM10" localSheetId="3">#REF!</definedName>
    <definedName name="____COM10" localSheetId="2">#REF!</definedName>
    <definedName name="____COM10">#REF!</definedName>
    <definedName name="____COM11" localSheetId="3">#REF!</definedName>
    <definedName name="____COM11" localSheetId="2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3">#REF!</definedName>
    <definedName name="____LEY80" localSheetId="2">#REF!</definedName>
    <definedName name="____LEY80">#REF!</definedName>
    <definedName name="____MA2" localSheetId="3">#REF!</definedName>
    <definedName name="____MA2" localSheetId="2">#REF!</definedName>
    <definedName name="____MA2">#REF!</definedName>
    <definedName name="____OCD1" localSheetId="3">[11]Tablas!#REF!</definedName>
    <definedName name="____OCD1" localSheetId="2">[11]Tablas!#REF!</definedName>
    <definedName name="____OCD1">[11]Tablas!#REF!</definedName>
    <definedName name="____OCI1" localSheetId="3">[11]Tablas!#REF!</definedName>
    <definedName name="____OCI1" localSheetId="2">[11]Tablas!#REF!</definedName>
    <definedName name="____OCI1">[11]Tablas!#REF!</definedName>
    <definedName name="____PJ50" localSheetId="3">#REF!</definedName>
    <definedName name="____PJ50" localSheetId="2">#REF!</definedName>
    <definedName name="____PJ50">#REF!</definedName>
    <definedName name="____pj51" localSheetId="3">#REF!</definedName>
    <definedName name="____pj51" localSheetId="2">#REF!</definedName>
    <definedName name="____pj51">#REF!</definedName>
    <definedName name="____pr01" localSheetId="3">#REF!</definedName>
    <definedName name="____pr01" localSheetId="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3">#REF!</definedName>
    <definedName name="____TOP1" localSheetId="2">#REF!</definedName>
    <definedName name="____TOP1">#REF!</definedName>
    <definedName name="____TOP10" localSheetId="3">#REF!</definedName>
    <definedName name="____TOP10" localSheetId="2">#REF!</definedName>
    <definedName name="____TOP10">#REF!</definedName>
    <definedName name="____TOP2" localSheetId="3">#REF!</definedName>
    <definedName name="____TOP2" localSheetId="2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3">#REF!</definedName>
    <definedName name="____VPR2" localSheetId="2">#REF!</definedName>
    <definedName name="____VPR2">#REF!</definedName>
    <definedName name="____VRP1" localSheetId="3">[11]Tablas!#REF!</definedName>
    <definedName name="____VRP1" localSheetId="2">[11]Tablas!#REF!</definedName>
    <definedName name="____VRP1">[11]Tablas!#REF!</definedName>
    <definedName name="____VSM1" localSheetId="3">[11]Tablas!#REF!</definedName>
    <definedName name="____VSM1" localSheetId="2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 localSheetId="0">[15]!_xlbgnm.ane7</definedName>
    <definedName name="___ane7">[15]!_xlbgnm.ane7</definedName>
    <definedName name="___ane8" localSheetId="1">[15]!_xlbgnm.ane8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3">#REF!</definedName>
    <definedName name="___COM1" localSheetId="2">#REF!</definedName>
    <definedName name="___COM1">#REF!</definedName>
    <definedName name="___COM10" localSheetId="3">#REF!</definedName>
    <definedName name="___COM10" localSheetId="2">#REF!</definedName>
    <definedName name="___COM10">#REF!</definedName>
    <definedName name="___COM11" localSheetId="3">#REF!</definedName>
    <definedName name="___COM11" localSheetId="2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3" hidden="1">#REF!</definedName>
    <definedName name="___key3" localSheetId="2" hidden="1">#REF!</definedName>
    <definedName name="___key3" hidden="1">#REF!</definedName>
    <definedName name="___key31" localSheetId="3" hidden="1">#REF!</definedName>
    <definedName name="___key31" localSheetId="2" hidden="1">#REF!</definedName>
    <definedName name="___key31" hidden="1">#REF!</definedName>
    <definedName name="___LEY80" localSheetId="3">#REF!</definedName>
    <definedName name="___LEY80" localSheetId="2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 localSheetId="3">#REF!</definedName>
    <definedName name="___PJ50" localSheetId="2">#REF!</definedName>
    <definedName name="___PJ50">#REF!</definedName>
    <definedName name="___pj51" localSheetId="3">#REF!</definedName>
    <definedName name="___pj51" localSheetId="2">#REF!</definedName>
    <definedName name="___pj51">#REF!</definedName>
    <definedName name="___pr01" localSheetId="3">#REF!</definedName>
    <definedName name="___pr01" localSheetId="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3">#REF!</definedName>
    <definedName name="___TOP1" localSheetId="2">#REF!</definedName>
    <definedName name="___TOP1">#REF!</definedName>
    <definedName name="___TOP10" localSheetId="3">#REF!</definedName>
    <definedName name="___TOP10" localSheetId="2">#REF!</definedName>
    <definedName name="___TOP10">#REF!</definedName>
    <definedName name="___TOP2" localSheetId="3">#REF!</definedName>
    <definedName name="___TOP2" localSheetId="2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3">#REF!</definedName>
    <definedName name="___VPR2" localSheetId="2">#REF!</definedName>
    <definedName name="___VPR2">#REF!</definedName>
    <definedName name="___VRP1" localSheetId="3">[11]Tablas!#REF!</definedName>
    <definedName name="___VRP1" localSheetId="2">[11]Tablas!#REF!</definedName>
    <definedName name="___VRP1">[11]Tablas!#REF!</definedName>
    <definedName name="___VSM1" localSheetId="3">[11]Tablas!#REF!</definedName>
    <definedName name="___VSM1" localSheetId="2">[11]Tablas!#REF!</definedName>
    <definedName name="___VSM1">[11]Tablas!#REF!</definedName>
    <definedName name="__123Graph_A" localSheetId="3" hidden="1">#REF!</definedName>
    <definedName name="__123Graph_A" localSheetId="2" hidden="1">#REF!</definedName>
    <definedName name="__123Graph_A" localSheetId="1" hidden="1">#REF!</definedName>
    <definedName name="__123Graph_A" localSheetId="0" hidden="1">#REF!</definedName>
    <definedName name="__123Graph_A" hidden="1">[17]AIU!$D$338:$D$357</definedName>
    <definedName name="__123Graph_Acaja" hidden="1">[17]EVA!$D$39:$AD$39</definedName>
    <definedName name="__123Graph_ACart_AnticAdic" hidden="1">[17]EVA!$F$95:$I$95</definedName>
    <definedName name="__123Graph_AFACTURAC" hidden="1">[17]Program!$B$120:$Y$120</definedName>
    <definedName name="__123Graph_AGraph2" hidden="1">[17]AIU!$D$338:$D$357</definedName>
    <definedName name="__123Graph_B" localSheetId="3" hidden="1">#REF!</definedName>
    <definedName name="__123Graph_B" localSheetId="2" hidden="1">#REF!</definedName>
    <definedName name="__123Graph_B" hidden="1">#REF!</definedName>
    <definedName name="__123Graph_Bcaja" hidden="1">[17]EVA!$D$56:$AD$56</definedName>
    <definedName name="__123Graph_BCart_AnticAdic" hidden="1">[17]EVA!$F$96:$I$96</definedName>
    <definedName name="__123Graph_Ccaja" hidden="1">[17]EVA!$D$58:$AD$58</definedName>
    <definedName name="__123Graph_CCart_AnticAdic" hidden="1">[17]EVA!$F$97:$I$97</definedName>
    <definedName name="__123Graph_Dcaja" hidden="1">[17]EVA!$D$61:$AD$61</definedName>
    <definedName name="__123Graph_DCart_AnticAdic" hidden="1">[17]EVA!$F$99:$I$99</definedName>
    <definedName name="__123Graph_ECart_AnticAdic" hidden="1">[17]EVA!$F$99:$I$99</definedName>
    <definedName name="__123Graph_LBL_ACart_AnticAdic" hidden="1">[17]EVA!$J$95:$K$95</definedName>
    <definedName name="__123Graph_LBL_Ccaja" hidden="1">[17]EVA!$D$58:$AD$58</definedName>
    <definedName name="__123Graph_LBL_DCart_AnticAdic" hidden="1">[17]EVA!$F$98:$I$98</definedName>
    <definedName name="__123Graph_X" hidden="1">[17]AIU!$C$338:$C$357</definedName>
    <definedName name="__123Graph_Xcaja" hidden="1">[17]EVA!$D$6:$AD$6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 localSheetId="0">[13]!_xlbgnm.ane7</definedName>
    <definedName name="__ane7">[13]!_xlbgnm.ane7</definedName>
    <definedName name="__ane8" localSheetId="1">[13]!_xlbgnm.ane8</definedName>
    <definedName name="__ane8" localSheetId="0">[13]!_xlbgnm.ane8</definedName>
    <definedName name="__ane8">[13]!_xlbgnm.ane8</definedName>
    <definedName name="__Atp2">[18]EMPRESA!$F$22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3">#REF!</definedName>
    <definedName name="__Cod1" localSheetId="2">#REF!</definedName>
    <definedName name="__Cod1">#REF!</definedName>
    <definedName name="__COM1" localSheetId="3">#REF!</definedName>
    <definedName name="__COM1" localSheetId="2">#REF!</definedName>
    <definedName name="__COM1">#REF!</definedName>
    <definedName name="__COM10" localSheetId="3">#REF!</definedName>
    <definedName name="__COM10" localSheetId="2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3">'APU PMA'!ERR</definedName>
    <definedName name="__F" localSheetId="2">'APU PMT'!ERR</definedName>
    <definedName name="__F">[0]!ERR</definedName>
    <definedName name="__FS01" localSheetId="3">'APU PMA'!ERR</definedName>
    <definedName name="__FS01" localSheetId="2">'APU PMT'!ERR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3">[11]Tablas!#REF!</definedName>
    <definedName name="__ICP1" localSheetId="2">[11]Tablas!#REF!</definedName>
    <definedName name="__ICP1">[11]Tablas!#REF!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3" hidden="1">[19]INST!#REF!</definedName>
    <definedName name="__key2" localSheetId="2" hidden="1">[19]INST!#REF!</definedName>
    <definedName name="__key2" hidden="1">[19]INST!#REF!</definedName>
    <definedName name="__key21" localSheetId="3" hidden="1">[8]INST!#REF!</definedName>
    <definedName name="__key21" localSheetId="2" hidden="1">[8]INST!#REF!</definedName>
    <definedName name="__key21" hidden="1">[8]INST!#REF!</definedName>
    <definedName name="__key3" localSheetId="3" hidden="1">#REF!</definedName>
    <definedName name="__key3" localSheetId="2" hidden="1">#REF!</definedName>
    <definedName name="__key3" hidden="1">#REF!</definedName>
    <definedName name="__key31" localSheetId="3" hidden="1">#REF!</definedName>
    <definedName name="__key31" localSheetId="2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3">#REF!</definedName>
    <definedName name="__LEY80" localSheetId="2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>#REF!</definedName>
    <definedName name="__mun2">[20]PESOS!#REF!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3">#REF!</definedName>
    <definedName name="__num10" localSheetId="2">#REF!</definedName>
    <definedName name="__num10">#REF!</definedName>
    <definedName name="__num2" localSheetId="3">#REF!</definedName>
    <definedName name="__num2" localSheetId="2">#REF!</definedName>
    <definedName name="__num2">#REF!</definedName>
    <definedName name="__num3" localSheetId="3">#REF!</definedName>
    <definedName name="__num3" localSheetId="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 localSheetId="3">#REF!</definedName>
    <definedName name="__PJ50" localSheetId="2">#REF!</definedName>
    <definedName name="__PJ50">#REF!</definedName>
    <definedName name="__pj51" localSheetId="3">#REF!</definedName>
    <definedName name="__pj51" localSheetId="2">#REF!</definedName>
    <definedName name="__pj51">#REF!</definedName>
    <definedName name="__pr01" localSheetId="3">#REF!</definedName>
    <definedName name="__pr01" localSheetId="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 localSheetId="3">#REF!</definedName>
    <definedName name="__TOP1" localSheetId="2">#REF!</definedName>
    <definedName name="__TOP1">#REF!</definedName>
    <definedName name="__TOP10" localSheetId="3">#REF!</definedName>
    <definedName name="__TOP10" localSheetId="2">#REF!</definedName>
    <definedName name="__TOP10">#REF!</definedName>
    <definedName name="__TOP2" localSheetId="3">#REF!</definedName>
    <definedName name="__TOP2" localSheetId="2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 localSheetId="3">#REF!</definedName>
    <definedName name="_1" localSheetId="2">#REF!</definedName>
    <definedName name="_1">#REF!</definedName>
    <definedName name="_1_25" localSheetId="3">[12]Tablas!#REF!</definedName>
    <definedName name="_1_25" localSheetId="2">[12]Tablas!#REF!</definedName>
    <definedName name="_1_25">[12]Tablas!#REF!</definedName>
    <definedName name="_116B" localSheetId="3">#REF!</definedName>
    <definedName name="_116B" localSheetId="2">#REF!</definedName>
    <definedName name="_116B">#REF!</definedName>
    <definedName name="_117A" localSheetId="3">#REF!</definedName>
    <definedName name="_117A" localSheetId="2">#REF!</definedName>
    <definedName name="_117A">#REF!</definedName>
    <definedName name="_117B" localSheetId="3">#REF!</definedName>
    <definedName name="_117B" localSheetId="2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3">#REF!</definedName>
    <definedName name="_ALM1" localSheetId="2">#REF!</definedName>
    <definedName name="_ALM1">#REF!</definedName>
    <definedName name="_AND1" localSheetId="3">#REF!</definedName>
    <definedName name="_AND1" localSheetId="2">#REF!</definedName>
    <definedName name="_AND1">#REF!</definedName>
    <definedName name="_ane7" localSheetId="1">[13]!_xlbgnm.ane7</definedName>
    <definedName name="_ane7" localSheetId="0">[13]!_xlbgnm.ane7</definedName>
    <definedName name="_ane7">[13]!_xlbgnm.ane7</definedName>
    <definedName name="_ane8" localSheetId="1">[13]!_xlbgnm.ane8</definedName>
    <definedName name="_ane8" localSheetId="0">[13]!_xlbgnm.ane8</definedName>
    <definedName name="_ane8">[13]!_xlbgnm.ane8</definedName>
    <definedName name="_APU221" localSheetId="3">#REF!</definedName>
    <definedName name="_APU221" localSheetId="2">#REF!</definedName>
    <definedName name="_APU221">#REF!</definedName>
    <definedName name="_APU465" localSheetId="1">[22]!absc</definedName>
    <definedName name="_APU465" localSheetId="0">[22]!absc</definedName>
    <definedName name="_APU465">[22]!absc</definedName>
    <definedName name="_Atp2">[18]EMPRESA!$F$22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3">#REF!</definedName>
    <definedName name="_Cod1" localSheetId="2">#REF!</definedName>
    <definedName name="_Cod1">#REF!</definedName>
    <definedName name="_COM1" localSheetId="3">#REF!</definedName>
    <definedName name="_COM1" localSheetId="2">#REF!</definedName>
    <definedName name="_COM1">#REF!</definedName>
    <definedName name="_COM10" localSheetId="3">#REF!</definedName>
    <definedName name="_COM10" localSheetId="2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r5t45y5y54">[12]Tablas!#REF!</definedName>
    <definedName name="_EST1" localSheetId="3">#REF!</definedName>
    <definedName name="_EST1" localSheetId="2">#REF!</definedName>
    <definedName name="_EST1">#REF!</definedName>
    <definedName name="_EST10" localSheetId="3">#REF!</definedName>
    <definedName name="_EST10" localSheetId="2">#REF!</definedName>
    <definedName name="_EST10">#REF!</definedName>
    <definedName name="_EST11" localSheetId="3">#REF!</definedName>
    <definedName name="_EST11" localSheetId="2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'APU PMA'!ERR</definedName>
    <definedName name="_F" localSheetId="2">'APU PMT'!ERR</definedName>
    <definedName name="_F">[0]!ERR</definedName>
    <definedName name="_F10" localSheetId="3">#REF!</definedName>
    <definedName name="_F10" localSheetId="2">#REF!</definedName>
    <definedName name="_F10">#REF!</definedName>
    <definedName name="_FC" localSheetId="3">#REF!</definedName>
    <definedName name="_FC" localSheetId="2">#REF!</definedName>
    <definedName name="_FC">#REF!</definedName>
    <definedName name="_Fill" localSheetId="3" hidden="1">#REF!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'FORMATO PROPUESTA ECONOMICA '!$I$11:$I$31</definedName>
    <definedName name="_xlnm._FilterDatabase" localSheetId="0" hidden="1">'PRESUPUESTO OFICIAL'!$I$11:$I$31</definedName>
    <definedName name="_FS01" localSheetId="3">'APU PMA'!ERR</definedName>
    <definedName name="_FS01" localSheetId="2">'APU PMT'!ERR</definedName>
    <definedName name="_FS01">[0]!ERR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3" hidden="1">{#N/A,#N/A,TRUE,"1842CWN0"}</definedName>
    <definedName name="_hhg1" localSheetId="2" hidden="1">{#N/A,#N/A,TRUE,"1842CWN0"}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3">#REF!</definedName>
    <definedName name="_IMP1" localSheetId="2">#REF!</definedName>
    <definedName name="_IMP1">#REF!</definedName>
    <definedName name="_INT3" localSheetId="3">#REF!</definedName>
    <definedName name="_INT3" localSheetId="2">#REF!</definedName>
    <definedName name="_INT3">#REF!</definedName>
    <definedName name="_IPC2002" localSheetId="3">#REF!</definedName>
    <definedName name="_IPC2002" localSheetId="2">#REF!</definedName>
    <definedName name="_IPC2002">#REF!</definedName>
    <definedName name="_IVA1">#REF!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11" localSheetId="3" hidden="1">[23]INST!#REF!</definedName>
    <definedName name="_Key11" localSheetId="2" hidden="1">[23]INST!#REF!</definedName>
    <definedName name="_Key11" hidden="1">[23]INST!#REF!</definedName>
    <definedName name="_Key2" localSheetId="3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Key21" localSheetId="3" hidden="1">#REF!</definedName>
    <definedName name="_Key21" localSheetId="2" hidden="1">#REF!</definedName>
    <definedName name="_Key21" hidden="1">#REF!</definedName>
    <definedName name="_key3" localSheetId="3" hidden="1">#REF!</definedName>
    <definedName name="_key3" localSheetId="2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2">#REF!</definedName>
    <definedName name="_lar03">#REF!</definedName>
    <definedName name="_LEY80" localSheetId="3">#REF!</definedName>
    <definedName name="_LEY80" localSheetId="2">#REF!</definedName>
    <definedName name="_LEY80">#REF!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2">#REF!</definedName>
    <definedName name="_MA2">#REF!</definedName>
    <definedName name="_MAT1" localSheetId="3">#REF!</definedName>
    <definedName name="_MAT1" localSheetId="2">#REF!</definedName>
    <definedName name="_MAT1">#REF!</definedName>
    <definedName name="_MOD1" localSheetId="3">#REF!</definedName>
    <definedName name="_MOD1" localSheetId="2">#REF!</definedName>
    <definedName name="_MOD1">#REF!</definedName>
    <definedName name="_mun2" localSheetId="3">[20]PESOS!#REF!</definedName>
    <definedName name="_mun2" localSheetId="2">[20]PESOS!#REF!</definedName>
    <definedName name="_mun2">[20]PESOS!#REF!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 localSheetId="2">#REF!</definedName>
    <definedName name="_num10">#REF!</definedName>
    <definedName name="_num2" localSheetId="3">#REF!</definedName>
    <definedName name="_num2" localSheetId="2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localSheetId="1" hidden="1">255</definedName>
    <definedName name="_Order2" localSheetId="0" hidden="1">255</definedName>
    <definedName name="_Order2" hidden="1">0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localSheetId="1" hidden="1">'[3]7422CW00'!#REF!</definedName>
    <definedName name="_Parse_Out" localSheetId="0" hidden="1">'[3]7422CW00'!#REF!</definedName>
    <definedName name="_Parse_Out" hidden="1">#REF!</definedName>
    <definedName name="_PJ50" localSheetId="3">#REF!</definedName>
    <definedName name="_PJ50" localSheetId="2">#REF!</definedName>
    <definedName name="_PJ50">#REF!</definedName>
    <definedName name="_pj51" localSheetId="3">#REF!</definedName>
    <definedName name="_pj51" localSheetId="2">#REF!</definedName>
    <definedName name="_pj51">#REF!</definedName>
    <definedName name="_pr01" localSheetId="3">#REF!</definedName>
    <definedName name="_pr01" localSheetId="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2">#REF!</definedName>
    <definedName name="_ref4">#REF!</definedName>
    <definedName name="_RET1" localSheetId="3">'[3]7422CW00'!#REF!</definedName>
    <definedName name="_RET1" localSheetId="2">'[3]7422CW00'!#REF!</definedName>
    <definedName name="_RET1">'[3]7422CW00'!#REF!</definedName>
    <definedName name="_RET2" localSheetId="3">'[3]7422CW00'!#REF!</definedName>
    <definedName name="_RET2" localSheetId="2">'[3]7422CW00'!#REF!</definedName>
    <definedName name="_RET2">'[3]7422CW00'!#REF!</definedName>
    <definedName name="_RET3" localSheetId="3">'[3]7422CW00'!#REF!</definedName>
    <definedName name="_RET3" localSheetId="2">'[3]7422CW00'!#REF!</definedName>
    <definedName name="_RET3">'[3]7422CW00'!#REF!</definedName>
    <definedName name="_RET4" localSheetId="3">'[3]7422CW00'!#REF!</definedName>
    <definedName name="_RET4" localSheetId="2">'[3]7422CW00'!#REF!</definedName>
    <definedName name="_RET4">'[3]7422CW00'!#REF!</definedName>
    <definedName name="_RET5" localSheetId="3">'[3]7422CW00'!#REF!</definedName>
    <definedName name="_RET5" localSheetId="2">'[3]7422CW00'!#REF!</definedName>
    <definedName name="_RET5">'[3]7422CW00'!#REF!</definedName>
    <definedName name="_RET6">'[3]7422CW00'!#REF!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2" hidden="1">#REF!</definedName>
    <definedName name="_Sort" localSheetId="1" hidden="1">#REF!</definedName>
    <definedName name="_Sort" localSheetId="0" hidden="1">#REF!</definedName>
    <definedName name="_Sort" hidden="1">#REF!</definedName>
    <definedName name="_srn001" localSheetId="3">#REF!</definedName>
    <definedName name="_srn001" localSheetId="2">#REF!</definedName>
    <definedName name="_srn001">#REF!</definedName>
    <definedName name="_STIW" localSheetId="3">#REF!</definedName>
    <definedName name="_STIW" localSheetId="2">#REF!</definedName>
    <definedName name="_STIW">#REF!</definedName>
    <definedName name="_SUM1">#REF!</definedName>
    <definedName name="_SUM2">#REF!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 localSheetId="3">#REF!</definedName>
    <definedName name="A_1" localSheetId="2">#REF!</definedName>
    <definedName name="A_1">#REF!</definedName>
    <definedName name="A_impresión_IM" localSheetId="3">#REF!</definedName>
    <definedName name="A_impresión_IM" localSheetId="2">#REF!</definedName>
    <definedName name="A_impresión_IM">#REF!</definedName>
    <definedName name="A18A200" localSheetId="3">[25]ESPEC!#REF!</definedName>
    <definedName name="A18A200" localSheetId="2">[25]ESPEC!#REF!</definedName>
    <definedName name="A18A200">[25]ESPEC!#REF!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>'APU PMA'!ERR</definedName>
    <definedName name="aa" localSheetId="2">'APU PMT'!ERR</definedName>
    <definedName name="aa">[0]!ERR</definedName>
    <definedName name="AAA" localSheetId="3">'APU PMA'!ERR</definedName>
    <definedName name="AAA" localSheetId="2">'APU PMT'!ERR</definedName>
    <definedName name="AAA">[0]!ERR</definedName>
    <definedName name="aaaaaa">[26]otros!$C$5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[27]!absc</definedName>
    <definedName name="absc1" localSheetId="0">[27]!absc</definedName>
    <definedName name="absc1">[27]!absc</definedName>
    <definedName name="ac" localSheetId="3">#REF!</definedName>
    <definedName name="ac" localSheetId="2">#REF!</definedName>
    <definedName name="ac">#REF!</definedName>
    <definedName name="ACASC" localSheetId="3">#REF!</definedName>
    <definedName name="ACASC" localSheetId="2">#REF!</definedName>
    <definedName name="ACASC">#REF!</definedName>
    <definedName name="AccessDatabase" localSheetId="1" hidden="1">"C:\C-314\VOLUMENES\volfin4.mdb"</definedName>
    <definedName name="AccessDatabase" localSheetId="0" hidden="1">"C:\C-314\VOLUMENES\volfin4.mdb"</definedName>
    <definedName name="AccessDatabase" hidden="1">"A:\SAIN.mdb"</definedName>
    <definedName name="acpm">5000</definedName>
    <definedName name="ACT" localSheetId="1">#REF!</definedName>
    <definedName name="ACT" localSheetId="0">#REF!</definedName>
    <definedName name="ACT">[28]LISTAS!$B$2:$B$135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 localSheetId="3">#REF!</definedName>
    <definedName name="ad" localSheetId="2">#REF!</definedName>
    <definedName name="ad">#REF!</definedName>
    <definedName name="adasd" localSheetId="3">#REF!</definedName>
    <definedName name="adasd" localSheetId="2">#REF!</definedName>
    <definedName name="adasd">#REF!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[26]otros!$C$2</definedName>
    <definedName name="administrador">[30]Informacion!$B$15</definedName>
    <definedName name="ADMON" localSheetId="3">#REF!</definedName>
    <definedName name="ADMON" localSheetId="2">#REF!</definedName>
    <definedName name="ADMON">#REF!</definedName>
    <definedName name="ADMON1" localSheetId="3">#REF!</definedName>
    <definedName name="ADMON1" localSheetId="2">#REF!</definedName>
    <definedName name="ADMON1">#REF!</definedName>
    <definedName name="adoc1" localSheetId="1">[27]!absc</definedName>
    <definedName name="adoc1" localSheetId="0">[27]!absc</definedName>
    <definedName name="adoc1">[27]!absc</definedName>
    <definedName name="ADOC125" localSheetId="1">[31]!absc</definedName>
    <definedName name="ADOC125" localSheetId="0">[31]!absc</definedName>
    <definedName name="ADOC125">[31]!absc</definedName>
    <definedName name="adoq" localSheetId="1">[32]!absc</definedName>
    <definedName name="adoq" localSheetId="0">[32]!absc</definedName>
    <definedName name="adoq">[32]!absc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3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[33]!absc</definedName>
    <definedName name="alc" localSheetId="0">[33]!absc</definedName>
    <definedName name="alc">[33]!absc</definedName>
    <definedName name="AlcanceProyecto" localSheetId="3">#REF!</definedName>
    <definedName name="AlcanceProyecto" localSheetId="2">#REF!</definedName>
    <definedName name="AlcanceProyecto">#REF!</definedName>
    <definedName name="ALM" localSheetId="3">#REF!</definedName>
    <definedName name="ALM" localSheetId="2">#REF!</definedName>
    <definedName name="ALM">#REF!</definedName>
    <definedName name="ALTO">[34]Tabla!$A$1:$A$5</definedName>
    <definedName name="Amount" localSheetId="3">#REF!</definedName>
    <definedName name="Amount" localSheetId="2">#REF!</definedName>
    <definedName name="Amount">#REF!</definedName>
    <definedName name="ANCLAJE" localSheetId="3">'[35]MC SF GAVIONES'!#REF!</definedName>
    <definedName name="ANCLAJE" localSheetId="2">'[35]MC SF GAVIONES'!#REF!</definedName>
    <definedName name="ANCLAJE">'[35]MC SF GAVIONES'!#REF!</definedName>
    <definedName name="AND" localSheetId="3">#REF!</definedName>
    <definedName name="AND" localSheetId="2">#REF!</definedName>
    <definedName name="AND">#REF!</definedName>
    <definedName name="anex7" localSheetId="3">#REF!</definedName>
    <definedName name="anex7" localSheetId="2">#REF!</definedName>
    <definedName name="anex7">#REF!</definedName>
    <definedName name="anex8" localSheetId="3">#REF!</definedName>
    <definedName name="anex8" localSheetId="2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 localSheetId="3">#REF!</definedName>
    <definedName name="anexo8" localSheetId="2">#REF!</definedName>
    <definedName name="anexo8">#REF!</definedName>
    <definedName name="anexo9" localSheetId="3">#REF!</definedName>
    <definedName name="anexo9" localSheetId="2">#REF!</definedName>
    <definedName name="anexo9">#REF!</definedName>
    <definedName name="anexů7" localSheetId="3">#REF!</definedName>
    <definedName name="anexů7" localSheetId="2">#REF!</definedName>
    <definedName name="anexů7">#REF!</definedName>
    <definedName name="Antic">[37]BASES!$B$33</definedName>
    <definedName name="ANTICIPO">[38]BASES!$B$33</definedName>
    <definedName name="AÑO">[26]PRESUPUESTO!$D$13</definedName>
    <definedName name="AÑOWUIE">'[39]Res-Accide-10'!$R$2:$R$7</definedName>
    <definedName name="apaiy" localSheetId="3">#REF!</definedName>
    <definedName name="apaiy" localSheetId="2">#REF!</definedName>
    <definedName name="apaiy">#REF!</definedName>
    <definedName name="APELLIDOS" localSheetId="3">#REF!</definedName>
    <definedName name="APELLIDOS" localSheetId="2">#REF!</definedName>
    <definedName name="APELLIDOS">#REF!</definedName>
    <definedName name="API" localSheetId="3">#REF!</definedName>
    <definedName name="API" localSheetId="2">#REF!</definedName>
    <definedName name="API">#REF!</definedName>
    <definedName name="APU" localSheetId="1">[40]!absc</definedName>
    <definedName name="APU" localSheetId="0">[40]!absc</definedName>
    <definedName name="APU">[40]!absc</definedName>
    <definedName name="APU_directos" localSheetId="3">#REF!</definedName>
    <definedName name="APU_directos" localSheetId="2">#REF!</definedName>
    <definedName name="APU_directos">#REF!</definedName>
    <definedName name="APU221.1" localSheetId="3">#REF!</definedName>
    <definedName name="APU221.1" localSheetId="2">#REF!</definedName>
    <definedName name="APU221.1">#REF!</definedName>
    <definedName name="APU221.2" localSheetId="3">#REF!</definedName>
    <definedName name="APU221.2" localSheetId="2">#REF!</definedName>
    <definedName name="APU221.2">#REF!</definedName>
    <definedName name="aq" localSheetId="3">'APU PMA'!ERR</definedName>
    <definedName name="aq" localSheetId="2">'APU PMT'!ERR</definedName>
    <definedName name="aq">[0]!ERR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3">'APU PMA'!$A$1:$J$36</definedName>
    <definedName name="_xlnm.Print_Area" localSheetId="2">'APU PMT'!$A$1:$L$30</definedName>
    <definedName name="_xlnm.Print_Area" localSheetId="1">'FORMATO PROPUESTA ECONOMICA '!$A$1:$M$54</definedName>
    <definedName name="_xlnm.Print_Area" localSheetId="0">'PRESUPUESTO OFICIAL'!$A$1:$M$44</definedName>
    <definedName name="_xlnm.Print_Area">#REF!</definedName>
    <definedName name="Area_Impresión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 localSheetId="3">#REF!</definedName>
    <definedName name="Areatotal" localSheetId="2">#REF!</definedName>
    <definedName name="Areatotal">#REF!</definedName>
    <definedName name="Aref" localSheetId="3">#REF!</definedName>
    <definedName name="Aref" localSheetId="2">#REF!</definedName>
    <definedName name="Aref">#REF!</definedName>
    <definedName name="armuve" localSheetId="3">'APU PMA'!ERR</definedName>
    <definedName name="armuve" localSheetId="2">'APU PMT'!ERR</definedName>
    <definedName name="armuve">[0]!ERR</definedName>
    <definedName name="ARP" localSheetId="3">#REF!</definedName>
    <definedName name="ARP" localSheetId="2">#REF!</definedName>
    <definedName name="ARP">#REF!</definedName>
    <definedName name="ARS" localSheetId="3">#REF!</definedName>
    <definedName name="ARS" localSheetId="2">#REF!</definedName>
    <definedName name="ARS">#REF!</definedName>
    <definedName name="as" localSheetId="3">'APU PMA'!ERR</definedName>
    <definedName name="as" localSheetId="2">'APU PMT'!ERR</definedName>
    <definedName name="as">[0]!ERR</definedName>
    <definedName name="ASB">[6]AASHTO!$A$8:$F$11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'APU PMA'!ERR</definedName>
    <definedName name="ASDFGHJKLÑ" localSheetId="2">'APU PMT'!ERR</definedName>
    <definedName name="ASDFGHJKLÑ">[0]!ERR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3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3">#REF!</definedName>
    <definedName name="auto1" localSheetId="2">#REF!</definedName>
    <definedName name="auto1">#REF!</definedName>
    <definedName name="auto123" localSheetId="3">#REF!</definedName>
    <definedName name="auto123" localSheetId="2">#REF!</definedName>
    <definedName name="auto123">#REF!</definedName>
    <definedName name="auto2" localSheetId="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 localSheetId="3">#REF!,#REF!,#REF!,#REF!,#REF!,#REF!,#REF!,#REF!,#REF!,#REF!,#REF!,#REF!,#REF!,#REF!,#REF!,#REF!,#REF!,#REF!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2">#REF!</definedName>
    <definedName name="AW">#REF!</definedName>
    <definedName name="AWASCSDF" localSheetId="3">#REF!</definedName>
    <definedName name="AWASCSDF" localSheetId="2">#REF!</definedName>
    <definedName name="AWASCSDF">#REF!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[34]Tabla!$A$1:$A$5</definedName>
    <definedName name="Base" localSheetId="3">#REF!</definedName>
    <definedName name="Base" localSheetId="2">#REF!</definedName>
    <definedName name="Base">#REF!</definedName>
    <definedName name="Base_datos_IM" localSheetId="3">#REF!</definedName>
    <definedName name="Base_datos_IM" localSheetId="2">#REF!</definedName>
    <definedName name="Base_datos_IM">#REF!</definedName>
    <definedName name="base1" localSheetId="3">#REF!</definedName>
    <definedName name="base1" localSheetId="2">#REF!</definedName>
    <definedName name="base1">#REF!</definedName>
    <definedName name="base2">#REF!</definedName>
    <definedName name="basedatos">[44]Hoja1!$A$4:$BZ$55</definedName>
    <definedName name="_xlnm.Database" localSheetId="3">#REF!</definedName>
    <definedName name="_xlnm.Database" localSheetId="2">#REF!</definedName>
    <definedName name="_xlnm.Database">#REF!</definedName>
    <definedName name="BaseDeDatos1" localSheetId="3">#REF!</definedName>
    <definedName name="BaseDeDatos1" localSheetId="2">#REF!</definedName>
    <definedName name="BaseDeDatos1">#REF!</definedName>
    <definedName name="basep">[45]PRESUPUESTAL!$A$4:$P$190</definedName>
    <definedName name="Basica_Centro_costo_2001" localSheetId="3">#REF!</definedName>
    <definedName name="Basica_Centro_costo_2001" localSheetId="2">#REF!</definedName>
    <definedName name="Basica_Centro_costo_2001">#REF!</definedName>
    <definedName name="Basica_Facturacion_2001" localSheetId="3">#REF!</definedName>
    <definedName name="Basica_Facturacion_2001" localSheetId="2">#REF!</definedName>
    <definedName name="Basica_Facturacion_2001">#REF!</definedName>
    <definedName name="Basica_Reserva_2001" localSheetId="3">#REF!</definedName>
    <definedName name="Basica_Reserva_2001" localSheetId="2">#REF!</definedName>
    <definedName name="Basica_Reserva_2001">#REF!</definedName>
    <definedName name="Básico">#REF!</definedName>
    <definedName name="BB" localSheetId="3">'APU PMA'!ERR</definedName>
    <definedName name="BB" localSheetId="2">'APU PMT'!ERR</definedName>
    <definedName name="BB">[0]!ERR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 localSheetId="3">#REF!</definedName>
    <definedName name="blEqCantiInf1" localSheetId="2">#REF!</definedName>
    <definedName name="blEqCantiInf1">#REF!</definedName>
    <definedName name="blEqCantiInf2" localSheetId="3">#REF!</definedName>
    <definedName name="blEqCantiInf2" localSheetId="2">#REF!</definedName>
    <definedName name="blEqCantiInf2">#REF!</definedName>
    <definedName name="blEqClaseInf1" localSheetId="3">#REF!</definedName>
    <definedName name="blEqClaseInf1" localSheetId="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 localSheetId="3">#REF!</definedName>
    <definedName name="blReferenciaInforme" localSheetId="2">#REF!</definedName>
    <definedName name="blReferenciaInforme">#REF!</definedName>
    <definedName name="bn" localSheetId="3">#REF!</definedName>
    <definedName name="bn" localSheetId="2">#REF!</definedName>
    <definedName name="bn">#REF!</definedName>
    <definedName name="Bombas" localSheetId="3">#REF!</definedName>
    <definedName name="Bombas" localSheetId="2">#REF!</definedName>
    <definedName name="Bombas">#REF!</definedName>
    <definedName name="BONO">#REF!</definedName>
    <definedName name="BORDER1">[47]steel!#REF!</definedName>
    <definedName name="BORDET" localSheetId="3">#REF!</definedName>
    <definedName name="BORDET" localSheetId="2">#REF!</definedName>
    <definedName name="BORDET">#REF!</definedName>
    <definedName name="BORSHE" localSheetId="3">'[3]7422CW00'!#REF!</definedName>
    <definedName name="BORSHE" localSheetId="2">'[3]7422CW00'!#REF!</definedName>
    <definedName name="BORSHE">'[3]7422CW00'!#REF!</definedName>
    <definedName name="BORSUM" localSheetId="3">'[3]7422CW00'!#REF!</definedName>
    <definedName name="BORSUM" localSheetId="2">'[3]7422CW00'!#REF!</definedName>
    <definedName name="BORSUM">'[3]7422CW00'!#REF!</definedName>
    <definedName name="boxes" localSheetId="3">#REF!</definedName>
    <definedName name="boxes" localSheetId="2">#REF!</definedName>
    <definedName name="boxes">#REF!</definedName>
    <definedName name="BQ" localSheetId="3">#REF!</definedName>
    <definedName name="BQ" localSheetId="2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3">#REF!</definedName>
    <definedName name="C_" localSheetId="2">#REF!</definedName>
    <definedName name="C_">#REF!</definedName>
    <definedName name="CA" localSheetId="3">#REF!</definedName>
    <definedName name="CA" localSheetId="2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3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2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 localSheetId="3">#REF!</definedName>
    <definedName name="CAP" localSheetId="2">#REF!</definedName>
    <definedName name="CAP">#REF!</definedName>
    <definedName name="CAPAC._HSE" localSheetId="3">#REF!</definedName>
    <definedName name="CAPAC._HSE" localSheetId="2">#REF!</definedName>
    <definedName name="CAPAC._HSE">#REF!</definedName>
    <definedName name="carare" hidden="1">#REF!</definedName>
    <definedName name="CARGA" localSheetId="3">#REF!</definedName>
    <definedName name="CARGA" localSheetId="2">#REF!</definedName>
    <definedName name="CARGA">#REF!</definedName>
    <definedName name="CARGOS">#REF!</definedName>
    <definedName name="carlos" localSheetId="3">MODULO10.auto_abrir</definedName>
    <definedName name="carlos" localSheetId="2">MODULO10.auto_abrir</definedName>
    <definedName name="carlos" localSheetId="1">MODULO10.auto_abrir</definedName>
    <definedName name="carlos" localSheetId="0">MODULO10.auto_abrir</definedName>
    <definedName name="CARLOS">[51]Parámetros!#REF!</definedName>
    <definedName name="CBLES" localSheetId="3">#REF!</definedName>
    <definedName name="CBLES" localSheetId="2">#REF!</definedName>
    <definedName name="CBLES">#REF!</definedName>
    <definedName name="CBLES1" localSheetId="3">#REF!</definedName>
    <definedName name="CBLES1" localSheetId="2">#REF!</definedName>
    <definedName name="CBLES1">#REF!</definedName>
    <definedName name="CBRDISEÑO">[52]SECTORIZACIÓN!$A$12:$G$20</definedName>
    <definedName name="CBWorkbookPriority" hidden="1">-1602700874</definedName>
    <definedName name="CC">[53]Personalizar!$G$22:$G$25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'[54]A. P. U.'!#REF!</definedName>
    <definedName name="CCT" localSheetId="3">#REF!</definedName>
    <definedName name="CCT" localSheetId="2">#REF!</definedName>
    <definedName name="CCT">#REF!</definedName>
    <definedName name="ccto210" localSheetId="3">#REF!</definedName>
    <definedName name="ccto210" localSheetId="2">#REF!</definedName>
    <definedName name="ccto210">#REF!</definedName>
    <definedName name="cd">[55]Hoja1!$C$81</definedName>
    <definedName name="cdcd" hidden="1">#REF!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 localSheetId="3">#REF!</definedName>
    <definedName name="CDE" localSheetId="2">#REF!</definedName>
    <definedName name="CDE">#REF!</definedName>
    <definedName name="cdfgrtfd" localSheetId="3" hidden="1">#REF!</definedName>
    <definedName name="cdfgrtfd" localSheetId="2" hidden="1">#REF!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3">#REF!</definedName>
    <definedName name="Ch" localSheetId="2">#REF!</definedName>
    <definedName name="Ch">#REF!</definedName>
    <definedName name="CHK_PU" localSheetId="3">'[3]7422CW00'!#REF!</definedName>
    <definedName name="CHK_PU" localSheetId="2">'[3]7422CW00'!#REF!</definedName>
    <definedName name="CHK_PU">'[3]7422CW00'!#REF!</definedName>
    <definedName name="CHP" localSheetId="3">#REF!</definedName>
    <definedName name="CHP" localSheetId="2">#REF!</definedName>
    <definedName name="CHP">#REF!</definedName>
    <definedName name="CISNEROS" localSheetId="3">#REF!</definedName>
    <definedName name="CISNEROS" localSheetId="2">#REF!</definedName>
    <definedName name="CISNEROS">#REF!</definedName>
    <definedName name="cjsa" hidden="1">#REF!</definedName>
    <definedName name="CL">#REF!</definedName>
    <definedName name="cmf">[57]Hoja1!$C$27</definedName>
    <definedName name="CMIBLE" localSheetId="3">#REF!</definedName>
    <definedName name="CMIBLE" localSheetId="2">#REF!</definedName>
    <definedName name="CMIBLE">#REF!</definedName>
    <definedName name="CMIBLE1" localSheetId="3">#REF!</definedName>
    <definedName name="CMIBLE1" localSheetId="2">#REF!</definedName>
    <definedName name="CMIBLE1">#REF!</definedName>
    <definedName name="Cod" localSheetId="3">#REF!</definedName>
    <definedName name="Cod" localSheetId="2">#REF!</definedName>
    <definedName name="Cod">#REF!</definedName>
    <definedName name="CodActEco">[10]EMPRESA!$F$10</definedName>
    <definedName name="codigo" localSheetId="3">#REF!,#REF!</definedName>
    <definedName name="codigo" localSheetId="2">#REF!,#REF!</definedName>
    <definedName name="codigo">#REF!,#REF!</definedName>
    <definedName name="CodigoInversion" localSheetId="3">#REF!</definedName>
    <definedName name="CodigoInversion" localSheetId="2">#REF!</definedName>
    <definedName name="CodigoInversion">#REF!</definedName>
    <definedName name="CodigoProyecto" localSheetId="3">#REF!</definedName>
    <definedName name="CodigoProyecto" localSheetId="2">#REF!</definedName>
    <definedName name="CodigoProyecto">#REF!</definedName>
    <definedName name="Codigos" localSheetId="3">#REF!</definedName>
    <definedName name="Codigos" localSheetId="2">#REF!</definedName>
    <definedName name="Codigos">#REF!</definedName>
    <definedName name="CODOS">#REF!</definedName>
    <definedName name="cogvsiruj">[36]COMPARATIVO!#REF!</definedName>
    <definedName name="COLON" localSheetId="3">#REF!</definedName>
    <definedName name="COLON" localSheetId="2">#REF!</definedName>
    <definedName name="COLON">#REF!</definedName>
    <definedName name="ColTap">'[21]Coloc. e Interc. Tapones'!$E$1:$E$65536</definedName>
    <definedName name="Com">'[42]LIQUIDA-NOMINA'!$AL$4</definedName>
    <definedName name="COMIDA" localSheetId="3">#REF!</definedName>
    <definedName name="COMIDA" localSheetId="2">#REF!</definedName>
    <definedName name="COMIDA">#REF!</definedName>
    <definedName name="Compresores" localSheetId="3">#REF!</definedName>
    <definedName name="Compresores" localSheetId="2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 localSheetId="3">'APU PMA'!ERR</definedName>
    <definedName name="COPIA" localSheetId="2">'APU PMT'!ERR</definedName>
    <definedName name="COPIA">[0]!ERR</definedName>
    <definedName name="COPIA1" localSheetId="3">#REF!</definedName>
    <definedName name="COPIA1" localSheetId="2">#REF!</definedName>
    <definedName name="COPIA1">#REF!</definedName>
    <definedName name="COPIA2" localSheetId="3">#REF!</definedName>
    <definedName name="COPIA2" localSheetId="2">#REF!</definedName>
    <definedName name="COPIA2">#REF!</definedName>
    <definedName name="copiao4" localSheetId="3">'APU PMA'!ERR</definedName>
    <definedName name="copiao4" localSheetId="2">'APU PMT'!ERR</definedName>
    <definedName name="copiao4">[0]!ERR</definedName>
    <definedName name="corri" localSheetId="3">'APU PMA'!ERR</definedName>
    <definedName name="corri" localSheetId="2">'APU PMT'!ERR</definedName>
    <definedName name="corri">[0]!ERR</definedName>
    <definedName name="COSTO_FRENTE">[59]BITACORA!$E$1:$E$65536</definedName>
    <definedName name="costo2" localSheetId="3" hidden="1">#REF!</definedName>
    <definedName name="costo2" localSheetId="2" hidden="1">#REF!</definedName>
    <definedName name="costo2" hidden="1">#REF!</definedName>
    <definedName name="COSTODIRECTO" localSheetId="3">#REF!</definedName>
    <definedName name="COSTODIRECTO" localSheetId="2">#REF!</definedName>
    <definedName name="COSTODIRECTO">#REF!</definedName>
    <definedName name="COSTOS">[60]TARIFAS!$A$1:$F$52</definedName>
    <definedName name="CRIT" localSheetId="3">#REF!</definedName>
    <definedName name="CRIT" localSheetId="2">#REF!</definedName>
    <definedName name="CRIT">#REF!</definedName>
    <definedName name="CRIT_APIAY" localSheetId="3">#REF!</definedName>
    <definedName name="CRIT_APIAY" localSheetId="2">#REF!</definedName>
    <definedName name="CRIT_APIAY">#REF!</definedName>
    <definedName name="CRIT_CHICHI" localSheetId="3">#REF!</definedName>
    <definedName name="CRIT_CHICHI" localSheetId="2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 localSheetId="3">#REF!</definedName>
    <definedName name="cs" localSheetId="2">#REF!</definedName>
    <definedName name="cs">#REF!</definedName>
    <definedName name="CS_AVG_SIZE" localSheetId="3">#REF!</definedName>
    <definedName name="CS_AVG_SIZE" localSheetId="2">#REF!</definedName>
    <definedName name="CS_AVG_SIZE">#REF!</definedName>
    <definedName name="CS_WELDING" localSheetId="3">#REF!</definedName>
    <definedName name="CS_WELDING" localSheetId="2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3">'APU PMA'!ERR</definedName>
    <definedName name="CUAL" localSheetId="2">'APU PMT'!ERR</definedName>
    <definedName name="CUAL">[0]!ERR</definedName>
    <definedName name="CUBS" localSheetId="3">#REF!</definedName>
    <definedName name="CUBS" localSheetId="2">#REF!</definedName>
    <definedName name="CUBS">#REF!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[53]!Customize</definedName>
    <definedName name="Customize" localSheetId="0">[53]!Customize</definedName>
    <definedName name="Customize">[53]!Customize</definedName>
    <definedName name="cv" localSheetId="3">#REF!</definedName>
    <definedName name="cv" localSheetId="2">#REF!</definedName>
    <definedName name="cv">#REF!</definedName>
    <definedName name="CVa">'[21]Cambio de Valv.'!$E$1:$E$65536</definedName>
    <definedName name="cvbcvbf" localSheetId="3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 localSheetId="3">#REF!</definedName>
    <definedName name="datos" localSheetId="2">#REF!</definedName>
    <definedName name="datos">#REF!</definedName>
    <definedName name="DBASE1" localSheetId="3">#REF!</definedName>
    <definedName name="DBASE1" localSheetId="2">#REF!</definedName>
    <definedName name="DBASE1">#REF!</definedName>
    <definedName name="DBASE2" localSheetId="3">#REF!</definedName>
    <definedName name="DBASE2" localSheetId="2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2">#REF!</definedName>
    <definedName name="Dbgcm">#REF!</definedName>
    <definedName name="dc" localSheetId="3">#REF!</definedName>
    <definedName name="dc" localSheetId="2">#REF!</definedName>
    <definedName name="dc">#REF!</definedName>
    <definedName name="Dcacm" localSheetId="3">#REF!</definedName>
    <definedName name="Dcacm" localSheetId="2">#REF!</definedName>
    <definedName name="Dcacm">#REF!</definedName>
    <definedName name="DCI" localSheetId="3">[12]Tablas!#REF!</definedName>
    <definedName name="DCI" localSheetId="2">[12]Tablas!#REF!</definedName>
    <definedName name="DCI">[12]Tablas!#REF!</definedName>
    <definedName name="DCI1_1" localSheetId="3">[12]Tablas!#REF!</definedName>
    <definedName name="DCI1_1" localSheetId="2">[12]Tablas!#REF!</definedName>
    <definedName name="DCI1_1">[12]Tablas!#REF!</definedName>
    <definedName name="DCI1_1_1" localSheetId="3">[12]Tablas!#REF!</definedName>
    <definedName name="DCI1_1_1" localSheetId="2">[12]Tablas!#REF!</definedName>
    <definedName name="DCI1_1_1">[12]Tablas!#REF!</definedName>
    <definedName name="DCI1_1_2" localSheetId="3">[12]Tablas!#REF!</definedName>
    <definedName name="DCI1_1_2" localSheetId="2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3">#REF!</definedName>
    <definedName name="DCorriente" localSheetId="2">#REF!</definedName>
    <definedName name="DCorriente">#REF!</definedName>
    <definedName name="Dcorriente1" localSheetId="3">'[64]Pta a tierra'!#REF!</definedName>
    <definedName name="Dcorriente1" localSheetId="2">'[64]Pta a tierra'!#REF!</definedName>
    <definedName name="Dcorriente1">'[64]Pta a tierra'!#REF!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2">#REF!</definedName>
    <definedName name="dd" localSheetId="1">#REF!</definedName>
    <definedName name="dd" localSheetId="0">#REF!</definedName>
    <definedName name="dd" hidden="1">#REF!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2">#REF!</definedName>
    <definedName name="demanto">#REF!</definedName>
    <definedName name="DEMOLICIÓN">'[65]BASE-LISTAS'!$B$24:$B$29</definedName>
    <definedName name="dens">[66]Hoja2!$C$9</definedName>
    <definedName name="DEP_VPR_GRM" localSheetId="3">#REF!</definedName>
    <definedName name="DEP_VPR_GRM" localSheetId="2">#REF!</definedName>
    <definedName name="DEP_VPR_GRM">#REF!</definedName>
    <definedName name="DEP_VPR_GRN" localSheetId="3">#REF!</definedName>
    <definedName name="DEP_VPR_GRN" localSheetId="2">#REF!</definedName>
    <definedName name="DEP_VPR_GRN">#REF!</definedName>
    <definedName name="DEP_VPR_GRS" localSheetId="3">#REF!</definedName>
    <definedName name="DEP_VPR_GRS" localSheetId="2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E" localSheetId="3">#REF!</definedName>
    <definedName name="DERFE" localSheetId="2">#REF!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 localSheetId="3">#REF!</definedName>
    <definedName name="DESCUNMI" localSheetId="2">#REF!</definedName>
    <definedName name="DESCUNMI">#REF!</definedName>
    <definedName name="DEST_ART" localSheetId="3">[47]steel!#REF!</definedName>
    <definedName name="DEST_ART" localSheetId="2">[47]steel!#REF!</definedName>
    <definedName name="DEST_ART">[47]steel!#REF!</definedName>
    <definedName name="DESTCOD" localSheetId="3">'[3]7422CW00'!#REF!</definedName>
    <definedName name="DESTCOD" localSheetId="2">'[3]7422CW00'!#REF!</definedName>
    <definedName name="DESTCOD">'[3]7422CW00'!#REF!</definedName>
    <definedName name="DESTFG" localSheetId="3">'[3]7422CW00'!#REF!</definedName>
    <definedName name="DESTFG" localSheetId="2">'[3]7422CW00'!#REF!</definedName>
    <definedName name="DESTFG">'[3]7422CW00'!#REF!</definedName>
    <definedName name="DESTQTY" localSheetId="3">'[3]7422CW00'!#REF!</definedName>
    <definedName name="DESTQTY" localSheetId="2">'[3]7422CW00'!#REF!</definedName>
    <definedName name="DESTQTY">'[3]7422CW00'!#REF!</definedName>
    <definedName name="DETAIL" localSheetId="3">#REF!</definedName>
    <definedName name="DETAIL" localSheetId="2">#REF!</definedName>
    <definedName name="DETAIL">#REF!</definedName>
    <definedName name="Detalle_Reserva" localSheetId="3">#REF!</definedName>
    <definedName name="Detalle_Reserva" localSheetId="2">#REF!</definedName>
    <definedName name="Detalle_Reserva">#REF!</definedName>
    <definedName name="DEX" localSheetId="3">#REF!</definedName>
    <definedName name="DEX" localSheetId="2">#REF!</definedName>
    <definedName name="DEX">#REF!</definedName>
    <definedName name="DF" localSheetId="3">[67]Cronograma!#REF!</definedName>
    <definedName name="DF" localSheetId="2">[67]Cronograma!#REF!</definedName>
    <definedName name="DF">[67]Cronograma!#REF!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[53]Personalizar!$E$22</definedName>
    <definedName name="dflt2">[53]Personalizar!$E$23</definedName>
    <definedName name="dflt3">[53]Personalizar!$D$24</definedName>
    <definedName name="dflt4">[53]Personalizar!$E$26</definedName>
    <definedName name="dflt5">[53]Personalizar!$E$27</definedName>
    <definedName name="dflt6">[53]Personalizar!$D$28</definedName>
    <definedName name="dflt7">[53]Personalizar!$G$27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[26]PRESUPUESTO!$B$13</definedName>
    <definedName name="Diámetro" localSheetId="3">#REF!</definedName>
    <definedName name="Diámetro" localSheetId="2">#REF!</definedName>
    <definedName name="Diámetro">#REF!</definedName>
    <definedName name="diámetroft" localSheetId="3">#REF!</definedName>
    <definedName name="diámetroft" localSheetId="2">#REF!</definedName>
    <definedName name="diámetroft">#REF!</definedName>
    <definedName name="diametros" localSheetId="3">#REF!</definedName>
    <definedName name="diametros" localSheetId="2">#REF!</definedName>
    <definedName name="diametros">#REF!</definedName>
    <definedName name="diferencia" localSheetId="3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 localSheetId="2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 localSheetId="3">[12]Tablas!#REF!</definedName>
    <definedName name="DIJ" localSheetId="2">[12]Tablas!#REF!</definedName>
    <definedName name="DIJ">[12]Tablas!#REF!</definedName>
    <definedName name="DIJ1_1" localSheetId="3">[12]Tablas!#REF!</definedName>
    <definedName name="DIJ1_1" localSheetId="2">[12]Tablas!#REF!</definedName>
    <definedName name="DIJ1_1">[12]Tablas!#REF!</definedName>
    <definedName name="DIJ1_1_1" localSheetId="3">[12]Tablas!#REF!</definedName>
    <definedName name="DIJ1_1_1" localSheetId="2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 localSheetId="3">#REF!</definedName>
    <definedName name="display_area_2" localSheetId="2">#REF!</definedName>
    <definedName name="display_area_2">#REF!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[69]CÁLCULOS!$H$34</definedName>
    <definedName name="DOTACIÓN" localSheetId="3">#REF!</definedName>
    <definedName name="DOTACIÓN" localSheetId="2">#REF!</definedName>
    <definedName name="DOTACIÓN">#REF!</definedName>
    <definedName name="DPI" localSheetId="3">[12]Tablas!#REF!</definedName>
    <definedName name="DPI" localSheetId="2">[12]Tablas!#REF!</definedName>
    <definedName name="DPI">[12]Tablas!#REF!</definedName>
    <definedName name="DPI1_1" localSheetId="3">[12]Tablas!#REF!</definedName>
    <definedName name="DPI1_1" localSheetId="2">[12]Tablas!#REF!</definedName>
    <definedName name="DPI1_1">[12]Tablas!#REF!</definedName>
    <definedName name="DPI1_1_1" localSheetId="3">[12]Tablas!#REF!</definedName>
    <definedName name="DPI1_1_1" localSheetId="2">[12]Tablas!#REF!</definedName>
    <definedName name="DPI1_1_1">[12]Tablas!#REF!</definedName>
    <definedName name="DPY" localSheetId="3">[12]Tablas!#REF!</definedName>
    <definedName name="DPY" localSheetId="2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[67]Cronograma!#REF!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2">#REF!</definedName>
    <definedName name="Dsbcm">#REF!</definedName>
    <definedName name="DsctoFondo">[70]EMPRESA!$I$25</definedName>
    <definedName name="DsctoPension">[70]EMPRESA!$I$23</definedName>
    <definedName name="DsctoSalud">[70]EMPRESA!$I$24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>[12]Tablas!#REF!</definedName>
    <definedName name="DSP1_1">[12]Tablas!#REF!</definedName>
    <definedName name="DSP1_1_1">[12]Tablas!#REF!</definedName>
    <definedName name="dt" localSheetId="3">#REF!</definedName>
    <definedName name="dt" localSheetId="2">#REF!</definedName>
    <definedName name="dt">#REF!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VDFRBRF">#REF!</definedName>
    <definedName name="DVDSGRG">#REF!</definedName>
    <definedName name="DVFSDGRGR">#REF!</definedName>
    <definedName name="DVSXVD">#REF!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3">#REF!</definedName>
    <definedName name="EDC" localSheetId="2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3">'APU PMA'!ERR</definedName>
    <definedName name="EE" localSheetId="2">'APU PMT'!ERR</definedName>
    <definedName name="EE">[0]!ERR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DV">#REF!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UY7J">[11]Tablas!#REF!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'[71]Info Ejec'!$A$1:$AV$153</definedName>
    <definedName name="ELIMINACIONPROYC" localSheetId="3">#REF!</definedName>
    <definedName name="ELIMINACIONPROYC" localSheetId="2">#REF!</definedName>
    <definedName name="ELIMINACIONPROYC">#REF!</definedName>
    <definedName name="emanto" localSheetId="3">#REF!</definedName>
    <definedName name="emanto" localSheetId="2">#REF!</definedName>
    <definedName name="emanto">#REF!</definedName>
    <definedName name="eme" localSheetId="3">'APU PMA'!ERR</definedName>
    <definedName name="eme" localSheetId="2">'APU PMT'!ERR</definedName>
    <definedName name="eme">[0]!ERR</definedName>
    <definedName name="EMPLEADO" localSheetId="3">#REF!</definedName>
    <definedName name="EMPLEADO" localSheetId="2">#REF!</definedName>
    <definedName name="EMPLEADO">#REF!</definedName>
    <definedName name="Empresa">[42]EMPRESA!$F$6</definedName>
    <definedName name="EMULSION" localSheetId="3">#REF!</definedName>
    <definedName name="EMULSION" localSheetId="2">#REF!</definedName>
    <definedName name="EMULSION">#REF!</definedName>
    <definedName name="End_Bal" localSheetId="3">#REF!</definedName>
    <definedName name="End_Bal" localSheetId="2">#REF!</definedName>
    <definedName name="End_Bal">#REF!</definedName>
    <definedName name="ene" localSheetId="3">#REF!</definedName>
    <definedName name="ene" localSheetId="2">#REF!</definedName>
    <definedName name="ene">#REF!</definedName>
    <definedName name="Ensayos">#REF!</definedName>
    <definedName name="ENTRADASP">#REF!</definedName>
    <definedName name="EPECIALIDAD_SIDOE">[12]Tablas!#REF!</definedName>
    <definedName name="EQ">[72]INSUMOS!$C$462:$C$481</definedName>
    <definedName name="equipo" localSheetId="1">[73]Equipo!$A$7:$A$65536</definedName>
    <definedName name="equipo" localSheetId="0">[73]Equipo!$A$7:$A$65536</definedName>
    <definedName name="EQUIPO">[72]INSUMOS!$C$462:$E$481</definedName>
    <definedName name="EQUIPO1" localSheetId="3">#REF!</definedName>
    <definedName name="EQUIPO1" localSheetId="2">#REF!</definedName>
    <definedName name="EQUIPO1">#REF!</definedName>
    <definedName name="Equipos" localSheetId="3">#REF!</definedName>
    <definedName name="Equipos" localSheetId="2">#REF!</definedName>
    <definedName name="Equipos">#REF!</definedName>
    <definedName name="EQUIPOS1" localSheetId="3">#REF!</definedName>
    <definedName name="EQUIPOS1" localSheetId="2">#REF!</definedName>
    <definedName name="EQUIPOS1">#REF!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localSheetId="3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[66]Hoja2!$C$4</definedName>
    <definedName name="erradas2">[51]Parámetros!#REF!</definedName>
    <definedName name="ERRORE">#REF!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'APU PMA'!ERR</definedName>
    <definedName name="ES" localSheetId="2">'APU PMT'!ERR</definedName>
    <definedName name="ES">[0]!ERR</definedName>
    <definedName name="ESA" localSheetId="3">#REF!</definedName>
    <definedName name="ESA" localSheetId="2">#REF!</definedName>
    <definedName name="ESA">#REF!</definedName>
    <definedName name="ESE" localSheetId="3">#REF!</definedName>
    <definedName name="ESE" localSheetId="2">#REF!</definedName>
    <definedName name="ESE">#REF!</definedName>
    <definedName name="ESPE" localSheetId="3">#REF!</definedName>
    <definedName name="ESPE" localSheetId="2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SES">#REF!</definedName>
    <definedName name="Estimate_Factor">1</definedName>
    <definedName name="ESTRAE">'[3]7422CW00'!#REF!</definedName>
    <definedName name="ESTRU">[74]Estructura!$C$7:$E$2570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[75]Hoja3!$B$7:$B$15</definedName>
    <definedName name="ETAP" localSheetId="3">#REF!</definedName>
    <definedName name="ETAP" localSheetId="2">#REF!</definedName>
    <definedName name="ETAP">#REF!</definedName>
    <definedName name="ETAPA_PACC" localSheetId="3">#REF!</definedName>
    <definedName name="ETAPA_PACC" localSheetId="2">#REF!</definedName>
    <definedName name="ETAPA_PACC">#REF!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3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3">#REF!</definedName>
    <definedName name="EXC" localSheetId="2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 localSheetId="3">#REF!</definedName>
    <definedName name="Excel_BuiltIn_Print_Titles_15" localSheetId="2">#REF!</definedName>
    <definedName name="Excel_BuiltIn_Print_Titles_15">#REF!</definedName>
    <definedName name="Excel_BuiltIn_Print_Titles_16" localSheetId="3">#REF!</definedName>
    <definedName name="Excel_BuiltIn_Print_Titles_16" localSheetId="2">#REF!</definedName>
    <definedName name="Excel_BuiltIn_Print_Titles_16">#REF!</definedName>
    <definedName name="Excel_BuiltIn_Print_Titles_17" localSheetId="3">#REF!</definedName>
    <definedName name="Excel_BuiltIn_Print_Titles_17" localSheetId="2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 localSheetId="3">#REF!</definedName>
    <definedName name="Excel_BuiltIn_Print_Titles_20" localSheetId="2">#REF!</definedName>
    <definedName name="Excel_BuiltIn_Print_Titles_20">#REF!</definedName>
    <definedName name="Excel_BuiltIn_Print_Titles_21" localSheetId="3">[24]SNG_855!#REF!</definedName>
    <definedName name="Excel_BuiltIn_Print_Titles_21" localSheetId="2">[24]SNG_855!#REF!</definedName>
    <definedName name="Excel_BuiltIn_Print_Titles_21">[24]SNG_855!#REF!</definedName>
    <definedName name="Excel_BuiltIn_Print_Titles_23" localSheetId="3">#REF!</definedName>
    <definedName name="Excel_BuiltIn_Print_Titles_23" localSheetId="2">#REF!</definedName>
    <definedName name="Excel_BuiltIn_Print_Titles_23">#REF!</definedName>
    <definedName name="Excel_BuiltIn_Print_Titles_3" localSheetId="3">#REF!</definedName>
    <definedName name="Excel_BuiltIn_Print_Titles_3" localSheetId="2">#REF!</definedName>
    <definedName name="Excel_BuiltIn_Print_Titles_3">#REF!</definedName>
    <definedName name="Excel_BuiltIn_Print_Titles_5" localSheetId="3">'[24]VEA 374'!#REF!</definedName>
    <definedName name="Excel_BuiltIn_Print_Titles_5" localSheetId="2">'[24]VEA 374'!#REF!</definedName>
    <definedName name="Excel_BuiltIn_Print_Titles_5">'[24]VEA 374'!#REF!</definedName>
    <definedName name="Excel_BuiltIn_Print_Titles_5_XX" localSheetId="3">'[24]VEA 374'!#REF!</definedName>
    <definedName name="Excel_BuiltIn_Print_Titles_5_XX" localSheetId="2">'[24]VEA 374'!#REF!</definedName>
    <definedName name="Excel_BuiltIn_Print_Titles_5_XX">'[24]VEA 374'!#REF!</definedName>
    <definedName name="Excel_BuiltIn_Print_Titles_6" localSheetId="3">#REF!</definedName>
    <definedName name="Excel_BuiltIn_Print_Titles_6" localSheetId="2">#REF!</definedName>
    <definedName name="Excel_BuiltIn_Print_Titles_6">#REF!</definedName>
    <definedName name="Excel_BuiltIn_Print_Titles_7" localSheetId="3">[24]HFB024!#REF!</definedName>
    <definedName name="Excel_BuiltIn_Print_Titles_7" localSheetId="2">[24]HFB024!#REF!</definedName>
    <definedName name="Excel_BuiltIn_Print_Titles_7">[24]HFB024!#REF!</definedName>
    <definedName name="Excel_BuiltIn_Print_Titles_8" localSheetId="3">#REF!</definedName>
    <definedName name="Excel_BuiltIn_Print_Titles_8" localSheetId="2">#REF!</definedName>
    <definedName name="Excel_BuiltIn_Print_Titles_8">#REF!</definedName>
    <definedName name="Excel_BuiltIn_Print_Titles_9" localSheetId="3">[24]PAJ825!#REF!</definedName>
    <definedName name="Excel_BuiltIn_Print_Titles_9" localSheetId="2">[24]PAJ825!#REF!</definedName>
    <definedName name="Excel_BuiltIn_Print_Titles_9">[24]PAJ825!#REF!</definedName>
    <definedName name="EXCROC">'[76]Análisis de precios'!$H$52</definedName>
    <definedName name="ExtensionCoordinador" localSheetId="3">#REF!</definedName>
    <definedName name="ExtensionCoordinador" localSheetId="2">#REF!</definedName>
    <definedName name="ExtensionCoordinador">#REF!</definedName>
    <definedName name="Extra_Pay" localSheetId="3">#REF!</definedName>
    <definedName name="Extra_Pay" localSheetId="2">#REF!</definedName>
    <definedName name="Extra_Pay">#REF!</definedName>
    <definedName name="Extracción_IM" localSheetId="3">#REF!</definedName>
    <definedName name="Extracción_IM" localSheetId="2">#REF!</definedName>
    <definedName name="Extracción_IM">#REF!</definedName>
    <definedName name="Extras">'[42]LIQUIDA-NOMINA'!$AH$4</definedName>
    <definedName name="F._INGRESO" localSheetId="3">#REF!</definedName>
    <definedName name="F._INGRESO" localSheetId="2">#REF!</definedName>
    <definedName name="F._INGRESO">#REF!</definedName>
    <definedName name="F._RETIRO" localSheetId="3">#REF!</definedName>
    <definedName name="F._RETIRO" localSheetId="2">#REF!</definedName>
    <definedName name="F._RETIRO">#REF!</definedName>
    <definedName name="F.L" localSheetId="3">#REF!</definedName>
    <definedName name="F.L" localSheetId="2">#REF!</definedName>
    <definedName name="F.L">#REF!</definedName>
    <definedName name="FAC" hidden="1">#REF!</definedName>
    <definedName name="Facilidades">#REF!</definedName>
    <definedName name="factor">#REF!</definedName>
    <definedName name="FACTURADO">'[77]Itemes Renovación'!#REF!</definedName>
    <definedName name="FareWellStmnt" localSheetId="1">[53]!FareWellStmnt</definedName>
    <definedName name="FareWellStmnt" localSheetId="0">[53]!FareWellStmnt</definedName>
    <definedName name="FareWellStmnt">[53]!FareWellStmnt</definedName>
    <definedName name="FaseProyecto" localSheetId="3">#REF!</definedName>
    <definedName name="FaseProyecto" localSheetId="2">#REF!</definedName>
    <definedName name="FaseProyecto">#REF!</definedName>
    <definedName name="FD" localSheetId="3">'APU PMA'!ERR</definedName>
    <definedName name="FD" localSheetId="2">'APU PMT'!ERR</definedName>
    <definedName name="FD">[0]!ERR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DFBDF">[11]Tablas!#REF!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[12]Tablas!#REF!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[78]Tablas!$B$1:$B$65536</definedName>
    <definedName name="FechaInicio">[42]CONTRATO!$E$10</definedName>
    <definedName name="FechaTermina">[42]CONTRATO!$E$11</definedName>
    <definedName name="FechaTerminacion" localSheetId="3">#REF!</definedName>
    <definedName name="FechaTerminacion" localSheetId="2">#REF!</definedName>
    <definedName name="FechaTerminacion">#REF!</definedName>
    <definedName name="fer" localSheetId="3">'[39]Res-Accide-10'!#REF!</definedName>
    <definedName name="fer" localSheetId="2">'[39]Res-Accide-10'!#REF!</definedName>
    <definedName name="fer">'[39]Res-Accide-10'!#REF!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'APU PMA'!ERR</definedName>
    <definedName name="ff" localSheetId="2">'APU PMT'!ERR</definedName>
    <definedName name="ff">[0]!ERR</definedName>
    <definedName name="FFD" localSheetId="3">#REF!</definedName>
    <definedName name="FFD" localSheetId="2">#REF!</definedName>
    <definedName name="FFD">#REF!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'APU PMA'!ERR</definedName>
    <definedName name="fg" localSheetId="2">'APU PMT'!ERR</definedName>
    <definedName name="fg">[0]!ERR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'[79]7422CW00'!#REF!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>[80]!absc</definedName>
    <definedName name="FGXGNG" localSheetId="3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FGXGNG" localSheetId="2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FGXGNG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3">'APU PMA'!ERR</definedName>
    <definedName name="FINANCIACION" localSheetId="2">'APU PMT'!ERR</definedName>
    <definedName name="FINANCIACION">[0]!ERR</definedName>
    <definedName name="FinePrint" localSheetId="1">[53]!FinePrint</definedName>
    <definedName name="FinePrint" localSheetId="0">[53]!FinePrint</definedName>
    <definedName name="FinePrint">[53]!FinePrint</definedName>
    <definedName name="FM">1.18</definedName>
    <definedName name="fnic">[57]Hoja1!$C$13</definedName>
    <definedName name="FO">1.32</definedName>
    <definedName name="FORDESCR">'[3]7422CW00'!#REF!</definedName>
    <definedName name="FORM_C3">[81]Hoja1!$A$33:$N$51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[28]LISTAS!$B$138:$B$140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3">'APU PMA'!ERR</definedName>
    <definedName name="fu" localSheetId="2">'APU PMT'!ERR</definedName>
    <definedName name="fu">[0]!ERR</definedName>
    <definedName name="Full_Print" localSheetId="3">#REF!</definedName>
    <definedName name="Full_Print" localSheetId="2">#REF!</definedName>
    <definedName name="Full_Print">#REF!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3">#REF!</definedName>
    <definedName name="G1_" localSheetId="2">#REF!</definedName>
    <definedName name="G1_">#REF!</definedName>
    <definedName name="GAJ" localSheetId="3">#REF!</definedName>
    <definedName name="GAJ" localSheetId="2">#REF!</definedName>
    <definedName name="GAJ">#REF!</definedName>
    <definedName name="GAS" localSheetId="3">[12]Tablas!#REF!</definedName>
    <definedName name="GAS" localSheetId="2">[12]Tablas!#REF!</definedName>
    <definedName name="GAS">[12]Tablas!#REF!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3">#REF!</definedName>
    <definedName name="GEC_ON_DAPIAY" localSheetId="2">#REF!</definedName>
    <definedName name="GEC_ON_DAPIAY">#REF!</definedName>
    <definedName name="GEC_ON_GER" localSheetId="3">#REF!</definedName>
    <definedName name="GEC_ON_GER" localSheetId="2">#REF!</definedName>
    <definedName name="GEC_ON_GER">#REF!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3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3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'APU PMA'!ERR</definedName>
    <definedName name="GGG" localSheetId="2">'APU PMT'!ERR</definedName>
    <definedName name="GGG">[0]!ERR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3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'[79]7422CW00'!#REF!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3" hidden="1">{#N/A,#N/A,TRUE,"1842CWN0"}</definedName>
    <definedName name="ghnbbfr" localSheetId="2" hidden="1">{#N/A,#N/A,TRUE,"1842CWN0"}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3">#REF!</definedName>
    <definedName name="GMM_ON_DMARES" localSheetId="2">#REF!</definedName>
    <definedName name="GMM_ON_DMARES">#REF!</definedName>
    <definedName name="GMM_ON_DRIO" localSheetId="3">#REF!</definedName>
    <definedName name="GMM_ON_DRIO" localSheetId="2">#REF!</definedName>
    <definedName name="GMM_ON_DRIO">#REF!</definedName>
    <definedName name="GOR" localSheetId="3">#REF!</definedName>
    <definedName name="GOR" localSheetId="2">#REF!</definedName>
    <definedName name="GOR">#REF!</definedName>
    <definedName name="GOT" localSheetId="3">[12]Tablas!#REF!</definedName>
    <definedName name="GOT" localSheetId="2">[12]Tablas!#REF!</definedName>
    <definedName name="GOT">[12]Tablas!#REF!</definedName>
    <definedName name="GPO" localSheetId="3">[12]Tablas!#REF!</definedName>
    <definedName name="GPO" localSheetId="2">[12]Tablas!#REF!</definedName>
    <definedName name="GPO">[12]Tablas!#REF!</definedName>
    <definedName name="GPR" localSheetId="3">[12]Tablas!#REF!</definedName>
    <definedName name="GPR" localSheetId="2">[12]Tablas!#REF!</definedName>
    <definedName name="GPR">[12]Tablas!#REF!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2">#REF!</definedName>
    <definedName name="GRAF2">#REF!</definedName>
    <definedName name="GRAF3" localSheetId="3">#REF!</definedName>
    <definedName name="GRAF3" localSheetId="2">#REF!</definedName>
    <definedName name="GRAF3">#REF!</definedName>
    <definedName name="GRC" localSheetId="3">[12]Tablas!#REF!</definedName>
    <definedName name="GRC" localSheetId="2">[12]Tablas!#REF!</definedName>
    <definedName name="GRC">[12]Tablas!#REF!</definedName>
    <definedName name="GRC_ON_ASO" localSheetId="3">[12]Tablas!#REF!</definedName>
    <definedName name="GRC_ON_ASO" localSheetId="2">[12]Tablas!#REF!</definedName>
    <definedName name="GRC_ON_ASO">[12]Tablas!#REF!</definedName>
    <definedName name="GRC_ON_DAPIAY" localSheetId="3">#REF!</definedName>
    <definedName name="GRC_ON_DAPIAY" localSheetId="2">#REF!</definedName>
    <definedName name="GRC_ON_DAPIAY">#REF!</definedName>
    <definedName name="GRC_ON_GER" localSheetId="3">#REF!</definedName>
    <definedName name="GRC_ON_GER" localSheetId="2">#REF!</definedName>
    <definedName name="GRC_ON_GER">#REF!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3">#REF!</definedName>
    <definedName name="GRM_ON_DMARES" localSheetId="2">#REF!</definedName>
    <definedName name="GRM_ON_DMARES">#REF!</definedName>
    <definedName name="GRM_ON_DRIO" localSheetId="3">#REF!</definedName>
    <definedName name="GRM_ON_DRIO" localSheetId="2">#REF!</definedName>
    <definedName name="GRM_ON_DRIO">#REF!</definedName>
    <definedName name="GRN" localSheetId="3">[12]Tablas!#REF!</definedName>
    <definedName name="GRN" localSheetId="2">[12]Tablas!#REF!</definedName>
    <definedName name="GRN">[12]Tablas!#REF!</definedName>
    <definedName name="GRN_ON_ASO" localSheetId="3">[12]Tablas!#REF!</definedName>
    <definedName name="GRN_ON_ASO" localSheetId="2">[12]Tablas!#REF!</definedName>
    <definedName name="GRN_ON_ASO">[12]Tablas!#REF!</definedName>
    <definedName name="GRN_ON_DIREC" localSheetId="3">#REF!</definedName>
    <definedName name="GRN_ON_DIREC" localSheetId="2">#REF!</definedName>
    <definedName name="GRN_ON_DIREC">#REF!</definedName>
    <definedName name="GRS" localSheetId="3">[12]Tablas!#REF!</definedName>
    <definedName name="GRS" localSheetId="2">[12]Tablas!#REF!</definedName>
    <definedName name="GRS">[12]Tablas!#REF!</definedName>
    <definedName name="GRS_ON_ASO" localSheetId="3">[12]Tablas!#REF!</definedName>
    <definedName name="GRS_ON_ASO" localSheetId="2">[12]Tablas!#REF!</definedName>
    <definedName name="GRS_ON_ASO">[12]Tablas!#REF!</definedName>
    <definedName name="GRS_ON_DIREC" localSheetId="3">#REF!</definedName>
    <definedName name="GRS_ON_DIREC" localSheetId="2">#REF!</definedName>
    <definedName name="GRS_ON_DIREC">#REF!</definedName>
    <definedName name="GRS_ON_HUIL" localSheetId="3">#REF!</definedName>
    <definedName name="GRS_ON_HUIL" localSheetId="2">#REF!</definedName>
    <definedName name="GRS_ON_HUIL">#REF!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2">#REF!</definedName>
    <definedName name="GRUPO1">#REF!</definedName>
    <definedName name="GRUPO123" localSheetId="3">#REF!</definedName>
    <definedName name="GRUPO123" localSheetId="2">#REF!</definedName>
    <definedName name="GRUPO123">#REF!</definedName>
    <definedName name="GRUPO13" localSheetId="3">#REF!</definedName>
    <definedName name="GRUPO13" localSheetId="2">#REF!</definedName>
    <definedName name="GRUPO13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[82]BASE!$C$4:$H$255</definedName>
    <definedName name="GTC">[12]Tablas!#REF!</definedName>
    <definedName name="GTE">[12]Tablas!#REF!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3">#REF!</definedName>
    <definedName name="GTRE" localSheetId="2">#REF!</definedName>
    <definedName name="GTRE">#REF!</definedName>
    <definedName name="h" localSheetId="3">#REF!</definedName>
    <definedName name="h" localSheetId="2">#REF!</definedName>
    <definedName name="h">#REF!</definedName>
    <definedName name="H_pump" localSheetId="3">#REF!</definedName>
    <definedName name="H_pump" localSheetId="2">#REF!</definedName>
    <definedName name="H_pump">#REF!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 localSheetId="3">#REF!</definedName>
    <definedName name="HERRERO" localSheetId="2">#REF!</definedName>
    <definedName name="HERRERO">#REF!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3">'APU PMA'!ERR</definedName>
    <definedName name="hh" localSheetId="2">'APU PMT'!ERR</definedName>
    <definedName name="hh">[0]!ERR</definedName>
    <definedName name="hhg" localSheetId="3" hidden="1">{#N/A,#N/A,TRUE,"1842CWN0"}</definedName>
    <definedName name="hhg" localSheetId="2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'APU PMA'!ERR</definedName>
    <definedName name="HK" localSheetId="2">'APU PMT'!ERR</definedName>
    <definedName name="HK">[0]!ERR</definedName>
    <definedName name="HM" localSheetId="3">#REF!</definedName>
    <definedName name="HM" localSheetId="2">#REF!</definedName>
    <definedName name="HM">#REF!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 localSheetId="2">#REF!</definedName>
    <definedName name="HOJA1">#REF!</definedName>
    <definedName name="horat" localSheetId="3">'[21]Itemes Renovación'!#REF!</definedName>
    <definedName name="horat" localSheetId="2">'[21]Itemes Renovación'!#REF!</definedName>
    <definedName name="horat">'[21]Itemes Renovación'!#REF!</definedName>
    <definedName name="Hornos" localSheetId="3">#REF!</definedName>
    <definedName name="Hornos" localSheetId="2">#REF!</definedName>
    <definedName name="Hornos">#REF!</definedName>
    <definedName name="HP_stg_Hz" localSheetId="3">#REF!</definedName>
    <definedName name="HP_stg_Hz" localSheetId="2">#REF!</definedName>
    <definedName name="HP_stg_Hz">#REF!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2">#REF!</definedName>
    <definedName name="I">#REF!</definedName>
    <definedName name="i0" localSheetId="3">#REF!</definedName>
    <definedName name="i0" localSheetId="2">#REF!</definedName>
    <definedName name="i0">#REF!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 localSheetId="3">#REF!</definedName>
    <definedName name="Icct" localSheetId="2">#REF!</definedName>
    <definedName name="Icct">#REF!</definedName>
    <definedName name="ICP" localSheetId="3">[12]Tablas!#REF!</definedName>
    <definedName name="ICP" localSheetId="2">[12]Tablas!#REF!</definedName>
    <definedName name="ICP">[12]Tablas!#REF!</definedName>
    <definedName name="ICP1_1" localSheetId="3">[12]Tablas!#REF!</definedName>
    <definedName name="ICP1_1" localSheetId="2">[12]Tablas!#REF!</definedName>
    <definedName name="ICP1_1">[12]Tablas!#REF!</definedName>
    <definedName name="ICP1_1_1" localSheetId="3">[12]Tablas!#REF!</definedName>
    <definedName name="ICP1_1_1" localSheetId="2">[12]Tablas!#REF!</definedName>
    <definedName name="ICP1_1_1">[12]Tablas!#REF!</definedName>
    <definedName name="ICP1_1_2" localSheetId="3">[12]Tablas!#REF!</definedName>
    <definedName name="ICP1_1_2" localSheetId="2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3">'APU PMA'!ERR</definedName>
    <definedName name="ID" localSheetId="2">'APU PMT'!ERR</definedName>
    <definedName name="ID">[0]!ERR</definedName>
    <definedName name="IF" localSheetId="3">'[54]A. P. U.'!#REF!</definedName>
    <definedName name="IF" localSheetId="2">'[54]A. P. U.'!#REF!</definedName>
    <definedName name="IF">'[54]A. P. U.'!#REF!</definedName>
    <definedName name="Ig" localSheetId="3">#REF!</definedName>
    <definedName name="Ig" localSheetId="2">#REF!</definedName>
    <definedName name="Ig">#REF!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'[83]1'!$N$41</definedName>
    <definedName name="IMP">[26]otros!$C$3</definedName>
    <definedName name="IMPRESSION" localSheetId="3">#REF!</definedName>
    <definedName name="IMPRESSION" localSheetId="2">#REF!</definedName>
    <definedName name="IMPRESSION">#REF!</definedName>
    <definedName name="imprimir" localSheetId="3">#REF!</definedName>
    <definedName name="imprimir" localSheetId="2">#REF!</definedName>
    <definedName name="imprimir">#REF!</definedName>
    <definedName name="IMPTOS" localSheetId="3">#REF!</definedName>
    <definedName name="IMPTOS" localSheetId="2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iltra">[66]Hoja2!$C$5</definedName>
    <definedName name="INFORME">[84]TABLAS!$A$1:$A$65536</definedName>
    <definedName name="Informe_semanal" localSheetId="3">#REF!</definedName>
    <definedName name="Informe_semanal" localSheetId="2">#REF!</definedName>
    <definedName name="Informe_semanal">#REF!</definedName>
    <definedName name="INGENIERIA1" localSheetId="3" hidden="1">#REF!</definedName>
    <definedName name="INGENIERIA1" localSheetId="2" hidden="1">#REF!</definedName>
    <definedName name="INGENIERIA1" hidden="1">#REF!</definedName>
    <definedName name="INGENIERIA11" localSheetId="3" hidden="1">#REF!</definedName>
    <definedName name="INGENIERIA11" localSheetId="2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 localSheetId="3">#REF!</definedName>
    <definedName name="INPU" localSheetId="2">#REF!</definedName>
    <definedName name="INPU">#REF!</definedName>
    <definedName name="INPUT" localSheetId="3">'[3]7422CW00'!#REF!</definedName>
    <definedName name="INPUT" localSheetId="2">'[3]7422CW00'!#REF!</definedName>
    <definedName name="INPUT">'[3]7422CW00'!#REF!</definedName>
    <definedName name="INS">[85]INSUMOS!$A$1:$D$639</definedName>
    <definedName name="INSU">[86]INSUMOS!$A$1:$E$65536</definedName>
    <definedName name="Insumos_auxiliares" localSheetId="3">[87]Insumos!#REF!</definedName>
    <definedName name="Insumos_auxiliares" localSheetId="2">[87]Insumos!#REF!</definedName>
    <definedName name="Insumos_auxiliares">[87]Insumos!#REF!</definedName>
    <definedName name="Insumos_basicos" localSheetId="3">#REF!</definedName>
    <definedName name="Insumos_basicos" localSheetId="2">#REF!</definedName>
    <definedName name="Insumos_basicos">#REF!</definedName>
    <definedName name="Int" localSheetId="3">#REF!</definedName>
    <definedName name="Int" localSheetId="2">#REF!</definedName>
    <definedName name="Int">#REF!</definedName>
    <definedName name="InTap">[21]Interc.tapones!$E$1:$E$65536</definedName>
    <definedName name="INTER">[75]Hoja3!$F$7:$F$9</definedName>
    <definedName name="Intercambiadores" localSheetId="3">#REF!</definedName>
    <definedName name="Intercambiadores" localSheetId="2">#REF!</definedName>
    <definedName name="Intercambiadores">#REF!</definedName>
    <definedName name="Interest_Rate" localSheetId="3">#REF!</definedName>
    <definedName name="Interest_Rate" localSheetId="2">#REF!</definedName>
    <definedName name="Interest_Rate">#REF!</definedName>
    <definedName name="INTERMEDIA_I" localSheetId="3">#REF!</definedName>
    <definedName name="INTERMEDIA_I" localSheetId="2">#REF!</definedName>
    <definedName name="INTERMEDIA_I">#REF!</definedName>
    <definedName name="Interventor">[42]CONTRATO!$E$12</definedName>
    <definedName name="IntVal">'[21]Interc.válv.'!$E$1:$E$65536</definedName>
    <definedName name="INV_11">'[88]PR 1'!$A$2:$N$655</definedName>
    <definedName name="INV_Payments" localSheetId="1">[53]!INV_Payments</definedName>
    <definedName name="INV_Payments" localSheetId="0">[53]!INV_Payments</definedName>
    <definedName name="INV_Payments">[53]!INV_Payments</definedName>
    <definedName name="InvDol1" localSheetId="3">#REF!</definedName>
    <definedName name="InvDol1" localSheetId="2">#REF!</definedName>
    <definedName name="InvDol1">#REF!</definedName>
    <definedName name="InvDol2" localSheetId="3">#REF!</definedName>
    <definedName name="InvDol2" localSheetId="2">#REF!</definedName>
    <definedName name="InvDol2">#REF!</definedName>
    <definedName name="InvDol3" localSheetId="3">#REF!</definedName>
    <definedName name="InvDol3" localSheetId="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3">'APU PMA'!ERR</definedName>
    <definedName name="IOUHH" localSheetId="2">'APU PMT'!ERR</definedName>
    <definedName name="IOUHH">[0]!ERR</definedName>
    <definedName name="IP" localSheetId="3">#REF!</definedName>
    <definedName name="IP" localSheetId="2">#REF!</definedName>
    <definedName name="IP">#REF!</definedName>
    <definedName name="irng" localSheetId="3" hidden="1">#REF!</definedName>
    <definedName name="irng" localSheetId="2" hidden="1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[82]BASE!$C$4:$H$255</definedName>
    <definedName name="ITEM1" localSheetId="3">#REF!</definedName>
    <definedName name="ITEM1" localSheetId="2">#REF!</definedName>
    <definedName name="ITEM1">#REF!</definedName>
    <definedName name="ITEM15" localSheetId="3">#REF!</definedName>
    <definedName name="ITEM15" localSheetId="2">#REF!</definedName>
    <definedName name="ITEM15">#REF!</definedName>
    <definedName name="ITEM2" localSheetId="3">#REF!</definedName>
    <definedName name="ITEM2" localSheetId="2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2">#REF!</definedName>
    <definedName name="IVA">#REF!</definedName>
    <definedName name="IvaSUtl" localSheetId="3">[89]PRESUPUESTO!#REF!</definedName>
    <definedName name="IvaSUtl" localSheetId="2">[89]PRESUPUESTO!#REF!</definedName>
    <definedName name="IvaSUtl">[89]PRESUPUESTO!#REF!</definedName>
    <definedName name="iwjer" localSheetId="3">#REF!</definedName>
    <definedName name="iwjer" localSheetId="2">#REF!</definedName>
    <definedName name="iwjer">#REF!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3">'APU PMA'!ERR</definedName>
    <definedName name="jj" localSheetId="2">'APU PMT'!ERR</definedName>
    <definedName name="jj" localSheetId="1">[0]!ERR</definedName>
    <definedName name="jj" localSheetId="0">[0]!ERR</definedName>
    <definedName name="jj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3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2">#REF!</definedName>
    <definedName name="jkl" localSheetId="1">#REF!</definedName>
    <definedName name="jkl" localSheetId="0">#REF!</definedName>
    <definedName name="jkl" hidden="1">{"TAB1",#N/A,TRUE,"GENERAL";"TAB2",#N/A,TRUE,"GENERAL";"TAB3",#N/A,TRUE,"GENERAL";"TAB4",#N/A,TRUE,"GENERAL";"TAB5",#N/A,TRUE,"GENERAL"}</definedName>
    <definedName name="JOHNNY" localSheetId="3">'APU PMA'!ERR</definedName>
    <definedName name="JOHNNY" localSheetId="2">'APU PMT'!ERR</definedName>
    <definedName name="JOHNNY">[0]!ERR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2">#REF!</definedName>
    <definedName name="jvv">#REF!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2">#REF!</definedName>
    <definedName name="K0F1">#REF!</definedName>
    <definedName name="K0F2" localSheetId="3">#REF!</definedName>
    <definedName name="K0F2" localSheetId="2">#REF!</definedName>
    <definedName name="K0F2">#REF!</definedName>
    <definedName name="K10ALO" localSheetId="3">#REF!</definedName>
    <definedName name="K10ALO" localSheetId="2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3">'APU PMA'!ERR</definedName>
    <definedName name="kl" localSheetId="2">'APU PMT'!ERR</definedName>
    <definedName name="kl">[0]!ERR</definedName>
    <definedName name="klklk" localSheetId="3">#REF!</definedName>
    <definedName name="klklk" localSheetId="2">#REF!</definedName>
    <definedName name="klklk">#REF!</definedName>
    <definedName name="km" localSheetId="3">#REF!</definedName>
    <definedName name="km" localSheetId="2">#REF!</definedName>
    <definedName name="km">#REF!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">[12]Tablas!#REF!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[90]LISTADO!#REF!</definedName>
    <definedName name="LICITACION" localSheetId="3">#REF!</definedName>
    <definedName name="LICITACION" localSheetId="2">#REF!</definedName>
    <definedName name="LICITACION">#REF!</definedName>
    <definedName name="LINEA" localSheetId="3">[91]CONT_ADI!#REF!</definedName>
    <definedName name="LINEA" localSheetId="2">[91]CONT_ADI!#REF!</definedName>
    <definedName name="LINEA">[91]CONT_ADI!#REF!</definedName>
    <definedName name="LIOLIOLYO" localSheetId="3">#REF!</definedName>
    <definedName name="LIOLIOLYO" localSheetId="2">#REF!</definedName>
    <definedName name="LIOLIOLYO">#REF!</definedName>
    <definedName name="LIST">#REF!</definedName>
    <definedName name="ListaCantidad" localSheetId="3">#REF!</definedName>
    <definedName name="ListaCantidad" localSheetId="2">#REF!</definedName>
    <definedName name="ListaCantidad">#REF!</definedName>
    <definedName name="Listado" localSheetId="3">#REF!</definedName>
    <definedName name="Listado" localSheetId="2">#REF!</definedName>
    <definedName name="Listado">#REF!</definedName>
    <definedName name="Listado1">#REF!</definedName>
    <definedName name="ListaItem">#REF!</definedName>
    <definedName name="ListaUni">[92]TOTALES!$D$7:$D$654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[93]tub!$C$1:$J$39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[27]!absc</definedName>
    <definedName name="LOCA" localSheetId="0">[27]!absc</definedName>
    <definedName name="LOCA">[27]!absc</definedName>
    <definedName name="LOCA1" localSheetId="1">[40]!absc</definedName>
    <definedName name="LOCA1" localSheetId="0">[40]!absc</definedName>
    <definedName name="LOCA1">[40]!absc</definedName>
    <definedName name="LOCALIZACION_Y_REPLANTEO" localSheetId="3">#REF!</definedName>
    <definedName name="LOCALIZACION_Y_REPLANTEO" localSheetId="2">#REF!</definedName>
    <definedName name="LOCALIZACION_Y_REPLANTEO">#REF!</definedName>
    <definedName name="LOGO" localSheetId="3">'APU PMA'!ERR</definedName>
    <definedName name="LOGO" localSheetId="2">'APU PMT'!ERR</definedName>
    <definedName name="LOGO">[0]!ERR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3">'[39]Res-Accide-10'!#REF!</definedName>
    <definedName name="lun" localSheetId="2">'[39]Res-Accide-10'!#REF!</definedName>
    <definedName name="lun">'[39]Res-Accide-10'!#REF!</definedName>
    <definedName name="lv" localSheetId="3">#REF!</definedName>
    <definedName name="lv" localSheetId="2">#REF!</definedName>
    <definedName name="lv">#REF!</definedName>
    <definedName name="m" localSheetId="3">#REF!</definedName>
    <definedName name="m" localSheetId="2">#REF!</definedName>
    <definedName name="m">#REF!</definedName>
    <definedName name="MA" localSheetId="3">'[39]Res-Accide-10'!#REF!</definedName>
    <definedName name="MA" localSheetId="2">'[39]Res-Accide-10'!#REF!</definedName>
    <definedName name="MA">'[39]Res-Accide-10'!#REF!</definedName>
    <definedName name="MACR" localSheetId="3">#REF!</definedName>
    <definedName name="MACR" localSheetId="2">#REF!</definedName>
    <definedName name="MACR">#REF!</definedName>
    <definedName name="MACRDEL" localSheetId="3">'[3]7422CW00'!#REF!</definedName>
    <definedName name="MACRDEL" localSheetId="2">'[3]7422CW00'!#REF!</definedName>
    <definedName name="MACRDEL">'[3]7422CW00'!#REF!</definedName>
    <definedName name="Macroactividad" localSheetId="3">#REF!</definedName>
    <definedName name="Macroactividad" localSheetId="2">#REF!</definedName>
    <definedName name="Macroactividad">#REF!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MA21">#REF!</definedName>
    <definedName name="MANUAL">#REF!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[56]Insum!$A$68:$H$98</definedName>
    <definedName name="mar" localSheetId="3">'[39]Res-Accide-10'!#REF!</definedName>
    <definedName name="mar" localSheetId="2">'[39]Res-Accide-10'!#REF!</definedName>
    <definedName name="mar">'[39]Res-Accide-10'!#REF!</definedName>
    <definedName name="MARCO_H" localSheetId="3">#REF!</definedName>
    <definedName name="MARCO_H" localSheetId="2">#REF!</definedName>
    <definedName name="MARCO_H">#REF!</definedName>
    <definedName name="marina" localSheetId="3">'[94]Informe Semanal 1'!#REF!</definedName>
    <definedName name="marina" localSheetId="2">'[94]Informe Semanal 1'!#REF!</definedName>
    <definedName name="marina">'[94]Informe Semanal 1'!#REF!</definedName>
    <definedName name="MARIOCA" localSheetId="3">#REF!</definedName>
    <definedName name="MARIOCA" localSheetId="2">#REF!</definedName>
    <definedName name="MARIOCA">#REF!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2">#REF!</definedName>
    <definedName name="MAT">#REF!</definedName>
    <definedName name="MATERIAL">'[95]TABLA MATERIALES'!$A$3:$D$654</definedName>
    <definedName name="materiales" localSheetId="1">[73]materiales!$A$7:$A$1317</definedName>
    <definedName name="materiales" localSheetId="0">[73]materiales!$A$7:$A$1317</definedName>
    <definedName name="MATERIALES">[72]INSUMOS!$C$9:$E$442</definedName>
    <definedName name="materiales1" localSheetId="3">#REF!</definedName>
    <definedName name="materiales1" localSheetId="2">#REF!</definedName>
    <definedName name="materiales1">#REF!</definedName>
    <definedName name="MaterialTub" localSheetId="3">#REF!</definedName>
    <definedName name="MaterialTub" localSheetId="2">#REF!</definedName>
    <definedName name="MaterialTub">#REF!</definedName>
    <definedName name="MATRIZ" localSheetId="3">#REF!</definedName>
    <definedName name="MATRIZ" localSheetId="2">#REF!</definedName>
    <definedName name="MATRIZ">#REF!</definedName>
    <definedName name="MATRIZ_DE_DATOS">#REF!</definedName>
    <definedName name="MCCs">#REF!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'[96]CCP,LEYES, Y DEC.'!#REF!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'[42]LIQUIDA-NOMINA'!$H$3</definedName>
    <definedName name="MESES" localSheetId="3">#REF!</definedName>
    <definedName name="MESES" localSheetId="2">#REF!</definedName>
    <definedName name="MESES">#REF!</definedName>
    <definedName name="MesesMora">'[10]LIQ-NOM'!$I$3</definedName>
    <definedName name="Meta1" localSheetId="3">#REF!</definedName>
    <definedName name="Meta1" localSheetId="2">#REF!</definedName>
    <definedName name="Meta1">#REF!</definedName>
    <definedName name="Meta2" localSheetId="3">#REF!</definedName>
    <definedName name="Meta2" localSheetId="2">#REF!</definedName>
    <definedName name="Meta2">#REF!</definedName>
    <definedName name="Meta3" localSheetId="3">#REF!</definedName>
    <definedName name="Meta3" localSheetId="2">#REF!</definedName>
    <definedName name="Meta3">#REF!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3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3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 localSheetId="0">[9]!Módulo3.anexo1</definedName>
    <definedName name="Módulo3.anexo1">[9]!Módulo3.anexo1</definedName>
    <definedName name="Módulo3.anexo10" localSheetId="1">[9]!Módulo3.anexo10</definedName>
    <definedName name="Módulo3.anexo10" localSheetId="0">[9]!Módulo3.anexo10</definedName>
    <definedName name="Módulo3.anexo10">[9]!Módulo3.anexo10</definedName>
    <definedName name="Módulo3.anexo11" localSheetId="1">[9]!Módulo3.anexo11</definedName>
    <definedName name="Módulo3.anexo11" localSheetId="0">[9]!Módulo3.anexo11</definedName>
    <definedName name="Módulo3.anexo11">[9]!Módulo3.anexo11</definedName>
    <definedName name="Módulo3.anexo12" localSheetId="1">[9]!Módulo3.anexo12</definedName>
    <definedName name="Módulo3.anexo12" localSheetId="0">[9]!Módulo3.anexo12</definedName>
    <definedName name="Módulo3.anexo12">[9]!Módulo3.anexo12</definedName>
    <definedName name="Módulo3.anexo3" localSheetId="1">[9]!Módulo3.anexo3</definedName>
    <definedName name="Módulo3.anexo3" localSheetId="0">[9]!Módulo3.anexo3</definedName>
    <definedName name="Módulo3.anexo3">[9]!Módulo3.anexo3</definedName>
    <definedName name="Módulo3.anexo4" localSheetId="1">[9]!Módulo3.anexo4</definedName>
    <definedName name="Módulo3.anexo4" localSheetId="0">[9]!Módulo3.anexo4</definedName>
    <definedName name="Módulo3.anexo4">[9]!Módulo3.anexo4</definedName>
    <definedName name="Módulo3.anexo5" localSheetId="1">[9]!Módulo3.anexo5</definedName>
    <definedName name="Módulo3.anexo5" localSheetId="0">[9]!Módulo3.anexo5</definedName>
    <definedName name="Módulo3.anexo5">[9]!Módulo3.anexo5</definedName>
    <definedName name="Módulo3.anexo6" localSheetId="1">[9]!Módulo3.anexo6</definedName>
    <definedName name="Módulo3.anexo6" localSheetId="0">[9]!Módulo3.anexo6</definedName>
    <definedName name="Módulo3.anexo6">[9]!Módulo3.anexo6</definedName>
    <definedName name="Módulo8.anexo16" localSheetId="1">[9]!Módulo8.anexo16</definedName>
    <definedName name="Módulo8.anexo16" localSheetId="0">[9]!Módulo8.anexo16</definedName>
    <definedName name="Módulo8.anexo16">[9]!Módulo8.anexo16</definedName>
    <definedName name="MOE" localSheetId="3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NEDA">[97]Tablas!$AO$6:$AO$7</definedName>
    <definedName name="mono" localSheetId="3">#REF!</definedName>
    <definedName name="mono" localSheetId="2">#REF!</definedName>
    <definedName name="mono">#REF!</definedName>
    <definedName name="MontoVigenciasA1" localSheetId="3">#REF!</definedName>
    <definedName name="MontoVigenciasA1" localSheetId="2">#REF!</definedName>
    <definedName name="MontoVigenciasA1">#REF!</definedName>
    <definedName name="MontoVigenciasA2" localSheetId="3">#REF!</definedName>
    <definedName name="MontoVigenciasA2" localSheetId="2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 localSheetId="3">#REF!</definedName>
    <definedName name="MORON" localSheetId="2">#REF!</definedName>
    <definedName name="MORON">#REF!</definedName>
    <definedName name="MRLART" localSheetId="3">[2]STRSUMM0!#REF!</definedName>
    <definedName name="MRLART" localSheetId="2">[2]STRSUMM0!#REF!</definedName>
    <definedName name="MRLART">[2]STRSUMM0!#REF!</definedName>
    <definedName name="MRSUPDET" localSheetId="3">[47]steel!#REF!</definedName>
    <definedName name="MRSUPDET" localSheetId="2">[47]steel!#REF!</definedName>
    <definedName name="MRSUPDET">[47]steel!#REF!</definedName>
    <definedName name="Mtz_Avance" localSheetId="3">#REF!</definedName>
    <definedName name="Mtz_Avance" localSheetId="2">#REF!</definedName>
    <definedName name="Mtz_Avance">#REF!</definedName>
    <definedName name="Mv" localSheetId="3">#REF!</definedName>
    <definedName name="Mv" localSheetId="2">#REF!</definedName>
    <definedName name="Mv">#REF!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[53]!Nada</definedName>
    <definedName name="Nada" localSheetId="0">[53]!Nada</definedName>
    <definedName name="Nada">[53]!Nada</definedName>
    <definedName name="Nafta_2">'[98] ASR+Nafta'!$K$19:$AS$19</definedName>
    <definedName name="Nafta2">'[98] ASR+Nafta'!$K$19:$AS$19</definedName>
    <definedName name="Nafta3">'[98]Todos+Nafta'!$K$19:$AS$19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[11]Tablas!#REF!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 localSheetId="3">#REF!</definedName>
    <definedName name="Nmax" localSheetId="2">#REF!</definedName>
    <definedName name="Nmax">#REF!</definedName>
    <definedName name="nmdlf" localSheetId="3">#REF!</definedName>
    <definedName name="nmdlf" localSheetId="2">#REF!</definedName>
    <definedName name="nmdlf">#REF!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'APU PMA'!ERR</definedName>
    <definedName name="NO" localSheetId="2">'APU PMT'!ERR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 localSheetId="3">#REF!</definedName>
    <definedName name="NOMBRE" localSheetId="2">#REF!</definedName>
    <definedName name="NOMBRE">#REF!</definedName>
    <definedName name="NombreCoordinador" localSheetId="3">#REF!</definedName>
    <definedName name="NombreCoordinador" localSheetId="2">#REF!</definedName>
    <definedName name="NombreCoordinador">#REF!</definedName>
    <definedName name="NombreDependencia" localSheetId="3">#REF!</definedName>
    <definedName name="NombreDependencia" localSheetId="2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3">#REF!</definedName>
    <definedName name="NUEVO" localSheetId="2">#REF!</definedName>
    <definedName name="NUEVO">#REF!</definedName>
    <definedName name="Num_Pmt_Per_Year" localSheetId="3">#REF!</definedName>
    <definedName name="Num_Pmt_Per_Year" localSheetId="2">#REF!</definedName>
    <definedName name="Num_Pmt_Per_Year">#REF!</definedName>
    <definedName name="Number_of_Payments" localSheetId="3">MATCH(0.01,'APU PMA'!End_Bal,-1)+1</definedName>
    <definedName name="Number_of_Payments" localSheetId="2">MATCH(0.01,'APU PMT'!End_Bal,-1)+1</definedName>
    <definedName name="Number_of_Payments">MATCH(0.01,End_Bal,-1)+1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2">#REF!</definedName>
    <definedName name="º1">#REF!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[26]PRESUPUESTO!$C$10</definedName>
    <definedName name="ObjetivoProyecto" localSheetId="3">#REF!</definedName>
    <definedName name="ObjetivoProyecto" localSheetId="2">#REF!</definedName>
    <definedName name="ObjetivoProyecto">#REF!</definedName>
    <definedName name="Obra" localSheetId="3">#REF!</definedName>
    <definedName name="Obra" localSheetId="2">#REF!</definedName>
    <definedName name="Obra">#REF!</definedName>
    <definedName name="obras" localSheetId="3" hidden="1">#REF!</definedName>
    <definedName name="obras" localSheetId="2" hidden="1">#REF!</definedName>
    <definedName name="obras" hidden="1">#REF!</definedName>
    <definedName name="obras1" localSheetId="3">DATE(YEAR([99]!Loan_Start),MONTH([99]!Loan_Start)+Payment_Number,DAY([99]!Loan_Start))</definedName>
    <definedName name="obras1" localSheetId="2">DATE(YEAR([99]!Loan_Start),MONTH([99]!Loan_Start)+Payment_Number,DAY([99]!Loan_Start))</definedName>
    <definedName name="obras1" localSheetId="1">DATE(YEAR([99]!Loan_Start),MONTH([99]!Loan_Start)+Payment_Number,DAY([99]!Loan_Start))</definedName>
    <definedName name="obras1" localSheetId="0">DATE(YEAR([99]!Loan_Start),MONTH([99]!Loan_Start)+Payment_Number,DAY([99]!Loan_Start))</definedName>
    <definedName name="obras1">DATE(YEAR([99]!Loan_Start),MONTH([99]!Loan_Start)+Payment_Number,DAY([99]!Loan_Start))</definedName>
    <definedName name="obras11" localSheetId="3" hidden="1">#REF!</definedName>
    <definedName name="obras11" localSheetId="2" hidden="1">#REF!</definedName>
    <definedName name="obras11" hidden="1">#REF!</definedName>
    <definedName name="obras111" localSheetId="3">DATE(YEAR([100]!Loan_Start),MONTH([100]!Loan_Start)+Payment_Number,DAY([100]!Loan_Start))</definedName>
    <definedName name="obras111" localSheetId="2">DATE(YEAR([100]!Loan_Start),MONTH([100]!Loan_Start)+Payment_Number,DAY([100]!Loan_Start))</definedName>
    <definedName name="obras111" localSheetId="1">DATE(YEAR([100]!Loan_Start),MONTH([100]!Loan_Start)+Payment_Number,DAY([100]!Loan_Start))</definedName>
    <definedName name="obras111" localSheetId="0">DATE(YEAR([100]!Loan_Start),MONTH([100]!Loan_Start)+Payment_Number,DAY([100]!Loan_Start))</definedName>
    <definedName name="obras111">DATE(YEAR([100]!Loan_Start),MONTH([100]!Loan_Start)+Payment_Number,DAY([100]!Loan_Start))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[73]otros!$A$6:$A$1235</definedName>
    <definedName name="OTROS1" localSheetId="3">#REF!</definedName>
    <definedName name="OTROS1" localSheetId="2">#REF!</definedName>
    <definedName name="OTROS1">#REF!</definedName>
    <definedName name="OUT" localSheetId="3">#REF!</definedName>
    <definedName name="OUT" localSheetId="2">#REF!</definedName>
    <definedName name="OUT">#REF!</definedName>
    <definedName name="P" localSheetId="3">#REF!</definedName>
    <definedName name="P" localSheetId="2">#REF!</definedName>
    <definedName name="P">#REF!</definedName>
    <definedName name="P_Yacimiento">#REF!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y_Date" localSheetId="3">#REF!</definedName>
    <definedName name="Pay_Date" localSheetId="2">#REF!</definedName>
    <definedName name="Pay_Date">#REF!</definedName>
    <definedName name="Pay_Num" localSheetId="3">#REF!</definedName>
    <definedName name="Pay_Num" localSheetId="2">#REF!</definedName>
    <definedName name="Pay_Num">#REF!</definedName>
    <definedName name="Payment_Date" localSheetId="3">DATE(YEAR(Loan_Start),MONTH(Loan_Start)+Payment_Number,DAY(Loan_Start))</definedName>
    <definedName name="Payment_Date" localSheetId="2">DATE(YEAR(Loan_Start),MONTH(Loan_Start)+Payment_Number,DAY(Loan_Start))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DATE(YEAR([100]!Loan_Start),MONTH([100]!Loan_Start)+Payment_Number,DAY([100]!Loan_Start))</definedName>
    <definedName name="Payment_Date1" localSheetId="2">DATE(YEAR([100]!Loan_Start),MONTH([100]!Loan_Start)+Payment_Number,DAY([100]!Loan_Start))</definedName>
    <definedName name="Payment_Date1" localSheetId="1">DATE(YEAR([100]!Loan_Start),MONTH([100]!Loan_Start)+Payment_Number,DAY([100]!Loan_Start))</definedName>
    <definedName name="Payment_Date1" localSheetId="0">DATE(YEAR([100]!Loan_Start),MONTH([100]!Loan_Start)+Payment_Number,DAY([100]!Loan_Start))</definedName>
    <definedName name="Payment_Date1">DATE(YEAR([100]!Loan_Start),MONTH([100]!Loan_Start)+Payment_Number,DAY([100]!Loan_Start))</definedName>
    <definedName name="Payment_Needed">"Pago necesario"</definedName>
    <definedName name="Pb">#REF!</definedName>
    <definedName name="Pd">#REF!</definedName>
    <definedName name="PEPE" localSheetId="3">'APU PMA'!ERR</definedName>
    <definedName name="PEPE" localSheetId="2">'APU PMT'!ERR</definedName>
    <definedName name="PEPE">[0]!ERR</definedName>
    <definedName name="Periodo">[44]Hoja1!$C$1</definedName>
    <definedName name="PeriodoPago">'[42]LIQUIDA-NOMINA'!$C$4</definedName>
    <definedName name="PeriodoRepago" localSheetId="3">#REF!</definedName>
    <definedName name="PeriodoRepago" localSheetId="2">#REF!</definedName>
    <definedName name="PeriodoRepago">#REF!</definedName>
    <definedName name="PeriodoRepagoCCP" localSheetId="3">#REF!</definedName>
    <definedName name="PeriodoRepagoCCP" localSheetId="2">#REF!</definedName>
    <definedName name="PeriodoRepagoCCP">#REF!</definedName>
    <definedName name="PERSONAL">[72]INSUMOS!$C$448:$E$457</definedName>
    <definedName name="phed">[57]Hoja1!$C$4</definedName>
    <definedName name="phen">[57]Hoja1!$C$5</definedName>
    <definedName name="Pindis" localSheetId="3">#REF!</definedName>
    <definedName name="Pindis" localSheetId="2">#REF!</definedName>
    <definedName name="Pindis">#REF!</definedName>
    <definedName name="pint" localSheetId="3">'[79]7422CW00'!#REF!</definedName>
    <definedName name="pint" localSheetId="2">'[79]7422CW00'!#REF!</definedName>
    <definedName name="pint">'[79]7422CW00'!#REF!</definedName>
    <definedName name="pintura" localSheetId="3">'[79]7422CW00'!#REF!</definedName>
    <definedName name="pintura" localSheetId="2">'[79]7422CW00'!#REF!</definedName>
    <definedName name="pintura">'[79]7422CW00'!#REF!</definedName>
    <definedName name="pintyura" localSheetId="3">[101]STRSUMM0!#REF!</definedName>
    <definedName name="pintyura" localSheetId="2">[101]STRSUMM0!#REF!</definedName>
    <definedName name="pintyura">[101]STRSUMM0!#REF!</definedName>
    <definedName name="PIP" localSheetId="3">#REF!</definedName>
    <definedName name="PIP" localSheetId="2">#REF!</definedName>
    <definedName name="PIP">#REF!</definedName>
    <definedName name="Piscinas" localSheetId="3">#REF!</definedName>
    <definedName name="Piscinas" localSheetId="2">#REF!</definedName>
    <definedName name="Piscinas">#REF!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 localSheetId="3">#REF!</definedName>
    <definedName name="PlazoAIU" localSheetId="2">#REF!</definedName>
    <definedName name="PlazoAIU">#REF!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3">#REF!</definedName>
    <definedName name="POCETAS" localSheetId="2">#REF!</definedName>
    <definedName name="POCETAS">#REF!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">#REF!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2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2">#REF!</definedName>
    <definedName name="porc">#REF!</definedName>
    <definedName name="PORCE">[38]BASES!$E$26</definedName>
    <definedName name="Porcentaje" localSheetId="3">#REF!</definedName>
    <definedName name="Porcentaje" localSheetId="2">#REF!</definedName>
    <definedName name="Porcentaje">#REF!</definedName>
    <definedName name="PORCENTAJE1" localSheetId="3">#REF!</definedName>
    <definedName name="PORCENTAJE1" localSheetId="2">#REF!</definedName>
    <definedName name="PORCENTAJE1">#REF!</definedName>
    <definedName name="PORTADA2" localSheetId="3">'[102]Hoja 1 '!#REF!</definedName>
    <definedName name="PORTADA2" localSheetId="2">'[102]Hoja 1 '!#REF!</definedName>
    <definedName name="PORTADA2">'[102]Hoja 1 '!#REF!</definedName>
    <definedName name="POSICION_PRESUP" localSheetId="3">[11]Tablas!#REF!</definedName>
    <definedName name="POSICION_PRESUP" localSheetId="2">[11]Tablas!#REF!</definedName>
    <definedName name="POSICION_PRESUP">[11]Tablas!#REF!</definedName>
    <definedName name="POSICIONES" localSheetId="3">#REF!</definedName>
    <definedName name="POSICIONES" localSheetId="2">#REF!</definedName>
    <definedName name="POSICIONES">#REF!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 localSheetId="3">#REF!</definedName>
    <definedName name="PRE" localSheetId="2">#REF!</definedName>
    <definedName name="PRE">#REF!</definedName>
    <definedName name="Precio" localSheetId="3">#REF!</definedName>
    <definedName name="Precio" localSheetId="2">#REF!</definedName>
    <definedName name="Precio">#REF!</definedName>
    <definedName name="precio2" localSheetId="3">#REF!</definedName>
    <definedName name="precio2" localSheetId="2">#REF!</definedName>
    <definedName name="precio2">#REF!</definedName>
    <definedName name="PrecioS">#REF!</definedName>
    <definedName name="precios_edesa">[103]Parámetros!#REF!</definedName>
    <definedName name="PREST">#REF!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'[94]Informe Semanal 1'!$V$43:$W$43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 localSheetId="2">#REF!</definedName>
    <definedName name="Print_Area_MI">#REF!</definedName>
    <definedName name="Print_Area_Reset" localSheetId="3">OFFSET('APU PMA'!Full_Print,0,0,Last_Row)</definedName>
    <definedName name="Print_Area_Reset" localSheetId="2">OFFSET('APU PMT'!Full_Print,0,0,Last_Row)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3">'[3]7422CW00'!#REF!</definedName>
    <definedName name="PRINT1" localSheetId="2">'[3]7422CW00'!#REF!</definedName>
    <definedName name="PRINT1">'[3]7422CW00'!#REF!</definedName>
    <definedName name="PRINT2" localSheetId="3">'[3]7422CW00'!#REF!</definedName>
    <definedName name="PRINT2" localSheetId="2">'[3]7422CW00'!#REF!</definedName>
    <definedName name="PRINT2">'[3]7422CW00'!#REF!</definedName>
    <definedName name="PRIVADO" localSheetId="3">#REF!</definedName>
    <definedName name="PRIVADO" localSheetId="2">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" hidden="1">#REF!</definedName>
    <definedName name="PROGDES" localSheetId="3">#REF!</definedName>
    <definedName name="PROGDES" localSheetId="2">#REF!</definedName>
    <definedName name="PROGDES">#REF!</definedName>
    <definedName name="Programa" localSheetId="3">#REF!</definedName>
    <definedName name="Programa" localSheetId="2">#REF!</definedName>
    <definedName name="Programa">#REF!</definedName>
    <definedName name="programainv" localSheetId="3">'APU PMA'!ERR</definedName>
    <definedName name="programainv" localSheetId="2">'APU PMT'!ERR</definedName>
    <definedName name="programainv">[0]!ERR</definedName>
    <definedName name="Proponente" localSheetId="3">#REF!</definedName>
    <definedName name="Proponente" localSheetId="2">#REF!</definedName>
    <definedName name="Proponente">#REF!</definedName>
    <definedName name="PRUEBA" localSheetId="1">[104]!absc</definedName>
    <definedName name="PRUEBA" localSheetId="0">[104]!absc</definedName>
    <definedName name="PRUEBA">[104]!absc</definedName>
    <definedName name="prueba1" localSheetId="1">[104]!absc</definedName>
    <definedName name="prueba1" localSheetId="0">[104]!absc</definedName>
    <definedName name="prueba1">[104]!absc</definedName>
    <definedName name="PRUEBA2" localSheetId="3">#REF!</definedName>
    <definedName name="PRUEBA2" localSheetId="2">#REF!</definedName>
    <definedName name="PRUEBA2">#REF!</definedName>
    <definedName name="ps" localSheetId="3">#REF!</definedName>
    <definedName name="ps" localSheetId="2">#REF!</definedName>
    <definedName name="ps">#REF!</definedName>
    <definedName name="PSTRESS_RELIEVI" localSheetId="3">#REF!</definedName>
    <definedName name="PSTRESS_RELIEVI" localSheetId="2">#REF!</definedName>
    <definedName name="PSTRESS_RELIEVI">#REF!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'[105]ORITO 02 '!$A$12</definedName>
    <definedName name="Pwf_actual">'[105]ORITO 02 '!$E$6</definedName>
    <definedName name="Pwf_i">[48]medelo!$A$66:$A$83</definedName>
    <definedName name="Pwf_min">'[105]ORITO 02 '!$E$8</definedName>
    <definedName name="Pwfd" localSheetId="3">#REF!</definedName>
    <definedName name="Pwfd" localSheetId="2">#REF!</definedName>
    <definedName name="Pwfd">#REF!</definedName>
    <definedName name="Q" localSheetId="3">#REF!</definedName>
    <definedName name="Q" localSheetId="2">#REF!</definedName>
    <definedName name="Q">#REF!</definedName>
    <definedName name="Q_actual">'[105]ORITO 02 '!$E$7</definedName>
    <definedName name="Q_BRUTO" localSheetId="3">#REF!</definedName>
    <definedName name="Q_BRUTO" localSheetId="2">#REF!</definedName>
    <definedName name="Q_BRUTO">#REF!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2">#REF!</definedName>
    <definedName name="qaz">#REF!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'[105]ORITO 02 '!$E$9</definedName>
    <definedName name="QTIES" localSheetId="3">#REF!</definedName>
    <definedName name="QTIES" localSheetId="2">#REF!</definedName>
    <definedName name="QTIES">#REF!</definedName>
    <definedName name="QTY" localSheetId="3">#REF!</definedName>
    <definedName name="QTY" localSheetId="2">#REF!</definedName>
    <definedName name="QTY">#REF!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'APU PMA'!ERR</definedName>
    <definedName name="QWERTY" localSheetId="2">'APU PMT'!ERR</definedName>
    <definedName name="QWERTY">[0]!ERR</definedName>
    <definedName name="qwewertet" localSheetId="3" hidden="1">{#N/A,#N/A,TRUE,"1842CWN0"}</definedName>
    <definedName name="qwewertet" localSheetId="2" hidden="1">{#N/A,#N/A,TRUE,"1842CWN0"}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'[98] ASR+Nafta'!$E$9:$E$21</definedName>
    <definedName name="Recall_3">'[98]Todos+Nafta'!$E$9:$E$21</definedName>
    <definedName name="Recorder" localSheetId="3">#REF!</definedName>
    <definedName name="Recorder" localSheetId="2">#REF!</definedName>
    <definedName name="Recorder">#REF!</definedName>
    <definedName name="recursos">[106]RECURSOS!$A$8:$A$204</definedName>
    <definedName name="REDGREGER" localSheetId="3">#REF!</definedName>
    <definedName name="REDGREGER" localSheetId="2">#REF!</definedName>
    <definedName name="REDGREGER">#REF!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[97]Tablas!$M$6:$M$8</definedName>
    <definedName name="REGIONAL">[97]Tablas!$I$6:$I$10</definedName>
    <definedName name="RegistroCoordinador" localSheetId="3">#REF!</definedName>
    <definedName name="RegistroCoordinador" localSheetId="2">#REF!</definedName>
    <definedName name="RegistroCoordinador">#REF!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ICIO" localSheetId="3">'APU PMA'!ERR</definedName>
    <definedName name="REICIO" localSheetId="2">'APU PMT'!ERR</definedName>
    <definedName name="REICIO">[0]!ERR</definedName>
    <definedName name="Reimbursement">"Reembolso"</definedName>
    <definedName name="reinicio" localSheetId="3">'APU PMA'!ERR</definedName>
    <definedName name="reinicio" localSheetId="2">'APU PMT'!ERR</definedName>
    <definedName name="reinicio">[0]!ERR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 localSheetId="2">#REF!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 localSheetId="3">#REF!</definedName>
    <definedName name="rendimiento" localSheetId="2">#REF!</definedName>
    <definedName name="rendimiento">#REF!</definedName>
    <definedName name="RENDIMIENTO____CARGA" localSheetId="3">#REF!</definedName>
    <definedName name="RENDIMIENTO____CARGA" localSheetId="2">#REF!</definedName>
    <definedName name="RENDIMIENTO____CARGA">#REF!</definedName>
    <definedName name="REPXXX" localSheetId="3">#REF!</definedName>
    <definedName name="REPXXX" localSheetId="2">#REF!</definedName>
    <definedName name="REPXXX">#REF!</definedName>
    <definedName name="Requerimiento">#REF!</definedName>
    <definedName name="Requerimientos">#REF!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ual">[66]Hoja2!$C$3</definedName>
    <definedName name="Resistividad">#REF!</definedName>
    <definedName name="RESU" localSheetId="3">#REF!</definedName>
    <definedName name="RESU" localSheetId="2">#REF!</definedName>
    <definedName name="RESU">#REF!</definedName>
    <definedName name="resu8" localSheetId="1">[9]!resu8</definedName>
    <definedName name="resu8" localSheetId="0">[9]!resu8</definedName>
    <definedName name="resu8">[9]!resu8</definedName>
    <definedName name="resufi" localSheetId="3">#REF!</definedName>
    <definedName name="resufi" localSheetId="2">#REF!</definedName>
    <definedName name="resufi">#REF!</definedName>
    <definedName name="resufi1" localSheetId="3">#REF!</definedName>
    <definedName name="resufi1" localSheetId="2">#REF!</definedName>
    <definedName name="resufi1">#REF!</definedName>
    <definedName name="resumen" localSheetId="3">#REF!</definedName>
    <definedName name="resumen" localSheetId="2">#REF!</definedName>
    <definedName name="resumen">#REF!</definedName>
    <definedName name="resumen_final">#REF!</definedName>
    <definedName name="resumen_final1">#REF!</definedName>
    <definedName name="Retenc">[37]BASES!$E$31</definedName>
    <definedName name="RETHTYJYJ" localSheetId="3">#REF!</definedName>
    <definedName name="RETHTYJYJ" localSheetId="2">#REF!</definedName>
    <definedName name="RETHTYJYJ">#REF!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[107]Ingenieria!#REF!</definedName>
    <definedName name="RISP">'[3]7422CW00'!#REF!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 localSheetId="3">#REF!,#REF!,#REF!</definedName>
    <definedName name="Ro" localSheetId="2">#REF!,#REF!,#REF!</definedName>
    <definedName name="Ro">#REF!,#REF!,#REF!</definedName>
    <definedName name="rr" localSheetId="3">'APU PMA'!ERR</definedName>
    <definedName name="rr" localSheetId="2">'APU PMT'!ERR</definedName>
    <definedName name="rr">[0]!ERR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'[108]Form5 _Pág_ 1'!#REF!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[11]Tablas!#REF!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'APU PMA'!ERR</definedName>
    <definedName name="s" localSheetId="2">'APU PMT'!ERR</definedName>
    <definedName name="s">[0]!ERR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'APU PMA'!ERR</definedName>
    <definedName name="salarios" localSheetId="2">'APU PMT'!ERR</definedName>
    <definedName name="salarios">[0]!ERR</definedName>
    <definedName name="SalConv">'[10]DATOS CONTRATO'!$G$14</definedName>
    <definedName name="SALID1" localSheetId="3">#REF!</definedName>
    <definedName name="SALID1" localSheetId="2">#REF!</definedName>
    <definedName name="SALID1">#REF!</definedName>
    <definedName name="SalMinimo">[37]BASES!$E$41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3" hidden="1">{#N/A,#N/A,TRUE,"1842CWN0"}</definedName>
    <definedName name="SDDSAFF" localSheetId="2" hidden="1">{#N/A,#N/A,TRUE,"1842CWN0"}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3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3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3" hidden="1">{#N/A,#N/A,TRUE,"1842CWN0"}</definedName>
    <definedName name="sdsdfsdff" localSheetId="2" hidden="1">{#N/A,#N/A,TRUE,"1842CWN0"}</definedName>
    <definedName name="sdsdfsdff" hidden="1">{#N/A,#N/A,TRUE,"1842CWN0"}</definedName>
    <definedName name="SECTOR" localSheetId="3">#REF!</definedName>
    <definedName name="SECTOR" localSheetId="2">#REF!</definedName>
    <definedName name="SECTOR">#REF!</definedName>
    <definedName name="SEMANA_C3" localSheetId="3">#REF!</definedName>
    <definedName name="SEMANA_C3" localSheetId="2">#REF!</definedName>
    <definedName name="SEMANA_C3">#REF!</definedName>
    <definedName name="sena">[57]Hoja1!$C$14</definedName>
    <definedName name="SERO" localSheetId="3">'APU PMA'!ERR</definedName>
    <definedName name="SERO" localSheetId="2">'APU PMT'!ERR</definedName>
    <definedName name="SERO">[0]!ERR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 localSheetId="3">#REF!</definedName>
    <definedName name="SHEET1" localSheetId="2">#REF!</definedName>
    <definedName name="SHEET1">#REF!</definedName>
    <definedName name="SHEET10" localSheetId="3">#REF!</definedName>
    <definedName name="SHEET10" localSheetId="2">#REF!</definedName>
    <definedName name="SHEET10">#REF!</definedName>
    <definedName name="SHEET11" localSheetId="3">#REF!</definedName>
    <definedName name="SHEET11" localSheetId="2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3">'APU PMA'!ERR</definedName>
    <definedName name="SI" localSheetId="2">'APU PMT'!ERR</definedName>
    <definedName name="SI">[0]!ERR</definedName>
    <definedName name="SINGOLO" localSheetId="3">'[3]7422CW00'!#REF!</definedName>
    <definedName name="SINGOLO" localSheetId="2">'[3]7422CW00'!#REF!</definedName>
    <definedName name="SINGOLO">'[3]7422CW00'!#REF!</definedName>
    <definedName name="SISISIS" localSheetId="3">'APU PMA'!ERR</definedName>
    <definedName name="SISISIS" localSheetId="2">'APU PMT'!ERR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'[68]ASPECTOS TECNICOS'!$O$12:$P$32</definedName>
    <definedName name="SN">[10]EMPRESA!$G$29</definedName>
    <definedName name="SOLD._4_" localSheetId="3">#REF!</definedName>
    <definedName name="SOLD._4_" localSheetId="2">#REF!</definedName>
    <definedName name="SOLD._4_">#REF!</definedName>
    <definedName name="SOLD._6_" localSheetId="3">#REF!</definedName>
    <definedName name="SOLD._6_" localSheetId="2">#REF!</definedName>
    <definedName name="SOLD._6_">#REF!</definedName>
    <definedName name="SOLD._8_" localSheetId="3">#REF!</definedName>
    <definedName name="SOLD._8_" localSheetId="2">#REF!</definedName>
    <definedName name="SOLD._8_">#REF!</definedName>
    <definedName name="solver_adj" localSheetId="1" hidden="1">'FORMATO PROPUESTA ECONOMICA '!#REF!</definedName>
    <definedName name="solver_adj" localSheetId="0" hidden="1">'PRESUPUESTO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'FORMATO PROPUESTA ECONOMICA '!$K$40</definedName>
    <definedName name="solver_lhs1" localSheetId="0" hidden="1">'PRESUPUESTO OFICIAL'!$K$40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'FORMATO PROPUESTA ECONOMICA '!$K$40</definedName>
    <definedName name="solver_opt" localSheetId="0" hidden="1">'PRESUPUESTO OFICIAL'!$K$40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'FORMATO PROPUESTA ECONOMICA '!$K$41</definedName>
    <definedName name="solver_rhs1" localSheetId="0" hidden="1">'PRESUPUESTO OFICIAL'!$K$41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2">#REF!</definedName>
    <definedName name="SS">#REF!</definedName>
    <definedName name="SS_AVG_SIZE" localSheetId="3">#REF!</definedName>
    <definedName name="SS_AVG_SIZE" localSheetId="2">#REF!</definedName>
    <definedName name="SS_AVG_SIZE">#REF!</definedName>
    <definedName name="SS_WELDING" localSheetId="3">#REF!</definedName>
    <definedName name="SS_WELDING" localSheetId="2">#REF!</definedName>
    <definedName name="SS_WELDING">#REF!</definedName>
    <definedName name="ssa">[57]Hoja1!$C$25</definedName>
    <definedName name="ssh">[57]Hoja1!$C$24</definedName>
    <definedName name="sss" localSheetId="3">MODULO10.auto_abrir</definedName>
    <definedName name="sss" localSheetId="2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S" localSheetId="3">'APU PMA'!ERR</definedName>
    <definedName name="SSSS" localSheetId="2">'APU PMT'!ERR</definedName>
    <definedName name="SSSS">[0]!ERR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IW">#REF!</definedName>
    <definedName name="Stock">'[109]PxQ Cantidades'!#REF!</definedName>
    <definedName name="STONU">'[3]7422CW00'!#REF!</definedName>
    <definedName name="STRESS_RELIEVIN">#REF!</definedName>
    <definedName name="STSUMM">'[3]7422CW00'!#REF!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[55]Hoja1!$F$60</definedName>
    <definedName name="Summary" localSheetId="3">#REF!</definedName>
    <definedName name="Summary" localSheetId="2">#REF!</definedName>
    <definedName name="Summary">#REF!</definedName>
    <definedName name="SUP_ART" localSheetId="3">[47]steel!#REF!</definedName>
    <definedName name="SUP_ART" localSheetId="2">[47]steel!#REF!</definedName>
    <definedName name="SUP_ART">[47]steel!#REF!</definedName>
    <definedName name="SUP_VEX" localSheetId="3">#REF!</definedName>
    <definedName name="SUP_VEX" localSheetId="2">#REF!</definedName>
    <definedName name="SUP_VEX">#REF!</definedName>
    <definedName name="SUP_VPR" localSheetId="3">#REF!</definedName>
    <definedName name="SUP_VPR" localSheetId="2">#REF!</definedName>
    <definedName name="SUP_VPR">#REF!</definedName>
    <definedName name="SUP_VPR_GEC" localSheetId="3">#REF!</definedName>
    <definedName name="SUP_VPR_GEC" localSheetId="2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 localSheetId="3">#REF!</definedName>
    <definedName name="SUP_VPR_NA" localSheetId="2">#REF!</definedName>
    <definedName name="SUP_VPR_NA">#REF!</definedName>
    <definedName name="SUPER">[59]Tablas!$H$1:$H$65536</definedName>
    <definedName name="SUPERFICIE" localSheetId="3">#REF!</definedName>
    <definedName name="SUPERFICIE" localSheetId="2">#REF!</definedName>
    <definedName name="SUPERFICIE">#REF!</definedName>
    <definedName name="sw" localSheetId="3">'APU PMA'!ERR</definedName>
    <definedName name="sw" localSheetId="2">'APU PMT'!ERR</definedName>
    <definedName name="sw">[0]!ERR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[22]!absc</definedName>
    <definedName name="t" localSheetId="0">[22]!absc</definedName>
    <definedName name="t">[22]!absc</definedName>
    <definedName name="t_1" localSheetId="3">Scheduled_Payment+Extra_Payment</definedName>
    <definedName name="t_1" localSheetId="2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3">#REF!</definedName>
    <definedName name="TABLA" localSheetId="2">#REF!</definedName>
    <definedName name="TABLA">#REF!</definedName>
    <definedName name="tabla1">[110]Hoja3!$B$4:$F$28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[111]TARIFAS!$A$1:$F$52</definedName>
    <definedName name="TarifaSalud">[42]EMPRESA!$F$26</definedName>
    <definedName name="Tasa" localSheetId="3">#REF!</definedName>
    <definedName name="Tasa" localSheetId="2">#REF!</definedName>
    <definedName name="Tasa">#REF!</definedName>
    <definedName name="TASA_DE_CAMBIO" localSheetId="3">#REF!</definedName>
    <definedName name="TASA_DE_CAMBIO" localSheetId="2">#REF!</definedName>
    <definedName name="TASA_DE_CAMBIO">#REF!</definedName>
    <definedName name="Tasa1">'[112]Bases 2A'!$C$20</definedName>
    <definedName name="TasaCCP" localSheetId="3">#REF!</definedName>
    <definedName name="TasaCCP" localSheetId="2">#REF!</definedName>
    <definedName name="TasaCCP">#REF!</definedName>
    <definedName name="Tax" localSheetId="3">#REF!</definedName>
    <definedName name="Tax" localSheetId="2">#REF!</definedName>
    <definedName name="Tax">#REF!</definedName>
    <definedName name="TB_EVENTOS_OTS_ANUAL" localSheetId="3">#REF!</definedName>
    <definedName name="TB_EVENTOS_OTS_ANUAL" localSheetId="2">#REF!</definedName>
    <definedName name="TB_EVENTOS_OTS_ANUAL">#REF!</definedName>
    <definedName name="tc">#REF!</definedName>
    <definedName name="TDJGMHMDTUMDHM">[12]Tablas!#REF!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 localSheetId="3">#REF!</definedName>
    <definedName name="TEMA1" localSheetId="2">#REF!</definedName>
    <definedName name="TEMA1">#REF!</definedName>
    <definedName name="TEMA10" localSheetId="3">#REF!</definedName>
    <definedName name="TEMA10" localSheetId="2">#REF!</definedName>
    <definedName name="TEMA10">#REF!</definedName>
    <definedName name="TEMA2" localSheetId="3">#REF!</definedName>
    <definedName name="TEMA2" localSheetId="2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3">'APU PMA'!ERR</definedName>
    <definedName name="TER" localSheetId="2">'APU PMT'!ERR</definedName>
    <definedName name="TER">[0]!ERR</definedName>
    <definedName name="TERM" localSheetId="3">'APU PMA'!ERR</definedName>
    <definedName name="TERM" localSheetId="2">'APU PMT'!ERR</definedName>
    <definedName name="TERM">[0]!ERR</definedName>
    <definedName name="TÉRMINOS" localSheetId="3">'APU PMA'!ERR</definedName>
    <definedName name="TÉRMINOS" localSheetId="2">'APU PMT'!ERR</definedName>
    <definedName name="TÉRMINOS">[0]!ERR</definedName>
    <definedName name="TERR">[26]PRESUPUESTO!$I$7</definedName>
    <definedName name="tetramalparida">[47]steel!#REF!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MPO">[38]BASES!$E$27</definedName>
    <definedName name="TIPO" localSheetId="3">#REF!</definedName>
    <definedName name="TIPO" localSheetId="2">#REF!</definedName>
    <definedName name="TIPO" localSheetId="1">#REF!</definedName>
    <definedName name="TIPO" localSheetId="0">#REF!</definedName>
    <definedName name="TIPO">[72]INSUMOS!$C$2:$C$5</definedName>
    <definedName name="TIPO_GRUPO" localSheetId="3">#REF!</definedName>
    <definedName name="TIPO_GRUPO" localSheetId="2">#REF!</definedName>
    <definedName name="TIPO_GRUPO">#REF!</definedName>
    <definedName name="TipoGC">[97]Tablas!$U$6:$U$15</definedName>
    <definedName name="TipoNeces">[97]Tablas!$Q$6:$Q$8</definedName>
    <definedName name="TipoPro" localSheetId="3">#REF!</definedName>
    <definedName name="TipoPro" localSheetId="2">#REF!</definedName>
    <definedName name="TipoPro">#REF!</definedName>
    <definedName name="Tipoproceso" localSheetId="3">#REF!</definedName>
    <definedName name="Tipoproceso" localSheetId="2">#REF!</definedName>
    <definedName name="Tipoproceso">#REF!</definedName>
    <definedName name="TIR" localSheetId="3">#REF!</definedName>
    <definedName name="TIR" localSheetId="2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3">#REF!</definedName>
    <definedName name="Títulos_a_imprimir_IM" localSheetId="2">#REF!</definedName>
    <definedName name="Títulos_a_imprimir_IM">#REF!</definedName>
    <definedName name="tk">'[10]DATOS CONTRATO'!$E$18</definedName>
    <definedName name="TK_1" hidden="1">[23]INST!#REF!</definedName>
    <definedName name="TKSLCI07">[10]EMPRESA!$F$22</definedName>
    <definedName name="tld">[57]Datos!$D$14</definedName>
    <definedName name="TOPGENER" localSheetId="3">#REF!</definedName>
    <definedName name="TOPGENER" localSheetId="2">#REF!</definedName>
    <definedName name="TOPGENER">#REF!</definedName>
    <definedName name="TOPGENER1" localSheetId="3">#REF!</definedName>
    <definedName name="TOPGENER1" localSheetId="2">#REF!</definedName>
    <definedName name="TOPGENER1">#REF!</definedName>
    <definedName name="TOPMENU" localSheetId="3">#REF!</definedName>
    <definedName name="TOPMENU" localSheetId="2">#REF!</definedName>
    <definedName name="TOPMENU">#REF!</definedName>
    <definedName name="Torres">#REF!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 localSheetId="2">#REF!</definedName>
    <definedName name="TOTAL">#REF!</definedName>
    <definedName name="Total_Interest" localSheetId="3">#REF!</definedName>
    <definedName name="Total_Interest" localSheetId="2">#REF!</definedName>
    <definedName name="Total_Interest">#REF!</definedName>
    <definedName name="Total_Pay">#REF!</definedName>
    <definedName name="Total_Payment" localSheetId="3">Scheduled_Payment+Extra_Payment</definedName>
    <definedName name="Total_Payment" localSheetId="2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3">#REF!</definedName>
    <definedName name="total1" localSheetId="2">#REF!</definedName>
    <definedName name="total1">#REF!</definedName>
    <definedName name="TotalCesantias">'[42]NOMINA 1'!$N$38</definedName>
    <definedName name="TOTALHH" localSheetId="3">#REF!</definedName>
    <definedName name="TOTALHH" localSheetId="2">#REF!</definedName>
    <definedName name="TOTALHH">#REF!</definedName>
    <definedName name="TOTALHH1" localSheetId="3">#REF!</definedName>
    <definedName name="TOTALHH1" localSheetId="2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 localSheetId="3">#REF!</definedName>
    <definedName name="TOTSHE1" localSheetId="2">#REF!</definedName>
    <definedName name="TOTSHE1">#REF!</definedName>
    <definedName name="TOTSHE10" localSheetId="3">#REF!</definedName>
    <definedName name="TOTSHE10" localSheetId="2">#REF!</definedName>
    <definedName name="TOTSHE10">#REF!</definedName>
    <definedName name="TOTSHE11" localSheetId="3">#REF!</definedName>
    <definedName name="TOTSHE11" localSheetId="2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 localSheetId="1">'[10]DATOS CONTRATO'!$E$16</definedName>
    <definedName name="Transporte" localSheetId="0">'[10]DATOS CONTRATO'!$E$16</definedName>
    <definedName name="TRANSPORTE">[72]INSUMOS!$C$486:$E$490</definedName>
    <definedName name="TRAT">[113]desmonte!$E$48</definedName>
    <definedName name="TREM" localSheetId="3">#REF!</definedName>
    <definedName name="TREM" localSheetId="2">#REF!</definedName>
    <definedName name="TREM">#REF!</definedName>
    <definedName name="Trenes" localSheetId="3">#REF!</definedName>
    <definedName name="Trenes" localSheetId="2">#REF!</definedName>
    <definedName name="Trenes">#REF!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[114]Tablas!$B$2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2">#REF!</definedName>
    <definedName name="TtCD">#REF!</definedName>
    <definedName name="TtlCD">[89]PRESUPUESTO!$G$541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>'[96]CCP,LEYES, Y DEC.'!#REF!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2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2">#REF!</definedName>
    <definedName name="Ubicación">#REF!</definedName>
    <definedName name="UFrm2InUse">1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">[28]LISTAS!$C$2:$C$135</definedName>
    <definedName name="UNIT">'[115]Lista APU'!$A$3:$D$479</definedName>
    <definedName name="UNITARIO">[116]Unitarios!$A$3:$D$13</definedName>
    <definedName name="Unitarios" localSheetId="3">#REF!</definedName>
    <definedName name="Unitarios" localSheetId="2">#REF!</definedName>
    <definedName name="Unitarios">#REF!</definedName>
    <definedName name="unj" localSheetId="3" hidden="1">[19]INST!#REF!</definedName>
    <definedName name="unj" localSheetId="2" hidden="1">[19]INST!#REF!</definedName>
    <definedName name="unj" hidden="1">[19]INST!#REF!</definedName>
    <definedName name="uno" localSheetId="3">'APU PMA'!ERR</definedName>
    <definedName name="uno" localSheetId="2">'APU PMT'!ERR</definedName>
    <definedName name="uno">[0]!ERR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3">'APU PMA'!ERR</definedName>
    <definedName name="uriel" localSheetId="2">'APU PMT'!ERR</definedName>
    <definedName name="uriel">[0]!ERR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'[83]1'!$N$42</definedName>
    <definedName name="UTL">[26]otros!$C$4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2">#REF!</definedName>
    <definedName name="VALDES">#REF!</definedName>
    <definedName name="valor1" localSheetId="3">#REF!</definedName>
    <definedName name="valor1" localSheetId="2">#REF!</definedName>
    <definedName name="valor1">#REF!</definedName>
    <definedName name="valor2" localSheetId="3">#REF!</definedName>
    <definedName name="valor2" localSheetId="2">#REF!</definedName>
    <definedName name="valor2">#REF!</definedName>
    <definedName name="VALOR3">#REF!</definedName>
    <definedName name="ValorCto">[117]CONTRATO!$E$9</definedName>
    <definedName name="ValorEjecutado" localSheetId="3">#REF!</definedName>
    <definedName name="ValorEjecutado" localSheetId="2">#REF!</definedName>
    <definedName name="ValorEjecutado">#REF!</definedName>
    <definedName name="ValorProyecto" localSheetId="3">#REF!</definedName>
    <definedName name="ValorProyecto" localSheetId="2">#REF!</definedName>
    <definedName name="ValorProyecto">#REF!</definedName>
    <definedName name="ValorRecursosComprometidos" localSheetId="3">#REF!</definedName>
    <definedName name="ValorRecursosComprometidos" localSheetId="2">#REF!</definedName>
    <definedName name="ValorRecursosComprometidos">#REF!</definedName>
    <definedName name="Values_Entered" localSheetId="3">IF(Loan_Amount*'APU PMA'!Interest_Rate*Loan_Years*Loan_Start&gt;0,1,0)</definedName>
    <definedName name="Values_Entered" localSheetId="2">IF(Loan_Amount*'APU PMT'!Interest_Rate*Loan_Years*Loan_Start&gt;0,1,0)</definedName>
    <definedName name="Values_Entered">IF(Loan_Amount*Interest_Rate*Loan_Years*Loan_Start&gt;0,1,0)</definedName>
    <definedName name="Válvulas" localSheetId="3">#REF!</definedName>
    <definedName name="Válvulas" localSheetId="2">#REF!</definedName>
    <definedName name="Válvulas">#REF!</definedName>
    <definedName name="Var">[21]Varios.!$E$1:$E$65536</definedName>
    <definedName name="VARIACION1" localSheetId="3">#REF!</definedName>
    <definedName name="VARIACION1" localSheetId="2">#REF!</definedName>
    <definedName name="VARIACION1">#REF!</definedName>
    <definedName name="Varios" localSheetId="3">#REF!</definedName>
    <definedName name="Varios" localSheetId="2">#REF!</definedName>
    <definedName name="Varios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 localSheetId="2">#REF!</definedName>
    <definedName name="VentaAiu">#REF!</definedName>
    <definedName name="VEX" localSheetId="3">[12]Tablas!#REF!</definedName>
    <definedName name="VEX" localSheetId="2">[12]Tablas!#REF!</definedName>
    <definedName name="VEX">[12]Tablas!#REF!</definedName>
    <definedName name="VEX_ON" localSheetId="3">#REF!</definedName>
    <definedName name="VEX_ON" localSheetId="2">#REF!</definedName>
    <definedName name="VEX_ON">#REF!</definedName>
    <definedName name="VEX1_1" localSheetId="3">[12]Tablas!#REF!</definedName>
    <definedName name="VEX1_1" localSheetId="2">[12]Tablas!#REF!</definedName>
    <definedName name="VEX1_1">[12]Tablas!#REF!</definedName>
    <definedName name="VEX1_1_1" localSheetId="3">[12]Tablas!#REF!</definedName>
    <definedName name="VEX1_1_1" localSheetId="2">[12]Tablas!#REF!</definedName>
    <definedName name="VEX1_1_1">[12]Tablas!#REF!</definedName>
    <definedName name="VEX1_1_2" localSheetId="3">[12]Tablas!#REF!</definedName>
    <definedName name="VEX1_1_2" localSheetId="2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'[79]7422CW00'!#REF!</definedName>
    <definedName name="VFR" localSheetId="3">#REF!</definedName>
    <definedName name="VFR" localSheetId="2">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[97]Tablas!$A$6:$A$26</definedName>
    <definedName name="VigenciaDolares" localSheetId="3">#REF!</definedName>
    <definedName name="VigenciaDolares" localSheetId="2">#REF!</definedName>
    <definedName name="VigenciaDolares">#REF!</definedName>
    <definedName name="VigenciaPesos" localSheetId="3">#REF!</definedName>
    <definedName name="VigenciaPesos" localSheetId="2">#REF!</definedName>
    <definedName name="VigenciaPesos">#REF!</definedName>
    <definedName name="VIGFUTURA">[97]Tablas!$J$6:$J$8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[53]Personalizar!$E$15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3">#REF!</definedName>
    <definedName name="vpt" localSheetId="2">#REF!</definedName>
    <definedName name="vpt">#REF!</definedName>
    <definedName name="VRP" localSheetId="3">[12]Tablas!#REF!</definedName>
    <definedName name="VRP" localSheetId="2">[12]Tablas!#REF!</definedName>
    <definedName name="VRP">[12]Tablas!#REF!</definedName>
    <definedName name="VRP_PETROQ" localSheetId="3">#REF!</definedName>
    <definedName name="VRP_PETROQ" localSheetId="2">#REF!</definedName>
    <definedName name="VRP_PETROQ">#REF!</definedName>
    <definedName name="VRP1_1" localSheetId="3">[12]Tablas!#REF!</definedName>
    <definedName name="VRP1_1" localSheetId="2">[12]Tablas!#REF!</definedName>
    <definedName name="VRP1_1">[12]Tablas!#REF!</definedName>
    <definedName name="VRP1_1_1" localSheetId="3">[12]Tablas!#REF!</definedName>
    <definedName name="VRP1_1_1" localSheetId="2">[12]Tablas!#REF!</definedName>
    <definedName name="VRP1_1_1">[12]Tablas!#REF!</definedName>
    <definedName name="VRP1_1_10" localSheetId="3">[12]Tablas!#REF!</definedName>
    <definedName name="VRP1_1_10" localSheetId="2">[12]Tablas!#REF!</definedName>
    <definedName name="VRP1_1_10">[12]Tablas!#REF!</definedName>
    <definedName name="VRP1_1_11" localSheetId="3">[12]Tablas!#REF!</definedName>
    <definedName name="VRP1_1_11" localSheetId="2">[12]Tablas!#REF!</definedName>
    <definedName name="VRP1_1_11">[12]Tablas!#REF!</definedName>
    <definedName name="VRP1_1_12" localSheetId="3">[12]Tablas!#REF!</definedName>
    <definedName name="VRP1_1_12" localSheetId="2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3">#REF!</definedName>
    <definedName name="vsp" localSheetId="2">#REF!</definedName>
    <definedName name="vsp">#REF!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3">#REF!</definedName>
    <definedName name="VVV" localSheetId="2">#REF!</definedName>
    <definedName name="VVV">#REF!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'[118]2004'!#REF!</definedName>
    <definedName name="Wcut" localSheetId="3">#REF!</definedName>
    <definedName name="Wcut" localSheetId="2">#REF!</definedName>
    <definedName name="Wcut">#REF!</definedName>
    <definedName name="WD" localSheetId="3">#REF!</definedName>
    <definedName name="WD" localSheetId="2">#REF!</definedName>
    <definedName name="WD">#REF!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 localSheetId="3">#REF!</definedName>
    <definedName name="wedw" localSheetId="2">#REF!</definedName>
    <definedName name="wedw">#REF!</definedName>
    <definedName name="WEFWE" localSheetId="3">'[39]Res-Accide-10'!#REF!</definedName>
    <definedName name="WEFWE" localSheetId="2">'[39]Res-Accide-10'!#REF!</definedName>
    <definedName name="WEFWE">'[39]Res-Accide-10'!#REF!</definedName>
    <definedName name="WER">'[39]Res-Accide-10'!$S$2:$S$7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 localSheetId="3">#REF!</definedName>
    <definedName name="WQ" localSheetId="2">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3" hidden="1">{#N/A,#N/A,TRUE,"T1"}</definedName>
    <definedName name="wrn.OPERADORES." localSheetId="2" hidden="1">{#N/A,#N/A,TRUE,"T1"}</definedName>
    <definedName name="wrn.OPERADORES." hidden="1">{#N/A,#N/A,TRUE,"T1"}</definedName>
    <definedName name="wrn.res7" localSheetId="3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3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2">#REF!</definedName>
    <definedName name="XX">#REF!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[119]!absc</definedName>
    <definedName name="xxxxx" localSheetId="0">[119]!absc</definedName>
    <definedName name="xxxxx">[119]!absc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2">#REF!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2">#REF!</definedName>
    <definedName name="XXXXXXXXXXXX">#REF!</definedName>
    <definedName name="XZS" localSheetId="3" hidden="1">#REF!</definedName>
    <definedName name="XZS" localSheetId="2" hidden="1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[27]!absc</definedName>
    <definedName name="Y" localSheetId="0">[27]!absc</definedName>
    <definedName name="Y">[27]!absc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2">#REF!</definedName>
    <definedName name="YA">#REF!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tyj">[12]Tablas!#REF!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'[120]AISLAMIENTO CATEGORIAS II Y III'!$G$1:$I$65536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2">#REF!</definedName>
    <definedName name="ZDF">#REF!</definedName>
    <definedName name="ZONA1" localSheetId="3">#REF!</definedName>
    <definedName name="ZONA1" localSheetId="2">#REF!</definedName>
    <definedName name="ZONA1">#REF!</definedName>
    <definedName name="ZONA3" localSheetId="3">#REF!</definedName>
    <definedName name="ZONA3" localSheetId="2">#REF!</definedName>
    <definedName name="ZONA3">#REF!</definedName>
    <definedName name="ZONA4">#REF!</definedName>
    <definedName name="zx" localSheetId="3">'APU PMA'!ERR</definedName>
    <definedName name="zx" localSheetId="2">'APU PMT'!ERR</definedName>
    <definedName name="zx">[0]!ERR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[11]Tablas!#REF!</definedName>
    <definedName name="ZZZZZZZZ">[11]Tablas!#REF!</definedName>
    <definedName name="ZZZZZZZZZZZ">'[54]A. P. U.'!#REF!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4" i="100" l="1"/>
  <c r="I21" i="123"/>
  <c r="I19" i="123"/>
  <c r="I18" i="123"/>
  <c r="I16" i="123"/>
  <c r="H16" i="123"/>
  <c r="I15" i="123"/>
  <c r="I14" i="123"/>
  <c r="J22" i="123" s="1"/>
  <c r="L22" i="123" s="1"/>
  <c r="I11" i="123"/>
  <c r="BR1" i="123"/>
  <c r="BE1" i="123"/>
  <c r="AX1" i="123"/>
  <c r="AW1" i="123"/>
  <c r="AR1" i="123"/>
  <c r="AY1" i="123" s="1"/>
  <c r="AQ1" i="123"/>
  <c r="L23" i="122"/>
  <c r="K23" i="122"/>
  <c r="J23" i="122"/>
  <c r="I23" i="122"/>
  <c r="H23" i="122"/>
  <c r="K21" i="122"/>
  <c r="L21" i="122" s="1"/>
  <c r="J21" i="122"/>
  <c r="I21" i="122"/>
  <c r="H21" i="122"/>
  <c r="K20" i="122"/>
  <c r="L20" i="122" s="1"/>
  <c r="J20" i="122"/>
  <c r="I20" i="122"/>
  <c r="H20" i="122"/>
  <c r="L14" i="122"/>
  <c r="L13" i="122"/>
  <c r="BX2" i="122"/>
  <c r="BK2" i="122"/>
  <c r="BD2" i="122"/>
  <c r="BC2" i="122"/>
  <c r="AX2" i="122"/>
  <c r="BE2" i="122" s="1"/>
  <c r="AW2" i="122"/>
  <c r="L24" i="122" l="1"/>
  <c r="L25" i="122" s="1"/>
  <c r="L26" i="122" s="1"/>
  <c r="L28" i="122" s="1"/>
  <c r="S28" i="122" s="1"/>
  <c r="K30" i="121" l="1"/>
  <c r="K29" i="121"/>
  <c r="K28" i="121"/>
  <c r="K27" i="121"/>
  <c r="K26" i="121"/>
  <c r="K25" i="121"/>
  <c r="K24" i="121"/>
  <c r="K23" i="121"/>
  <c r="K21" i="121"/>
  <c r="K20" i="121"/>
  <c r="K19" i="121"/>
  <c r="K17" i="121"/>
  <c r="K16" i="121"/>
  <c r="K15" i="121"/>
  <c r="K14" i="121"/>
  <c r="Q30" i="100"/>
  <c r="Q29" i="100"/>
  <c r="Q28" i="100"/>
  <c r="Q27" i="100"/>
  <c r="Q26" i="100"/>
  <c r="Q25" i="100"/>
  <c r="Q24" i="100"/>
  <c r="Q23" i="100"/>
  <c r="Q21" i="100"/>
  <c r="Q20" i="100"/>
  <c r="Q19" i="100"/>
  <c r="Q17" i="100"/>
  <c r="Q16" i="100"/>
  <c r="Q15" i="100"/>
  <c r="Q14" i="100"/>
  <c r="K30" i="100"/>
  <c r="K29" i="100"/>
  <c r="K28" i="100"/>
  <c r="K27" i="100"/>
  <c r="K26" i="100"/>
  <c r="K25" i="100"/>
  <c r="K24" i="100"/>
  <c r="K23" i="100"/>
  <c r="K21" i="100"/>
  <c r="K20" i="100"/>
  <c r="K19" i="100"/>
  <c r="K17" i="100"/>
  <c r="K16" i="100"/>
  <c r="K15" i="100"/>
  <c r="K14" i="100"/>
  <c r="K31" i="121" l="1"/>
  <c r="K35" i="121" s="1"/>
  <c r="K31" i="100"/>
  <c r="K35" i="100" s="1"/>
  <c r="R35" i="100" s="1"/>
  <c r="S35" i="100" s="1"/>
</calcChain>
</file>

<file path=xl/sharedStrings.xml><?xml version="1.0" encoding="utf-8"?>
<sst xmlns="http://schemas.openxmlformats.org/spreadsheetml/2006/main" count="393" uniqueCount="210">
  <si>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</si>
  <si>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</si>
  <si>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</si>
  <si>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</si>
  <si>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</si>
  <si>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</si>
  <si>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</si>
  <si>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</si>
  <si>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</si>
  <si>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</si>
  <si>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</si>
  <si>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</si>
  <si>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</si>
  <si>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</si>
  <si>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</si>
  <si>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</si>
  <si>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</si>
  <si>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</si>
  <si>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</si>
  <si>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</si>
  <si>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</si>
  <si>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</si>
  <si>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</si>
  <si>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</si>
  <si>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</si>
  <si>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</si>
  <si>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</si>
  <si>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</si>
  <si>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</si>
  <si>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</si>
  <si>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ML</t>
  </si>
  <si>
    <t>M3</t>
  </si>
  <si>
    <t>M2</t>
  </si>
  <si>
    <t>KG</t>
  </si>
  <si>
    <t>3.08.19</t>
  </si>
  <si>
    <t>PRELIMINARES</t>
  </si>
  <si>
    <t>1.11.06</t>
  </si>
  <si>
    <t>1.02.17</t>
  </si>
  <si>
    <t>BASE EN MATERIAL DE AFIRMADO COMPACTADO</t>
  </si>
  <si>
    <t>EXCAVACION MANUAL EN MATERIAL COMUN (INCLUYE RETIRO)</t>
  </si>
  <si>
    <t>VALOR TOTAL (1+3+2)</t>
  </si>
  <si>
    <r>
      <t>[La entidad puede utilizar este formulario de detalle del</t>
    </r>
    <r>
      <rPr>
        <b/>
        <u/>
        <sz val="11"/>
        <color theme="1"/>
        <rFont val="Arial"/>
        <family val="2"/>
      </rPr>
      <t xml:space="preserve"> presupuesto oficial</t>
    </r>
    <r>
      <rPr>
        <sz val="11"/>
        <color theme="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</si>
  <si>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VALOR PRESIO GOBER</t>
  </si>
  <si>
    <t>VR INCLUIDO AIU</t>
  </si>
  <si>
    <t>1.1</t>
  </si>
  <si>
    <t>1.2</t>
  </si>
  <si>
    <t>1.3</t>
  </si>
  <si>
    <t>1.4</t>
  </si>
  <si>
    <t>1.01.68</t>
  </si>
  <si>
    <t>1.01.11</t>
  </si>
  <si>
    <t>1.01.14</t>
  </si>
  <si>
    <t>3.05.02</t>
  </si>
  <si>
    <t xml:space="preserve">LOCALIZACIÓN Y REPLANTEO OBRA ARQUITECTÓNICA </t>
  </si>
  <si>
    <t>DEMOLICIÓN SARDINEL (INCLUYE RETIRO)</t>
  </si>
  <si>
    <t>CORTE DE PAVIMENTO EN CONCRETO HIDRAULICO (INCLUYE SELLADO)</t>
  </si>
  <si>
    <t>MEJORAMIENTOS</t>
  </si>
  <si>
    <t>2.1</t>
  </si>
  <si>
    <t>2.2</t>
  </si>
  <si>
    <t>2.3</t>
  </si>
  <si>
    <t>3.02.03</t>
  </si>
  <si>
    <t>EXCAVACION DE CORTES, CANALES Y PRESTAMOS EN MATERIAL COMUN A MAQUINA INCLUYE CARGUE Y ACARREO LIBRE DE 5 KM</t>
  </si>
  <si>
    <t>CONSTRUCCION</t>
  </si>
  <si>
    <t>3.1</t>
  </si>
  <si>
    <t>1.18.04</t>
  </si>
  <si>
    <t>3.2</t>
  </si>
  <si>
    <t>3.08.11</t>
  </si>
  <si>
    <t>3.3</t>
  </si>
  <si>
    <t>3.4</t>
  </si>
  <si>
    <t>3.08.18</t>
  </si>
  <si>
    <t>3.5</t>
  </si>
  <si>
    <t>3.08.20</t>
  </si>
  <si>
    <t>3.6</t>
  </si>
  <si>
    <t>3.08.21</t>
  </si>
  <si>
    <t>3.7</t>
  </si>
  <si>
    <t>3.8</t>
  </si>
  <si>
    <t>1.11.31</t>
  </si>
  <si>
    <t>CONCRETO ESTRIADO RAMPAS 17.5 MPa - (2500 PSI)</t>
  </si>
  <si>
    <t>CONSTRUCCION DE ANDENES EN CONCRETO DE 17.5 MPa - (2500 PSI)</t>
  </si>
  <si>
    <t>SUMINISTRO E INSTALACIÓN DE BORDILLO PREFABRICADO  A-80</t>
  </si>
  <si>
    <t>SUMINISTRO E INSTALACIÓN LOSETA PODOTÁCTIL GUÍA (LÍNEAS) 40*40 CM</t>
  </si>
  <si>
    <t>SUMINISTRO E INSTALACIÓN LOSETA PODOTÁCTIL ALERTA (PUNTOS) 40*40 CM</t>
  </si>
  <si>
    <t>SUMINISTRO E INSTALACIÓN DE ADOQUÍN VEHICULAR CONCRETO 8 CM</t>
  </si>
  <si>
    <t>SUMINISTRO E INSTALACION DE SARDINEL</t>
  </si>
  <si>
    <t>SUBTOTAL OBRAS (1)</t>
  </si>
  <si>
    <r>
      <t xml:space="preserve">PLAN DE MANEJO DE TRANSITO (2)  </t>
    </r>
    <r>
      <rPr>
        <b/>
        <sz val="11"/>
        <color rgb="FFFF0000"/>
        <rFont val="Arial"/>
        <family val="2"/>
      </rPr>
      <t>(este ítem no puede ser modificado por el oferente)</t>
    </r>
  </si>
  <si>
    <r>
      <t xml:space="preserve">PLAN DE MANEJO AMBIENTAL (3)  </t>
    </r>
    <r>
      <rPr>
        <b/>
        <sz val="11"/>
        <color rgb="FFFF0000"/>
        <rFont val="Arial"/>
        <family val="2"/>
      </rPr>
      <t>(este ítem no puede ser modificado por el oferente)</t>
    </r>
  </si>
  <si>
    <t>P.O</t>
  </si>
  <si>
    <t>DEMOLICION ANDEN / CONTRAPISO CONCRETO E=7.6 cm A 12cm</t>
  </si>
  <si>
    <t>FIRMA DEL PROPONENTE</t>
  </si>
  <si>
    <t>MALLA ELECTROSOLDADA 0.15 X 0.15 M D= 4MM (INCLUYE SUMINISTRO FIJACION E INSTALACION)</t>
  </si>
  <si>
    <t>3.13.24</t>
  </si>
  <si>
    <t>PLAN DE MANEJO DE TRANSITO  (PMT)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</si>
  <si>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</si>
  <si>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</si>
  <si>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</si>
  <si>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</si>
  <si>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</si>
  <si>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</si>
  <si>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</si>
  <si>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</si>
  <si>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</si>
  <si>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</si>
  <si>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</si>
  <si>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</si>
  <si>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</si>
  <si>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</si>
  <si>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</si>
  <si>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</si>
  <si>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</si>
  <si>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</si>
  <si>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</si>
  <si>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</si>
  <si>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</si>
  <si>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</si>
  <si>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</si>
  <si>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</si>
  <si>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</si>
  <si>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</si>
  <si>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</si>
  <si>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</si>
  <si>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</si>
  <si>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</si>
  <si>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</si>
  <si>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</si>
  <si>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</si>
  <si>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</si>
  <si>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</si>
  <si>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</si>
  <si>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</si>
  <si>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</si>
  <si>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</si>
  <si>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</si>
  <si>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</si>
  <si>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</si>
  <si>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</si>
  <si>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</si>
  <si>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</si>
  <si>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</si>
  <si>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</si>
  <si>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SI-164 CONSTRUCCIÓN Y/O REHABILITACIÓN Y/O ADECUACIÓN DE ANDENES Y/O DE SENDEROS EN ESPACIO PÚBLICO DENTRO DEL ÁREA URBANA DEL MUNICIPIO DE TUNJA</t>
  </si>
  <si>
    <t>PRESUPUESTO
PMT</t>
  </si>
  <si>
    <t>ITEM</t>
  </si>
  <si>
    <t>FUENTE</t>
  </si>
  <si>
    <t>UND</t>
  </si>
  <si>
    <t>DEDICACION</t>
  </si>
  <si>
    <t>CANT.</t>
  </si>
  <si>
    <t>VR. UNIT COTIZACIÓN 1</t>
  </si>
  <si>
    <t>VR. UNIT COTIZACIÓN 2</t>
  </si>
  <si>
    <t>VR. UNIT COTIZACIÓN 3</t>
  </si>
  <si>
    <t>VALOR UNITARIO PROMEDIO</t>
  </si>
  <si>
    <t>VR. TOTAL</t>
  </si>
  <si>
    <t>PLAN DE MANEJO DE TRAFICO</t>
  </si>
  <si>
    <t>PERSONAL ( B )</t>
  </si>
  <si>
    <t>PERSONAL</t>
  </si>
  <si>
    <t>1,1,1</t>
  </si>
  <si>
    <t>PRECIO GOBERNACION</t>
  </si>
  <si>
    <t>TECNOLOGO EN AREAS DE INGENIERIA (INCLUYE SALARIO BASE + FACTOR PRESTACIONAL DEL 72.81%)</t>
  </si>
  <si>
    <t>MES</t>
  </si>
  <si>
    <t xml:space="preserve">TOTAL ( PERSONAL )  </t>
  </si>
  <si>
    <t>DISPOSITIVOS, SEÑALIZACION Y EQUIPOS ( A )</t>
  </si>
  <si>
    <t xml:space="preserve">DISPOSITIVOS DE CONTROL </t>
  </si>
  <si>
    <t>COTIZACION</t>
  </si>
  <si>
    <t>DELINEADORES TUBULARES (COLOMBINAS)</t>
  </si>
  <si>
    <t>1,1,2</t>
  </si>
  <si>
    <t>CINTA PLASTICA "PELIGRO NO PASE" X 500 m</t>
  </si>
  <si>
    <t>SEÑALIZACION</t>
  </si>
  <si>
    <t>1,2,1</t>
  </si>
  <si>
    <t>SEÑALES PORTATILES DE OBRA EN LA VÍA SIO-01</t>
  </si>
  <si>
    <t xml:space="preserve">SUBTOTAL ( DISPOSITIVOS, SEÑALIZACION Y EQUIPOS)  </t>
  </si>
  <si>
    <t>IVA 19 %</t>
  </si>
  <si>
    <t>TOTAL DISPOSITIVOS, SEÑALIZACION Y EQUIPOS</t>
  </si>
  <si>
    <t>TOTAL PLAN MANEJO DE TRAFICO</t>
  </si>
  <si>
    <t>Nota: Para el pago de este item se debe presentar el informe correspondiente donde se pueda verificar el cumplimiento de la actividad</t>
  </si>
  <si>
    <t>PLAN DE MANEJO AMBIENTAL (PMA)</t>
  </si>
  <si>
    <t>UNIDAD</t>
  </si>
  <si>
    <t>VR UNITARIO</t>
  </si>
  <si>
    <t xml:space="preserve">PERSONAL </t>
  </si>
  <si>
    <t>A.1</t>
  </si>
  <si>
    <t>5.01.35 TECNOLOGO EN AREAS DE INGENIERIA (INCLUYE SALARIO BASE + FACTOR PRESTACIONAL DEL 72.81%)</t>
  </si>
  <si>
    <t>PROGRAMA DE INVERSIÓN PARA LA EJECUCIÓN DEL PLAN DE MANEJO AMBIENTAL</t>
  </si>
  <si>
    <t>B.1</t>
  </si>
  <si>
    <t xml:space="preserve">PLAN DE TRANSPORTE Y DESCARGA DE MATERIAL </t>
  </si>
  <si>
    <t>B.1.1.</t>
  </si>
  <si>
    <t>3.12.01 CARGUE Y TRANSPORTE DE MATERIALES SUELTOS, PRODUCTO DE SOBRANTES Y/O DERRUMBES (INCLUYE ACARREO LIBRE )</t>
  </si>
  <si>
    <t>B.1.2.</t>
  </si>
  <si>
    <t>REFERENCIA PRECIO GOBERNACION 3.13.15</t>
  </si>
  <si>
    <t>AUXILIAR DE OBRA 1 (A)</t>
  </si>
  <si>
    <t>Jornal</t>
  </si>
  <si>
    <t>B.1.3.</t>
  </si>
  <si>
    <t xml:space="preserve">N/A </t>
  </si>
  <si>
    <t>Herrramienta y Equipo Menor(% M.O)</t>
  </si>
  <si>
    <t>%</t>
  </si>
  <si>
    <t>B.2</t>
  </si>
  <si>
    <t>PLAN DE SEGURIDAD E HIGIENE INDUSTRIAL</t>
  </si>
  <si>
    <t>B.2.1.</t>
  </si>
  <si>
    <t>REFERENCIA PRECIO GOBERNACION 1.01.05</t>
  </si>
  <si>
    <t>CARROTANQUE</t>
  </si>
  <si>
    <t>hr</t>
  </si>
  <si>
    <t>B.2.2.</t>
  </si>
  <si>
    <t>REFERENCIA PRECIO GOBERNACION 1.06.35</t>
  </si>
  <si>
    <t>TANQUE PLASTICO 500 LT</t>
  </si>
  <si>
    <t>B.3</t>
  </si>
  <si>
    <t>PLAN DE CONTROL Y DISPOSICIÓN DE MATERIAL E DEMOLICIÓN /ESCOMBROS</t>
  </si>
  <si>
    <t>B.3.1.</t>
  </si>
  <si>
    <t>3.13.09 CERRAMIENTO EN VARA ROLLIZA Y LONA H=1.50 M . DISTANCIA ENTRE POSTES 2 M</t>
  </si>
  <si>
    <t>TOTAL PLAN DE MANEJO AMBIENTAL (PMA)</t>
  </si>
  <si>
    <t>El valor se tomó con base en la Resolución No. 089 del 11 de Febrero de 2021, por medio del cual se actualiza y se fija la lista de precios unitarios de obra pública y de consultoría del Municipio de Tunja - Boyacá.  
Capítulo 5.01 SUELDOS Y SALARIOS
SubCap. 5.01.01 SUELDOS Y SALARIOS 
Actividad 5.01.35 TECNOLOGO EN AREAS DE INGENIERIA (INCLUYE SALARIO BASE + FACTOR PRESTACIONAL DEL 72.81%)  PRECIO POR  MES</t>
  </si>
  <si>
    <t>Nota: Se ejecutará una vez cada uno de los planes sean aprobados por el interventor y se pagará conforme a lo ejecutado, y se encuentre justificado dentro del informe, aprobado por interventoría.</t>
  </si>
  <si>
    <t>Los precios unitarios utilizados se tomaron con base en la Resolución No. 089 del 11 de Febrero de 2021, por medio del cual se actualiza y se fija la lista de precios unitarios de obra pública y de consultoría del Municipio de Tunja - Boyacá.  Los códigos usados se detallan en la columna ITEM.</t>
  </si>
  <si>
    <t>Elaboración de informes ambientales con registro fotográfico, elaboración y diligenciamiento de formatos de seguimiento.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</si>
</sst>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-* #,##0.00\ _€_-;\-* #,##0.00\ _€_-;_-* &quot;-&quot;??\ _€_-;_-@_-"/>
    <numFmt numFmtId="169" formatCode="_ &quot;$&quot;\ * #,##0_ ;_ &quot;$&quot;\ * \-#,##0_ ;_ &quot;$&quot;\ * &quot;-&quot;_ ;_ @_ "/>
    <numFmt numFmtId="170" formatCode="&quot;$&quot;\ #,##0.00;[Red]&quot;$&quot;\ \-#,##0.00"/>
    <numFmt numFmtId="171" formatCode="&quot;$&quot;\ #,##0.00_);\(&quot;$&quot;\ #,##0.00\)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  <numFmt numFmtId="179" formatCode="_-[$$-240A]* #,##0_-;\-[$$-240A]* #,##0_-;_-[$$-240A]* &quot;-&quot;??_-;_-@_-"/>
    <numFmt numFmtId="180" formatCode="&quot;$&quot;\ #,##0_);\(&quot;$&quot;\ #,##0\)"/>
    <numFmt numFmtId="181" formatCode="_-&quot;$&quot;\ * #,##0_-;\-&quot;$&quot;\ * #,##0_-;_-&quot;$&quot;\ * &quot;-&quot;??_-;_-@_-"/>
    <numFmt numFmtId="182" formatCode="_-&quot;$&quot;* #,##0_-;\-&quot;$&quot;* #,##0_-;_-&quot;$&quot;* &quot;-&quot;_-;_-@_-"/>
    <numFmt numFmtId="183" formatCode="0.0%"/>
    <numFmt numFmtId="184" formatCode="_-&quot;$&quot;* #,##0.00_-;\-&quot;$&quot;* #,##0.00_-;_-&quot;$&quot;* &quot;-&quot;_-;_-@_-"/>
    <numFmt numFmtId="185" formatCode="0.000%"/>
    <numFmt numFmtId="186" formatCode="0.000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6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"/>
      <family val="2"/>
    </font>
    <font>
      <sz val="11"/>
      <color theme="1"/>
      <name val="Arial Narrow"/>
      <family val="2"/>
    </font>
    <font>
      <sz val="9"/>
      <color indexed="22"/>
      <name val="Arial Narrow"/>
      <family val="2"/>
    </font>
    <font>
      <b/>
      <sz val="18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sz val="9"/>
      <color theme="1"/>
      <name val="Arial Narrow"/>
      <family val="2"/>
    </font>
    <font>
      <b/>
      <sz val="8"/>
      <color indexed="12"/>
      <name val="Arial Narrow"/>
      <family val="2"/>
    </font>
    <font>
      <u/>
      <sz val="10"/>
      <color indexed="12"/>
      <name val="Arial"/>
      <family val="2"/>
    </font>
    <font>
      <u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6"/>
      <color theme="1"/>
      <name val="Arial Narrow"/>
      <family val="2"/>
    </font>
    <font>
      <b/>
      <sz val="16"/>
      <name val="Arial Narrow"/>
      <family val="2"/>
    </font>
    <font>
      <sz val="16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indexed="10"/>
      <name val="Arial Narrow"/>
      <family val="2"/>
    </font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7" fontId="2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2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82" fontId="1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</cellStyleXfs>
  <cellXfs count="326">
    <xf numFmtId="0" fontId="0" fillId="0" borderId="0" xfId="0"/>
    <xf numFmtId="0" fontId="5" fillId="0" borderId="0" xfId="18" applyFont="1"/>
    <xf numFmtId="0" fontId="5" fillId="0" borderId="0" xfId="18" applyFont="1" applyAlignment="1">
      <alignment horizontal="center"/>
    </xf>
    <xf numFmtId="0" fontId="6" fillId="0" borderId="0" xfId="18" applyFont="1"/>
    <xf numFmtId="0" fontId="5" fillId="0" borderId="27" xfId="18" applyFont="1" applyBorder="1"/>
    <xf numFmtId="0" fontId="5" fillId="0" borderId="28" xfId="18" applyFont="1" applyBorder="1"/>
    <xf numFmtId="0" fontId="5" fillId="0" borderId="28" xfId="18" applyFont="1" applyBorder="1" applyAlignment="1">
      <alignment horizontal="center"/>
    </xf>
    <xf numFmtId="0" fontId="5" fillId="0" borderId="29" xfId="18" applyFont="1" applyBorder="1"/>
    <xf numFmtId="0" fontId="5" fillId="0" borderId="30" xfId="18" applyFont="1" applyBorder="1"/>
    <xf numFmtId="0" fontId="5" fillId="0" borderId="32" xfId="18" applyFont="1" applyBorder="1"/>
    <xf numFmtId="0" fontId="9" fillId="0" borderId="33" xfId="19" applyFont="1" applyBorder="1" applyAlignment="1">
      <alignment horizontal="left" vertical="center"/>
    </xf>
    <xf numFmtId="0" fontId="10" fillId="0" borderId="33" xfId="19" applyFont="1" applyBorder="1" applyAlignment="1">
      <alignment horizontal="left" vertical="center"/>
    </xf>
    <xf numFmtId="0" fontId="5" fillId="3" borderId="0" xfId="18" applyFont="1" applyFill="1"/>
    <xf numFmtId="0" fontId="5" fillId="3" borderId="34" xfId="18" applyFont="1" applyFill="1" applyBorder="1"/>
    <xf numFmtId="0" fontId="5" fillId="3" borderId="32" xfId="18" applyFont="1" applyFill="1" applyBorder="1"/>
    <xf numFmtId="0" fontId="6" fillId="3" borderId="0" xfId="18" applyFont="1" applyFill="1"/>
    <xf numFmtId="0" fontId="5" fillId="0" borderId="34" xfId="18" applyFont="1" applyBorder="1"/>
    <xf numFmtId="0" fontId="11" fillId="0" borderId="6" xfId="21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/>
    </xf>
    <xf numFmtId="0" fontId="12" fillId="0" borderId="1" xfId="21" applyFont="1" applyBorder="1" applyAlignment="1">
      <alignment horizontal="center" vertical="center"/>
    </xf>
    <xf numFmtId="0" fontId="12" fillId="0" borderId="1" xfId="21" applyFont="1" applyBorder="1" applyAlignment="1">
      <alignment horizontal="left" vertical="center" wrapText="1"/>
    </xf>
    <xf numFmtId="4" fontId="12" fillId="0" borderId="1" xfId="22" applyNumberFormat="1" applyFont="1" applyBorder="1" applyAlignment="1">
      <alignment vertical="center" wrapText="1"/>
    </xf>
    <xf numFmtId="0" fontId="12" fillId="0" borderId="1" xfId="24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left" vertical="center" wrapText="1"/>
    </xf>
    <xf numFmtId="0" fontId="12" fillId="0" borderId="1" xfId="24" applyFont="1" applyBorder="1" applyAlignment="1">
      <alignment horizontal="left" vertical="center" wrapText="1"/>
    </xf>
    <xf numFmtId="0" fontId="5" fillId="0" borderId="0" xfId="25" applyFont="1"/>
    <xf numFmtId="0" fontId="5" fillId="0" borderId="30" xfId="25" applyFont="1" applyBorder="1"/>
    <xf numFmtId="0" fontId="5" fillId="0" borderId="32" xfId="25" applyFont="1" applyBorder="1"/>
    <xf numFmtId="0" fontId="13" fillId="0" borderId="0" xfId="25" applyFont="1"/>
    <xf numFmtId="49" fontId="11" fillId="0" borderId="0" xfId="26" applyNumberFormat="1" applyFont="1" applyAlignment="1">
      <alignment horizontal="right" vertical="center"/>
    </xf>
    <xf numFmtId="172" fontId="11" fillId="0" borderId="0" xfId="26" applyNumberFormat="1" applyFont="1" applyAlignment="1">
      <alignment vertical="center"/>
    </xf>
    <xf numFmtId="0" fontId="12" fillId="0" borderId="0" xfId="27" applyFont="1"/>
    <xf numFmtId="0" fontId="12" fillId="0" borderId="0" xfId="27" applyFont="1" applyAlignment="1">
      <alignment horizontal="center"/>
    </xf>
    <xf numFmtId="0" fontId="12" fillId="0" borderId="0" xfId="21" applyFont="1" applyAlignment="1">
      <alignment horizontal="center" vertical="center"/>
    </xf>
    <xf numFmtId="2" fontId="12" fillId="0" borderId="0" xfId="27" applyNumberFormat="1" applyFont="1"/>
    <xf numFmtId="174" fontId="12" fillId="0" borderId="0" xfId="28" applyNumberFormat="1" applyFont="1"/>
    <xf numFmtId="39" fontId="11" fillId="0" borderId="0" xfId="28" applyNumberFormat="1" applyFont="1" applyAlignment="1">
      <alignment vertical="center"/>
    </xf>
    <xf numFmtId="0" fontId="11" fillId="0" borderId="39" xfId="5" applyFont="1" applyBorder="1" applyAlignment="1">
      <alignment vertical="center"/>
    </xf>
    <xf numFmtId="175" fontId="5" fillId="0" borderId="32" xfId="25" applyNumberFormat="1" applyFont="1" applyBorder="1"/>
    <xf numFmtId="172" fontId="11" fillId="2" borderId="13" xfId="29" applyNumberFormat="1" applyFont="1" applyFill="1" applyBorder="1" applyAlignment="1">
      <alignment horizontal="center" vertical="center"/>
    </xf>
    <xf numFmtId="177" fontId="5" fillId="0" borderId="32" xfId="25" applyNumberFormat="1" applyFont="1" applyBorder="1"/>
    <xf numFmtId="172" fontId="11" fillId="2" borderId="1" xfId="29" applyNumberFormat="1" applyFont="1" applyFill="1" applyBorder="1" applyAlignment="1">
      <alignment horizontal="center" vertical="center"/>
    </xf>
    <xf numFmtId="0" fontId="14" fillId="0" borderId="0" xfId="25" applyFont="1"/>
    <xf numFmtId="0" fontId="5" fillId="0" borderId="40" xfId="25" applyFont="1" applyBorder="1"/>
    <xf numFmtId="0" fontId="5" fillId="0" borderId="41" xfId="18" applyFont="1" applyBorder="1"/>
    <xf numFmtId="0" fontId="5" fillId="0" borderId="41" xfId="18" applyFont="1" applyBorder="1" applyAlignment="1">
      <alignment horizontal="center"/>
    </xf>
    <xf numFmtId="0" fontId="5" fillId="0" borderId="42" xfId="18" applyFont="1" applyBorder="1"/>
    <xf numFmtId="0" fontId="6" fillId="0" borderId="0" xfId="18" applyFont="1" applyAlignment="1">
      <alignment horizontal="center"/>
    </xf>
    <xf numFmtId="43" fontId="6" fillId="0" borderId="0" xfId="1" applyFont="1"/>
    <xf numFmtId="43" fontId="6" fillId="3" borderId="0" xfId="1" applyFont="1" applyFill="1"/>
    <xf numFmtId="43" fontId="5" fillId="0" borderId="0" xfId="1" applyFont="1"/>
    <xf numFmtId="43" fontId="13" fillId="0" borderId="0" xfId="1" applyFont="1"/>
    <xf numFmtId="43" fontId="14" fillId="0" borderId="0" xfId="1" applyFont="1"/>
    <xf numFmtId="0" fontId="5" fillId="0" borderId="0" xfId="18" applyFont="1" applyAlignment="1">
      <alignment wrapText="1"/>
    </xf>
    <xf numFmtId="0" fontId="5" fillId="0" borderId="28" xfId="18" applyFont="1" applyBorder="1" applyAlignment="1">
      <alignment wrapText="1"/>
    </xf>
    <xf numFmtId="49" fontId="11" fillId="0" borderId="0" xfId="26" applyNumberFormat="1" applyFont="1" applyAlignment="1">
      <alignment horizontal="right" vertical="center" wrapText="1"/>
    </xf>
    <xf numFmtId="0" fontId="12" fillId="0" borderId="0" xfId="27" applyFont="1" applyAlignment="1">
      <alignment wrapText="1"/>
    </xf>
    <xf numFmtId="178" fontId="5" fillId="0" borderId="41" xfId="4" applyNumberFormat="1" applyFont="1" applyBorder="1" applyAlignment="1">
      <alignment wrapText="1"/>
    </xf>
    <xf numFmtId="0" fontId="6" fillId="0" borderId="0" xfId="18" applyFont="1" applyAlignment="1">
      <alignment wrapText="1"/>
    </xf>
    <xf numFmtId="180" fontId="12" fillId="0" borderId="5" xfId="23" applyNumberFormat="1" applyFont="1" applyBorder="1" applyAlignment="1">
      <alignment horizontal="right" vertical="center" wrapText="1"/>
    </xf>
    <xf numFmtId="180" fontId="12" fillId="0" borderId="13" xfId="23" applyNumberFormat="1" applyFont="1" applyBorder="1" applyAlignment="1">
      <alignment horizontal="right" vertical="center" wrapText="1"/>
    </xf>
    <xf numFmtId="171" fontId="12" fillId="0" borderId="1" xfId="23" applyNumberFormat="1" applyFont="1" applyBorder="1" applyAlignment="1">
      <alignment horizontal="right" vertical="center" wrapText="1"/>
    </xf>
    <xf numFmtId="9" fontId="6" fillId="0" borderId="0" xfId="1" applyNumberFormat="1" applyFont="1"/>
    <xf numFmtId="0" fontId="11" fillId="4" borderId="14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/>
    </xf>
    <xf numFmtId="0" fontId="11" fillId="4" borderId="18" xfId="5" applyFont="1" applyFill="1" applyBorder="1" applyAlignment="1">
      <alignment vertical="center" wrapText="1"/>
    </xf>
    <xf numFmtId="0" fontId="11" fillId="4" borderId="19" xfId="5" applyFont="1" applyFill="1" applyBorder="1" applyAlignment="1">
      <alignment vertical="center"/>
    </xf>
    <xf numFmtId="9" fontId="12" fillId="4" borderId="5" xfId="14" applyFont="1" applyFill="1" applyBorder="1" applyAlignment="1">
      <alignment horizontal="center" vertical="center"/>
    </xf>
    <xf numFmtId="179" fontId="11" fillId="4" borderId="19" xfId="5" applyNumberFormat="1" applyFont="1" applyFill="1" applyBorder="1" applyAlignment="1">
      <alignment vertical="center"/>
    </xf>
    <xf numFmtId="0" fontId="12" fillId="0" borderId="25" xfId="24" applyFont="1" applyBorder="1" applyAlignment="1">
      <alignment vertical="center" wrapText="1"/>
    </xf>
    <xf numFmtId="0" fontId="14" fillId="0" borderId="0" xfId="27" applyFont="1"/>
    <xf numFmtId="0" fontId="12" fillId="0" borderId="26" xfId="24" applyFont="1" applyBorder="1" applyAlignment="1">
      <alignment vertical="center" wrapText="1"/>
    </xf>
    <xf numFmtId="0" fontId="12" fillId="0" borderId="16" xfId="24" applyFont="1" applyBorder="1" applyAlignment="1">
      <alignment vertical="center" wrapText="1"/>
    </xf>
    <xf numFmtId="0" fontId="12" fillId="0" borderId="17" xfId="24" applyFont="1" applyBorder="1" applyAlignment="1">
      <alignment vertical="center" wrapText="1"/>
    </xf>
    <xf numFmtId="0" fontId="12" fillId="0" borderId="0" xfId="24" applyFont="1" applyAlignment="1">
      <alignment vertical="center" wrapText="1"/>
    </xf>
    <xf numFmtId="0" fontId="12" fillId="0" borderId="21" xfId="24" applyFont="1" applyBorder="1" applyAlignment="1">
      <alignment vertical="center" wrapText="1"/>
    </xf>
    <xf numFmtId="0" fontId="12" fillId="0" borderId="20" xfId="24" applyFont="1" applyBorder="1" applyAlignment="1">
      <alignment vertical="center" wrapText="1"/>
    </xf>
    <xf numFmtId="0" fontId="12" fillId="0" borderId="22" xfId="24" applyFont="1" applyBorder="1" applyAlignment="1">
      <alignment vertical="center" wrapText="1"/>
    </xf>
    <xf numFmtId="0" fontId="12" fillId="0" borderId="38" xfId="24" applyFont="1" applyBorder="1" applyAlignment="1">
      <alignment vertical="center" wrapText="1"/>
    </xf>
    <xf numFmtId="43" fontId="17" fillId="0" borderId="0" xfId="1" applyFont="1"/>
    <xf numFmtId="43" fontId="18" fillId="0" borderId="0" xfId="1" applyFont="1"/>
    <xf numFmtId="43" fontId="19" fillId="0" borderId="0" xfId="1" applyFont="1" applyAlignment="1">
      <alignment horizontal="center" vertical="center" wrapText="1"/>
    </xf>
    <xf numFmtId="0" fontId="6" fillId="0" borderId="26" xfId="18" applyFont="1" applyBorder="1" applyAlignment="1">
      <alignment horizontal="center" wrapText="1"/>
    </xf>
    <xf numFmtId="179" fontId="13" fillId="0" borderId="0" xfId="25" applyNumberFormat="1" applyFont="1"/>
    <xf numFmtId="0" fontId="21" fillId="0" borderId="0" xfId="37" applyFont="1"/>
    <xf numFmtId="165" fontId="21" fillId="0" borderId="0" xfId="38" applyFont="1"/>
    <xf numFmtId="43" fontId="21" fillId="0" borderId="0" xfId="39" applyFont="1"/>
    <xf numFmtId="49" fontId="22" fillId="0" borderId="0" xfId="37" applyNumberFormat="1" applyFont="1" applyAlignment="1">
      <alignment horizontal="center"/>
    </xf>
    <xf numFmtId="0" fontId="21" fillId="0" borderId="47" xfId="37" applyFont="1" applyBorder="1" applyProtection="1">
      <protection hidden="1"/>
    </xf>
    <xf numFmtId="43" fontId="21" fillId="0" borderId="47" xfId="39" applyFont="1" applyBorder="1" applyProtection="1">
      <protection hidden="1"/>
    </xf>
    <xf numFmtId="43" fontId="21" fillId="0" borderId="0" xfId="39" applyFont="1" applyProtection="1">
      <protection hidden="1"/>
    </xf>
    <xf numFmtId="0" fontId="21" fillId="0" borderId="0" xfId="37" applyFont="1" applyProtection="1">
      <protection hidden="1"/>
    </xf>
    <xf numFmtId="49" fontId="21" fillId="0" borderId="48" xfId="37" applyNumberFormat="1" applyFont="1" applyBorder="1" applyAlignment="1" applyProtection="1">
      <alignment horizontal="center" vertical="top"/>
      <protection hidden="1"/>
    </xf>
    <xf numFmtId="49" fontId="14" fillId="0" borderId="49" xfId="37" applyNumberFormat="1" applyFont="1" applyBorder="1" applyAlignment="1" applyProtection="1">
      <alignment horizontal="center" vertical="top"/>
      <protection locked="0"/>
    </xf>
    <xf numFmtId="0" fontId="14" fillId="0" borderId="31" xfId="37" applyFont="1" applyBorder="1" applyAlignment="1" applyProtection="1">
      <alignment vertical="top" wrapText="1"/>
      <protection hidden="1"/>
    </xf>
    <xf numFmtId="0" fontId="21" fillId="0" borderId="31" xfId="37" applyFont="1" applyBorder="1" applyAlignment="1" applyProtection="1">
      <alignment horizontal="center" vertical="top"/>
      <protection hidden="1"/>
    </xf>
    <xf numFmtId="0" fontId="21" fillId="0" borderId="31" xfId="37" applyFont="1" applyBorder="1" applyAlignment="1" applyProtection="1">
      <alignment horizontal="right" vertical="top"/>
      <protection locked="0"/>
    </xf>
    <xf numFmtId="178" fontId="21" fillId="0" borderId="31" xfId="39" applyNumberFormat="1" applyFont="1" applyBorder="1" applyAlignment="1" applyProtection="1">
      <alignment horizontal="right" vertical="top"/>
      <protection hidden="1"/>
    </xf>
    <xf numFmtId="178" fontId="21" fillId="0" borderId="50" xfId="39" applyNumberFormat="1" applyFont="1" applyBorder="1" applyAlignment="1" applyProtection="1">
      <alignment horizontal="right" vertical="top"/>
      <protection hidden="1"/>
    </xf>
    <xf numFmtId="178" fontId="21" fillId="0" borderId="51" xfId="39" applyNumberFormat="1" applyFont="1" applyBorder="1" applyAlignment="1" applyProtection="1">
      <alignment horizontal="right" vertical="top"/>
    </xf>
    <xf numFmtId="178" fontId="21" fillId="0" borderId="31" xfId="39" applyNumberFormat="1" applyFont="1" applyBorder="1" applyAlignment="1" applyProtection="1">
      <alignment horizontal="right" vertical="top"/>
    </xf>
    <xf numFmtId="178" fontId="21" fillId="0" borderId="52" xfId="39" applyNumberFormat="1" applyFont="1" applyBorder="1" applyAlignment="1" applyProtection="1">
      <alignment horizontal="right" vertical="top"/>
      <protection hidden="1"/>
    </xf>
    <xf numFmtId="178" fontId="21" fillId="0" borderId="53" xfId="39" applyNumberFormat="1" applyFont="1" applyBorder="1" applyAlignment="1" applyProtection="1">
      <alignment horizontal="right" vertical="top"/>
      <protection hidden="1"/>
    </xf>
    <xf numFmtId="167" fontId="21" fillId="0" borderId="53" xfId="39" applyNumberFormat="1" applyFont="1" applyBorder="1" applyAlignment="1" applyProtection="1">
      <alignment horizontal="right" vertical="top"/>
      <protection hidden="1"/>
    </xf>
    <xf numFmtId="178" fontId="21" fillId="0" borderId="0" xfId="39" applyNumberFormat="1" applyFont="1" applyBorder="1" applyAlignment="1" applyProtection="1">
      <alignment horizontal="right" vertical="top"/>
      <protection hidden="1"/>
    </xf>
    <xf numFmtId="3" fontId="21" fillId="0" borderId="54" xfId="39" applyNumberFormat="1" applyFont="1" applyBorder="1" applyAlignment="1" applyProtection="1">
      <alignment horizontal="right" vertical="top"/>
      <protection hidden="1"/>
    </xf>
    <xf numFmtId="3" fontId="21" fillId="0" borderId="31" xfId="39" applyNumberFormat="1" applyFont="1" applyBorder="1" applyAlignment="1" applyProtection="1">
      <alignment horizontal="right" vertical="top"/>
      <protection hidden="1"/>
    </xf>
    <xf numFmtId="3" fontId="21" fillId="0" borderId="52" xfId="39" applyNumberFormat="1" applyFont="1" applyBorder="1" applyAlignment="1" applyProtection="1">
      <alignment horizontal="right" vertical="top"/>
      <protection hidden="1"/>
    </xf>
    <xf numFmtId="3" fontId="24" fillId="0" borderId="53" xfId="39" applyNumberFormat="1" applyFont="1" applyBorder="1" applyAlignment="1" applyProtection="1">
      <alignment horizontal="right" vertical="top"/>
      <protection hidden="1"/>
    </xf>
    <xf numFmtId="43" fontId="25" fillId="0" borderId="0" xfId="39" applyFont="1" applyFill="1" applyBorder="1" applyAlignment="1" applyProtection="1">
      <alignment vertical="top"/>
      <protection hidden="1"/>
    </xf>
    <xf numFmtId="0" fontId="21" fillId="5" borderId="55" xfId="37" applyFont="1" applyFill="1" applyBorder="1" applyProtection="1">
      <protection hidden="1"/>
    </xf>
    <xf numFmtId="0" fontId="21" fillId="5" borderId="56" xfId="37" applyFont="1" applyFill="1" applyBorder="1" applyProtection="1">
      <protection hidden="1"/>
    </xf>
    <xf numFmtId="0" fontId="21" fillId="5" borderId="57" xfId="37" applyFont="1" applyFill="1" applyBorder="1" applyProtection="1">
      <protection hidden="1"/>
    </xf>
    <xf numFmtId="0" fontId="21" fillId="5" borderId="58" xfId="37" applyFont="1" applyFill="1" applyBorder="1" applyProtection="1">
      <protection hidden="1"/>
    </xf>
    <xf numFmtId="0" fontId="21" fillId="0" borderId="0" xfId="37" applyFont="1" applyProtection="1">
      <protection locked="0"/>
    </xf>
    <xf numFmtId="0" fontId="26" fillId="0" borderId="0" xfId="37" quotePrefix="1" applyFont="1" applyAlignment="1" applyProtection="1">
      <alignment horizontal="center" vertical="center"/>
      <protection hidden="1"/>
    </xf>
    <xf numFmtId="0" fontId="27" fillId="0" borderId="0" xfId="37" applyFont="1" applyAlignment="1" applyProtection="1">
      <alignment horizontal="left" vertical="center"/>
      <protection hidden="1"/>
    </xf>
    <xf numFmtId="0" fontId="29" fillId="0" borderId="0" xfId="40" applyFont="1" applyFill="1" applyBorder="1" applyAlignment="1" applyProtection="1">
      <alignment vertical="top" wrapText="1"/>
      <protection hidden="1"/>
    </xf>
    <xf numFmtId="165" fontId="30" fillId="0" borderId="0" xfId="38" applyFont="1" applyFill="1" applyBorder="1" applyAlignment="1" applyProtection="1">
      <alignment wrapText="1"/>
      <protection hidden="1"/>
    </xf>
    <xf numFmtId="178" fontId="13" fillId="0" borderId="0" xfId="37" applyNumberFormat="1" applyFont="1" applyAlignment="1" applyProtection="1">
      <alignment horizontal="right" vertical="center"/>
      <protection hidden="1"/>
    </xf>
    <xf numFmtId="43" fontId="21" fillId="0" borderId="0" xfId="39" applyFont="1" applyBorder="1" applyProtection="1">
      <protection hidden="1"/>
    </xf>
    <xf numFmtId="0" fontId="21" fillId="0" borderId="0" xfId="37" applyFont="1" applyAlignment="1">
      <alignment horizontal="center"/>
    </xf>
    <xf numFmtId="49" fontId="21" fillId="0" borderId="0" xfId="37" applyNumberFormat="1" applyFont="1" applyAlignment="1">
      <alignment vertical="top"/>
    </xf>
    <xf numFmtId="43" fontId="21" fillId="0" borderId="0" xfId="39" applyFont="1" applyBorder="1" applyProtection="1">
      <protection locked="0"/>
    </xf>
    <xf numFmtId="43" fontId="21" fillId="0" borderId="0" xfId="39" applyFont="1" applyProtection="1">
      <protection locked="0"/>
    </xf>
    <xf numFmtId="0" fontId="34" fillId="0" borderId="0" xfId="37" applyFont="1" applyAlignment="1" applyProtection="1">
      <alignment vertical="top"/>
      <protection locked="0"/>
    </xf>
    <xf numFmtId="165" fontId="34" fillId="0" borderId="0" xfId="38" applyFont="1" applyBorder="1" applyAlignment="1" applyProtection="1">
      <alignment vertical="top"/>
      <protection locked="0"/>
    </xf>
    <xf numFmtId="0" fontId="21" fillId="0" borderId="0" xfId="37" applyFont="1" applyAlignment="1" applyProtection="1">
      <alignment vertical="top"/>
      <protection locked="0"/>
    </xf>
    <xf numFmtId="0" fontId="21" fillId="0" borderId="0" xfId="37" applyFont="1" applyAlignment="1" applyProtection="1">
      <alignment vertical="top" wrapText="1"/>
      <protection locked="0"/>
    </xf>
    <xf numFmtId="0" fontId="21" fillId="0" borderId="0" xfId="37" applyFont="1" applyAlignment="1" applyProtection="1">
      <alignment horizontal="center" vertical="top"/>
      <protection locked="0"/>
    </xf>
    <xf numFmtId="0" fontId="21" fillId="0" borderId="0" xfId="37" applyFont="1" applyAlignment="1" applyProtection="1">
      <alignment horizontal="right" vertical="top"/>
      <protection locked="0"/>
    </xf>
    <xf numFmtId="165" fontId="21" fillId="0" borderId="0" xfId="38" applyFont="1" applyBorder="1" applyAlignment="1" applyProtection="1">
      <alignment vertical="top"/>
      <protection locked="0"/>
    </xf>
    <xf numFmtId="178" fontId="21" fillId="0" borderId="0" xfId="39" applyNumberFormat="1" applyFont="1" applyBorder="1" applyAlignment="1" applyProtection="1">
      <alignment vertical="top"/>
      <protection locked="0"/>
    </xf>
    <xf numFmtId="0" fontId="18" fillId="6" borderId="64" xfId="37" applyFont="1" applyFill="1" applyBorder="1" applyAlignment="1" applyProtection="1">
      <alignment horizontal="center" vertical="center"/>
      <protection hidden="1"/>
    </xf>
    <xf numFmtId="0" fontId="18" fillId="6" borderId="12" xfId="37" applyFont="1" applyFill="1" applyBorder="1" applyAlignment="1" applyProtection="1">
      <alignment horizontal="center" vertical="center"/>
      <protection hidden="1"/>
    </xf>
    <xf numFmtId="0" fontId="18" fillId="6" borderId="65" xfId="37" applyFont="1" applyFill="1" applyBorder="1" applyAlignment="1" applyProtection="1">
      <alignment horizontal="center" vertical="center"/>
      <protection hidden="1"/>
    </xf>
    <xf numFmtId="165" fontId="18" fillId="6" borderId="65" xfId="38" applyFont="1" applyFill="1" applyBorder="1" applyAlignment="1" applyProtection="1">
      <alignment horizontal="center" vertical="center" wrapText="1"/>
      <protection hidden="1"/>
    </xf>
    <xf numFmtId="178" fontId="18" fillId="6" borderId="66" xfId="39" applyNumberFormat="1" applyFont="1" applyFill="1" applyBorder="1" applyAlignment="1" applyProtection="1">
      <alignment horizontal="center" vertical="center" wrapText="1"/>
      <protection hidden="1"/>
    </xf>
    <xf numFmtId="0" fontId="21" fillId="0" borderId="0" xfId="37" applyFont="1" applyAlignment="1">
      <alignment vertical="top"/>
    </xf>
    <xf numFmtId="0" fontId="21" fillId="0" borderId="0" xfId="37" applyFont="1" applyAlignment="1">
      <alignment vertical="top" wrapText="1"/>
    </xf>
    <xf numFmtId="0" fontId="21" fillId="0" borderId="0" xfId="37" applyFont="1" applyAlignment="1">
      <alignment horizontal="center" vertical="top"/>
    </xf>
    <xf numFmtId="0" fontId="21" fillId="0" borderId="0" xfId="37" applyFont="1" applyAlignment="1">
      <alignment horizontal="right" vertical="top"/>
    </xf>
    <xf numFmtId="165" fontId="21" fillId="0" borderId="0" xfId="38" applyFont="1" applyAlignment="1">
      <alignment vertical="top"/>
    </xf>
    <xf numFmtId="43" fontId="21" fillId="0" borderId="0" xfId="39" applyFont="1" applyAlignment="1">
      <alignment vertical="top"/>
    </xf>
    <xf numFmtId="181" fontId="21" fillId="0" borderId="0" xfId="35" applyNumberFormat="1" applyFont="1"/>
    <xf numFmtId="0" fontId="19" fillId="3" borderId="39" xfId="37" applyFont="1" applyFill="1" applyBorder="1" applyAlignment="1" applyProtection="1">
      <alignment horizontal="center" vertical="center" wrapText="1"/>
      <protection locked="0" hidden="1"/>
    </xf>
    <xf numFmtId="0" fontId="19" fillId="3" borderId="23" xfId="37" applyFont="1" applyFill="1" applyBorder="1" applyAlignment="1" applyProtection="1">
      <alignment horizontal="center" vertical="center" wrapText="1"/>
      <protection locked="0" hidden="1"/>
    </xf>
    <xf numFmtId="0" fontId="19" fillId="3" borderId="23" xfId="37" applyFont="1" applyFill="1" applyBorder="1" applyAlignment="1" applyProtection="1">
      <alignment vertical="center" wrapText="1"/>
      <protection locked="0"/>
    </xf>
    <xf numFmtId="0" fontId="24" fillId="3" borderId="23" xfId="37" applyFont="1" applyFill="1" applyBorder="1" applyAlignment="1" applyProtection="1">
      <alignment vertical="center" wrapText="1"/>
      <protection hidden="1"/>
    </xf>
    <xf numFmtId="165" fontId="24" fillId="3" borderId="23" xfId="38" applyFont="1" applyFill="1" applyBorder="1" applyAlignment="1" applyProtection="1">
      <alignment vertical="center" wrapText="1"/>
      <protection hidden="1"/>
    </xf>
    <xf numFmtId="182" fontId="19" fillId="3" borderId="24" xfId="41" applyFont="1" applyFill="1" applyBorder="1" applyAlignment="1" applyProtection="1">
      <alignment horizontal="right" vertical="center" wrapText="1"/>
      <protection hidden="1"/>
    </xf>
    <xf numFmtId="0" fontId="6" fillId="4" borderId="67" xfId="37" applyFont="1" applyFill="1" applyBorder="1" applyAlignment="1" applyProtection="1">
      <alignment horizontal="center" vertical="center"/>
      <protection locked="0" hidden="1"/>
    </xf>
    <xf numFmtId="0" fontId="6" fillId="4" borderId="68" xfId="37" applyFont="1" applyFill="1" applyBorder="1" applyAlignment="1" applyProtection="1">
      <alignment horizontal="center" vertical="center"/>
      <protection locked="0" hidden="1"/>
    </xf>
    <xf numFmtId="0" fontId="19" fillId="4" borderId="69" xfId="37" applyFont="1" applyFill="1" applyBorder="1" applyAlignment="1" applyProtection="1">
      <alignment vertical="center" wrapText="1"/>
      <protection hidden="1"/>
    </xf>
    <xf numFmtId="0" fontId="21" fillId="4" borderId="69" xfId="37" applyFont="1" applyFill="1" applyBorder="1" applyAlignment="1" applyProtection="1">
      <alignment horizontal="center" vertical="center"/>
      <protection hidden="1"/>
    </xf>
    <xf numFmtId="0" fontId="21" fillId="4" borderId="69" xfId="37" applyFont="1" applyFill="1" applyBorder="1" applyAlignment="1" applyProtection="1">
      <alignment horizontal="right" vertical="center"/>
      <protection locked="0" hidden="1"/>
    </xf>
    <xf numFmtId="165" fontId="21" fillId="4" borderId="69" xfId="38" applyFont="1" applyFill="1" applyBorder="1" applyAlignment="1" applyProtection="1">
      <alignment horizontal="right" vertical="center"/>
      <protection hidden="1"/>
    </xf>
    <xf numFmtId="182" fontId="21" fillId="4" borderId="70" xfId="41" applyFont="1" applyFill="1" applyBorder="1" applyAlignment="1" applyProtection="1">
      <alignment horizontal="right" vertical="center"/>
      <protection hidden="1"/>
    </xf>
    <xf numFmtId="0" fontId="14" fillId="0" borderId="67" xfId="37" applyFont="1" applyBorder="1" applyAlignment="1" applyProtection="1">
      <alignment horizontal="center" vertical="center"/>
      <protection locked="0" hidden="1"/>
    </xf>
    <xf numFmtId="0" fontId="14" fillId="0" borderId="68" xfId="37" applyFont="1" applyBorder="1" applyAlignment="1" applyProtection="1">
      <alignment horizontal="center" vertical="center" wrapText="1"/>
      <protection locked="0" hidden="1"/>
    </xf>
    <xf numFmtId="0" fontId="14" fillId="0" borderId="69" xfId="37" applyFont="1" applyBorder="1" applyAlignment="1" applyProtection="1">
      <alignment vertical="center" wrapText="1"/>
      <protection hidden="1"/>
    </xf>
    <xf numFmtId="0" fontId="21" fillId="0" borderId="69" xfId="37" applyFont="1" applyBorder="1" applyAlignment="1" applyProtection="1">
      <alignment horizontal="center" vertical="center"/>
      <protection hidden="1"/>
    </xf>
    <xf numFmtId="183" fontId="21" fillId="0" borderId="69" xfId="37" applyNumberFormat="1" applyFont="1" applyBorder="1" applyAlignment="1" applyProtection="1">
      <alignment horizontal="center" vertical="center"/>
      <protection hidden="1"/>
    </xf>
    <xf numFmtId="0" fontId="21" fillId="0" borderId="69" xfId="37" applyFont="1" applyBorder="1" applyAlignment="1" applyProtection="1">
      <alignment horizontal="center" vertical="center"/>
      <protection locked="0" hidden="1"/>
    </xf>
    <xf numFmtId="165" fontId="21" fillId="0" borderId="69" xfId="38" applyFont="1" applyBorder="1" applyAlignment="1" applyProtection="1">
      <alignment horizontal="right" vertical="center"/>
      <protection hidden="1"/>
    </xf>
    <xf numFmtId="182" fontId="21" fillId="0" borderId="70" xfId="41" applyFont="1" applyBorder="1" applyAlignment="1" applyProtection="1">
      <alignment horizontal="right" vertical="center"/>
      <protection hidden="1"/>
    </xf>
    <xf numFmtId="0" fontId="14" fillId="7" borderId="20" xfId="37" applyFont="1" applyFill="1" applyBorder="1" applyAlignment="1" applyProtection="1">
      <alignment horizontal="center" vertical="center"/>
      <protection locked="0" hidden="1"/>
    </xf>
    <xf numFmtId="0" fontId="14" fillId="7" borderId="22" xfId="37" applyFont="1" applyFill="1" applyBorder="1" applyAlignment="1" applyProtection="1">
      <alignment horizontal="center" vertical="center"/>
      <protection locked="0" hidden="1"/>
    </xf>
    <xf numFmtId="0" fontId="19" fillId="7" borderId="22" xfId="37" applyFont="1" applyFill="1" applyBorder="1" applyAlignment="1" applyProtection="1">
      <alignment vertical="center" wrapText="1"/>
      <protection hidden="1"/>
    </xf>
    <xf numFmtId="0" fontId="21" fillId="7" borderId="22" xfId="37" applyFont="1" applyFill="1" applyBorder="1" applyAlignment="1" applyProtection="1">
      <alignment horizontal="center" vertical="center"/>
      <protection hidden="1"/>
    </xf>
    <xf numFmtId="0" fontId="21" fillId="7" borderId="22" xfId="37" applyFont="1" applyFill="1" applyBorder="1" applyAlignment="1" applyProtection="1">
      <alignment horizontal="right" vertical="center"/>
      <protection locked="0" hidden="1"/>
    </xf>
    <xf numFmtId="165" fontId="19" fillId="7" borderId="22" xfId="38" applyFont="1" applyFill="1" applyBorder="1" applyAlignment="1" applyProtection="1">
      <alignment horizontal="right" vertical="center"/>
      <protection hidden="1"/>
    </xf>
    <xf numFmtId="182" fontId="19" fillId="7" borderId="8" xfId="41" applyFont="1" applyFill="1" applyBorder="1" applyAlignment="1" applyProtection="1">
      <alignment horizontal="right" vertical="center"/>
      <protection hidden="1"/>
    </xf>
    <xf numFmtId="49" fontId="21" fillId="0" borderId="0" xfId="37" applyNumberFormat="1" applyFont="1" applyAlignment="1">
      <alignment horizontal="center" vertical="top"/>
    </xf>
    <xf numFmtId="0" fontId="14" fillId="0" borderId="68" xfId="37" applyFont="1" applyBorder="1" applyAlignment="1" applyProtection="1">
      <alignment horizontal="center" vertical="center"/>
      <protection locked="0" hidden="1"/>
    </xf>
    <xf numFmtId="0" fontId="21" fillId="0" borderId="69" xfId="37" applyFont="1" applyBorder="1" applyAlignment="1" applyProtection="1">
      <alignment horizontal="right" vertical="center"/>
      <protection locked="0" hidden="1"/>
    </xf>
    <xf numFmtId="43" fontId="21" fillId="0" borderId="0" xfId="39" applyFont="1" applyAlignment="1">
      <alignment horizontal="center"/>
    </xf>
    <xf numFmtId="0" fontId="6" fillId="0" borderId="71" xfId="37" applyFont="1" applyBorder="1" applyAlignment="1" applyProtection="1">
      <alignment horizontal="center" vertical="center"/>
      <protection locked="0" hidden="1"/>
    </xf>
    <xf numFmtId="0" fontId="6" fillId="0" borderId="72" xfId="37" applyFont="1" applyBorder="1" applyAlignment="1" applyProtection="1">
      <alignment horizontal="center" vertical="center"/>
      <protection locked="0" hidden="1"/>
    </xf>
    <xf numFmtId="0" fontId="6" fillId="0" borderId="31" xfId="37" applyFont="1" applyBorder="1" applyAlignment="1" applyProtection="1">
      <alignment horizontal="left" vertical="center" wrapText="1"/>
      <protection hidden="1"/>
    </xf>
    <xf numFmtId="0" fontId="6" fillId="0" borderId="31" xfId="37" applyFont="1" applyBorder="1" applyAlignment="1" applyProtection="1">
      <alignment horizontal="center" vertical="center"/>
      <protection hidden="1"/>
    </xf>
    <xf numFmtId="0" fontId="6" fillId="0" borderId="69" xfId="37" applyFont="1" applyBorder="1" applyAlignment="1" applyProtection="1">
      <alignment horizontal="center" vertical="center"/>
      <protection hidden="1"/>
    </xf>
    <xf numFmtId="0" fontId="21" fillId="3" borderId="69" xfId="37" applyFont="1" applyFill="1" applyBorder="1" applyAlignment="1" applyProtection="1">
      <alignment horizontal="center" vertical="center"/>
      <protection locked="0" hidden="1"/>
    </xf>
    <xf numFmtId="165" fontId="21" fillId="0" borderId="69" xfId="38" applyFont="1" applyFill="1" applyBorder="1" applyAlignment="1" applyProtection="1">
      <alignment horizontal="right" vertical="center"/>
      <protection hidden="1"/>
    </xf>
    <xf numFmtId="2" fontId="21" fillId="3" borderId="69" xfId="37" applyNumberFormat="1" applyFont="1" applyFill="1" applyBorder="1" applyAlignment="1" applyProtection="1">
      <alignment horizontal="center" vertical="center"/>
      <protection locked="0" hidden="1"/>
    </xf>
    <xf numFmtId="0" fontId="21" fillId="4" borderId="69" xfId="37" applyFont="1" applyFill="1" applyBorder="1" applyAlignment="1" applyProtection="1">
      <alignment horizontal="center" vertical="center"/>
      <protection locked="0" hidden="1"/>
    </xf>
    <xf numFmtId="49" fontId="21" fillId="0" borderId="0" xfId="37" applyNumberFormat="1" applyFont="1" applyAlignment="1" applyProtection="1">
      <alignment horizontal="center" vertical="top"/>
      <protection hidden="1"/>
    </xf>
    <xf numFmtId="182" fontId="21" fillId="0" borderId="0" xfId="41" applyFont="1" applyAlignment="1">
      <alignment vertical="top"/>
    </xf>
    <xf numFmtId="0" fontId="14" fillId="7" borderId="14" xfId="37" applyFont="1" applyFill="1" applyBorder="1" applyAlignment="1" applyProtection="1">
      <alignment horizontal="center" vertical="center"/>
      <protection locked="0" hidden="1"/>
    </xf>
    <xf numFmtId="0" fontId="14" fillId="7" borderId="18" xfId="37" applyFont="1" applyFill="1" applyBorder="1" applyAlignment="1" applyProtection="1">
      <alignment horizontal="center" vertical="center"/>
      <protection locked="0" hidden="1"/>
    </xf>
    <xf numFmtId="0" fontId="35" fillId="7" borderId="18" xfId="37" applyFont="1" applyFill="1" applyBorder="1" applyAlignment="1" applyProtection="1">
      <alignment vertical="center" wrapText="1"/>
      <protection hidden="1"/>
    </xf>
    <xf numFmtId="0" fontId="36" fillId="7" borderId="18" xfId="37" applyFont="1" applyFill="1" applyBorder="1" applyAlignment="1" applyProtection="1">
      <alignment horizontal="center" vertical="center"/>
      <protection hidden="1"/>
    </xf>
    <xf numFmtId="0" fontId="36" fillId="7" borderId="18" xfId="37" applyFont="1" applyFill="1" applyBorder="1" applyAlignment="1" applyProtection="1">
      <alignment horizontal="right" vertical="center"/>
      <protection locked="0" hidden="1"/>
    </xf>
    <xf numFmtId="165" fontId="35" fillId="7" borderId="18" xfId="38" applyFont="1" applyFill="1" applyBorder="1" applyAlignment="1" applyProtection="1">
      <alignment horizontal="right" vertical="center"/>
      <protection hidden="1"/>
    </xf>
    <xf numFmtId="184" fontId="35" fillId="7" borderId="19" xfId="41" applyNumberFormat="1" applyFont="1" applyFill="1" applyBorder="1" applyAlignment="1" applyProtection="1">
      <alignment horizontal="right" vertical="center"/>
      <protection hidden="1"/>
    </xf>
    <xf numFmtId="43" fontId="37" fillId="2" borderId="0" xfId="39" applyFont="1" applyFill="1"/>
    <xf numFmtId="49" fontId="21" fillId="3" borderId="0" xfId="37" applyNumberFormat="1" applyFont="1" applyFill="1" applyAlignment="1">
      <alignment horizontal="center" vertical="top"/>
    </xf>
    <xf numFmtId="0" fontId="14" fillId="3" borderId="0" xfId="37" applyFont="1" applyFill="1" applyAlignment="1" applyProtection="1">
      <alignment horizontal="center" vertical="center"/>
      <protection locked="0" hidden="1"/>
    </xf>
    <xf numFmtId="0" fontId="19" fillId="3" borderId="0" xfId="37" applyFont="1" applyFill="1" applyAlignment="1" applyProtection="1">
      <alignment vertical="center" wrapText="1"/>
      <protection hidden="1"/>
    </xf>
    <xf numFmtId="0" fontId="21" fillId="3" borderId="0" xfId="37" applyFont="1" applyFill="1" applyAlignment="1" applyProtection="1">
      <alignment horizontal="center" vertical="center"/>
      <protection hidden="1"/>
    </xf>
    <xf numFmtId="0" fontId="21" fillId="3" borderId="0" xfId="37" applyFont="1" applyFill="1" applyAlignment="1" applyProtection="1">
      <alignment horizontal="right" vertical="center"/>
      <protection locked="0" hidden="1"/>
    </xf>
    <xf numFmtId="165" fontId="19" fillId="3" borderId="0" xfId="38" applyFont="1" applyFill="1" applyBorder="1" applyAlignment="1" applyProtection="1">
      <alignment horizontal="right" vertical="center"/>
      <protection hidden="1"/>
    </xf>
    <xf numFmtId="182" fontId="19" fillId="3" borderId="0" xfId="41" applyFont="1" applyFill="1" applyBorder="1" applyAlignment="1" applyProtection="1">
      <alignment horizontal="right" vertical="center"/>
      <protection hidden="1"/>
    </xf>
    <xf numFmtId="0" fontId="21" fillId="3" borderId="0" xfId="37" applyFont="1" applyFill="1"/>
    <xf numFmtId="43" fontId="21" fillId="3" borderId="0" xfId="39" applyFont="1" applyFill="1"/>
    <xf numFmtId="0" fontId="34" fillId="0" borderId="0" xfId="37" applyFont="1"/>
    <xf numFmtId="3" fontId="21" fillId="0" borderId="0" xfId="37" applyNumberFormat="1" applyFont="1"/>
    <xf numFmtId="0" fontId="7" fillId="0" borderId="0" xfId="37" applyFont="1" applyAlignment="1" applyProtection="1">
      <alignment horizontal="center" vertical="center"/>
      <protection hidden="1"/>
    </xf>
    <xf numFmtId="0" fontId="38" fillId="0" borderId="0" xfId="37" applyFont="1" applyAlignment="1" applyProtection="1">
      <alignment horizontal="left" vertical="center"/>
      <protection hidden="1"/>
    </xf>
    <xf numFmtId="0" fontId="25" fillId="0" borderId="0" xfId="37" applyFont="1" applyAlignment="1" applyProtection="1">
      <alignment vertical="center"/>
      <protection hidden="1"/>
    </xf>
    <xf numFmtId="0" fontId="30" fillId="0" borderId="0" xfId="40" applyFont="1" applyFill="1" applyBorder="1" applyAlignment="1" applyProtection="1">
      <alignment horizontal="center" wrapText="1"/>
      <protection hidden="1"/>
    </xf>
    <xf numFmtId="178" fontId="24" fillId="0" borderId="0" xfId="39" applyNumberFormat="1" applyFont="1" applyFill="1" applyBorder="1" applyAlignment="1" applyProtection="1">
      <alignment vertical="center"/>
      <protection hidden="1"/>
    </xf>
    <xf numFmtId="49" fontId="14" fillId="0" borderId="0" xfId="37" applyNumberFormat="1" applyFont="1" applyAlignment="1" applyProtection="1">
      <alignment horizontal="center" vertical="top"/>
      <protection locked="0"/>
    </xf>
    <xf numFmtId="0" fontId="14" fillId="0" borderId="0" xfId="37" applyFont="1" applyAlignment="1" applyProtection="1">
      <alignment vertical="top" wrapText="1"/>
      <protection hidden="1"/>
    </xf>
    <xf numFmtId="0" fontId="21" fillId="0" borderId="0" xfId="37" applyFont="1" applyAlignment="1" applyProtection="1">
      <alignment horizontal="center" vertical="top"/>
      <protection hidden="1"/>
    </xf>
    <xf numFmtId="178" fontId="21" fillId="0" borderId="0" xfId="39" applyNumberFormat="1" applyFont="1" applyBorder="1" applyAlignment="1" applyProtection="1">
      <alignment horizontal="right" vertical="top"/>
    </xf>
    <xf numFmtId="167" fontId="21" fillId="0" borderId="0" xfId="39" applyNumberFormat="1" applyFont="1" applyBorder="1" applyAlignment="1" applyProtection="1">
      <alignment horizontal="right" vertical="top"/>
      <protection hidden="1"/>
    </xf>
    <xf numFmtId="3" fontId="21" fillId="0" borderId="0" xfId="39" applyNumberFormat="1" applyFont="1" applyBorder="1" applyAlignment="1" applyProtection="1">
      <alignment horizontal="right" vertical="top"/>
      <protection hidden="1"/>
    </xf>
    <xf numFmtId="3" fontId="24" fillId="0" borderId="0" xfId="39" applyNumberFormat="1" applyFont="1" applyBorder="1" applyAlignment="1" applyProtection="1">
      <alignment horizontal="right" vertical="top"/>
      <protection hidden="1"/>
    </xf>
    <xf numFmtId="0" fontId="21" fillId="5" borderId="0" xfId="37" applyFont="1" applyFill="1" applyProtection="1">
      <protection hidden="1"/>
    </xf>
    <xf numFmtId="0" fontId="11" fillId="8" borderId="64" xfId="42" applyFont="1" applyFill="1" applyBorder="1" applyAlignment="1">
      <alignment horizontal="center" vertical="center" wrapText="1"/>
    </xf>
    <xf numFmtId="0" fontId="11" fillId="8" borderId="12" xfId="42" applyFont="1" applyFill="1" applyBorder="1" applyAlignment="1">
      <alignment horizontal="center" vertical="center" wrapText="1"/>
    </xf>
    <xf numFmtId="0" fontId="40" fillId="8" borderId="65" xfId="42" applyFont="1" applyFill="1" applyBorder="1" applyAlignment="1">
      <alignment horizontal="center" vertical="center" wrapText="1"/>
    </xf>
    <xf numFmtId="0" fontId="40" fillId="0" borderId="11" xfId="42" applyFont="1" applyBorder="1" applyAlignment="1">
      <alignment horizontal="center" vertical="center"/>
    </xf>
    <xf numFmtId="0" fontId="41" fillId="0" borderId="10" xfId="42" applyFont="1" applyBorder="1" applyAlignment="1">
      <alignment horizontal="center" vertical="center"/>
    </xf>
    <xf numFmtId="0" fontId="41" fillId="0" borderId="75" xfId="42" applyFont="1" applyBorder="1" applyAlignment="1">
      <alignment horizontal="center" vertical="center" wrapText="1"/>
    </xf>
    <xf numFmtId="0" fontId="41" fillId="0" borderId="1" xfId="42" applyFont="1" applyBorder="1" applyAlignment="1">
      <alignment vertical="center" wrapText="1"/>
    </xf>
    <xf numFmtId="0" fontId="41" fillId="0" borderId="1" xfId="42" applyFont="1" applyBorder="1" applyAlignment="1">
      <alignment horizontal="center" vertical="center"/>
    </xf>
    <xf numFmtId="9" fontId="41" fillId="0" borderId="1" xfId="36" applyFont="1" applyBorder="1" applyAlignment="1">
      <alignment horizontal="center" vertical="center" wrapText="1"/>
    </xf>
    <xf numFmtId="0" fontId="41" fillId="10" borderId="1" xfId="42" applyFont="1" applyFill="1" applyBorder="1" applyAlignment="1">
      <alignment horizontal="center" vertical="center"/>
    </xf>
    <xf numFmtId="43" fontId="41" fillId="10" borderId="1" xfId="43" applyFont="1" applyFill="1" applyBorder="1" applyAlignment="1">
      <alignment horizontal="center" vertical="center" wrapText="1"/>
    </xf>
    <xf numFmtId="0" fontId="40" fillId="0" borderId="10" xfId="42" applyFont="1" applyBorder="1" applyAlignment="1">
      <alignment horizontal="center" vertical="center"/>
    </xf>
    <xf numFmtId="0" fontId="42" fillId="0" borderId="75" xfId="42" applyFont="1" applyBorder="1" applyAlignment="1">
      <alignment horizontal="center" vertical="center" wrapText="1"/>
    </xf>
    <xf numFmtId="0" fontId="41" fillId="0" borderId="1" xfId="42" applyFont="1" applyBorder="1" applyAlignment="1">
      <alignment horizontal="center" vertical="center" wrapText="1"/>
    </xf>
    <xf numFmtId="43" fontId="41" fillId="0" borderId="1" xfId="43" applyFont="1" applyBorder="1" applyAlignment="1">
      <alignment horizontal="center" vertical="center"/>
    </xf>
    <xf numFmtId="0" fontId="41" fillId="0" borderId="75" xfId="42" applyFont="1" applyBorder="1" applyAlignment="1">
      <alignment horizontal="center" vertical="center"/>
    </xf>
    <xf numFmtId="185" fontId="41" fillId="0" borderId="1" xfId="36" applyNumberFormat="1" applyFont="1" applyBorder="1" applyAlignment="1">
      <alignment horizontal="center" vertical="center" wrapText="1"/>
    </xf>
    <xf numFmtId="8" fontId="40" fillId="9" borderId="5" xfId="42" applyNumberFormat="1" applyFont="1" applyFill="1" applyBorder="1" applyAlignment="1">
      <alignment vertical="center"/>
    </xf>
    <xf numFmtId="0" fontId="34" fillId="0" borderId="0" xfId="37" applyFont="1" applyAlignment="1">
      <alignment vertical="top"/>
    </xf>
    <xf numFmtId="0" fontId="43" fillId="0" borderId="0" xfId="42" applyFont="1" applyAlignment="1">
      <alignment vertical="center"/>
    </xf>
    <xf numFmtId="0" fontId="2" fillId="0" borderId="0" xfId="42" applyFont="1" applyAlignment="1">
      <alignment horizontal="left" vertical="center" wrapText="1"/>
    </xf>
    <xf numFmtId="0" fontId="2" fillId="0" borderId="0" xfId="42" applyFont="1"/>
    <xf numFmtId="186" fontId="41" fillId="0" borderId="1" xfId="42" applyNumberFormat="1" applyFont="1" applyBorder="1" applyAlignment="1">
      <alignment horizontal="center" vertical="center"/>
    </xf>
    <xf numFmtId="175" fontId="20" fillId="0" borderId="43" xfId="28" applyNumberFormat="1" applyFont="1" applyFill="1" applyBorder="1" applyAlignment="1">
      <alignment vertical="center"/>
    </xf>
    <xf numFmtId="171" fontId="12" fillId="0" borderId="1" xfId="23" applyNumberFormat="1" applyFont="1" applyFill="1" applyBorder="1" applyAlignment="1">
      <alignment horizontal="right" vertical="center" wrapText="1"/>
    </xf>
    <xf numFmtId="4" fontId="12" fillId="0" borderId="1" xfId="22" applyNumberFormat="1" applyFont="1" applyFill="1" applyBorder="1" applyAlignment="1">
      <alignment vertical="center" wrapText="1"/>
    </xf>
    <xf numFmtId="0" fontId="11" fillId="4" borderId="14" xfId="27" applyFont="1" applyFill="1" applyBorder="1" applyAlignment="1">
      <alignment horizontal="center" vertical="center" wrapText="1"/>
    </xf>
    <xf numFmtId="0" fontId="11" fillId="4" borderId="18" xfId="27" applyFont="1" applyFill="1" applyBorder="1" applyAlignment="1">
      <alignment horizontal="center" vertical="center" wrapText="1"/>
    </xf>
    <xf numFmtId="0" fontId="11" fillId="4" borderId="19" xfId="27" applyFont="1" applyFill="1" applyBorder="1" applyAlignment="1">
      <alignment horizontal="center" vertical="center" wrapText="1"/>
    </xf>
    <xf numFmtId="0" fontId="12" fillId="0" borderId="23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3" borderId="6" xfId="20" applyFont="1" applyFill="1" applyBorder="1" applyAlignment="1">
      <alignment horizontal="center" vertical="center" wrapText="1"/>
    </xf>
    <xf numFmtId="0" fontId="12" fillId="3" borderId="7" xfId="20" applyFont="1" applyFill="1" applyBorder="1" applyAlignment="1">
      <alignment horizontal="center" vertical="center" wrapText="1"/>
    </xf>
    <xf numFmtId="0" fontId="12" fillId="2" borderId="10" xfId="20" applyFont="1" applyFill="1" applyBorder="1" applyAlignment="1">
      <alignment vertical="center" wrapText="1"/>
    </xf>
    <xf numFmtId="0" fontId="12" fillId="2" borderId="1" xfId="20" applyFont="1" applyFill="1" applyBorder="1" applyAlignment="1">
      <alignment vertical="center" wrapText="1"/>
    </xf>
    <xf numFmtId="3" fontId="11" fillId="2" borderId="1" xfId="20" applyNumberFormat="1" applyFont="1" applyFill="1" applyBorder="1" applyAlignment="1">
      <alignment horizontal="center" vertical="center"/>
    </xf>
    <xf numFmtId="0" fontId="11" fillId="2" borderId="1" xfId="20" applyFont="1" applyFill="1" applyBorder="1" applyAlignment="1">
      <alignment horizontal="center" vertical="center" wrapText="1"/>
    </xf>
    <xf numFmtId="0" fontId="11" fillId="2" borderId="1" xfId="20" applyFont="1" applyFill="1" applyBorder="1" applyAlignment="1">
      <alignment horizontal="center" vertical="center"/>
    </xf>
    <xf numFmtId="3" fontId="11" fillId="2" borderId="1" xfId="20" applyNumberFormat="1" applyFont="1" applyFill="1" applyBorder="1" applyAlignment="1">
      <alignment horizontal="center" vertical="center" wrapText="1"/>
    </xf>
    <xf numFmtId="3" fontId="11" fillId="2" borderId="2" xfId="20" applyNumberFormat="1" applyFont="1" applyFill="1" applyBorder="1" applyAlignment="1">
      <alignment horizontal="center" vertical="center" wrapText="1"/>
    </xf>
    <xf numFmtId="4" fontId="11" fillId="3" borderId="4" xfId="5" applyNumberFormat="1" applyFont="1" applyFill="1" applyBorder="1" applyAlignment="1">
      <alignment horizontal="center" vertical="center" wrapText="1"/>
    </xf>
    <xf numFmtId="4" fontId="11" fillId="3" borderId="7" xfId="5" applyNumberFormat="1" applyFont="1" applyFill="1" applyBorder="1" applyAlignment="1">
      <alignment horizontal="center" vertical="center" wrapText="1"/>
    </xf>
    <xf numFmtId="0" fontId="11" fillId="4" borderId="14" xfId="5" applyFont="1" applyFill="1" applyBorder="1" applyAlignment="1">
      <alignment horizontal="right" vertical="center"/>
    </xf>
    <xf numFmtId="0" fontId="11" fillId="4" borderId="18" xfId="5" applyFont="1" applyFill="1" applyBorder="1" applyAlignment="1">
      <alignment horizontal="right" vertical="center"/>
    </xf>
    <xf numFmtId="0" fontId="11" fillId="4" borderId="12" xfId="5" applyFont="1" applyFill="1" applyBorder="1" applyAlignment="1">
      <alignment horizontal="right" vertical="center"/>
    </xf>
    <xf numFmtId="0" fontId="11" fillId="0" borderId="9" xfId="27" applyFont="1" applyBorder="1" applyAlignment="1">
      <alignment horizontal="center" vertical="center" wrapText="1"/>
    </xf>
    <xf numFmtId="0" fontId="11" fillId="0" borderId="3" xfId="27" applyFont="1" applyBorder="1" applyAlignment="1">
      <alignment horizontal="center" vertical="center" wrapText="1"/>
    </xf>
    <xf numFmtId="0" fontId="11" fillId="0" borderId="4" xfId="27" applyFont="1" applyBorder="1" applyAlignment="1">
      <alignment horizontal="center" vertical="center" wrapText="1"/>
    </xf>
    <xf numFmtId="0" fontId="11" fillId="0" borderId="44" xfId="27" applyFont="1" applyBorder="1" applyAlignment="1">
      <alignment horizontal="center" vertical="center" wrapText="1"/>
    </xf>
    <xf numFmtId="0" fontId="11" fillId="0" borderId="45" xfId="27" applyFont="1" applyBorder="1" applyAlignment="1">
      <alignment horizontal="center" vertical="center" wrapText="1"/>
    </xf>
    <xf numFmtId="0" fontId="11" fillId="0" borderId="46" xfId="27" applyFont="1" applyBorder="1" applyAlignment="1">
      <alignment horizontal="center" vertical="center" wrapText="1"/>
    </xf>
    <xf numFmtId="0" fontId="11" fillId="3" borderId="9" xfId="5" applyFont="1" applyFill="1" applyBorder="1" applyAlignment="1">
      <alignment horizontal="center" vertical="center" wrapText="1"/>
    </xf>
    <xf numFmtId="0" fontId="11" fillId="3" borderId="37" xfId="5" applyFont="1" applyFill="1" applyBorder="1" applyAlignment="1">
      <alignment horizontal="center" vertical="center" wrapText="1"/>
    </xf>
    <xf numFmtId="0" fontId="11" fillId="3" borderId="3" xfId="5" applyFont="1" applyFill="1" applyBorder="1" applyAlignment="1">
      <alignment horizontal="center" vertical="center" wrapText="1"/>
    </xf>
    <xf numFmtId="0" fontId="11" fillId="3" borderId="6" xfId="5" applyFont="1" applyFill="1" applyBorder="1" applyAlignment="1">
      <alignment horizontal="center" vertical="center" wrapText="1"/>
    </xf>
    <xf numFmtId="0" fontId="11" fillId="0" borderId="3" xfId="21" applyFont="1" applyBorder="1" applyAlignment="1">
      <alignment horizontal="center" vertical="center" wrapText="1"/>
    </xf>
    <xf numFmtId="4" fontId="11" fillId="3" borderId="3" xfId="5" applyNumberFormat="1" applyFont="1" applyFill="1" applyBorder="1" applyAlignment="1">
      <alignment horizontal="center" vertical="center" wrapText="1"/>
    </xf>
    <xf numFmtId="4" fontId="11" fillId="3" borderId="6" xfId="5" applyNumberFormat="1" applyFont="1" applyFill="1" applyBorder="1" applyAlignment="1">
      <alignment horizontal="center" vertical="center" wrapText="1"/>
    </xf>
    <xf numFmtId="0" fontId="11" fillId="4" borderId="20" xfId="5" applyFont="1" applyFill="1" applyBorder="1" applyAlignment="1">
      <alignment horizontal="left" vertical="center"/>
    </xf>
    <xf numFmtId="0" fontId="11" fillId="4" borderId="22" xfId="5" applyFont="1" applyFill="1" applyBorder="1" applyAlignment="1">
      <alignment horizontal="left" vertical="center"/>
    </xf>
    <xf numFmtId="0" fontId="11" fillId="4" borderId="8" xfId="5" applyFont="1" applyFill="1" applyBorder="1" applyAlignment="1">
      <alignment horizontal="left" vertical="center"/>
    </xf>
    <xf numFmtId="0" fontId="7" fillId="0" borderId="31" xfId="18" applyFont="1" applyBorder="1" applyAlignment="1">
      <alignment horizontal="center" wrapText="1"/>
    </xf>
    <xf numFmtId="0" fontId="11" fillId="0" borderId="0" xfId="20" applyFont="1" applyAlignment="1">
      <alignment horizontal="center" vertical="top"/>
    </xf>
    <xf numFmtId="0" fontId="11" fillId="0" borderId="22" xfId="20" applyFont="1" applyBorder="1" applyAlignment="1">
      <alignment horizontal="center"/>
    </xf>
    <xf numFmtId="0" fontId="15" fillId="4" borderId="11" xfId="18" applyFont="1" applyFill="1" applyBorder="1" applyAlignment="1">
      <alignment horizontal="left" vertical="center" wrapText="1"/>
    </xf>
    <xf numFmtId="0" fontId="15" fillId="4" borderId="2" xfId="18" applyFont="1" applyFill="1" applyBorder="1" applyAlignment="1">
      <alignment horizontal="left" vertical="center" wrapText="1"/>
    </xf>
    <xf numFmtId="0" fontId="15" fillId="4" borderId="13" xfId="18" applyFont="1" applyFill="1" applyBorder="1" applyAlignment="1">
      <alignment horizontal="left" vertical="center" wrapText="1"/>
    </xf>
    <xf numFmtId="0" fontId="15" fillId="4" borderId="10" xfId="18" applyFont="1" applyFill="1" applyBorder="1" applyAlignment="1">
      <alignment horizontal="left" vertical="center" wrapText="1"/>
    </xf>
    <xf numFmtId="0" fontId="15" fillId="4" borderId="1" xfId="18" applyFont="1" applyFill="1" applyBorder="1" applyAlignment="1">
      <alignment horizontal="left" vertical="center" wrapText="1"/>
    </xf>
    <xf numFmtId="0" fontId="15" fillId="4" borderId="5" xfId="18" applyFont="1" applyFill="1" applyBorder="1" applyAlignment="1">
      <alignment horizontal="left" vertical="center" wrapText="1"/>
    </xf>
    <xf numFmtId="0" fontId="12" fillId="2" borderId="35" xfId="18" applyFont="1" applyFill="1" applyBorder="1" applyAlignment="1">
      <alignment horizontal="center" vertical="center" wrapText="1"/>
    </xf>
    <xf numFmtId="0" fontId="12" fillId="2" borderId="15" xfId="18" applyFont="1" applyFill="1" applyBorder="1" applyAlignment="1">
      <alignment horizontal="center" vertical="center" wrapText="1"/>
    </xf>
    <xf numFmtId="0" fontId="12" fillId="2" borderId="36" xfId="18" applyFont="1" applyFill="1" applyBorder="1" applyAlignment="1">
      <alignment horizontal="center" vertical="center" wrapText="1"/>
    </xf>
    <xf numFmtId="0" fontId="23" fillId="0" borderId="0" xfId="37" applyFont="1" applyAlignment="1" applyProtection="1">
      <alignment horizontal="center" vertical="center"/>
      <protection hidden="1"/>
    </xf>
    <xf numFmtId="0" fontId="31" fillId="0" borderId="59" xfId="37" applyFont="1" applyBorder="1" applyAlignment="1" applyProtection="1">
      <alignment horizontal="center" vertical="center" wrapText="1"/>
      <protection locked="0"/>
    </xf>
    <xf numFmtId="0" fontId="31" fillId="0" borderId="47" xfId="37" applyFont="1" applyBorder="1" applyAlignment="1" applyProtection="1">
      <alignment horizontal="center" vertical="center" wrapText="1"/>
      <protection locked="0"/>
    </xf>
    <xf numFmtId="0" fontId="31" fillId="0" borderId="60" xfId="37" applyFont="1" applyBorder="1" applyAlignment="1" applyProtection="1">
      <alignment horizontal="center" vertical="center" wrapText="1"/>
      <protection locked="0"/>
    </xf>
    <xf numFmtId="0" fontId="31" fillId="0" borderId="61" xfId="37" applyFont="1" applyBorder="1" applyAlignment="1" applyProtection="1">
      <alignment horizontal="center" vertical="center" wrapText="1"/>
      <protection locked="0"/>
    </xf>
    <xf numFmtId="0" fontId="31" fillId="0" borderId="62" xfId="37" applyFont="1" applyBorder="1" applyAlignment="1" applyProtection="1">
      <alignment horizontal="center" vertical="center" wrapText="1"/>
      <protection locked="0"/>
    </xf>
    <xf numFmtId="0" fontId="31" fillId="0" borderId="63" xfId="37" applyFont="1" applyBorder="1" applyAlignment="1" applyProtection="1">
      <alignment horizontal="center" vertical="center" wrapText="1"/>
      <protection locked="0"/>
    </xf>
    <xf numFmtId="0" fontId="32" fillId="0" borderId="3" xfId="37" applyFont="1" applyBorder="1" applyAlignment="1" applyProtection="1">
      <alignment horizontal="center" vertical="center" wrapText="1"/>
      <protection locked="0"/>
    </xf>
    <xf numFmtId="0" fontId="32" fillId="0" borderId="1" xfId="37" applyFont="1" applyBorder="1" applyAlignment="1" applyProtection="1">
      <alignment horizontal="center" vertical="center" wrapText="1"/>
      <protection locked="0"/>
    </xf>
    <xf numFmtId="0" fontId="33" fillId="0" borderId="46" xfId="37" applyFont="1" applyBorder="1" applyAlignment="1" applyProtection="1">
      <alignment horizontal="center"/>
      <protection locked="0"/>
    </xf>
    <xf numFmtId="0" fontId="33" fillId="0" borderId="13" xfId="37" applyFont="1" applyBorder="1" applyAlignment="1" applyProtection="1">
      <alignment horizontal="center"/>
      <protection locked="0"/>
    </xf>
    <xf numFmtId="0" fontId="2" fillId="0" borderId="0" xfId="42" applyFont="1" applyAlignment="1">
      <alignment horizontal="left" vertical="center" wrapText="1"/>
    </xf>
    <xf numFmtId="8" fontId="41" fillId="0" borderId="1" xfId="42" applyNumberFormat="1" applyFont="1" applyBorder="1" applyAlignment="1">
      <alignment vertical="center"/>
    </xf>
    <xf numFmtId="8" fontId="41" fillId="0" borderId="5" xfId="42" applyNumberFormat="1" applyFont="1" applyBorder="1" applyAlignment="1">
      <alignment vertical="center"/>
    </xf>
    <xf numFmtId="0" fontId="40" fillId="9" borderId="48" xfId="42" applyFont="1" applyFill="1" applyBorder="1" applyAlignment="1">
      <alignment horizontal="center" vertical="center" wrapText="1"/>
    </xf>
    <xf numFmtId="0" fontId="40" fillId="9" borderId="15" xfId="42" applyFont="1" applyFill="1" applyBorder="1" applyAlignment="1">
      <alignment horizontal="center" vertical="center" wrapText="1"/>
    </xf>
    <xf numFmtId="0" fontId="40" fillId="9" borderId="36" xfId="42" applyFont="1" applyFill="1" applyBorder="1" applyAlignment="1">
      <alignment horizontal="center" vertical="center" wrapText="1"/>
    </xf>
    <xf numFmtId="0" fontId="40" fillId="9" borderId="10" xfId="42" applyFont="1" applyFill="1" applyBorder="1" applyAlignment="1">
      <alignment horizontal="center" vertical="center"/>
    </xf>
    <xf numFmtId="0" fontId="40" fillId="9" borderId="75" xfId="42" applyFont="1" applyFill="1" applyBorder="1" applyAlignment="1">
      <alignment horizontal="center" vertical="center"/>
    </xf>
    <xf numFmtId="0" fontId="40" fillId="9" borderId="1" xfId="42" applyFont="1" applyFill="1" applyBorder="1" applyAlignment="1">
      <alignment horizontal="center" vertical="center"/>
    </xf>
    <xf numFmtId="0" fontId="21" fillId="0" borderId="0" xfId="37" applyFont="1" applyAlignment="1">
      <alignment horizontal="left" vertical="top" wrapText="1"/>
    </xf>
    <xf numFmtId="0" fontId="31" fillId="0" borderId="73" xfId="37" applyFont="1" applyBorder="1" applyAlignment="1" applyProtection="1">
      <alignment horizontal="center" vertical="center" wrapText="1"/>
      <protection locked="0"/>
    </xf>
    <xf numFmtId="0" fontId="31" fillId="0" borderId="20" xfId="37" applyFont="1" applyBorder="1" applyAlignment="1" applyProtection="1">
      <alignment horizontal="center" vertical="center" wrapText="1"/>
      <protection locked="0"/>
    </xf>
    <xf numFmtId="0" fontId="31" fillId="0" borderId="22" xfId="37" applyFont="1" applyBorder="1" applyAlignment="1" applyProtection="1">
      <alignment horizontal="center" vertical="center" wrapText="1"/>
      <protection locked="0"/>
    </xf>
    <xf numFmtId="0" fontId="31" fillId="0" borderId="8" xfId="37" applyFont="1" applyBorder="1" applyAlignment="1" applyProtection="1">
      <alignment horizontal="center" vertical="center" wrapText="1"/>
      <protection locked="0"/>
    </xf>
    <xf numFmtId="0" fontId="40" fillId="8" borderId="65" xfId="42" applyFont="1" applyFill="1" applyBorder="1" applyAlignment="1">
      <alignment horizontal="center" vertical="center" wrapText="1"/>
    </xf>
    <xf numFmtId="0" fontId="40" fillId="8" borderId="66" xfId="42" applyFont="1" applyFill="1" applyBorder="1" applyAlignment="1">
      <alignment horizontal="center" vertical="center" wrapText="1"/>
    </xf>
    <xf numFmtId="0" fontId="40" fillId="9" borderId="74" xfId="42" applyFont="1" applyFill="1" applyBorder="1" applyAlignment="1">
      <alignment horizontal="center" vertical="center" wrapText="1"/>
    </xf>
    <xf numFmtId="0" fontId="40" fillId="9" borderId="23" xfId="42" applyFont="1" applyFill="1" applyBorder="1" applyAlignment="1">
      <alignment horizontal="center" vertical="center" wrapText="1"/>
    </xf>
    <xf numFmtId="0" fontId="40" fillId="9" borderId="24" xfId="42" applyFont="1" applyFill="1" applyBorder="1" applyAlignment="1">
      <alignment horizontal="center" vertical="center" wrapText="1"/>
    </xf>
    <xf numFmtId="8" fontId="41" fillId="10" borderId="1" xfId="42" applyNumberFormat="1" applyFont="1" applyFill="1" applyBorder="1" applyAlignment="1">
      <alignment vertical="center"/>
    </xf>
    <xf numFmtId="8" fontId="41" fillId="10" borderId="5" xfId="42" applyNumberFormat="1" applyFont="1" applyFill="1" applyBorder="1" applyAlignment="1">
      <alignment vertical="center"/>
    </xf>
  </cellXfs>
  <cellStyles count="44">
    <cellStyle name="Hipervínculo" xfId="40" builtinId="8"/>
    <cellStyle name="Millares" xfId="1" builtinId="3"/>
    <cellStyle name="Millares 15" xfId="39" xr:uid="{2C709E0E-3058-4DA2-BA49-8D85322DAFF3}"/>
    <cellStyle name="Millares 2" xfId="6" xr:uid="{00000000-0005-0000-0000-000002000000}"/>
    <cellStyle name="Millares 2 2" xfId="22" xr:uid="{00000000-0005-0000-0000-000003000000}"/>
    <cellStyle name="Millares 2 2 2" xfId="43" xr:uid="{176917B1-7129-4ACA-A145-801C522B82FA}"/>
    <cellStyle name="Millares 3" xfId="30" xr:uid="{DA1F1890-3427-45A6-B7ED-0B708FCE305F}"/>
    <cellStyle name="Millares 3 4" xfId="4" xr:uid="{00000000-0005-0000-0000-000004000000}"/>
    <cellStyle name="Millares 4" xfId="13" xr:uid="{00000000-0005-0000-0000-000005000000}"/>
    <cellStyle name="Millares 4 2" xfId="9" xr:uid="{00000000-0005-0000-0000-000006000000}"/>
    <cellStyle name="Millares 4 2 2" xfId="31" xr:uid="{C6DBAD45-FE39-47C8-9C03-22C1DA6282E7}"/>
    <cellStyle name="Millares_FORMULARIO 4 - M-OFERENTE PPTA ECONOMICA" xfId="29" xr:uid="{00000000-0005-0000-0000-000007000000}"/>
    <cellStyle name="Moneda" xfId="35" builtinId="4"/>
    <cellStyle name="Moneda [0] 2 2" xfId="17" xr:uid="{00000000-0005-0000-0000-000009000000}"/>
    <cellStyle name="Moneda [0] 2 2 2" xfId="33" xr:uid="{E6F3355B-373A-4687-9DFB-2B22A458FF38}"/>
    <cellStyle name="Moneda [0] 4" xfId="41" xr:uid="{CBC7D007-46B4-452D-A153-77F35435CE9D}"/>
    <cellStyle name="Moneda 2" xfId="2" xr:uid="{00000000-0005-0000-0000-00000A000000}"/>
    <cellStyle name="Moneda 2 10" xfId="10" xr:uid="{00000000-0005-0000-0000-00000B000000}"/>
    <cellStyle name="Moneda 2 2" xfId="23" xr:uid="{00000000-0005-0000-0000-00000C000000}"/>
    <cellStyle name="Moneda 2 2 2 2 2" xfId="28" xr:uid="{00000000-0005-0000-0000-00000D000000}"/>
    <cellStyle name="Moneda 3" xfId="32" xr:uid="{CD1C804C-09EB-45CC-AF54-3C20DA5BE876}"/>
    <cellStyle name="Moneda 5" xfId="38" xr:uid="{44380921-DE05-4280-BB3D-E3C4F7B9B5EF}"/>
    <cellStyle name="Moneda 5 2" xfId="16" xr:uid="{00000000-0005-0000-0000-00000E000000}"/>
    <cellStyle name="Moneda 5 2 2" xfId="34" xr:uid="{3007EED6-F7D0-4457-9217-42D2BCAD3D82}"/>
    <cellStyle name="Normal" xfId="0" builtinId="0"/>
    <cellStyle name="Normal 12" xfId="37" xr:uid="{5463EA3A-4DE8-4F10-9C97-FFBFB18DFD66}"/>
    <cellStyle name="Normal 2" xfId="19" xr:uid="{00000000-0005-0000-0000-000010000000}"/>
    <cellStyle name="Normal 2 10 2 2" xfId="24" xr:uid="{00000000-0005-0000-0000-000011000000}"/>
    <cellStyle name="Normal 2 10 3" xfId="21" xr:uid="{00000000-0005-0000-0000-000012000000}"/>
    <cellStyle name="Normal 2 2" xfId="5" xr:uid="{00000000-0005-0000-0000-000013000000}"/>
    <cellStyle name="Normal 2 2 2" xfId="42" xr:uid="{FDF5CFFA-3A2F-4477-A7C0-5F1A55CA1B79}"/>
    <cellStyle name="Normal 2 5" xfId="3" xr:uid="{00000000-0005-0000-0000-000014000000}"/>
    <cellStyle name="Normal 3" xfId="18" xr:uid="{00000000-0005-0000-0000-000015000000}"/>
    <cellStyle name="Normal 3 11" xfId="20" xr:uid="{00000000-0005-0000-0000-000016000000}"/>
    <cellStyle name="Normal 3 2" xfId="25" xr:uid="{00000000-0005-0000-0000-000017000000}"/>
    <cellStyle name="Normal 3 2 2" xfId="27" xr:uid="{00000000-0005-0000-0000-000018000000}"/>
    <cellStyle name="Normal 5 10 2" xfId="12" xr:uid="{00000000-0005-0000-0000-000019000000}"/>
    <cellStyle name="Normal 5 2" xfId="7" xr:uid="{00000000-0005-0000-0000-00001A000000}"/>
    <cellStyle name="Normal 5 9" xfId="11" xr:uid="{00000000-0005-0000-0000-00001B000000}"/>
    <cellStyle name="Normal_PTO OFICIAL PREPLIEGO (CORREGIDO) 2" xfId="26" xr:uid="{00000000-0005-0000-0000-00001C000000}"/>
    <cellStyle name="Porcentaje" xfId="36" builtinId="5"/>
    <cellStyle name="Porcentaje 2" xfId="8" xr:uid="{00000000-0005-0000-0000-00001E000000}"/>
    <cellStyle name="Porcentaje 3" xfId="14" xr:uid="{00000000-0005-0000-0000-00001F000000}"/>
    <cellStyle name="Porcentaje 4" xfId="15" xr:uid="{00000000-0005-0000-0000-000020000000}"/>
  </cellStyles>
  <dxfs count="7">
    <dxf>
      <font>
        <b val="0"/>
        <i val="0"/>
        <color auto="1"/>
      </font>
      <fill>
        <patternFill>
          <bgColor rgb="FFFFFF99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b val="0"/>
        <i val="0"/>
        <color auto="1"/>
      </font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CC99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26" Type="http://schemas.openxmlformats.org/officeDocument/2006/relationships/styles" Target="style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16" Type="http://schemas.openxmlformats.org/officeDocument/2006/relationships/externalLink" Target="externalLinks/externalLink112.xml"/><Relationship Id="rId124" Type="http://schemas.openxmlformats.org/officeDocument/2006/relationships/externalLink" Target="externalLinks/externalLink120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11" Type="http://schemas.openxmlformats.org/officeDocument/2006/relationships/externalLink" Target="externalLinks/externalLink10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127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theme" Target="theme/theme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ESTLY\INGENIERIA\ING.%20CAMILO%20CUERVO\PERT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/>
      <sheetData sheetId="588"/>
      <sheetData sheetId="589"/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/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/>
      <sheetData sheetId="957"/>
      <sheetData sheetId="958"/>
      <sheetData sheetId="959"/>
      <sheetData sheetId="960"/>
      <sheetData sheetId="961"/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/>
      <sheetData sheetId="970"/>
      <sheetData sheetId="971"/>
      <sheetData sheetId="972"/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/>
      <sheetData sheetId="1001"/>
      <sheetData sheetId="1002"/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/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V%C3%ADnculoExternoRecuperado1"/>
      <sheetName val="CUADRILLA"/>
      <sheetName val="APU"/>
      <sheetName val="INSUMOS"/>
      <sheetName val="PRESUPUESTO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RESENTACION"/>
      <sheetName val="Lista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/>
      <sheetData sheetId="574"/>
      <sheetData sheetId="575"/>
      <sheetData sheetId="576"/>
      <sheetData sheetId="577"/>
      <sheetData sheetId="578">
        <row r="1">
          <cell r="A1" t="str">
            <v>INSTITUTO NACIONAL DE VIAS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/>
      <sheetData sheetId="592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>
        <row r="10">
          <cell r="M10">
            <v>2.7679999999999998</v>
          </cell>
        </row>
      </sheetData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 refreshError="1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/>
      <sheetData sheetId="1283"/>
      <sheetData sheetId="1284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/>
      <sheetData sheetId="2036">
        <row r="168">
          <cell r="D168">
            <v>0.16</v>
          </cell>
        </row>
      </sheetData>
      <sheetData sheetId="2037"/>
      <sheetData sheetId="2038">
        <row r="7">
          <cell r="B7">
            <v>1</v>
          </cell>
        </row>
      </sheetData>
      <sheetData sheetId="2039">
        <row r="33">
          <cell r="G33">
            <v>0.59504299999999999</v>
          </cell>
        </row>
      </sheetData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>
        <row r="8">
          <cell r="A8">
            <v>2.1</v>
          </cell>
        </row>
      </sheetData>
      <sheetData sheetId="2813">
        <row r="8">
          <cell r="A8">
            <v>3.1</v>
          </cell>
        </row>
      </sheetData>
      <sheetData sheetId="2814"/>
      <sheetData sheetId="2815"/>
      <sheetData sheetId="2816"/>
      <sheetData sheetId="2817"/>
      <sheetData sheetId="2818"/>
      <sheetData sheetId="2819">
        <row r="3">
          <cell r="A3">
            <v>1</v>
          </cell>
        </row>
      </sheetData>
      <sheetData sheetId="2820"/>
      <sheetData sheetId="2821"/>
      <sheetData sheetId="2822"/>
      <sheetData sheetId="2823"/>
      <sheetData sheetId="2824"/>
      <sheetData sheetId="2825" refreshError="1"/>
      <sheetData sheetId="2826">
        <row r="1">
          <cell r="A1" t="str">
            <v>LISTADO DE INSUMOS GENERAL</v>
          </cell>
        </row>
      </sheetData>
      <sheetData sheetId="2827" refreshError="1"/>
      <sheetData sheetId="2828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 refreshError="1"/>
      <sheetData sheetId="3038"/>
      <sheetData sheetId="3039"/>
      <sheetData sheetId="3040" refreshError="1"/>
      <sheetData sheetId="3041" refreshError="1"/>
      <sheetData sheetId="3042" refreshError="1"/>
      <sheetData sheetId="3043" refreshError="1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B2" t="str">
            <v>LOCALIZACION Y REPLANTEO</v>
          </cell>
          <cell r="C2" t="str">
            <v>ML</v>
          </cell>
        </row>
        <row r="3">
          <cell r="B3" t="str">
            <v>DEMOLICION CONCRETO CICLOPEO</v>
          </cell>
          <cell r="C3" t="str">
            <v>M3</v>
          </cell>
        </row>
        <row r="4">
          <cell r="B4" t="str">
            <v>EXCAVACIONES EN MATERIAL COMUN (INCLUYE RETIRO)</v>
          </cell>
          <cell r="C4" t="str">
            <v>M3</v>
          </cell>
        </row>
        <row r="5">
          <cell r="B5" t="str">
            <v>EXCAVACION EN CONGLOMERADO</v>
          </cell>
          <cell r="C5" t="str">
            <v>M3</v>
          </cell>
        </row>
        <row r="6">
          <cell r="B6" t="str">
            <v>TOLDILLO EN ANGEO CON ESTRUCTURA EN TUBERIA GALVANIZADA D=1/2" SEGÚN DISEÑO</v>
          </cell>
          <cell r="C6" t="str">
            <v>UN</v>
          </cell>
        </row>
        <row r="7">
          <cell r="B7" t="str">
            <v>SUMIN E INSTAL BY PASS D=3" PVC ACCESORIOS</v>
          </cell>
          <cell r="C7" t="str">
            <v>ML</v>
          </cell>
        </row>
        <row r="8">
          <cell r="B8" t="str">
            <v>IMPERMEABILIZACION DE MUROS CON MORTERO SEGÚN ESPECFICACION SIKA</v>
          </cell>
          <cell r="C8" t="str">
            <v>M2</v>
          </cell>
        </row>
        <row r="9">
          <cell r="B9" t="str">
            <v>SUMINISTRO E INSTALACION VALVULA DE COMPUERTA HF D=3" EXTREMO BRIDA SELLO ELASTICO 250 PSI</v>
          </cell>
          <cell r="C9" t="str">
            <v>UN</v>
          </cell>
        </row>
        <row r="10">
          <cell r="B10" t="str">
            <v>SUMINISTRO E INSTALACION VALVULA DE COMPUERTA HF D=4" EXTREMO BRIDA SELLO ELASTICO 250 PSI</v>
          </cell>
          <cell r="C10" t="str">
            <v>UN</v>
          </cell>
        </row>
        <row r="11">
          <cell r="B11" t="str">
            <v>SUMIN E INSTAL DE VENTOSA 3* 1/2 INCLUYE  COLLAR DE DERIVACION Y ACCESORIOS COMPLEMETARIOS  PARA SU CONEXIÓN</v>
          </cell>
          <cell r="C11" t="str">
            <v>UN</v>
          </cell>
        </row>
        <row r="12">
          <cell r="B12" t="str">
            <v>TRANSPORTE GARGA MULAR HASTA 4 KM</v>
          </cell>
          <cell r="C12" t="str">
            <v>CARGA</v>
          </cell>
        </row>
        <row r="13">
          <cell r="B13" t="str">
            <v>SUMINISTRO E INSTALACION VALVULA DE COMPUERTA HF D=3" EXTREMO BRIDA SELLO ELASTICO 250 PSI</v>
          </cell>
          <cell r="C13" t="str">
            <v>UN</v>
          </cell>
        </row>
        <row r="14">
          <cell r="B14" t="str">
            <v>LOCALIZACION Y REPLANTEO</v>
          </cell>
          <cell r="C14" t="str">
            <v>ML</v>
          </cell>
        </row>
        <row r="15">
          <cell r="B15" t="str">
            <v>EXCAVACION EN MATERIAL COMUN</v>
          </cell>
          <cell r="C15" t="str">
            <v>M3</v>
          </cell>
        </row>
        <row r="16">
          <cell r="B16" t="str">
            <v>MATERIAL DE AFIRMADO COMPACTADO</v>
          </cell>
          <cell r="C16" t="str">
            <v>M3</v>
          </cell>
        </row>
        <row r="17">
          <cell r="B17" t="str">
            <v>CONCRETO CICLOPEO DE 2500 PSI 40% RAJON</v>
          </cell>
          <cell r="C17" t="str">
            <v>M3</v>
          </cell>
        </row>
        <row r="18">
          <cell r="B18" t="str">
            <v>CONCRETO DE 3000 PSI VIGA DE AMARRE</v>
          </cell>
          <cell r="C18" t="str">
            <v>M3</v>
          </cell>
        </row>
        <row r="19">
          <cell r="B19" t="str">
            <v>SUMIN FIGURADO Y AMARRE ACERO DE 37000 PSI</v>
          </cell>
          <cell r="C19" t="str">
            <v>KG</v>
          </cell>
        </row>
        <row r="20">
          <cell r="B20" t="str">
            <v>SUMIN FIGURADO Y AMARRE ACERO DE 60000 PSI</v>
          </cell>
          <cell r="C20" t="str">
            <v>KG</v>
          </cell>
        </row>
        <row r="21">
          <cell r="B21" t="str">
            <v>MURO SEMIPRENSADO TIPO MAGUNCIA E=0.12 M</v>
          </cell>
          <cell r="C21" t="str">
            <v>M2</v>
          </cell>
        </row>
        <row r="22">
          <cell r="B22" t="str">
            <v>CERRAMIENTO EN MALLA ESLABONADA CAL 10 MM (INCLUYE TUBO DE AGUA NEGRA DE 2" Y ANGULO 1X1X3/16)H=2.1</v>
          </cell>
          <cell r="C22" t="str">
            <v>M2</v>
          </cell>
        </row>
        <row r="23">
          <cell r="B23" t="str">
            <v>LOCALIZACION Y REPLANTEO</v>
          </cell>
          <cell r="C23" t="str">
            <v>M2</v>
          </cell>
        </row>
        <row r="24">
          <cell r="B24" t="str">
            <v>MATERIAL DE AFIRMADO COMPACTADO</v>
          </cell>
          <cell r="C24" t="str">
            <v>M3</v>
          </cell>
        </row>
        <row r="25">
          <cell r="B25" t="str">
            <v>CONCRETO CICLOPEO DE 2500 PSI 40% RAJON</v>
          </cell>
          <cell r="C25" t="str">
            <v>M3</v>
          </cell>
        </row>
        <row r="26">
          <cell r="B26" t="str">
            <v>CONCRETO DE 3000 PSI PLACA DE PISO</v>
          </cell>
          <cell r="C26" t="str">
            <v>M3</v>
          </cell>
        </row>
        <row r="27">
          <cell r="B27" t="str">
            <v xml:space="preserve">LIMPIEZA Y MANTENIMIENTO DESINFECION COMPONENTES </v>
          </cell>
          <cell r="C27" t="str">
            <v>GLB</v>
          </cell>
        </row>
        <row r="28">
          <cell r="B28" t="str">
            <v>ESMALTE LAMINA  LLENA 3 MANOS</v>
          </cell>
          <cell r="C28" t="str">
            <v>M2</v>
          </cell>
        </row>
        <row r="29">
          <cell r="B29" t="str">
            <v>SUMINISTRO E INSTALACIÓN ENCHAPE EN PORCELANA  OLIMPIA  20*20 O SIMILAR</v>
          </cell>
          <cell r="C29" t="str">
            <v>M2</v>
          </cell>
        </row>
        <row r="30">
          <cell r="B30" t="str">
            <v>SUMINISTRO E INSTALACION VALVULA DE COMPUERTA HF D=21/2" EXTREMO BRIDA SELLO ELASTICO 250 PSI</v>
          </cell>
          <cell r="C30" t="str">
            <v>UN</v>
          </cell>
        </row>
        <row r="31">
          <cell r="B31" t="str">
            <v>SUMINISTRO E INSTALACION VALVULA DE COMPUERTA HF D=3 EXTREMO BRIDA SELLO ELASTICO 250 PSI</v>
          </cell>
          <cell r="C31" t="str">
            <v>UN</v>
          </cell>
        </row>
        <row r="32">
          <cell r="B32" t="str">
            <v>SUMINISTRO E INSTALACIÓN DE BASE DE AFIRMADO COMPACTADO</v>
          </cell>
          <cell r="C32" t="str">
            <v>M3</v>
          </cell>
        </row>
        <row r="33">
          <cell r="B33" t="str">
            <v>CONCRETO DE 3000 PSI, PARA PISO</v>
          </cell>
          <cell r="C33" t="str">
            <v>M3</v>
          </cell>
        </row>
        <row r="34">
          <cell r="B34" t="str">
            <v>CONCRETO 3000 PSI. VIGAS</v>
          </cell>
          <cell r="C34" t="str">
            <v>M3</v>
          </cell>
        </row>
        <row r="35">
          <cell r="B35" t="str">
            <v xml:space="preserve">COLUMNAS EN CONCRETO 3000 PSI, ALTURA MENOR A 3M  </v>
          </cell>
          <cell r="C35" t="str">
            <v>M3</v>
          </cell>
        </row>
        <row r="36">
          <cell r="B36" t="str">
            <v>CONCRETO 3000 PSI, PLACA TANQUE, E = 0.08 M</v>
          </cell>
          <cell r="C36" t="str">
            <v>M2</v>
          </cell>
        </row>
        <row r="37">
          <cell r="B37" t="str">
            <v>SUMIN FIGURADO Y AMARRE ACERO DE 37000 PSI</v>
          </cell>
          <cell r="C37" t="str">
            <v>KG</v>
          </cell>
        </row>
        <row r="38">
          <cell r="B38" t="str">
            <v>MURO EN BLOQUE Nº 5 E=0,12MTS</v>
          </cell>
          <cell r="C38" t="str">
            <v>M2</v>
          </cell>
        </row>
        <row r="39">
          <cell r="B39" t="str">
            <v>PAÑETE LISO SOBRE MURO 1:4.INC. FILOS</v>
          </cell>
          <cell r="C39" t="str">
            <v>M2</v>
          </cell>
        </row>
        <row r="40">
          <cell r="B40" t="str">
            <v>CUBIERTA TEJA ONDULADA Nº.6 INCLUYE CORRE EN MADERA</v>
          </cell>
          <cell r="C40" t="str">
            <v>M2</v>
          </cell>
        </row>
        <row r="41">
          <cell r="B41" t="str">
            <v>SUM. E INSTA. DE DUCHA SENCILLA</v>
          </cell>
          <cell r="C41" t="str">
            <v>UN</v>
          </cell>
        </row>
        <row r="42">
          <cell r="B42" t="str">
            <v>SUM. E INSTA. DE LAVAMANOS ACUACER BLANCO. INCLUYE GRIFERÍA</v>
          </cell>
          <cell r="C42" t="str">
            <v>UN</v>
          </cell>
        </row>
        <row r="43">
          <cell r="B43" t="str">
            <v>SUM. E INSTA. DE COMBO ACUACER BLANCO COMPLETO.LAVAMANOS,SANITARIO,GRIFERIA E INCRUSTACIONES</v>
          </cell>
          <cell r="C43" t="str">
            <v>UN</v>
          </cell>
        </row>
        <row r="44">
          <cell r="B44" t="str">
            <v>SUMINISTRO E INSTALACIÓN DE ENCHAPE EN PORCELANA OLÌMPIA 20 * 20 CM</v>
          </cell>
          <cell r="C44" t="str">
            <v>M2</v>
          </cell>
        </row>
        <row r="45">
          <cell r="B45" t="str">
            <v>SUMINISTRO E INSTALACIÓN DE PISO  CERÁMICA 30 * 30 ALFA O SIMILAR</v>
          </cell>
          <cell r="C45" t="str">
            <v>M2</v>
          </cell>
        </row>
        <row r="46">
          <cell r="B46" t="str">
            <v>SUMINISTRO E INSTALACIÓN PUNTO ELÉCTRICO (SALIDA LÁMPARA TOMA PVC COMPLETA . INC. CABLEADO)</v>
          </cell>
          <cell r="C46" t="str">
            <v>UN</v>
          </cell>
        </row>
        <row r="47">
          <cell r="B47" t="str">
            <v>SUMINISTRO E INSTALACIÓN DE PUNTO AGUA FRÍA PVC. INC. REGISTRO DE BOLA.</v>
          </cell>
          <cell r="C47" t="str">
            <v>UN</v>
          </cell>
        </row>
        <row r="48">
          <cell r="B48" t="str">
            <v>SUMINISTRO E INSTALACIÓN PUNTO DESAGÜES 3" Y 4" PVC</v>
          </cell>
          <cell r="C48" t="str">
            <v>UN</v>
          </cell>
        </row>
        <row r="49">
          <cell r="B49" t="str">
            <v>SUMINISTRO E INSTALACIÓN DE TANQUE ELEVADO 500 LTS</v>
          </cell>
          <cell r="C49" t="str">
            <v>UN</v>
          </cell>
        </row>
        <row r="50">
          <cell r="B50" t="str">
            <v>SUMINISTRO E INSTALACIÓN DE REJILLAS DE PISOS SOSCO 4*4*3 ALUMINIO</v>
          </cell>
          <cell r="C50" t="str">
            <v>UN</v>
          </cell>
        </row>
        <row r="51">
          <cell r="B51" t="str">
            <v>SUMINISTRO E INSTALACIÓN DE VENTANA EN LAMINA CALIBRE 18 CON ANTICORROSIVO. INCLUYE VIDRIO ESMERILADO Y VASCULANTE</v>
          </cell>
          <cell r="C51" t="str">
            <v>M2</v>
          </cell>
        </row>
        <row r="52">
          <cell r="B52" t="str">
            <v>SUMINISTRO E INSTALACIÓN DE PUERTA EN LAMINA CALIBRE 18 CON ANTICORROSIVO.</v>
          </cell>
          <cell r="C52" t="str">
            <v>M2</v>
          </cell>
        </row>
        <row r="53">
          <cell r="B53" t="str">
            <v>SUMINISTRO E INSTALACIÓN DE MARCO PUERTA EN LAMINA CAL 18 INC. ANTICORROSIVO</v>
          </cell>
          <cell r="C53" t="str">
            <v>UN</v>
          </cell>
        </row>
        <row r="54">
          <cell r="B54" t="str">
            <v>SUMINISTRO E INSTALACIÓN TUBERÍA PVC SANITARIA Ø 4"</v>
          </cell>
          <cell r="C54" t="str">
            <v>ML</v>
          </cell>
        </row>
        <row r="55">
          <cell r="B55" t="str">
            <v>CONCRETO 2500 PSI, TAPA Y PISO</v>
          </cell>
          <cell r="C55" t="str">
            <v>M3</v>
          </cell>
        </row>
        <row r="56">
          <cell r="B56" t="str">
            <v>SUMIN FIGURADO Y AMARRE ACERO DE 37000 PSI</v>
          </cell>
          <cell r="C56" t="str">
            <v>KG</v>
          </cell>
        </row>
        <row r="57">
          <cell r="B57" t="str">
            <v>MURO TOLETE COMUN E = 0.12 M</v>
          </cell>
          <cell r="C57" t="str">
            <v>M2</v>
          </cell>
        </row>
        <row r="58">
          <cell r="B58" t="str">
            <v>PAÑETE LISO SOBRE MURO 1:4</v>
          </cell>
          <cell r="C58" t="str">
            <v>M2</v>
          </cell>
        </row>
        <row r="59">
          <cell r="B59" t="str">
            <v>CODO PVC SANITARIO Ø 4"</v>
          </cell>
          <cell r="C59" t="str">
            <v>UN</v>
          </cell>
        </row>
        <row r="60">
          <cell r="B60" t="str">
            <v>SUMINISTROE INSTALACIÓN ADAPTADOR DE LIMPIEZA PVC SANIT. Ø 4"</v>
          </cell>
          <cell r="C60" t="str">
            <v>UN</v>
          </cell>
        </row>
        <row r="61">
          <cell r="B61" t="str">
            <v>PIEDRA GRAVILLA</v>
          </cell>
          <cell r="C61" t="str">
            <v>M3</v>
          </cell>
        </row>
        <row r="62">
          <cell r="B62" t="str">
            <v>EXCAVACION MANUAL RETIRO DE SOBRANTES</v>
          </cell>
          <cell r="C62" t="str">
            <v>M3</v>
          </cell>
        </row>
        <row r="63">
          <cell r="B63" t="str">
            <v>RELLENO CON MATERIAL SELECCIONADO DE EXCAVACIÓN</v>
          </cell>
          <cell r="C63" t="str">
            <v>M3</v>
          </cell>
        </row>
        <row r="64">
          <cell r="B64" t="str">
            <v>PUESTA EN MARCHA</v>
          </cell>
          <cell r="C64">
            <v>0</v>
          </cell>
        </row>
        <row r="65">
          <cell r="B65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65" t="str">
            <v>GLB</v>
          </cell>
        </row>
        <row r="66">
          <cell r="B66" t="str">
            <v>ACUEDUCTO VEREDA HATILLO</v>
          </cell>
          <cell r="C66" t="str">
            <v>ACUEDUCTO VEREDA HATILLO</v>
          </cell>
        </row>
        <row r="67">
          <cell r="B67" t="str">
            <v>LOCALIZACION Y REPLANTEO</v>
          </cell>
          <cell r="C67" t="str">
            <v>ML</v>
          </cell>
        </row>
        <row r="68">
          <cell r="B68" t="str">
            <v>DEMOLICION CONCRETO CICLOPEO</v>
          </cell>
          <cell r="C68" t="str">
            <v>M3</v>
          </cell>
        </row>
        <row r="69">
          <cell r="B69" t="str">
            <v>EXCAVACIONES EN MATERIAL COMUN (INCLUYE RETIRO)</v>
          </cell>
          <cell r="C69" t="str">
            <v>M3</v>
          </cell>
        </row>
        <row r="70">
          <cell r="B70" t="str">
            <v>EXCAVACION EN CONGLOMERADO</v>
          </cell>
          <cell r="C70" t="str">
            <v>M3</v>
          </cell>
        </row>
        <row r="71">
          <cell r="B71" t="str">
            <v>TOLDILLO EN ANGEO CON ESTRUCTURA EN TUBERIA GALVANIZADA D=1/2" SEGÚN DISEÑO</v>
          </cell>
          <cell r="C71" t="str">
            <v>UN</v>
          </cell>
        </row>
        <row r="72">
          <cell r="B72" t="str">
            <v>SUMIN E INSTAL BY PASS D=3" PVC ACCESORIOS</v>
          </cell>
          <cell r="C72" t="str">
            <v>ML</v>
          </cell>
        </row>
        <row r="73">
          <cell r="B73" t="str">
            <v>IMPERMEABILIZACION DE MUROS CON MORTERO SEGÚN ESPECFICACION SIKA</v>
          </cell>
          <cell r="C73" t="str">
            <v>M2</v>
          </cell>
        </row>
        <row r="74">
          <cell r="B74" t="str">
            <v>SUMINISTRO E INSTALACION VALVULA DE COMPUERTA HF D=3" EXTREMO BRIDA SELLO ELASTICO 250 PSI</v>
          </cell>
          <cell r="C74" t="str">
            <v>UN</v>
          </cell>
        </row>
        <row r="75">
          <cell r="B75" t="str">
            <v>SUMINISTRO E INSTALACION VALVULA DE COMPUERTA HF D=4" EXTREMO BRIDA SELLO ELASTICO 250 PSI</v>
          </cell>
          <cell r="C75" t="str">
            <v>UN</v>
          </cell>
        </row>
        <row r="76">
          <cell r="B76" t="str">
            <v>SUMIN E INSTAL DE VENTOSA 3* 1/2 INCLUYE  COLLAR DE DERIVACION Y ACCESORIOS COMPLEMETARIOS  PARA SU CONEXIÓN</v>
          </cell>
          <cell r="C76" t="str">
            <v>UN</v>
          </cell>
        </row>
        <row r="77">
          <cell r="B77" t="str">
            <v>TRANSPORTE GARGA MULAR HASTA 4 KM</v>
          </cell>
          <cell r="C77" t="str">
            <v>CARGA</v>
          </cell>
        </row>
        <row r="78">
          <cell r="B78" t="str">
            <v>LOCALIZACION Y REPLANTEO</v>
          </cell>
          <cell r="C78" t="str">
            <v>ML</v>
          </cell>
        </row>
        <row r="79">
          <cell r="B79" t="str">
            <v xml:space="preserve">SUMIN E INSTAL TUBERIA PE 100 AGUA 90 MM METRICO  PN 12.5 ( RDE 14 ) NEGRA LINEA AZUL  </v>
          </cell>
          <cell r="C79" t="str">
            <v>ML</v>
          </cell>
        </row>
        <row r="80">
          <cell r="B80" t="str">
            <v xml:space="preserve">SUMIN E INSTAL TUBERIA PE 100 AGUA 90 MM METRICO  PN 16 (RDE 11) NEGRA LINEA AZUL  </v>
          </cell>
          <cell r="C80" t="str">
            <v>ML</v>
          </cell>
        </row>
        <row r="81">
          <cell r="B81" t="str">
            <v>PORTAFLANCHE DIAMETRO 90 MM RDE 14</v>
          </cell>
          <cell r="C81" t="str">
            <v>UN</v>
          </cell>
        </row>
        <row r="82">
          <cell r="B82" t="str">
            <v>PORTAFLANCHE DIAMETRO 90 MM RDE 11</v>
          </cell>
          <cell r="C82" t="str">
            <v>UN</v>
          </cell>
        </row>
        <row r="83">
          <cell r="B83" t="str">
            <v>BRIDA LOCA DIAMETRO 3" HD</v>
          </cell>
          <cell r="C83" t="str">
            <v>UN</v>
          </cell>
        </row>
        <row r="84">
          <cell r="B84" t="str">
            <v>KIT TORNILLERIA Y EMPAQUES</v>
          </cell>
          <cell r="C84" t="str">
            <v>UN</v>
          </cell>
        </row>
        <row r="85">
          <cell r="B85" t="str">
            <v>SUMIN E INSTAL DE VENTOSA 3* 1/2 INCLUYE  COLLAR DE DERIVACION Y ACCESORIOS COMPLEMETARIOS  PARA SU CONEXIÓN</v>
          </cell>
          <cell r="C85" t="str">
            <v>UN</v>
          </cell>
        </row>
        <row r="86">
          <cell r="B86" t="str">
            <v>ANCLAJES SOPORTES Y CIMENTACIN EN CONCRETO (SEG DISEÑO)</v>
          </cell>
          <cell r="C86" t="str">
            <v>GLB</v>
          </cell>
        </row>
        <row r="87">
          <cell r="B87" t="str">
            <v>SUMINISTRO E INSTALACION VALVULA DE COMPUERTA HF D=3" EXTREMO BRIDA SELLO ELASTICO 250 PSI</v>
          </cell>
          <cell r="C87" t="str">
            <v>UN</v>
          </cell>
        </row>
        <row r="88">
          <cell r="B88" t="str">
            <v>LOCALIZACION Y REPLANTEO</v>
          </cell>
          <cell r="C88" t="str">
            <v>ML</v>
          </cell>
        </row>
        <row r="89">
          <cell r="B89" t="str">
            <v>EXCAVACION EN MATERIAL COMUN</v>
          </cell>
          <cell r="C89" t="str">
            <v>M3</v>
          </cell>
        </row>
        <row r="90">
          <cell r="B90" t="str">
            <v>MATERIAL DE AFIRMADO COMPACTADO</v>
          </cell>
          <cell r="C90" t="str">
            <v>M3</v>
          </cell>
        </row>
        <row r="91">
          <cell r="B91" t="str">
            <v>DEMOLICIONE CIMIENTO EN CONCRETO</v>
          </cell>
          <cell r="C91">
            <v>0</v>
          </cell>
        </row>
        <row r="92">
          <cell r="B92" t="str">
            <v>CONCRETO CICLOPEO DE 2500 PSI 40% RAJON</v>
          </cell>
          <cell r="C92" t="str">
            <v>M3</v>
          </cell>
        </row>
        <row r="93">
          <cell r="B93" t="str">
            <v>CONCRETO DE 3000 PSI VIGA DE AMARRE</v>
          </cell>
          <cell r="C93" t="str">
            <v>M3</v>
          </cell>
        </row>
        <row r="94">
          <cell r="B94" t="str">
            <v>SUMIN FIGURADO Y AMARRE ACERO DE 37000 PSI</v>
          </cell>
          <cell r="C94" t="str">
            <v>KG</v>
          </cell>
        </row>
        <row r="95">
          <cell r="B95" t="str">
            <v>SUMIN FIGURADO Y AMARRE ACERO DE 60000 PSI</v>
          </cell>
          <cell r="C95" t="str">
            <v>KG</v>
          </cell>
        </row>
        <row r="96">
          <cell r="B96" t="str">
            <v>MURO SEMIPRENSADO TIPO MAGUNCIA E=0.12 M</v>
          </cell>
          <cell r="C96" t="str">
            <v>M2</v>
          </cell>
        </row>
        <row r="97">
          <cell r="B97" t="str">
            <v>CERRAMIENTO EN MALLA ESLABONADA CAL 10 MM (INCLUYE TUBO DE AGUA NEGRA DE 2" Y ANGULO 1X1X3/16)H=2.1</v>
          </cell>
          <cell r="C97" t="str">
            <v>M2</v>
          </cell>
        </row>
        <row r="98">
          <cell r="B98" t="str">
            <v>LOCALIZACION Y REPLANTEO</v>
          </cell>
          <cell r="C98" t="str">
            <v>M2</v>
          </cell>
        </row>
        <row r="99">
          <cell r="B99" t="str">
            <v>MATERIAL DE AFIRMADO COMPACTADO</v>
          </cell>
          <cell r="C99" t="str">
            <v>M3</v>
          </cell>
        </row>
        <row r="100">
          <cell r="B100" t="str">
            <v>CONCRETO CICLOPEO DE 2500 PSI 40% RAJON</v>
          </cell>
          <cell r="C100" t="str">
            <v>M3</v>
          </cell>
        </row>
        <row r="101">
          <cell r="B101" t="str">
            <v>CONCRETO DE 3000 PSI PLACA DE PISO</v>
          </cell>
          <cell r="C101" t="str">
            <v>M3</v>
          </cell>
        </row>
        <row r="102">
          <cell r="B102" t="str">
            <v xml:space="preserve">LIMPIEZA Y MANTENIMIENTO DESINFECION COMPONENTES </v>
          </cell>
          <cell r="C102" t="str">
            <v>GLB</v>
          </cell>
        </row>
        <row r="103">
          <cell r="B103" t="str">
            <v>ESMALTE LAMINA  LLENA 3 MANOS</v>
          </cell>
          <cell r="C103" t="str">
            <v>M3</v>
          </cell>
        </row>
        <row r="104">
          <cell r="B104" t="str">
            <v>ENCHAPE EN PORCELANA  OLIMPIA  20*20 O SIMILAR</v>
          </cell>
          <cell r="C104" t="str">
            <v>M2</v>
          </cell>
        </row>
        <row r="105">
          <cell r="B105" t="str">
            <v>ESCALERA METALICA CON BARANDA A=0.90M SEGÚN DISEÑO</v>
          </cell>
          <cell r="C105" t="str">
            <v>ML</v>
          </cell>
        </row>
        <row r="106">
          <cell r="B106" t="str">
            <v>SUMINISTRO E INSTALACION VALVULA DE COMPUERTA HF D=3" EXTREMO BRIDA SELLO ELASTICO 250 PSI</v>
          </cell>
          <cell r="C106" t="str">
            <v>UN</v>
          </cell>
        </row>
        <row r="107">
          <cell r="B107" t="str">
            <v>SUMINISTRO E INSTALACION VALVULA DE COMPUERTA HF D=4 EXTREMO BRIDA SELLO ELASTICO 250 PSI</v>
          </cell>
          <cell r="C107" t="str">
            <v>UN</v>
          </cell>
        </row>
        <row r="108">
          <cell r="B108" t="str">
            <v xml:space="preserve">  AJUSTES  , CALIBRALICION  DE CAUDAL , ,CONEXIONES DE EQUIPOS ,CARACTERIZACION AFLUENTE  EFLUENTE Y MACRO ,MICROMDICION (MONITOREO 30 DIAS) DOSIFICACION DE INSUMOS PARA  LA TRATABILIDAD. CAPACITACION PERSONAL OPERATIVO</v>
          </cell>
          <cell r="C108" t="str">
            <v>GLB</v>
          </cell>
        </row>
        <row r="109">
          <cell r="B109" t="str">
            <v>ACUEDUCTO VEREDA CARARE</v>
          </cell>
          <cell r="C109" t="str">
            <v>ACUEDUCTO VEREDA CARARE</v>
          </cell>
        </row>
        <row r="110">
          <cell r="B110" t="str">
            <v>LOCALIZACION Y REPLANTEO</v>
          </cell>
          <cell r="C110" t="str">
            <v>M2</v>
          </cell>
        </row>
        <row r="111">
          <cell r="B111" t="str">
            <v>EXCAVACIONES EN MATERIAL COMUN (INCLUYE RETIRO)</v>
          </cell>
          <cell r="C111" t="str">
            <v>M3</v>
          </cell>
        </row>
        <row r="112">
          <cell r="B112" t="str">
            <v>MATERIAL DE AFIRMADO COMPACTADO</v>
          </cell>
          <cell r="C112" t="str">
            <v>M3</v>
          </cell>
        </row>
        <row r="113">
          <cell r="B113" t="str">
            <v>SUMINISTRO E INSTALACION DE GRAVA Y TUBERIA DE GRES DE 4"</v>
          </cell>
          <cell r="C113" t="str">
            <v>ML</v>
          </cell>
        </row>
        <row r="114">
          <cell r="B114" t="str">
            <v>CONCRETO POBRE E=0,05 DE 2000 PSI</v>
          </cell>
          <cell r="C114" t="str">
            <v>M2</v>
          </cell>
        </row>
        <row r="115">
          <cell r="B115" t="str">
            <v>CONCRETO DE 3000 PSI IMPERMEABILIZADO PARA BASES</v>
          </cell>
          <cell r="C115" t="str">
            <v>M3</v>
          </cell>
        </row>
        <row r="116">
          <cell r="B116" t="str">
            <v>CONCRETO DE 3000 PSI IMPERMEABILIZADO PARA MUROS</v>
          </cell>
          <cell r="C116" t="str">
            <v>M3</v>
          </cell>
        </row>
        <row r="117">
          <cell r="B117" t="str">
            <v>CONCRETO DE 3000 PSI IMPERMEABILIZADO PARA TAPAS</v>
          </cell>
          <cell r="C117" t="str">
            <v>M3</v>
          </cell>
        </row>
        <row r="118">
          <cell r="B118" t="str">
            <v>MURO EN TOLETE COMUN E= 0,25M</v>
          </cell>
          <cell r="C118" t="str">
            <v>M2</v>
          </cell>
        </row>
        <row r="119">
          <cell r="B119" t="str">
            <v>ACERO DE REFUERZO PDR-60</v>
          </cell>
          <cell r="C119" t="str">
            <v>KG</v>
          </cell>
        </row>
        <row r="120">
          <cell r="B120" t="str">
            <v>ACERO DE REFUERZO PDR-37</v>
          </cell>
          <cell r="C120" t="str">
            <v>KG</v>
          </cell>
        </row>
        <row r="121">
          <cell r="B121" t="str">
            <v>SUMINISTRO E INSTALACION DE CINTA PVC Z=0,22</v>
          </cell>
          <cell r="C121" t="str">
            <v>ML</v>
          </cell>
        </row>
        <row r="122">
          <cell r="B122" t="str">
            <v>PAÑETE IMPERMEABILIZADO 1:3</v>
          </cell>
          <cell r="C122" t="str">
            <v>M2</v>
          </cell>
        </row>
        <row r="123">
          <cell r="B123" t="str">
            <v>PAÑETE 1:4</v>
          </cell>
          <cell r="C123" t="str">
            <v>M2</v>
          </cell>
        </row>
        <row r="124">
          <cell r="B124" t="str">
            <v>CAJAS DE INSPECCION  1,0*1,0 CMS EN MAMPOSTERIA (ENTRADA Y SALIDA)</v>
          </cell>
          <cell r="C124" t="str">
            <v>UN</v>
          </cell>
        </row>
        <row r="125">
          <cell r="B125" t="str">
            <v>TAPAS EN LAMINA ALFAJOR CAL 12 (1,0*1,0)</v>
          </cell>
          <cell r="C125" t="str">
            <v>UN</v>
          </cell>
        </row>
        <row r="126">
          <cell r="B126" t="str">
            <v>TUBERIA DE VENTILACION  3" H.G.</v>
          </cell>
          <cell r="C126" t="str">
            <v>UN</v>
          </cell>
        </row>
        <row r="127">
          <cell r="B127" t="str">
            <v>SUMIN E INSTAL VALVULA COMPUERTA HF D=4" EXTREMO LISO SELLO ELASTICO,250 PSI</v>
          </cell>
          <cell r="C127" t="str">
            <v>UN</v>
          </cell>
        </row>
        <row r="128">
          <cell r="B128" t="str">
            <v>SUMIN E INSTAL VALVULA COMPUERTA HF D=3" EXTREMO LISO SELLO ELASTICO,250 PSI</v>
          </cell>
          <cell r="C128" t="str">
            <v>UN</v>
          </cell>
        </row>
        <row r="129">
          <cell r="B129" t="str">
            <v>SUMISN E INSTALL 4" PVC SANITARIA</v>
          </cell>
          <cell r="C129" t="str">
            <v>ML</v>
          </cell>
        </row>
        <row r="130">
          <cell r="B130" t="str">
            <v>SUMIN E INSTAL TUBERIA 3" PVC RDE 21</v>
          </cell>
          <cell r="C130" t="str">
            <v>ML</v>
          </cell>
        </row>
        <row r="131">
          <cell r="B131" t="str">
            <v>TRANSPORTE GARGA MULAR HASTA 4 KM</v>
          </cell>
          <cell r="C131" t="str">
            <v>CARGA</v>
          </cell>
        </row>
        <row r="132">
          <cell r="B132" t="str">
            <v>LOCALIZACION Y REPLANTEO</v>
          </cell>
          <cell r="C132" t="str">
            <v>ML</v>
          </cell>
        </row>
        <row r="133">
          <cell r="B133" t="str">
            <v>EXCAVACIONES EN MATERIAL COMUN (INCLUYE RETIRO)</v>
          </cell>
          <cell r="C133" t="str">
            <v>M3</v>
          </cell>
        </row>
        <row r="134">
          <cell r="B134" t="str">
            <v>MATERIAL DE AFIRMADO COMPACTADO</v>
          </cell>
          <cell r="C134" t="str">
            <v>M3</v>
          </cell>
        </row>
        <row r="135">
          <cell r="B135" t="str">
            <v>CONCRETO CICLOPEO DE 2500 PSI 40% RAJON</v>
          </cell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Cuadrillas"/>
      <sheetName val="Concretos y morteros"/>
      <sheetName val="Datos iniciales "/>
      <sheetName val="Transporte"/>
      <sheetName val="Fornato 6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3">
          <cell r="C3" t="str">
            <v>MAT</v>
          </cell>
        </row>
        <row r="4">
          <cell r="C4" t="str">
            <v>TRN</v>
          </cell>
        </row>
        <row r="5">
          <cell r="C5" t="str">
            <v>MDO</v>
          </cell>
        </row>
        <row r="9">
          <cell r="C9" t="str">
            <v>CONTRATO TODO COSTO SEÑALIZACION</v>
          </cell>
          <cell r="D9" t="str">
            <v>GLB</v>
          </cell>
          <cell r="E9">
            <v>18500000</v>
          </cell>
        </row>
        <row r="10">
          <cell r="C10" t="str">
            <v>CONTRATO TODO COSTO MURAL ARTISTICO</v>
          </cell>
          <cell r="D10" t="str">
            <v>GLB</v>
          </cell>
          <cell r="E10">
            <v>12000000</v>
          </cell>
        </row>
        <row r="11">
          <cell r="C11" t="str">
            <v xml:space="preserve">SUBCONTRATO CARPINTERIA METALICA </v>
          </cell>
          <cell r="D11" t="str">
            <v>M2</v>
          </cell>
          <cell r="E11">
            <v>285000</v>
          </cell>
        </row>
        <row r="12">
          <cell r="C12" t="str">
            <v>SUBCONTRATO CORTASOL METALICO EN LAMINA PERFORADA Y PINTADA</v>
          </cell>
          <cell r="D12" t="str">
            <v>M2</v>
          </cell>
          <cell r="E12">
            <v>680000</v>
          </cell>
        </row>
        <row r="13">
          <cell r="C13" t="str">
            <v>SUBCONTRATO  BARRA EN ACERO INOXIDABLE</v>
          </cell>
          <cell r="D13" t="str">
            <v>M2</v>
          </cell>
          <cell r="E13">
            <v>165000</v>
          </cell>
        </row>
        <row r="14">
          <cell r="C14" t="str">
            <v>SUBCONTRATO  DIVISION EN ACERO INOXIDABLE</v>
          </cell>
          <cell r="D14" t="str">
            <v>M2</v>
          </cell>
          <cell r="E14">
            <v>750000</v>
          </cell>
        </row>
        <row r="15">
          <cell r="C15" t="str">
            <v>SUBCONTRATO MESON EN GRANITO PULIDO</v>
          </cell>
          <cell r="D15" t="str">
            <v>GLB</v>
          </cell>
          <cell r="E15">
            <v>280000</v>
          </cell>
        </row>
        <row r="16">
          <cell r="C16" t="str">
            <v>SUBCONTRATO PRUEBAS DE PRESIÓN</v>
          </cell>
          <cell r="D16" t="str">
            <v>GLB</v>
          </cell>
          <cell r="E16">
            <v>324500</v>
          </cell>
        </row>
        <row r="17">
          <cell r="C17" t="str">
            <v xml:space="preserve">SUBCONTRATO PUERTA EN ALUMINIO </v>
          </cell>
          <cell r="D17" t="str">
            <v>M2</v>
          </cell>
          <cell r="E17">
            <v>290000</v>
          </cell>
        </row>
        <row r="18">
          <cell r="C18" t="str">
            <v>SUBCONTRATO PUERTA DE EMERGENCIA</v>
          </cell>
          <cell r="D18" t="str">
            <v>M2</v>
          </cell>
          <cell r="E18">
            <v>650000</v>
          </cell>
        </row>
        <row r="19">
          <cell r="C19" t="str">
            <v xml:space="preserve">SUBCONTRATO PUERTA LAMINA </v>
          </cell>
          <cell r="D19" t="str">
            <v>M2</v>
          </cell>
          <cell r="E19">
            <v>270000</v>
          </cell>
        </row>
        <row r="20">
          <cell r="C20" t="str">
            <v xml:space="preserve">SUBCONTRATO REJAS EN  CARPINTERIA METALICA  </v>
          </cell>
          <cell r="D20" t="str">
            <v>M2</v>
          </cell>
          <cell r="E20">
            <v>250000</v>
          </cell>
        </row>
        <row r="21">
          <cell r="C21" t="str">
            <v>SUBCONTRATO   REJILLA PARA CARCAMO  METALICA</v>
          </cell>
          <cell r="D21" t="str">
            <v>ML</v>
          </cell>
          <cell r="E21">
            <v>185000</v>
          </cell>
        </row>
        <row r="22">
          <cell r="C22" t="str">
            <v>SUBCONTRATO SUSPENSIÓN DE POZO EXISTENTE</v>
          </cell>
          <cell r="D22" t="str">
            <v>GLB</v>
          </cell>
          <cell r="E22">
            <v>4500000</v>
          </cell>
        </row>
        <row r="23">
          <cell r="C23" t="str">
            <v>SUBCONTRATO SIAMESA EN BRONCE</v>
          </cell>
          <cell r="D23" t="str">
            <v>UND</v>
          </cell>
          <cell r="E23">
            <v>2000000</v>
          </cell>
        </row>
        <row r="24">
          <cell r="C24" t="str">
            <v>SUBCONTRATO TABLERO ACRILICO</v>
          </cell>
          <cell r="D24" t="str">
            <v>ML</v>
          </cell>
          <cell r="E24">
            <v>125000</v>
          </cell>
        </row>
        <row r="25">
          <cell r="C25" t="str">
            <v>SUBCONTRATO VENTANERIA EN ALUMINIO DE 4 CM</v>
          </cell>
          <cell r="D25" t="str">
            <v>M2</v>
          </cell>
          <cell r="E25">
            <v>290000</v>
          </cell>
        </row>
        <row r="26">
          <cell r="C26" t="str">
            <v>SUBCONTRATO VIDRIO TEMPLADO FACHADA</v>
          </cell>
          <cell r="D26" t="str">
            <v>M2</v>
          </cell>
          <cell r="E26">
            <v>470000</v>
          </cell>
        </row>
        <row r="27">
          <cell r="C27" t="str">
            <v xml:space="preserve">SUBCONTRATO CAMARA DE AIRE </v>
          </cell>
          <cell r="D27" t="str">
            <v>M2</v>
          </cell>
          <cell r="E27">
            <v>33450</v>
          </cell>
        </row>
        <row r="28">
          <cell r="C28" t="str">
            <v xml:space="preserve">SUBCONTRATO CAPA DE ROCA </v>
          </cell>
          <cell r="D28" t="str">
            <v>M2</v>
          </cell>
          <cell r="E28">
            <v>47500</v>
          </cell>
        </row>
        <row r="29">
          <cell r="C29" t="str">
            <v>SUBCONTRATO CIELORRASO DE  AISLAMIENTO</v>
          </cell>
          <cell r="D29" t="str">
            <v>M2</v>
          </cell>
          <cell r="E29">
            <v>102325</v>
          </cell>
        </row>
        <row r="30">
          <cell r="C30" t="str">
            <v>SUBCONTRATO PUERTA ACUSTICA DOBLE HOJA</v>
          </cell>
          <cell r="D30" t="str">
            <v>UND</v>
          </cell>
          <cell r="E30">
            <v>7904402</v>
          </cell>
        </row>
        <row r="31">
          <cell r="C31" t="str">
            <v>SUBCONTRATO PUERTA ACUSTICA SENCILLA</v>
          </cell>
          <cell r="D31" t="str">
            <v>UND</v>
          </cell>
          <cell r="E31">
            <v>3768662</v>
          </cell>
        </row>
        <row r="32">
          <cell r="C32" t="str">
            <v>SUBCONTRATO VENTANA 1.  ACUSTICA</v>
          </cell>
          <cell r="D32" t="str">
            <v>UND</v>
          </cell>
          <cell r="E32">
            <v>4700947</v>
          </cell>
        </row>
        <row r="33">
          <cell r="C33" t="str">
            <v>SUBCONTRATO VENTANA 4.  ACUSTICA</v>
          </cell>
          <cell r="D33" t="str">
            <v>UND</v>
          </cell>
          <cell r="E33">
            <v>3254502</v>
          </cell>
        </row>
        <row r="34">
          <cell r="C34" t="str">
            <v>SUBCONTRATO PANEL  ACUSTICO EN MADERA</v>
          </cell>
          <cell r="D34" t="str">
            <v>UND</v>
          </cell>
          <cell r="E34">
            <v>1084805</v>
          </cell>
        </row>
        <row r="35">
          <cell r="C35" t="str">
            <v>SUBCONTRATO PANEL  DE  MADERA CIELORASO</v>
          </cell>
          <cell r="D35" t="str">
            <v>M2</v>
          </cell>
          <cell r="E35">
            <v>365245</v>
          </cell>
        </row>
        <row r="36">
          <cell r="C36" t="str">
            <v>SUBCONTRATO  TODO COSTO CARPINTERIA</v>
          </cell>
          <cell r="D36" t="str">
            <v>M2</v>
          </cell>
          <cell r="E36">
            <v>305000</v>
          </cell>
        </row>
        <row r="37">
          <cell r="C37" t="str">
            <v>SUBCONTRATO  SILLA EN CONCRETO</v>
          </cell>
          <cell r="D37" t="str">
            <v>UND</v>
          </cell>
          <cell r="E37">
            <v>558000</v>
          </cell>
        </row>
        <row r="38">
          <cell r="C38" t="str">
            <v>SUBCONTRATO  BUTACA EN CONCRETO</v>
          </cell>
          <cell r="D38" t="str">
            <v>UND</v>
          </cell>
          <cell r="E38">
            <v>850000</v>
          </cell>
        </row>
        <row r="39">
          <cell r="C39" t="str">
            <v>SUBCONTRATO   TOTEN SEGÚN DISEÑO</v>
          </cell>
          <cell r="D39" t="str">
            <v>UND</v>
          </cell>
          <cell r="E39">
            <v>8000000</v>
          </cell>
        </row>
        <row r="40">
          <cell r="C40" t="str">
            <v>SUBCONTRATO  CANECA EN ACERO INOX</v>
          </cell>
          <cell r="D40" t="str">
            <v>UND</v>
          </cell>
          <cell r="E40">
            <v>1250000</v>
          </cell>
        </row>
        <row r="41">
          <cell r="C41" t="str">
            <v>ABRAZADERA</v>
          </cell>
          <cell r="D41" t="str">
            <v>UND</v>
          </cell>
          <cell r="E41">
            <v>750</v>
          </cell>
        </row>
        <row r="42">
          <cell r="C42" t="str">
            <v>Acccesorios conexios sch 40 3/4"</v>
          </cell>
          <cell r="D42" t="str">
            <v>UND</v>
          </cell>
          <cell r="E42">
            <v>21000</v>
          </cell>
        </row>
        <row r="43">
          <cell r="C43" t="str">
            <v>ACCERORIO  1/2"</v>
          </cell>
          <cell r="D43" t="str">
            <v>UND</v>
          </cell>
          <cell r="E43">
            <v>790.89</v>
          </cell>
        </row>
        <row r="44">
          <cell r="C44" t="str">
            <v>ACCERORIO  1-1/2"</v>
          </cell>
          <cell r="D44" t="str">
            <v>UND</v>
          </cell>
          <cell r="E44">
            <v>8841.24</v>
          </cell>
        </row>
        <row r="45">
          <cell r="C45" t="str">
            <v>ACCERORIO  2"</v>
          </cell>
          <cell r="D45" t="str">
            <v>UND</v>
          </cell>
          <cell r="E45">
            <v>14076.12</v>
          </cell>
        </row>
        <row r="46">
          <cell r="C46" t="str">
            <v>ACCERORIO  2-1/2"</v>
          </cell>
          <cell r="D46" t="str">
            <v>UND</v>
          </cell>
          <cell r="E46">
            <v>33390.81</v>
          </cell>
        </row>
        <row r="47">
          <cell r="C47" t="str">
            <v>ACCERORIO  3"</v>
          </cell>
          <cell r="D47" t="str">
            <v>UND</v>
          </cell>
          <cell r="E47">
            <v>32730</v>
          </cell>
        </row>
        <row r="48">
          <cell r="C48" t="str">
            <v>ACCERORIO  3/4"</v>
          </cell>
          <cell r="D48" t="str">
            <v>UND</v>
          </cell>
          <cell r="E48">
            <v>1800</v>
          </cell>
        </row>
        <row r="49">
          <cell r="C49" t="str">
            <v>ACCERORIO  SANT 2"</v>
          </cell>
          <cell r="D49" t="str">
            <v>UND</v>
          </cell>
          <cell r="E49">
            <v>3750</v>
          </cell>
        </row>
        <row r="50">
          <cell r="C50" t="str">
            <v>ACCERORIO  SANT 3"</v>
          </cell>
          <cell r="D50" t="str">
            <v>UND</v>
          </cell>
          <cell r="E50">
            <v>5850</v>
          </cell>
        </row>
        <row r="51">
          <cell r="C51" t="str">
            <v>ACCERORIO  SANT 4"</v>
          </cell>
          <cell r="D51" t="str">
            <v>UND</v>
          </cell>
          <cell r="E51">
            <v>6952.5</v>
          </cell>
        </row>
        <row r="52">
          <cell r="C52" t="str">
            <v>ACCESORIOS BARANDA METÁLICA</v>
          </cell>
          <cell r="D52" t="str">
            <v>ML</v>
          </cell>
          <cell r="E52">
            <v>13500</v>
          </cell>
        </row>
        <row r="53">
          <cell r="C53" t="str">
            <v>ACCESORIOS CUBIERTA POLICARBONATO</v>
          </cell>
          <cell r="D53" t="str">
            <v>UND</v>
          </cell>
          <cell r="E53">
            <v>3500</v>
          </cell>
        </row>
        <row r="54">
          <cell r="C54" t="str">
            <v>ACCESORIOS DE FIJACION A ESTRUCTURA</v>
          </cell>
          <cell r="D54" t="str">
            <v>UND</v>
          </cell>
          <cell r="E54">
            <v>4250</v>
          </cell>
        </row>
        <row r="55">
          <cell r="C55" t="str">
            <v>Accesorios HD -2" RANURADO</v>
          </cell>
          <cell r="D55" t="str">
            <v>UND</v>
          </cell>
          <cell r="E55">
            <v>17848</v>
          </cell>
        </row>
        <row r="56">
          <cell r="C56" t="str">
            <v>Accesorios HD -3" RANURADO</v>
          </cell>
          <cell r="D56" t="str">
            <v>UND</v>
          </cell>
          <cell r="E56">
            <v>30639</v>
          </cell>
        </row>
        <row r="57">
          <cell r="C57" t="str">
            <v>Accesorios HD -4" RANURADO</v>
          </cell>
          <cell r="D57" t="str">
            <v>UND</v>
          </cell>
          <cell r="E57">
            <v>52726.41</v>
          </cell>
        </row>
        <row r="58">
          <cell r="C58" t="str">
            <v>ACCESORIOS PISO LAMINADO</v>
          </cell>
          <cell r="D58" t="str">
            <v>GLB</v>
          </cell>
          <cell r="E58">
            <v>10600</v>
          </cell>
        </row>
        <row r="59">
          <cell r="C59" t="str">
            <v>Accesorios PVC-P 4" U.M.</v>
          </cell>
          <cell r="D59" t="str">
            <v>UND</v>
          </cell>
          <cell r="E59">
            <v>89906</v>
          </cell>
        </row>
        <row r="60">
          <cell r="C60" t="str">
            <v>Accesorios SCH 40 -1"</v>
          </cell>
          <cell r="D60" t="str">
            <v>UND</v>
          </cell>
          <cell r="E60">
            <v>9625</v>
          </cell>
        </row>
        <row r="61">
          <cell r="C61" t="str">
            <v>Accesorios SCH 40 -1/2"</v>
          </cell>
          <cell r="D61" t="str">
            <v>UND</v>
          </cell>
          <cell r="E61">
            <v>4950</v>
          </cell>
        </row>
        <row r="62">
          <cell r="C62" t="str">
            <v>Accesorios SCH 40 -1-1/2" ROSCAR</v>
          </cell>
          <cell r="D62" t="str">
            <v>UND</v>
          </cell>
          <cell r="E62">
            <v>13475</v>
          </cell>
        </row>
        <row r="63">
          <cell r="C63" t="str">
            <v xml:space="preserve">ACELERANTE  </v>
          </cell>
          <cell r="D63" t="str">
            <v>KG</v>
          </cell>
          <cell r="E63">
            <v>3100</v>
          </cell>
        </row>
        <row r="64">
          <cell r="C64" t="str">
            <v>ACERO FIGURADO 6000 PSI</v>
          </cell>
          <cell r="D64" t="str">
            <v>KG</v>
          </cell>
          <cell r="E64">
            <v>3100</v>
          </cell>
        </row>
        <row r="65">
          <cell r="C65" t="str">
            <v>ACOMETIDA DE CONTROL DE CABLE 4X14</v>
          </cell>
          <cell r="D65" t="str">
            <v>UND</v>
          </cell>
          <cell r="E65">
            <v>18914</v>
          </cell>
        </row>
        <row r="66">
          <cell r="C66" t="str">
            <v>ACOPLES HIDRO-SANITARIOS</v>
          </cell>
          <cell r="D66" t="str">
            <v>UND</v>
          </cell>
          <cell r="E66">
            <v>5500</v>
          </cell>
        </row>
        <row r="67">
          <cell r="C67" t="str">
            <v>ADOQUÍN CONCRETO 20X10X6 CM GRIS</v>
          </cell>
          <cell r="D67" t="str">
            <v>UND</v>
          </cell>
          <cell r="E67">
            <v>1200</v>
          </cell>
        </row>
        <row r="68">
          <cell r="C68" t="str">
            <v>AGUA</v>
          </cell>
          <cell r="D68" t="str">
            <v>LT</v>
          </cell>
          <cell r="E68">
            <v>3.5</v>
          </cell>
        </row>
        <row r="69">
          <cell r="C69" t="str">
            <v>AGUA DE CARROTANQUE - VIAJE 12 M3</v>
          </cell>
          <cell r="D69" t="str">
            <v>VIAJE</v>
          </cell>
          <cell r="E69">
            <v>185000</v>
          </cell>
        </row>
        <row r="70">
          <cell r="C70" t="str">
            <v>AISLADORES PARA ALAMBRON</v>
          </cell>
          <cell r="D70" t="str">
            <v>UND</v>
          </cell>
          <cell r="E70">
            <v>7646.6019999999999</v>
          </cell>
        </row>
        <row r="71">
          <cell r="C71" t="str">
            <v>ALAMBRE NEGRO CAL. 17 ( ROLLO 30 KG )</v>
          </cell>
          <cell r="D71" t="str">
            <v>KG</v>
          </cell>
          <cell r="E71">
            <v>4457.7</v>
          </cell>
        </row>
        <row r="72">
          <cell r="C72" t="str">
            <v>ALAMBRON 8MM</v>
          </cell>
          <cell r="D72" t="str">
            <v>ML</v>
          </cell>
          <cell r="E72">
            <v>1882.038</v>
          </cell>
        </row>
        <row r="73">
          <cell r="C73" t="str">
            <v>ANCLAJE 3/8" L=30 CM REALIZADO CON SIKA</v>
          </cell>
          <cell r="D73" t="str">
            <v>UND</v>
          </cell>
          <cell r="E73">
            <v>7650</v>
          </cell>
        </row>
        <row r="74">
          <cell r="C74" t="str">
            <v>AP WI-FI</v>
          </cell>
          <cell r="D74" t="str">
            <v>UND</v>
          </cell>
          <cell r="E74">
            <v>1100000</v>
          </cell>
        </row>
        <row r="75">
          <cell r="C75" t="str">
            <v>APUNTALAMIENTO ESCALERA</v>
          </cell>
          <cell r="D75" t="str">
            <v>UND</v>
          </cell>
          <cell r="E75">
            <v>156700</v>
          </cell>
        </row>
        <row r="76">
          <cell r="C76" t="str">
            <v>ARENA DE PEÑA</v>
          </cell>
          <cell r="D76" t="str">
            <v>M3</v>
          </cell>
          <cell r="E76">
            <v>45000</v>
          </cell>
        </row>
        <row r="77">
          <cell r="C77" t="str">
            <v>ARENA DE RÍO</v>
          </cell>
          <cell r="D77" t="str">
            <v>M3</v>
          </cell>
          <cell r="E77">
            <v>96500</v>
          </cell>
        </row>
        <row r="78">
          <cell r="C78" t="str">
            <v xml:space="preserve">ARENA LAVADA DE RIO </v>
          </cell>
          <cell r="D78" t="str">
            <v>M3</v>
          </cell>
          <cell r="E78">
            <v>128000</v>
          </cell>
        </row>
        <row r="79">
          <cell r="C79" t="str">
            <v>AUTOMATICO BIPOLAR ENCHUFABLE 2 X 30</v>
          </cell>
          <cell r="D79" t="str">
            <v>UND</v>
          </cell>
          <cell r="E79">
            <v>58000</v>
          </cell>
        </row>
        <row r="80">
          <cell r="C80" t="str">
            <v>AUTOMATICO MONOPOLAR ENBCHUFABLE 1 X 2O</v>
          </cell>
          <cell r="D80" t="str">
            <v>UND</v>
          </cell>
          <cell r="E80">
            <v>12500</v>
          </cell>
        </row>
        <row r="81">
          <cell r="C81" t="str">
            <v>AUTOMATICO TRIPOLAR INDUSTRIAL 3 X 40</v>
          </cell>
          <cell r="D81" t="str">
            <v>UND</v>
          </cell>
          <cell r="E81">
            <v>164000</v>
          </cell>
        </row>
        <row r="82">
          <cell r="C82" t="str">
            <v>AVISO TRIANGULAR</v>
          </cell>
          <cell r="D82" t="str">
            <v>UND</v>
          </cell>
          <cell r="E82">
            <v>12857.986000000001</v>
          </cell>
        </row>
        <row r="83">
          <cell r="C83" t="str">
            <v>BALDOSA  CERAMICA  TRAFICO 4 45X45 O SIMILAR</v>
          </cell>
          <cell r="D83" t="str">
            <v>M2</v>
          </cell>
          <cell r="E83">
            <v>42000</v>
          </cell>
        </row>
        <row r="84">
          <cell r="C84" t="str">
            <v>BANDA PELIGRO ENERGIA</v>
          </cell>
          <cell r="D84" t="str">
            <v>ML</v>
          </cell>
          <cell r="E84">
            <v>65.45</v>
          </cell>
        </row>
        <row r="85">
          <cell r="C85" t="str">
            <v>BANDEJA PORTACABLE CON ACCESORIOS</v>
          </cell>
          <cell r="D85" t="str">
            <v>ML</v>
          </cell>
          <cell r="E85">
            <v>24800</v>
          </cell>
        </row>
        <row r="86">
          <cell r="C86" t="str">
            <v>BARANDA METÁLICA PASAMANOS CON TUBO DE 2,5"</v>
          </cell>
          <cell r="D86" t="str">
            <v>ML</v>
          </cell>
          <cell r="E86">
            <v>57300</v>
          </cell>
        </row>
        <row r="87">
          <cell r="C87" t="str">
            <v>BARRA DE COBRE PARA PUESTA A TIERRA DE 20CMX3"</v>
          </cell>
          <cell r="D87" t="str">
            <v>UND</v>
          </cell>
          <cell r="E87">
            <v>341949.03</v>
          </cell>
        </row>
        <row r="88">
          <cell r="C88" t="str">
            <v>BASE  PLASTICA PARA PUNTA CAPTADORA</v>
          </cell>
          <cell r="D88" t="str">
            <v>UND</v>
          </cell>
          <cell r="E88">
            <v>37889.32</v>
          </cell>
        </row>
        <row r="89">
          <cell r="C89" t="str">
            <v>BASE GRANULAR (NORMA INVIAS 320)</v>
          </cell>
          <cell r="D89" t="str">
            <v>M3</v>
          </cell>
          <cell r="E89">
            <v>98127.27</v>
          </cell>
        </row>
        <row r="90">
          <cell r="C90" t="str">
            <v>BLOQUE H5 ( 33 X 23 X 11,5 )</v>
          </cell>
          <cell r="D90" t="str">
            <v>UND</v>
          </cell>
          <cell r="E90">
            <v>800</v>
          </cell>
        </row>
        <row r="91">
          <cell r="C91" t="str">
            <v>Bomba centrífuga de eje vertical camisa del eje y anillos de fricción en bronce, impulsor en bronce, eje en acero o equivalente, anillos del prensa-empaque en T.F.E. grafito impregnado. Motor eléctrico de inducción, de disposición vertical.</v>
          </cell>
          <cell r="D91" t="str">
            <v>UND</v>
          </cell>
          <cell r="E91">
            <v>28000000</v>
          </cell>
        </row>
        <row r="92">
          <cell r="C92" t="str">
            <v>BORDILLO PREFABRICADO A-80</v>
          </cell>
          <cell r="D92" t="str">
            <v>ML</v>
          </cell>
          <cell r="E92">
            <v>38600</v>
          </cell>
        </row>
        <row r="93">
          <cell r="C93" t="str">
            <v>BORNA ESTAÑADA 1/0</v>
          </cell>
          <cell r="D93" t="str">
            <v>UND</v>
          </cell>
          <cell r="E93">
            <v>5950</v>
          </cell>
        </row>
        <row r="94">
          <cell r="C94" t="str">
            <v>BORNA ESTAÑADA 10</v>
          </cell>
          <cell r="D94" t="str">
            <v>UND</v>
          </cell>
          <cell r="E94">
            <v>850</v>
          </cell>
        </row>
        <row r="95">
          <cell r="C95" t="str">
            <v>BORNA ESTAÑADA 2</v>
          </cell>
          <cell r="D95" t="str">
            <v>UND</v>
          </cell>
          <cell r="E95">
            <v>5100</v>
          </cell>
        </row>
        <row r="96">
          <cell r="C96" t="str">
            <v>BORNA ESTAÑADA 2/0</v>
          </cell>
          <cell r="D96" t="str">
            <v>UND</v>
          </cell>
          <cell r="E96">
            <v>4250</v>
          </cell>
        </row>
        <row r="97">
          <cell r="C97" t="str">
            <v>BORNA ESTAÑADA 250</v>
          </cell>
          <cell r="D97" t="str">
            <v>UND</v>
          </cell>
          <cell r="E97">
            <v>10200</v>
          </cell>
        </row>
        <row r="98">
          <cell r="C98" t="str">
            <v>BORNA ESTAÑADA 4</v>
          </cell>
          <cell r="D98" t="str">
            <v>UND</v>
          </cell>
          <cell r="E98">
            <v>1700</v>
          </cell>
        </row>
        <row r="99">
          <cell r="C99" t="str">
            <v>BORNA ESTAÑADA 4/0</v>
          </cell>
          <cell r="D99" t="str">
            <v>UND</v>
          </cell>
          <cell r="E99">
            <v>8500</v>
          </cell>
        </row>
        <row r="100">
          <cell r="C100" t="str">
            <v>BORNA ESTAÑADA 400</v>
          </cell>
          <cell r="D100" t="str">
            <v>UND</v>
          </cell>
          <cell r="E100">
            <v>22100</v>
          </cell>
        </row>
        <row r="101">
          <cell r="C101" t="str">
            <v>BORNA ESTAÑADA 6</v>
          </cell>
          <cell r="D101" t="str">
            <v>UND</v>
          </cell>
          <cell r="E101">
            <v>2550</v>
          </cell>
        </row>
        <row r="102">
          <cell r="C102" t="str">
            <v>BORNA ESTAÑADA 8</v>
          </cell>
          <cell r="D102" t="str">
            <v>UND</v>
          </cell>
          <cell r="E102">
            <v>1190</v>
          </cell>
        </row>
        <row r="103">
          <cell r="C103" t="str">
            <v>BRAZOS PARA LUMINARIA</v>
          </cell>
          <cell r="D103" t="str">
            <v>UND</v>
          </cell>
          <cell r="E103">
            <v>59500</v>
          </cell>
        </row>
        <row r="104">
          <cell r="C104" t="str">
            <v>BRIDA FLEXIBLE CORATA CON TORINILLOS PARA SANITARIO</v>
          </cell>
          <cell r="D104" t="str">
            <v>UND</v>
          </cell>
          <cell r="E104">
            <v>1150</v>
          </cell>
        </row>
        <row r="105">
          <cell r="C105" t="str">
            <v>Brida H.D. 4"</v>
          </cell>
          <cell r="D105" t="str">
            <v>UND</v>
          </cell>
          <cell r="E105">
            <v>129000</v>
          </cell>
        </row>
        <row r="106">
          <cell r="C106" t="str">
            <v>Cabezal de prueba 4"X 2-1/2" X 2-1/2"</v>
          </cell>
          <cell r="D106" t="str">
            <v>UND</v>
          </cell>
          <cell r="E106">
            <v>1677500</v>
          </cell>
        </row>
        <row r="107">
          <cell r="C107" t="str">
            <v>CABLE  8 DESNUDO AWG</v>
          </cell>
          <cell r="D107" t="str">
            <v>ML</v>
          </cell>
          <cell r="E107">
            <v>3400</v>
          </cell>
        </row>
        <row r="108">
          <cell r="C108" t="str">
            <v>CABLE 1/0 AWG</v>
          </cell>
          <cell r="D108" t="str">
            <v>ML</v>
          </cell>
          <cell r="E108">
            <v>18700</v>
          </cell>
        </row>
        <row r="109">
          <cell r="C109" t="str">
            <v>CABLE 1/0 AWG XLPE</v>
          </cell>
          <cell r="D109" t="str">
            <v>ML</v>
          </cell>
          <cell r="E109">
            <v>52699.818200000002</v>
          </cell>
        </row>
        <row r="110">
          <cell r="C110" t="str">
            <v>CABLE 10 AWG</v>
          </cell>
          <cell r="D110" t="str">
            <v>ML</v>
          </cell>
          <cell r="E110">
            <v>2550</v>
          </cell>
        </row>
        <row r="111">
          <cell r="C111" t="str">
            <v>CABLE 2 AWG</v>
          </cell>
          <cell r="D111" t="str">
            <v>ML</v>
          </cell>
          <cell r="E111">
            <v>15300</v>
          </cell>
        </row>
        <row r="112">
          <cell r="C112" t="str">
            <v>CABLE 2/0 AWG</v>
          </cell>
          <cell r="D112" t="str">
            <v>ML</v>
          </cell>
          <cell r="E112">
            <v>20400</v>
          </cell>
        </row>
        <row r="113">
          <cell r="C113" t="str">
            <v>CABLE 2/0 AWG DESNUDO</v>
          </cell>
          <cell r="D113" t="str">
            <v>ML</v>
          </cell>
          <cell r="E113">
            <v>25500</v>
          </cell>
        </row>
        <row r="114">
          <cell r="C114" t="str">
            <v>CABLE 250 MCM</v>
          </cell>
          <cell r="D114" t="str">
            <v>ML</v>
          </cell>
          <cell r="E114">
            <v>48300</v>
          </cell>
        </row>
        <row r="115">
          <cell r="C115" t="str">
            <v>CABLE 4 AWG</v>
          </cell>
          <cell r="D115" t="str">
            <v>ML</v>
          </cell>
          <cell r="E115">
            <v>8500</v>
          </cell>
        </row>
        <row r="116">
          <cell r="C116" t="str">
            <v>CABLE 400 AWG</v>
          </cell>
          <cell r="D116" t="str">
            <v>ML</v>
          </cell>
          <cell r="E116">
            <v>83895.87</v>
          </cell>
        </row>
        <row r="117">
          <cell r="C117" t="str">
            <v>CABLE 6 AWG</v>
          </cell>
          <cell r="D117" t="str">
            <v>ML</v>
          </cell>
          <cell r="E117">
            <v>4250</v>
          </cell>
        </row>
        <row r="118">
          <cell r="C118" t="str">
            <v>CABLE 8 AWG</v>
          </cell>
          <cell r="D118" t="str">
            <v>ML</v>
          </cell>
          <cell r="E118">
            <v>3400</v>
          </cell>
        </row>
        <row r="119">
          <cell r="C119" t="str">
            <v>CABLE COBRE 3 No + 8 + T</v>
          </cell>
          <cell r="D119" t="str">
            <v>ML</v>
          </cell>
          <cell r="E119">
            <v>14280</v>
          </cell>
        </row>
        <row r="120">
          <cell r="C120" t="str">
            <v>CABLE DESOXIGENADO</v>
          </cell>
          <cell r="D120" t="str">
            <v>ML</v>
          </cell>
          <cell r="E120">
            <v>5100</v>
          </cell>
        </row>
        <row r="121">
          <cell r="C121" t="str">
            <v>CABLE ENCAUCHETADO 3 X 12</v>
          </cell>
          <cell r="D121" t="str">
            <v>ML</v>
          </cell>
          <cell r="E121">
            <v>5800</v>
          </cell>
        </row>
        <row r="122">
          <cell r="C122" t="str">
            <v>CABLE ENCAUCHETADO 3 X 14</v>
          </cell>
          <cell r="D122" t="str">
            <v>ML</v>
          </cell>
          <cell r="E122">
            <v>4600</v>
          </cell>
        </row>
        <row r="123">
          <cell r="C123" t="str">
            <v>CABLE LIBRE DE HALOGENURO 10 AWG</v>
          </cell>
          <cell r="D123" t="str">
            <v>ML</v>
          </cell>
          <cell r="E123">
            <v>2805</v>
          </cell>
        </row>
        <row r="124">
          <cell r="C124" t="str">
            <v>CABLE LIBRE DE HALOGENURO 12 AWG</v>
          </cell>
          <cell r="D124" t="str">
            <v>ML</v>
          </cell>
          <cell r="E124">
            <v>1955</v>
          </cell>
        </row>
        <row r="125">
          <cell r="C125" t="str">
            <v>CABLE UTP CATEGORIA 6</v>
          </cell>
          <cell r="D125" t="str">
            <v>ML</v>
          </cell>
          <cell r="E125">
            <v>2200.4807000000001</v>
          </cell>
        </row>
        <row r="126">
          <cell r="C126" t="str">
            <v>CABLE1/0 AWG</v>
          </cell>
          <cell r="D126" t="str">
            <v>ML</v>
          </cell>
          <cell r="E126">
            <v>18700</v>
          </cell>
        </row>
        <row r="127">
          <cell r="C127" t="str">
            <v>CABLE2/0 AWG</v>
          </cell>
          <cell r="D127" t="str">
            <v>ML</v>
          </cell>
          <cell r="E127">
            <v>20400</v>
          </cell>
        </row>
        <row r="128">
          <cell r="C128" t="str">
            <v>CABLE4 AWG</v>
          </cell>
          <cell r="D128" t="str">
            <v>ML</v>
          </cell>
          <cell r="E128">
            <v>8500</v>
          </cell>
        </row>
        <row r="129">
          <cell r="C129" t="str">
            <v>CABLE4/0 AWG</v>
          </cell>
          <cell r="D129" t="str">
            <v>ML</v>
          </cell>
          <cell r="E129">
            <v>18700</v>
          </cell>
        </row>
        <row r="130">
          <cell r="C130" t="str">
            <v>CABLEADO 3X12AWG</v>
          </cell>
          <cell r="D130" t="str">
            <v>ML</v>
          </cell>
          <cell r="E130">
            <v>4675</v>
          </cell>
        </row>
        <row r="131">
          <cell r="C131" t="str">
            <v>CAJA 4 X 4 CON SUPLEMENTO</v>
          </cell>
          <cell r="D131" t="str">
            <v>UND</v>
          </cell>
          <cell r="E131">
            <v>3800</v>
          </cell>
        </row>
        <row r="132">
          <cell r="C132" t="str">
            <v>CAJA DE INSPECCION DE 30 X 30</v>
          </cell>
          <cell r="D132" t="str">
            <v>UND</v>
          </cell>
          <cell r="E132">
            <v>59500</v>
          </cell>
        </row>
        <row r="133">
          <cell r="C133" t="str">
            <v>CAJA DE INSPEECION AE 287 -1</v>
          </cell>
          <cell r="D133" t="str">
            <v>UND</v>
          </cell>
          <cell r="E133">
            <v>1320000</v>
          </cell>
        </row>
        <row r="134">
          <cell r="C134" t="str">
            <v>CAJA METALICA 15X15CM</v>
          </cell>
          <cell r="D134" t="str">
            <v>UND</v>
          </cell>
          <cell r="E134">
            <v>21250</v>
          </cell>
        </row>
        <row r="135">
          <cell r="C135" t="str">
            <v>CAJA RADWELL</v>
          </cell>
          <cell r="D135" t="str">
            <v>ML</v>
          </cell>
          <cell r="E135">
            <v>17600</v>
          </cell>
        </row>
        <row r="136">
          <cell r="C136" t="str">
            <v>CAJA RAWELT  HEXAGONAL</v>
          </cell>
          <cell r="D136" t="str">
            <v>UND</v>
          </cell>
          <cell r="E136">
            <v>11900</v>
          </cell>
        </row>
        <row r="137">
          <cell r="C137" t="str">
            <v>CAJA RAWELT  RECTANGULAR</v>
          </cell>
          <cell r="D137" t="str">
            <v>UND</v>
          </cell>
          <cell r="E137">
            <v>11900</v>
          </cell>
        </row>
        <row r="138">
          <cell r="C138" t="str">
            <v>CAJA RECTANGULAR BLANCA</v>
          </cell>
          <cell r="D138" t="str">
            <v>UND</v>
          </cell>
          <cell r="E138">
            <v>11050</v>
          </cell>
        </row>
        <row r="139">
          <cell r="C139" t="str">
            <v>CALIBRACION DEL MEDIDOR ANTE ENERTOLIMA</v>
          </cell>
          <cell r="D139" t="str">
            <v>UND</v>
          </cell>
          <cell r="E139">
            <v>1020000</v>
          </cell>
        </row>
        <row r="140">
          <cell r="C140" t="str">
            <v>CAMARA PTZ PROFESIONAL IP. CMOS.IRC.1920X1080 30 FPS/CARD SLOT/</v>
          </cell>
          <cell r="D140" t="str">
            <v>UND</v>
          </cell>
          <cell r="E140">
            <v>3685200</v>
          </cell>
        </row>
        <row r="141">
          <cell r="C141" t="str">
            <v>CAMARA TIPO BALA</v>
          </cell>
          <cell r="D141" t="str">
            <v>UND</v>
          </cell>
          <cell r="E141">
            <v>612000</v>
          </cell>
        </row>
        <row r="142">
          <cell r="C142" t="str">
            <v>CAMARA TIPO DOMO</v>
          </cell>
          <cell r="D142" t="str">
            <v>UND</v>
          </cell>
          <cell r="E142">
            <v>612000</v>
          </cell>
        </row>
        <row r="143">
          <cell r="C143" t="str">
            <v>CANAL EN LAMINA CAL.20 DESARROLLO 50cms</v>
          </cell>
          <cell r="D143" t="str">
            <v>ML</v>
          </cell>
          <cell r="E143">
            <v>39850</v>
          </cell>
        </row>
        <row r="144">
          <cell r="C144" t="str">
            <v>CAOLIN</v>
          </cell>
          <cell r="D144" t="str">
            <v>BULTO</v>
          </cell>
          <cell r="E144">
            <v>11280</v>
          </cell>
        </row>
        <row r="145">
          <cell r="C145" t="str">
            <v>CELDA DE MEDIDA MEDIA TENSION</v>
          </cell>
          <cell r="D145" t="str">
            <v>UND</v>
          </cell>
          <cell r="E145">
            <v>8500000</v>
          </cell>
        </row>
        <row r="146">
          <cell r="C146" t="str">
            <v>CELDA DE PRPOTECCION 15KV</v>
          </cell>
          <cell r="D146" t="str">
            <v>UND</v>
          </cell>
          <cell r="E146">
            <v>9349682.1799999997</v>
          </cell>
        </row>
        <row r="147">
          <cell r="C147" t="str">
            <v xml:space="preserve">CELDA PAR TRANSFORMADOR </v>
          </cell>
          <cell r="D147" t="str">
            <v>UND</v>
          </cell>
          <cell r="E147">
            <v>4249059.41</v>
          </cell>
        </row>
        <row r="148">
          <cell r="C148" t="str">
            <v>CEMENTO BLANCO 40 KG BOQUILLA</v>
          </cell>
          <cell r="D148" t="str">
            <v>KG</v>
          </cell>
          <cell r="E148">
            <v>1098</v>
          </cell>
        </row>
        <row r="149">
          <cell r="C149" t="str">
            <v>CEMENTO EXPANCIVO</v>
          </cell>
          <cell r="D149" t="str">
            <v>KG</v>
          </cell>
          <cell r="E149">
            <v>5500</v>
          </cell>
        </row>
        <row r="150">
          <cell r="C150" t="str">
            <v>CEMENTO GRIS BTL 50KL</v>
          </cell>
          <cell r="D150" t="str">
            <v>BULTO</v>
          </cell>
          <cell r="E150">
            <v>27500</v>
          </cell>
        </row>
        <row r="151">
          <cell r="C151" t="str">
            <v>CERTIFICACION RETIE</v>
          </cell>
          <cell r="D151" t="str">
            <v>UND</v>
          </cell>
          <cell r="E151">
            <v>14500000</v>
          </cell>
        </row>
        <row r="152">
          <cell r="C152" t="str">
            <v>CERTIFICACION RETILAP</v>
          </cell>
          <cell r="D152" t="str">
            <v>UND</v>
          </cell>
          <cell r="E152">
            <v>9000000</v>
          </cell>
        </row>
        <row r="153">
          <cell r="C153" t="str">
            <v>CERTIFICADO PUNTOS DE VOZ Y DATOS</v>
          </cell>
          <cell r="D153" t="str">
            <v>UND</v>
          </cell>
          <cell r="E153">
            <v>23800</v>
          </cell>
        </row>
        <row r="154">
          <cell r="C154" t="str">
            <v xml:space="preserve">Cheque amortiguado 4" brida </v>
          </cell>
          <cell r="D154" t="str">
            <v>UND</v>
          </cell>
          <cell r="E154">
            <v>1870295</v>
          </cell>
        </row>
        <row r="155">
          <cell r="C155" t="str">
            <v>Cheque cortina HD 4"</v>
          </cell>
          <cell r="D155" t="str">
            <v>UND</v>
          </cell>
          <cell r="E155">
            <v>1150350</v>
          </cell>
        </row>
        <row r="156">
          <cell r="C156" t="str">
            <v>CINTA BANDIT</v>
          </cell>
          <cell r="D156" t="str">
            <v>ML</v>
          </cell>
          <cell r="E156">
            <v>4250</v>
          </cell>
        </row>
        <row r="157">
          <cell r="C157" t="str">
            <v>CINTA MALLA 4"</v>
          </cell>
          <cell r="D157" t="str">
            <v>ROLLO</v>
          </cell>
          <cell r="E157">
            <v>9000</v>
          </cell>
        </row>
        <row r="158">
          <cell r="C158" t="str">
            <v>CINTA PAPEL 75 ML ANCHO 5 CM</v>
          </cell>
          <cell r="D158" t="str">
            <v>UND</v>
          </cell>
          <cell r="E158">
            <v>9853.2000000000007</v>
          </cell>
        </row>
        <row r="159">
          <cell r="C159" t="str">
            <v xml:space="preserve">CINTA PVC DE 0-22 CM  </v>
          </cell>
          <cell r="D159" t="str">
            <v>ML</v>
          </cell>
          <cell r="E159">
            <v>41994</v>
          </cell>
        </row>
        <row r="160">
          <cell r="C160" t="str">
            <v>CINTA SCOTT 33</v>
          </cell>
          <cell r="D160" t="str">
            <v>UND</v>
          </cell>
          <cell r="E160">
            <v>18627.45</v>
          </cell>
        </row>
        <row r="161">
          <cell r="C161" t="str">
            <v>COMMUTADOR KXT 7030</v>
          </cell>
          <cell r="D161" t="str">
            <v>UND</v>
          </cell>
          <cell r="E161">
            <v>514574.26</v>
          </cell>
        </row>
        <row r="162">
          <cell r="C162" t="str">
            <v xml:space="preserve">CONCRETO CORRIENTE GRAVA COMUN 3000 PSI </v>
          </cell>
          <cell r="D162" t="str">
            <v>M3</v>
          </cell>
          <cell r="E162">
            <v>372593</v>
          </cell>
        </row>
        <row r="163">
          <cell r="C163" t="str">
            <v>CONDULETA  EMT DE 1/2</v>
          </cell>
          <cell r="D163" t="str">
            <v>UND</v>
          </cell>
          <cell r="E163">
            <v>5950</v>
          </cell>
        </row>
        <row r="164">
          <cell r="C164" t="str">
            <v>CONDULETA EMTE 3/4</v>
          </cell>
          <cell r="D164" t="str">
            <v>UND</v>
          </cell>
          <cell r="E164">
            <v>5950</v>
          </cell>
        </row>
        <row r="165">
          <cell r="C165" t="str">
            <v>CONECTOR BIMETALICO</v>
          </cell>
          <cell r="D165" t="str">
            <v>UND</v>
          </cell>
          <cell r="E165">
            <v>8105.77</v>
          </cell>
        </row>
        <row r="166">
          <cell r="C166" t="str">
            <v>CONECTOR DE COBRE</v>
          </cell>
          <cell r="D166" t="str">
            <v>UND</v>
          </cell>
          <cell r="E166">
            <v>4696.08</v>
          </cell>
        </row>
        <row r="167">
          <cell r="C167" t="str">
            <v>CONECTORES TIPO RESORTE</v>
          </cell>
          <cell r="D167" t="str">
            <v>UND</v>
          </cell>
          <cell r="E167">
            <v>850</v>
          </cell>
        </row>
        <row r="168">
          <cell r="C168" t="str">
            <v>CONFIGURACION DEL SISTEMA GRABACIÓN</v>
          </cell>
          <cell r="D168" t="str">
            <v>UND</v>
          </cell>
          <cell r="E168">
            <v>1000000</v>
          </cell>
        </row>
        <row r="169">
          <cell r="C169" t="str">
            <v>CONFIGURACION DEL SISTEMA</v>
          </cell>
          <cell r="D169" t="str">
            <v>UND</v>
          </cell>
          <cell r="E169">
            <v>400000</v>
          </cell>
        </row>
        <row r="170">
          <cell r="C170" t="str">
            <v>CONFIGURACION DEL SISTEMA</v>
          </cell>
          <cell r="D170" t="str">
            <v>UND</v>
          </cell>
          <cell r="E170">
            <v>200000</v>
          </cell>
        </row>
        <row r="171">
          <cell r="C171" t="str">
            <v>CORREA TIPO CAJON EN PERFIL 220X80X1,5</v>
          </cell>
          <cell r="D171" t="str">
            <v>KG</v>
          </cell>
          <cell r="E171">
            <v>4896</v>
          </cell>
        </row>
        <row r="172">
          <cell r="C172" t="str">
            <v>CURVA EMT DE 1/2</v>
          </cell>
          <cell r="D172" t="str">
            <v>UND</v>
          </cell>
          <cell r="E172">
            <v>1275</v>
          </cell>
        </row>
        <row r="173">
          <cell r="C173" t="str">
            <v>CURVA EMT DE 3/4</v>
          </cell>
          <cell r="D173" t="str">
            <v>UND</v>
          </cell>
          <cell r="E173">
            <v>1530</v>
          </cell>
        </row>
        <row r="174">
          <cell r="C174" t="str">
            <v>CURVA IMC 4 PULGADAS</v>
          </cell>
          <cell r="D174" t="str">
            <v>UND</v>
          </cell>
          <cell r="E174">
            <v>186950</v>
          </cell>
        </row>
        <row r="175">
          <cell r="C175" t="str">
            <v>DESAGUE</v>
          </cell>
          <cell r="D175" t="str">
            <v>UND</v>
          </cell>
          <cell r="E175">
            <v>15300</v>
          </cell>
        </row>
        <row r="176">
          <cell r="C176" t="str">
            <v>DESAGUE + CANASTILLA</v>
          </cell>
          <cell r="D176" t="str">
            <v>UND</v>
          </cell>
          <cell r="E176">
            <v>36450</v>
          </cell>
        </row>
        <row r="177">
          <cell r="C177" t="str">
            <v>DISCO CORTE BLOQUE 14"</v>
          </cell>
          <cell r="D177" t="str">
            <v>UND</v>
          </cell>
          <cell r="E177">
            <v>25300</v>
          </cell>
        </row>
        <row r="178">
          <cell r="C178" t="str">
            <v>DISCO DURO PORPULLET 8 TERAS</v>
          </cell>
          <cell r="D178" t="str">
            <v>UND</v>
          </cell>
          <cell r="E178">
            <v>2680000</v>
          </cell>
        </row>
        <row r="179">
          <cell r="C179" t="str">
            <v xml:space="preserve">DPS </v>
          </cell>
          <cell r="D179" t="str">
            <v>UND</v>
          </cell>
          <cell r="E179">
            <v>170000</v>
          </cell>
        </row>
        <row r="180">
          <cell r="C180" t="str">
            <v>DUCHA REGISTRO SENCILLA</v>
          </cell>
          <cell r="D180" t="str">
            <v>UND</v>
          </cell>
          <cell r="E180">
            <v>119589</v>
          </cell>
        </row>
        <row r="181">
          <cell r="C181" t="str">
            <v>DUCTO EN CLIMAVER NETO DE FIBERGLAS</v>
          </cell>
          <cell r="D181" t="str">
            <v>M2</v>
          </cell>
          <cell r="E181">
            <v>98356</v>
          </cell>
        </row>
        <row r="182">
          <cell r="C182" t="str">
            <v>DUCTO EN METALICO EXTRACCION</v>
          </cell>
          <cell r="D182" t="str">
            <v>M2</v>
          </cell>
          <cell r="E182">
            <v>98365</v>
          </cell>
        </row>
        <row r="183">
          <cell r="C183" t="str">
            <v>DURMIENTE 9X9X250 ( POSTES )</v>
          </cell>
          <cell r="D183" t="str">
            <v>UND</v>
          </cell>
          <cell r="E183">
            <v>10850</v>
          </cell>
        </row>
        <row r="184">
          <cell r="C184" t="str">
            <v xml:space="preserve">EMPALME DE RESINA </v>
          </cell>
          <cell r="D184" t="str">
            <v>UND</v>
          </cell>
          <cell r="E184">
            <v>153000</v>
          </cell>
        </row>
        <row r="185">
          <cell r="C185" t="str">
            <v>EMULSION ASFALTICA SIKA 18 KG</v>
          </cell>
          <cell r="D185" t="str">
            <v>KG</v>
          </cell>
          <cell r="E185">
            <v>64570</v>
          </cell>
        </row>
        <row r="186">
          <cell r="C186" t="str">
            <v>ENCHAPE CERAMICA  0,33*0,33 M</v>
          </cell>
          <cell r="D186" t="str">
            <v>M2</v>
          </cell>
          <cell r="E186">
            <v>35600</v>
          </cell>
        </row>
        <row r="187">
          <cell r="C187" t="str">
            <v>ENCHAPE PARED</v>
          </cell>
          <cell r="D187" t="str">
            <v>M2</v>
          </cell>
          <cell r="E187">
            <v>29818.61</v>
          </cell>
        </row>
        <row r="188">
          <cell r="C188" t="str">
            <v>Equipo de presion de agua potable con 2 bombas de potencia mínima 5.5 H.P. para funcionamiento alterno incluido tanque hidroneumático para funcionamiento con electrico trifásico</v>
          </cell>
          <cell r="D188" t="str">
            <v>UND</v>
          </cell>
          <cell r="E188">
            <v>24252397</v>
          </cell>
        </row>
        <row r="189">
          <cell r="C189" t="str">
            <v>EQUIPO TIPO CASSETTE INVERTER R-410A, 220/1/60 MINIMO 23,900 BTU/HR</v>
          </cell>
          <cell r="D189" t="str">
            <v>UND</v>
          </cell>
          <cell r="E189">
            <v>6944000</v>
          </cell>
        </row>
        <row r="190">
          <cell r="C190" t="str">
            <v>EQUIPO TIPO CASSETTE INVERTER R-410A, 220/1/60 MINIMO 34,000 BTU/HR</v>
          </cell>
          <cell r="D190" t="str">
            <v>UND</v>
          </cell>
          <cell r="E190">
            <v>8179000</v>
          </cell>
        </row>
        <row r="191">
          <cell r="C191" t="str">
            <v>EQUIPO TIPO CASSETTE INVERTER R-410A, 220/1/60 MINIMO 54,000 BTU/HR</v>
          </cell>
          <cell r="D191" t="str">
            <v>UND</v>
          </cell>
          <cell r="E191">
            <v>10853000</v>
          </cell>
        </row>
        <row r="192">
          <cell r="C192" t="str">
            <v>EQUIPO TIPO MINISPLIT INVERTER R-410A, 220/1/60 MINIMO 17,500 BTU/HR</v>
          </cell>
          <cell r="D192" t="str">
            <v>UND</v>
          </cell>
          <cell r="E192">
            <v>3267000</v>
          </cell>
        </row>
        <row r="193">
          <cell r="C193" t="str">
            <v>EQUIPO TIPO MINISPLIT INVERTER R-410A, 220/1/60 MINIMO 24000 BTU/HR</v>
          </cell>
          <cell r="D193" t="str">
            <v>UND</v>
          </cell>
          <cell r="E193">
            <v>5022000</v>
          </cell>
        </row>
        <row r="194">
          <cell r="C194" t="str">
            <v>Escudo Rociador</v>
          </cell>
          <cell r="D194" t="str">
            <v>UND</v>
          </cell>
          <cell r="E194">
            <v>18000</v>
          </cell>
        </row>
        <row r="195">
          <cell r="C195" t="str">
            <v>ESDPARRAGO</v>
          </cell>
          <cell r="D195" t="str">
            <v>UND</v>
          </cell>
          <cell r="E195">
            <v>2800</v>
          </cell>
        </row>
        <row r="196">
          <cell r="C196" t="str">
            <v>ESGRAFIADO GRANIPLAST</v>
          </cell>
          <cell r="D196" t="str">
            <v>KG</v>
          </cell>
          <cell r="E196">
            <v>8600</v>
          </cell>
        </row>
        <row r="197">
          <cell r="C197" t="str">
            <v>ESMALTE PARA  ESTRUCTURA METÁLICA DOS MANOS</v>
          </cell>
          <cell r="D197" t="str">
            <v>M2</v>
          </cell>
          <cell r="E197">
            <v>11627.27</v>
          </cell>
        </row>
        <row r="198">
          <cell r="C198" t="str">
            <v>ESPEJO DE CRISTAL DE 4 MM</v>
          </cell>
          <cell r="D198" t="str">
            <v>UND</v>
          </cell>
          <cell r="E198">
            <v>46029</v>
          </cell>
        </row>
        <row r="199">
          <cell r="C199" t="str">
            <v>ESPUMA DE POLIURETANO</v>
          </cell>
          <cell r="D199" t="str">
            <v>UND</v>
          </cell>
          <cell r="E199">
            <v>59133.981</v>
          </cell>
        </row>
        <row r="200">
          <cell r="C200" t="str">
            <v>ESTACION MANUAL</v>
          </cell>
          <cell r="D200" t="str">
            <v>UND</v>
          </cell>
          <cell r="E200">
            <v>374000</v>
          </cell>
        </row>
        <row r="201">
          <cell r="C201" t="str">
            <v>ESTRUCTURA SB 401</v>
          </cell>
          <cell r="D201" t="str">
            <v>UND</v>
          </cell>
          <cell r="E201">
            <v>2635000</v>
          </cell>
        </row>
        <row r="202">
          <cell r="C202" t="str">
            <v>EXCAVACION PARA CABLE 2/0</v>
          </cell>
          <cell r="D202" t="str">
            <v>ML</v>
          </cell>
          <cell r="E202">
            <v>3444.1170000000002</v>
          </cell>
        </row>
        <row r="203">
          <cell r="C203" t="str">
            <v>EXCAVACION PARA MALLA A TIERRA</v>
          </cell>
          <cell r="D203" t="str">
            <v>UND</v>
          </cell>
          <cell r="E203">
            <v>578000</v>
          </cell>
        </row>
        <row r="204">
          <cell r="C204" t="str">
            <v>FACE PLATE</v>
          </cell>
          <cell r="D204" t="str">
            <v>UND</v>
          </cell>
          <cell r="E204">
            <v>8125</v>
          </cell>
        </row>
        <row r="205">
          <cell r="C205" t="str">
            <v>FACE PLATE DE 45 GRADOS</v>
          </cell>
          <cell r="D205" t="str">
            <v>UND</v>
          </cell>
          <cell r="E205">
            <v>17000</v>
          </cell>
        </row>
        <row r="206">
          <cell r="C206" t="str">
            <v>FAROL 40 W</v>
          </cell>
          <cell r="D206" t="str">
            <v>UND</v>
          </cell>
          <cell r="E206">
            <v>1445200</v>
          </cell>
        </row>
        <row r="207">
          <cell r="C207" t="str">
            <v>FIBRA DE VIDRIO 5 CM</v>
          </cell>
          <cell r="D207" t="str">
            <v>M2</v>
          </cell>
          <cell r="E207">
            <v>10230</v>
          </cell>
        </row>
        <row r="208">
          <cell r="C208" t="str">
            <v>FORMALETA ESCALERA</v>
          </cell>
          <cell r="D208" t="str">
            <v>UND</v>
          </cell>
          <cell r="E208">
            <v>187331</v>
          </cell>
        </row>
        <row r="209">
          <cell r="C209" t="str">
            <v>FOTOCELDA Y BASE PARA ANCLARLA</v>
          </cell>
          <cell r="D209" t="str">
            <v>UND</v>
          </cell>
          <cell r="E209">
            <v>25178.641</v>
          </cell>
        </row>
        <row r="210">
          <cell r="C210" t="str">
            <v>FUSIBLE HH 25 A</v>
          </cell>
          <cell r="D210" t="str">
            <v>UND</v>
          </cell>
          <cell r="E210">
            <v>340000</v>
          </cell>
        </row>
        <row r="211">
          <cell r="C211" t="str">
            <v>Gabinete contra incendios Clase II</v>
          </cell>
          <cell r="D211" t="str">
            <v>UND</v>
          </cell>
          <cell r="E211">
            <v>1346000</v>
          </cell>
        </row>
        <row r="212">
          <cell r="C212" t="str">
            <v>Gabinete contra incendios Clase II A Inox.</v>
          </cell>
          <cell r="D212" t="str">
            <v>UND</v>
          </cell>
          <cell r="E212">
            <v>3138200</v>
          </cell>
        </row>
        <row r="213">
          <cell r="C213" t="str">
            <v>geodren circular 66mm x 1mt de ancho</v>
          </cell>
          <cell r="D213" t="str">
            <v>ML</v>
          </cell>
          <cell r="E213">
            <v>35500</v>
          </cell>
        </row>
        <row r="214">
          <cell r="C214" t="str">
            <v>GRAFIL 4MM X 6M</v>
          </cell>
          <cell r="D214" t="str">
            <v>UND</v>
          </cell>
          <cell r="E214">
            <v>1520</v>
          </cell>
        </row>
        <row r="215">
          <cell r="C215" t="str">
            <v>GRANITO SUELTO TAM. MAX. 4 MM</v>
          </cell>
          <cell r="D215" t="str">
            <v>M3</v>
          </cell>
          <cell r="E215">
            <v>229800</v>
          </cell>
        </row>
        <row r="216">
          <cell r="C216" t="str">
            <v>Gramoquin 40 x 40 x 8 cm</v>
          </cell>
          <cell r="D216" t="str">
            <v>UND</v>
          </cell>
          <cell r="E216">
            <v>9027.2999999999993</v>
          </cell>
        </row>
        <row r="217">
          <cell r="C217" t="str">
            <v>GRAPA LINEA A TIEERA</v>
          </cell>
          <cell r="D217" t="str">
            <v>UND</v>
          </cell>
          <cell r="E217">
            <v>10600</v>
          </cell>
        </row>
        <row r="218">
          <cell r="C218" t="str">
            <v>GRIFERIA</v>
          </cell>
          <cell r="D218" t="str">
            <v>UND</v>
          </cell>
          <cell r="E218">
            <v>75200</v>
          </cell>
        </row>
        <row r="219">
          <cell r="C219" t="str">
            <v>GUARDAESCOBA MOLDURA 2,4</v>
          </cell>
          <cell r="D219" t="str">
            <v>UND</v>
          </cell>
          <cell r="E219">
            <v>25750</v>
          </cell>
        </row>
        <row r="220">
          <cell r="C220" t="str">
            <v>IGOL DENSO</v>
          </cell>
          <cell r="D220" t="str">
            <v>KG</v>
          </cell>
          <cell r="E220">
            <v>11776.041666666668</v>
          </cell>
        </row>
        <row r="221">
          <cell r="C221" t="str">
            <v xml:space="preserve">IGOL IMPRIMANTE </v>
          </cell>
          <cell r="D221" t="str">
            <v>KG</v>
          </cell>
          <cell r="E221">
            <v>13248.046875</v>
          </cell>
        </row>
        <row r="222">
          <cell r="C222" t="str">
            <v xml:space="preserve">IMPERMEABILIZANTE </v>
          </cell>
          <cell r="D222" t="str">
            <v>KG</v>
          </cell>
          <cell r="E222">
            <v>14200</v>
          </cell>
        </row>
        <row r="223">
          <cell r="C223" t="str">
            <v>Incluye tapar registro .20x.20</v>
          </cell>
          <cell r="D223" t="str">
            <v>UND</v>
          </cell>
          <cell r="E223">
            <v>12500</v>
          </cell>
        </row>
        <row r="224">
          <cell r="C224" t="str">
            <v>INCRUSTACIONES  PARA BAÑO</v>
          </cell>
          <cell r="D224" t="str">
            <v>UND</v>
          </cell>
          <cell r="E224">
            <v>102500</v>
          </cell>
        </row>
        <row r="225">
          <cell r="C225" t="str">
            <v>INSTALACION DE REJILLAS</v>
          </cell>
          <cell r="D225" t="str">
            <v>UND</v>
          </cell>
          <cell r="E225">
            <v>31524</v>
          </cell>
        </row>
        <row r="226">
          <cell r="C226" t="str">
            <v>INTERUPTOR CONMUTABLE</v>
          </cell>
          <cell r="D226" t="str">
            <v>UND</v>
          </cell>
          <cell r="E226">
            <v>7000</v>
          </cell>
        </row>
        <row r="227">
          <cell r="C227" t="str">
            <v>INTERUPTOR DOBLE</v>
          </cell>
          <cell r="D227" t="str">
            <v>UND</v>
          </cell>
          <cell r="E227">
            <v>7000</v>
          </cell>
        </row>
        <row r="228">
          <cell r="C228" t="str">
            <v xml:space="preserve">INTERUPTOR SENCILLO </v>
          </cell>
          <cell r="D228" t="str">
            <v>UND</v>
          </cell>
          <cell r="E228">
            <v>7000</v>
          </cell>
        </row>
        <row r="229">
          <cell r="C229" t="str">
            <v>JACK CAT 6</v>
          </cell>
          <cell r="D229" t="str">
            <v>UND</v>
          </cell>
          <cell r="E229">
            <v>12875</v>
          </cell>
        </row>
        <row r="230">
          <cell r="C230" t="str">
            <v>JOSTICK CONTROL DE MESA</v>
          </cell>
          <cell r="D230" t="str">
            <v>UND</v>
          </cell>
          <cell r="E230">
            <v>3168000</v>
          </cell>
        </row>
        <row r="231">
          <cell r="C231" t="str">
            <v>LADRILLO RECISIDO OSCURO BOGOTA</v>
          </cell>
          <cell r="D231" t="str">
            <v>UND</v>
          </cell>
          <cell r="E231">
            <v>550</v>
          </cell>
        </row>
        <row r="232">
          <cell r="C232" t="str">
            <v>LAMINA TIPO STANDING SEAM, CALIBRE 26, SIN TRASLAPO PINTADA CARA INFERIOR COLOR BLANCO (Fabricada en Obra)</v>
          </cell>
          <cell r="D232" t="str">
            <v>M2</v>
          </cell>
          <cell r="E232">
            <v>48107.98</v>
          </cell>
        </row>
        <row r="233">
          <cell r="C233" t="str">
            <v>LAVAMANOS DE EMPOTRAR</v>
          </cell>
          <cell r="D233" t="str">
            <v>UND</v>
          </cell>
          <cell r="E233">
            <v>265000</v>
          </cell>
        </row>
        <row r="234">
          <cell r="C234" t="str">
            <v>LAVAMANOS DE PEDESTAL</v>
          </cell>
          <cell r="D234" t="str">
            <v>UND</v>
          </cell>
          <cell r="E234">
            <v>175000</v>
          </cell>
        </row>
        <row r="235">
          <cell r="C235" t="str">
            <v>LEGALIZACION DE L PROYECTO</v>
          </cell>
          <cell r="D235" t="str">
            <v>UND</v>
          </cell>
          <cell r="E235">
            <v>3600000</v>
          </cell>
        </row>
        <row r="236">
          <cell r="C236" t="str">
            <v>LIJA DE AGUA 150</v>
          </cell>
          <cell r="D236" t="str">
            <v>UND</v>
          </cell>
          <cell r="E236">
            <v>1117</v>
          </cell>
        </row>
        <row r="237">
          <cell r="C237" t="str">
            <v>Limpiador rem.PVC 760 gr</v>
          </cell>
          <cell r="D237" t="str">
            <v>UND</v>
          </cell>
          <cell r="E237">
            <v>33689.699999999997</v>
          </cell>
        </row>
        <row r="238">
          <cell r="C238" t="str">
            <v>LISTÓN MADERA 4X4X250 ( ANCLAJES HORIZ. )</v>
          </cell>
          <cell r="D238" t="str">
            <v>UND</v>
          </cell>
          <cell r="E238">
            <v>8850</v>
          </cell>
        </row>
        <row r="239">
          <cell r="C239" t="str">
            <v>LLAVE LAVAMANOS</v>
          </cell>
          <cell r="D239" t="str">
            <v>UND</v>
          </cell>
          <cell r="E239">
            <v>38600</v>
          </cell>
        </row>
        <row r="240">
          <cell r="C240" t="str">
            <v>LLAVE MANGERA</v>
          </cell>
          <cell r="D240" t="str">
            <v>UND</v>
          </cell>
          <cell r="E240">
            <v>35200</v>
          </cell>
        </row>
        <row r="241">
          <cell r="C241" t="str">
            <v xml:space="preserve">LOSETA EN CONCRETO </v>
          </cell>
          <cell r="D241" t="str">
            <v>M2</v>
          </cell>
          <cell r="E241">
            <v>65520</v>
          </cell>
        </row>
        <row r="242">
          <cell r="C242" t="str">
            <v>Lubricante PVC 500 gr</v>
          </cell>
          <cell r="D242" t="str">
            <v>UND</v>
          </cell>
          <cell r="E242">
            <v>33689.699999999997</v>
          </cell>
        </row>
        <row r="243">
          <cell r="C243" t="str">
            <v>LUMINARIA DE EMERGENCIA  TIPOMICKEY MOUSE</v>
          </cell>
          <cell r="D243" t="str">
            <v>UND</v>
          </cell>
          <cell r="E243">
            <v>79135.437000000005</v>
          </cell>
        </row>
        <row r="244">
          <cell r="C244" t="str">
            <v>LUMINARIA HERMETICA TIPO  LED DE 2 X18W</v>
          </cell>
          <cell r="D244" t="str">
            <v>UND</v>
          </cell>
          <cell r="E244">
            <v>134824.76</v>
          </cell>
        </row>
        <row r="245">
          <cell r="C245" t="str">
            <v>LUMINARIA TIPO PANEL DE 18 W</v>
          </cell>
          <cell r="D245" t="str">
            <v>UND</v>
          </cell>
          <cell r="E245">
            <v>71504.369000000006</v>
          </cell>
        </row>
        <row r="246">
          <cell r="C246" t="str">
            <v>LUMINARIA TIPO PANEL DE 40W</v>
          </cell>
          <cell r="D246" t="str">
            <v>UND</v>
          </cell>
          <cell r="E246">
            <v>117927.67</v>
          </cell>
        </row>
        <row r="247">
          <cell r="C247" t="str">
            <v>LUMINARIA TIPO REFLECTOR LED DE 20W</v>
          </cell>
          <cell r="D247" t="str">
            <v>UND</v>
          </cell>
          <cell r="E247">
            <v>46750</v>
          </cell>
        </row>
        <row r="248">
          <cell r="C248" t="str">
            <v>MALLA ELECTROSOLDADA 15X15cm ESPESOR 4.0mm 18X2.35m</v>
          </cell>
          <cell r="D248" t="str">
            <v>KG</v>
          </cell>
          <cell r="E248">
            <v>4335</v>
          </cell>
        </row>
        <row r="249">
          <cell r="C249" t="str">
            <v>Manómetro glicerina 2"</v>
          </cell>
          <cell r="D249" t="str">
            <v>UND</v>
          </cell>
          <cell r="E249">
            <v>81950</v>
          </cell>
        </row>
        <row r="250">
          <cell r="C250" t="str">
            <v>MANTO ELASTOPLY MINERAL 3,5 mm</v>
          </cell>
          <cell r="D250" t="str">
            <v>M2</v>
          </cell>
          <cell r="E250">
            <v>28590</v>
          </cell>
        </row>
        <row r="251">
          <cell r="C251" t="str">
            <v>MARCO REALIZADO EN ÁNGULO METÁLICO, INCLUSO ANTICORROS.</v>
          </cell>
          <cell r="D251" t="str">
            <v>UND</v>
          </cell>
          <cell r="E251">
            <v>67500</v>
          </cell>
        </row>
        <row r="252">
          <cell r="C252" t="str">
            <v>MASILLA ESPECIAL DRYWALL INTERIORES 5GL</v>
          </cell>
          <cell r="D252" t="str">
            <v>UND</v>
          </cell>
          <cell r="E252">
            <v>31950</v>
          </cell>
        </row>
        <row r="253">
          <cell r="C253" t="str">
            <v>MASILLA SUPERMASTICO</v>
          </cell>
          <cell r="D253" t="str">
            <v>UND</v>
          </cell>
          <cell r="E253">
            <v>55600</v>
          </cell>
        </row>
        <row r="254">
          <cell r="C254" t="str">
            <v>MEDIDA DE RESISTENCIA DE PUESTA A TIERRA</v>
          </cell>
          <cell r="D254" t="str">
            <v>UND</v>
          </cell>
          <cell r="E254">
            <v>962000</v>
          </cell>
        </row>
        <row r="255">
          <cell r="C255" t="str">
            <v>MEDIDOR TRIFASICO CON MODEN</v>
          </cell>
          <cell r="D255" t="str">
            <v>UND</v>
          </cell>
          <cell r="E255">
            <v>2974455.45</v>
          </cell>
        </row>
        <row r="256">
          <cell r="C256" t="str">
            <v>MEGAJUNTAS</v>
          </cell>
          <cell r="D256" t="str">
            <v>UND</v>
          </cell>
          <cell r="E256">
            <v>140000</v>
          </cell>
        </row>
        <row r="257">
          <cell r="C257" t="str">
            <v>METALDEECK 2" CAL. 22</v>
          </cell>
          <cell r="D257" t="str">
            <v>M2</v>
          </cell>
          <cell r="E257">
            <v>36500</v>
          </cell>
        </row>
        <row r="258">
          <cell r="C258" t="str">
            <v>MODULO CONTROL</v>
          </cell>
          <cell r="D258" t="str">
            <v>UND</v>
          </cell>
          <cell r="E258">
            <v>960000</v>
          </cell>
        </row>
        <row r="259">
          <cell r="C259" t="str">
            <v>MONITOR 32 "</v>
          </cell>
          <cell r="D259" t="str">
            <v>UND</v>
          </cell>
          <cell r="E259">
            <v>1900000</v>
          </cell>
        </row>
        <row r="260">
          <cell r="C260" t="str">
            <v>MONTAJE Y ARRANQUE DE EQUIPOS TIPO CASSETTE</v>
          </cell>
          <cell r="D260" t="str">
            <v>UND</v>
          </cell>
          <cell r="E260">
            <v>950000</v>
          </cell>
        </row>
        <row r="261">
          <cell r="C261" t="str">
            <v>MONTAJE Y ARRANQUE DE EQUIPOS TIPO MINISPLIT</v>
          </cell>
          <cell r="D261" t="str">
            <v>UND</v>
          </cell>
          <cell r="E261">
            <v>650000</v>
          </cell>
        </row>
        <row r="262">
          <cell r="C262" t="str">
            <v>MONTAJE Y ARRANQUE DE EXTRACTORES</v>
          </cell>
          <cell r="D262" t="str">
            <v>UND</v>
          </cell>
          <cell r="E262">
            <v>315244</v>
          </cell>
        </row>
        <row r="263">
          <cell r="C263" t="str">
            <v>MULTITOMA RACK 12 SALIODAS CON INTERUPTOR PDU</v>
          </cell>
          <cell r="D263" t="str">
            <v>UND</v>
          </cell>
          <cell r="E263">
            <v>297500</v>
          </cell>
        </row>
        <row r="264">
          <cell r="C264" t="str">
            <v>MULTITOMA RACK 12 SALIODAS CON INTERUPTOR PDU</v>
          </cell>
          <cell r="D264" t="str">
            <v>UND</v>
          </cell>
          <cell r="E264">
            <v>297500</v>
          </cell>
        </row>
        <row r="265">
          <cell r="C265" t="str">
            <v>NVR 64 CH CON POE INYECTOR</v>
          </cell>
          <cell r="D265" t="str">
            <v>UND</v>
          </cell>
          <cell r="E265">
            <v>8800000</v>
          </cell>
        </row>
        <row r="266">
          <cell r="C266" t="str">
            <v>ORGANIZADOR HORIZONTAL</v>
          </cell>
          <cell r="D266" t="str">
            <v>UND</v>
          </cell>
          <cell r="E266">
            <v>76500</v>
          </cell>
        </row>
        <row r="267">
          <cell r="C267" t="str">
            <v>ORINAL INSTITUCIONAL CONEXIÓN POSTERIOR</v>
          </cell>
          <cell r="D267" t="str">
            <v>UND</v>
          </cell>
          <cell r="E267">
            <v>625000</v>
          </cell>
        </row>
        <row r="268">
          <cell r="C268" t="str">
            <v>PACTH CORD DE 1 MT AZUL Y ROJO  CAT 6</v>
          </cell>
          <cell r="D268" t="str">
            <v>UND</v>
          </cell>
          <cell r="E268">
            <v>21250</v>
          </cell>
        </row>
        <row r="269">
          <cell r="C269" t="str">
            <v>PANEL DE INCEDIOS</v>
          </cell>
          <cell r="D269" t="str">
            <v>UND</v>
          </cell>
          <cell r="E269">
            <v>3640000</v>
          </cell>
        </row>
        <row r="270">
          <cell r="C270" t="str">
            <v>PARAL  89 X 42 6 MM</v>
          </cell>
          <cell r="D270" t="str">
            <v>UND</v>
          </cell>
          <cell r="E270">
            <v>20600</v>
          </cell>
        </row>
        <row r="271">
          <cell r="C271" t="str">
            <v>PATCH PANEL DE 24 PUERTOS CAT6</v>
          </cell>
          <cell r="D271" t="str">
            <v>UND</v>
          </cell>
          <cell r="E271">
            <v>765000</v>
          </cell>
        </row>
        <row r="272">
          <cell r="C272" t="str">
            <v>PEGACOR 25 KG GRIS</v>
          </cell>
          <cell r="D272" t="str">
            <v>UND</v>
          </cell>
          <cell r="E272">
            <v>24300</v>
          </cell>
        </row>
        <row r="273">
          <cell r="C273" t="str">
            <v>PEGANTE</v>
          </cell>
          <cell r="D273" t="str">
            <v>UND</v>
          </cell>
          <cell r="E273">
            <v>11600</v>
          </cell>
        </row>
        <row r="274">
          <cell r="C274" t="str">
            <v xml:space="preserve">Perfil en H de policarbonato </v>
          </cell>
          <cell r="D274" t="str">
            <v>M2</v>
          </cell>
          <cell r="E274">
            <v>8500</v>
          </cell>
        </row>
        <row r="275">
          <cell r="C275" t="str">
            <v xml:space="preserve">Perfil en U de policarbonato </v>
          </cell>
          <cell r="D275" t="str">
            <v>M2</v>
          </cell>
          <cell r="E275">
            <v>3500</v>
          </cell>
        </row>
        <row r="276">
          <cell r="C276" t="str">
            <v>PERFILERÍA PARAL CANAL 3-5/8X1" 0,46 mm</v>
          </cell>
          <cell r="D276" t="str">
            <v>UND</v>
          </cell>
          <cell r="E276">
            <v>11281.2</v>
          </cell>
        </row>
        <row r="277">
          <cell r="C277" t="str">
            <v>PIEDRA TAMAÑO DIÁMETRO MEDIO 12" RAJONEADA</v>
          </cell>
          <cell r="D277" t="str">
            <v>M3</v>
          </cell>
          <cell r="E277">
            <v>126000</v>
          </cell>
        </row>
        <row r="278">
          <cell r="C278" t="str">
            <v>PIEZA DE REMATE EN LAMINA (Flanche) DESARROLLO 30cms</v>
          </cell>
          <cell r="D278" t="str">
            <v>ML</v>
          </cell>
          <cell r="E278">
            <v>18300</v>
          </cell>
        </row>
        <row r="279">
          <cell r="C279" t="str">
            <v>PINTURA ALTO TRAFICO</v>
          </cell>
          <cell r="D279" t="str">
            <v>GLN</v>
          </cell>
          <cell r="E279">
            <v>65200</v>
          </cell>
        </row>
        <row r="280">
          <cell r="C280" t="str">
            <v>PINTURA ANTICORROSIVA Y ESMALTE (analisis ancho 50cms)</v>
          </cell>
          <cell r="D280" t="str">
            <v>ML</v>
          </cell>
          <cell r="E280">
            <v>15400</v>
          </cell>
        </row>
        <row r="281">
          <cell r="C281" t="str">
            <v>PINTURA VINILO 5 GALONES ( 30 KG ) TIPO 1 BLANCO</v>
          </cell>
          <cell r="D281" t="str">
            <v>UND</v>
          </cell>
          <cell r="E281">
            <v>250000</v>
          </cell>
        </row>
        <row r="282">
          <cell r="C282" t="str">
            <v xml:space="preserve">PISO EN BALDOSA  PORCELANATO 3 3,8 X 33,8  </v>
          </cell>
          <cell r="D282" t="str">
            <v>M2</v>
          </cell>
          <cell r="E282">
            <v>38900</v>
          </cell>
        </row>
        <row r="283">
          <cell r="C283" t="str">
            <v xml:space="preserve">PISO EN BALDOSA PORCELANATO 56,6 X 56,6 </v>
          </cell>
          <cell r="D283" t="str">
            <v>M2</v>
          </cell>
          <cell r="E283">
            <v>49000</v>
          </cell>
        </row>
        <row r="284">
          <cell r="C284" t="str">
            <v>PISO LAMINADOS SOBRE MORTERO 12 MM</v>
          </cell>
          <cell r="D284" t="str">
            <v>M2</v>
          </cell>
          <cell r="E284">
            <v>95200</v>
          </cell>
        </row>
        <row r="285">
          <cell r="C285" t="str">
            <v>PLACA DE YESO 3/8" ( DRYWALL ) 20 KG</v>
          </cell>
          <cell r="D285" t="str">
            <v>UND</v>
          </cell>
          <cell r="E285">
            <v>22562.400000000001</v>
          </cell>
        </row>
        <row r="286">
          <cell r="C286" t="str">
            <v>PLACA SUPERBOARD(E= 8MM), 2440X1220</v>
          </cell>
          <cell r="D286" t="str">
            <v>UND</v>
          </cell>
          <cell r="E286">
            <v>73800</v>
          </cell>
        </row>
        <row r="287">
          <cell r="C287" t="str">
            <v>Placa translúcida plana de policarbonato</v>
          </cell>
          <cell r="D287" t="str">
            <v>M2</v>
          </cell>
          <cell r="E287">
            <v>47500</v>
          </cell>
        </row>
        <row r="288">
          <cell r="C288" t="str">
            <v>PLANATA TELEFONICA TES824</v>
          </cell>
          <cell r="D288" t="str">
            <v>UND</v>
          </cell>
          <cell r="E288">
            <v>2295000</v>
          </cell>
        </row>
        <row r="289">
          <cell r="C289" t="str">
            <v>PLAQUETA RECTANGULAR</v>
          </cell>
          <cell r="D289" t="str">
            <v>UND</v>
          </cell>
          <cell r="E289">
            <v>7660</v>
          </cell>
        </row>
        <row r="290">
          <cell r="C290" t="str">
            <v>PLATERO EN ACERO INOXIDABLE</v>
          </cell>
          <cell r="D290" t="str">
            <v>UND</v>
          </cell>
          <cell r="E290">
            <v>120200</v>
          </cell>
        </row>
        <row r="291">
          <cell r="C291" t="str">
            <v>PORCELANATO 60 X 60 CM GRIS</v>
          </cell>
          <cell r="D291" t="str">
            <v>M2</v>
          </cell>
          <cell r="E291">
            <v>51000</v>
          </cell>
        </row>
        <row r="292">
          <cell r="C292" t="str">
            <v>POSTE EN CONCRETO 12 METROS 750 KG</v>
          </cell>
          <cell r="D292" t="str">
            <v>UND</v>
          </cell>
          <cell r="E292">
            <v>1019781.82</v>
          </cell>
        </row>
        <row r="293">
          <cell r="C293" t="str">
            <v>POSTE METALICO DE 4,5 M  UNIPROPOSITO</v>
          </cell>
          <cell r="D293" t="str">
            <v>UND</v>
          </cell>
          <cell r="E293">
            <v>506320.59</v>
          </cell>
        </row>
        <row r="294">
          <cell r="C294" t="str">
            <v>PREMOLDEADO 15KV</v>
          </cell>
          <cell r="D294" t="str">
            <v>UND</v>
          </cell>
          <cell r="E294">
            <v>259191.06</v>
          </cell>
        </row>
        <row r="295">
          <cell r="C295" t="str">
            <v>PRUEBA VLF</v>
          </cell>
          <cell r="D295" t="str">
            <v>UND</v>
          </cell>
          <cell r="E295">
            <v>240333.33300000001</v>
          </cell>
        </row>
        <row r="296">
          <cell r="C296" t="str">
            <v>PRUEBAS DE PRESION CON NITROGENO</v>
          </cell>
          <cell r="D296" t="str">
            <v>UND</v>
          </cell>
          <cell r="E296">
            <v>1513170</v>
          </cell>
        </row>
        <row r="297">
          <cell r="C297" t="str">
            <v>PUERTA METÁLICA EN LÁMINA CAL. 16</v>
          </cell>
          <cell r="D297" t="str">
            <v>M2</v>
          </cell>
          <cell r="E297">
            <v>141687</v>
          </cell>
        </row>
        <row r="298">
          <cell r="C298" t="str">
            <v>PUNTA CAPTADORA DE 60 CM</v>
          </cell>
          <cell r="D298" t="str">
            <v>UND</v>
          </cell>
          <cell r="E298">
            <v>37968.449999999997</v>
          </cell>
        </row>
        <row r="299">
          <cell r="C299" t="str">
            <v>PUNTILLA CON CABEZA DE 2 1/2"</v>
          </cell>
          <cell r="D299" t="str">
            <v>LB</v>
          </cell>
          <cell r="E299">
            <v>2842</v>
          </cell>
        </row>
        <row r="300">
          <cell r="C300" t="str">
            <v>PUNTILLAS 1 * 400GRS</v>
          </cell>
          <cell r="D300" t="str">
            <v>KG</v>
          </cell>
          <cell r="E300">
            <v>2074</v>
          </cell>
        </row>
        <row r="301">
          <cell r="C301" t="str">
            <v xml:space="preserve">RACK DE PISO </v>
          </cell>
          <cell r="D301" t="str">
            <v>UND</v>
          </cell>
          <cell r="E301">
            <v>2422500</v>
          </cell>
        </row>
        <row r="302">
          <cell r="C302" t="str">
            <v>RECEBO</v>
          </cell>
          <cell r="D302" t="str">
            <v>M3</v>
          </cell>
          <cell r="E302">
            <v>33500</v>
          </cell>
        </row>
        <row r="303">
          <cell r="C303" t="str">
            <v>REFRIGERANTE R-410A</v>
          </cell>
          <cell r="D303" t="str">
            <v>UND</v>
          </cell>
          <cell r="E303">
            <v>23958</v>
          </cell>
        </row>
        <row r="304">
          <cell r="C304" t="str">
            <v>Registro 1/2", red White</v>
          </cell>
          <cell r="D304" t="str">
            <v>UND</v>
          </cell>
          <cell r="E304">
            <v>75200</v>
          </cell>
        </row>
        <row r="305">
          <cell r="C305" t="str">
            <v>Registro 2", red White</v>
          </cell>
          <cell r="D305" t="str">
            <v>UND</v>
          </cell>
          <cell r="E305">
            <v>230370</v>
          </cell>
        </row>
        <row r="306">
          <cell r="C306" t="str">
            <v>REJILLA ANTICUCARACHA</v>
          </cell>
          <cell r="D306" t="str">
            <v>UND</v>
          </cell>
          <cell r="E306">
            <v>18000</v>
          </cell>
        </row>
        <row r="307">
          <cell r="C307" t="str">
            <v>REJILLA DE EXTRACCION TIPO CUBO CON DAMPER, COLOR BLANCO 24"X24"</v>
          </cell>
          <cell r="D307" t="str">
            <v>UND</v>
          </cell>
          <cell r="E307">
            <v>361899</v>
          </cell>
        </row>
        <row r="308">
          <cell r="C308" t="str">
            <v>REJILLA DE EXTRACCION TIPO CUBO CON DAMPER, COLOR BLANCO 8"X8"</v>
          </cell>
          <cell r="D308" t="str">
            <v>UND</v>
          </cell>
          <cell r="E308">
            <v>100878</v>
          </cell>
        </row>
        <row r="309">
          <cell r="C309" t="str">
            <v>RELECTOR LED 150 W</v>
          </cell>
          <cell r="D309" t="str">
            <v>UND</v>
          </cell>
          <cell r="E309">
            <v>163200</v>
          </cell>
        </row>
        <row r="310">
          <cell r="C310" t="str">
            <v>RIEL CHANEL</v>
          </cell>
          <cell r="D310" t="str">
            <v>ML</v>
          </cell>
          <cell r="E310">
            <v>38000</v>
          </cell>
        </row>
        <row r="311">
          <cell r="C311" t="str">
            <v>Rociador montante / pendiente QR=. 5,6</v>
          </cell>
          <cell r="D311" t="str">
            <v>UND</v>
          </cell>
          <cell r="E311">
            <v>38220</v>
          </cell>
        </row>
        <row r="312">
          <cell r="C312" t="str">
            <v>RUEDAS PARA TRANSFORMADOR</v>
          </cell>
          <cell r="D312" t="str">
            <v>UND</v>
          </cell>
          <cell r="E312">
            <v>85000</v>
          </cell>
        </row>
        <row r="313">
          <cell r="C313" t="str">
            <v>SANITARIO INSTITUCIONAL VALVULA ANTIVANDALICA</v>
          </cell>
          <cell r="D313" t="str">
            <v>UND</v>
          </cell>
          <cell r="E313">
            <v>625647</v>
          </cell>
        </row>
        <row r="314">
          <cell r="C314" t="str">
            <v>SEKECTOR TIPO BAYPASS</v>
          </cell>
          <cell r="D314" t="str">
            <v>UND</v>
          </cell>
          <cell r="E314">
            <v>1145602.5</v>
          </cell>
        </row>
        <row r="315">
          <cell r="C315" t="str">
            <v>Sensor de flujo 2"</v>
          </cell>
          <cell r="D315" t="str">
            <v>UND</v>
          </cell>
          <cell r="E315">
            <v>765676</v>
          </cell>
        </row>
        <row r="316">
          <cell r="C316" t="str">
            <v>SENSOR DE HUMO</v>
          </cell>
          <cell r="D316" t="str">
            <v>UND</v>
          </cell>
          <cell r="E316">
            <v>286000</v>
          </cell>
        </row>
        <row r="317">
          <cell r="C317" t="str">
            <v>SIKA -1 (20KG)</v>
          </cell>
          <cell r="D317" t="str">
            <v>KG</v>
          </cell>
          <cell r="E317">
            <v>8120</v>
          </cell>
        </row>
        <row r="318">
          <cell r="C318" t="str">
            <v>SIKALATEX</v>
          </cell>
          <cell r="D318" t="str">
            <v>LT</v>
          </cell>
          <cell r="E318">
            <v>13780</v>
          </cell>
        </row>
        <row r="319">
          <cell r="C319" t="str">
            <v>SILICONA LIQUIDA 300 ML</v>
          </cell>
          <cell r="D319" t="str">
            <v>UND</v>
          </cell>
          <cell r="E319">
            <v>7911</v>
          </cell>
        </row>
        <row r="320">
          <cell r="C320" t="str">
            <v xml:space="preserve">SILLA YEE DE 4" </v>
          </cell>
          <cell r="D320" t="str">
            <v>ML</v>
          </cell>
          <cell r="E320">
            <v>194698.75000000003</v>
          </cell>
        </row>
        <row r="321">
          <cell r="C321" t="str">
            <v>SIRENA LUZ ESTROBO</v>
          </cell>
          <cell r="D321" t="str">
            <v>UND</v>
          </cell>
          <cell r="E321">
            <v>398000</v>
          </cell>
        </row>
        <row r="322">
          <cell r="C322" t="str">
            <v>SISTEMA DE INSTALACION VALVULA ANTIVANDALICA ORINAL</v>
          </cell>
          <cell r="D322" t="str">
            <v>UND</v>
          </cell>
          <cell r="E322">
            <v>354608.1</v>
          </cell>
        </row>
        <row r="323">
          <cell r="C323" t="str">
            <v>SISTEMA DE INSTALACION VALVULA ANTIVANDALICA SANITARIO</v>
          </cell>
          <cell r="D323" t="str">
            <v>UND</v>
          </cell>
          <cell r="E323">
            <v>362850</v>
          </cell>
        </row>
        <row r="324">
          <cell r="C324" t="str">
            <v>Soldadura PVC liquida 1/4</v>
          </cell>
          <cell r="D324" t="str">
            <v>UND</v>
          </cell>
          <cell r="E324">
            <v>71689.320000000007</v>
          </cell>
        </row>
        <row r="325">
          <cell r="C325" t="str">
            <v>SOLDADURAS EXOTERMICAS</v>
          </cell>
          <cell r="D325" t="str">
            <v>UND</v>
          </cell>
          <cell r="E325">
            <v>59500</v>
          </cell>
        </row>
        <row r="326">
          <cell r="C326" t="str">
            <v>SOPORTE</v>
          </cell>
          <cell r="D326" t="str">
            <v>UND</v>
          </cell>
          <cell r="E326">
            <v>42500</v>
          </cell>
        </row>
        <row r="327">
          <cell r="C327" t="str">
            <v>SOPORTE PERGOLA</v>
          </cell>
          <cell r="D327" t="str">
            <v>UND</v>
          </cell>
          <cell r="E327">
            <v>14000</v>
          </cell>
        </row>
        <row r="328">
          <cell r="C328" t="str">
            <v>Soporte tipo mensula de 15 cms</v>
          </cell>
          <cell r="D328" t="str">
            <v>UND</v>
          </cell>
          <cell r="E328">
            <v>6697.35</v>
          </cell>
        </row>
        <row r="329">
          <cell r="C329" t="str">
            <v>SOPORTES PARA EQUIPOS TIPO CASSETTE</v>
          </cell>
          <cell r="D329" t="str">
            <v>UND</v>
          </cell>
          <cell r="E329">
            <v>113488</v>
          </cell>
        </row>
        <row r="330">
          <cell r="C330" t="str">
            <v>STRIP TELEFONICO</v>
          </cell>
          <cell r="D330" t="str">
            <v>UND</v>
          </cell>
          <cell r="E330">
            <v>153000</v>
          </cell>
        </row>
        <row r="331">
          <cell r="C331" t="str">
            <v>SUBBASE GRANULAR (NORMA INVIAS 320)</v>
          </cell>
          <cell r="D331" t="str">
            <v>M3</v>
          </cell>
          <cell r="E331">
            <v>82500</v>
          </cell>
        </row>
        <row r="332">
          <cell r="C332" t="str">
            <v>SUPERVISION, INGENIERIA Y ENTREGA DE PLANOS ACTUALIZADOS</v>
          </cell>
          <cell r="D332" t="str">
            <v>UND</v>
          </cell>
          <cell r="E332">
            <v>7565850</v>
          </cell>
        </row>
        <row r="333">
          <cell r="C333" t="str">
            <v>SWITCH DE 24 PUERTOS ADMINISTRABLES</v>
          </cell>
          <cell r="D333" t="str">
            <v>UND</v>
          </cell>
          <cell r="E333">
            <v>1700000</v>
          </cell>
        </row>
        <row r="334">
          <cell r="C334" t="str">
            <v>SWITCH DE 24 PUERTOS NETWORK IP PoE</v>
          </cell>
          <cell r="D334" t="str">
            <v>UND</v>
          </cell>
          <cell r="E334">
            <v>3087000</v>
          </cell>
        </row>
        <row r="335">
          <cell r="C335" t="str">
            <v>TABLA BURRA 3 M</v>
          </cell>
          <cell r="D335" t="str">
            <v>ML</v>
          </cell>
          <cell r="E335">
            <v>3200</v>
          </cell>
        </row>
        <row r="336">
          <cell r="C336" t="str">
            <v>TABLA CHAPA ORDINARIO 0.20</v>
          </cell>
          <cell r="D336" t="str">
            <v>ML</v>
          </cell>
          <cell r="E336">
            <v>3280</v>
          </cell>
        </row>
        <row r="337">
          <cell r="C337" t="str">
            <v>TABLERO  TRIFASICO</v>
          </cell>
          <cell r="D337" t="str">
            <v>UND</v>
          </cell>
          <cell r="E337">
            <v>322549.02</v>
          </cell>
        </row>
        <row r="338">
          <cell r="C338" t="str">
            <v>TABLERO AIRE ACONDICIONADO 1, 24 PUESTOS TRIFASICO SEGÚN UNIFILAR</v>
          </cell>
          <cell r="D338" t="str">
            <v>UND</v>
          </cell>
          <cell r="E338">
            <v>809076.24</v>
          </cell>
        </row>
        <row r="339">
          <cell r="C339" t="str">
            <v>TABLERO AIRE ACONDICIONADO 2, 24 PUESTOS TRIFASICO SEGÚN UNIFILAR</v>
          </cell>
          <cell r="D339" t="str">
            <v>UND</v>
          </cell>
          <cell r="E339">
            <v>722628.22</v>
          </cell>
        </row>
        <row r="340">
          <cell r="C340" t="str">
            <v>TABLERO ALUMBRADO PUBLICO-24 PUESTOS TRIFASICO SEGÚN UNIFILAR</v>
          </cell>
          <cell r="D340" t="str">
            <v>UND</v>
          </cell>
          <cell r="E340">
            <v>731211.39</v>
          </cell>
        </row>
        <row r="341">
          <cell r="C341" t="str">
            <v>TABLERO BANCO DE CONDENSADORES</v>
          </cell>
          <cell r="D341" t="str">
            <v>UND</v>
          </cell>
          <cell r="E341">
            <v>12762120.789999999</v>
          </cell>
        </row>
        <row r="342">
          <cell r="C342" t="str">
            <v>TABLERO ELECRTICO 1- 36 PUESTOS TRIFASICO SEGÚN UNIFILAR</v>
          </cell>
          <cell r="D342" t="str">
            <v>UND</v>
          </cell>
          <cell r="E342">
            <v>1275864.8500000001</v>
          </cell>
        </row>
        <row r="343">
          <cell r="C343" t="str">
            <v>TABLERO ELECRTICO 2- 42 PUESTOS TRIFASICO SEGÚN UNIFILAR</v>
          </cell>
          <cell r="D343" t="str">
            <v>UND</v>
          </cell>
          <cell r="E343">
            <v>1531086.63</v>
          </cell>
        </row>
        <row r="344">
          <cell r="C344" t="str">
            <v>TABLERO GENERAL TGA SEGÚN UNIFILAR</v>
          </cell>
          <cell r="D344" t="str">
            <v>UND</v>
          </cell>
          <cell r="E344">
            <v>16165970.300000001</v>
          </cell>
        </row>
        <row r="345">
          <cell r="C345" t="str">
            <v>TABLERO REGULADO 2- 18 PUESTOD BIFASICO SEGÚN UNIFILAR</v>
          </cell>
          <cell r="D345" t="str">
            <v>UND</v>
          </cell>
          <cell r="E345">
            <v>595410.89500000002</v>
          </cell>
        </row>
        <row r="346">
          <cell r="C346" t="str">
            <v>TABLERO REGULADO1- 18 PUESTOD BIFASICO SEGÚN UNIFILAR</v>
          </cell>
          <cell r="D346" t="str">
            <v>UND</v>
          </cell>
          <cell r="E346">
            <v>595410.89</v>
          </cell>
        </row>
        <row r="347">
          <cell r="C347" t="str">
            <v>TABLERO TARIMA- 36 PUESTOS TRIFASICO SEGÚN UNIFILAR</v>
          </cell>
          <cell r="D347" t="str">
            <v>UND</v>
          </cell>
          <cell r="E347">
            <v>1361167.33</v>
          </cell>
        </row>
        <row r="348">
          <cell r="C348" t="str">
            <v>TABLEROS PARA AIRES ACONDICIONADOS SEGÚN UNIFILAR</v>
          </cell>
          <cell r="D348" t="str">
            <v>UND</v>
          </cell>
          <cell r="E348">
            <v>7316653.4699999997</v>
          </cell>
        </row>
        <row r="349">
          <cell r="C349" t="str">
            <v>TAPA SALIDA DE VOZ Y DATOS</v>
          </cell>
          <cell r="D349" t="str">
            <v>UND</v>
          </cell>
          <cell r="E349">
            <v>9000</v>
          </cell>
        </row>
        <row r="350">
          <cell r="C350" t="str">
            <v>TAPA Y MARCO HOMOLOGADO COMPAÑÍA SB274</v>
          </cell>
          <cell r="D350" t="str">
            <v>UND</v>
          </cell>
          <cell r="E350">
            <v>380450.6</v>
          </cell>
        </row>
        <row r="351">
          <cell r="C351" t="str">
            <v>TAPA Y MARCO HOMOLOGADO COMPAÑÍA SB275</v>
          </cell>
          <cell r="D351" t="str">
            <v>UND</v>
          </cell>
          <cell r="E351">
            <v>650500.54</v>
          </cell>
        </row>
        <row r="352">
          <cell r="C352" t="str">
            <v>TAPA Y MARCO HOMOLOGADOS COMPANIA SB276</v>
          </cell>
          <cell r="D352" t="str">
            <v>UND</v>
          </cell>
          <cell r="E352">
            <v>950499.48</v>
          </cell>
        </row>
        <row r="353">
          <cell r="C353" t="str">
            <v>TAPADERA PARA CARCAMO METALICA 3MM</v>
          </cell>
          <cell r="D353" t="str">
            <v>M2</v>
          </cell>
          <cell r="E353">
            <v>86098.58</v>
          </cell>
        </row>
        <row r="354">
          <cell r="C354" t="str">
            <v>TAPADERA PARA CARCAMO METALICA 3MM</v>
          </cell>
          <cell r="D354" t="str">
            <v>M2</v>
          </cell>
          <cell r="E354">
            <v>84602.934999999998</v>
          </cell>
        </row>
        <row r="355">
          <cell r="C355" t="str">
            <v>Tapon PVC-P 3/4"</v>
          </cell>
          <cell r="D355" t="str">
            <v>UND</v>
          </cell>
          <cell r="E355">
            <v>6029</v>
          </cell>
        </row>
        <row r="356">
          <cell r="C356" t="str">
            <v>TAPETE GRAMA TIPO BERMUDA</v>
          </cell>
          <cell r="D356" t="str">
            <v>M2</v>
          </cell>
          <cell r="E356">
            <v>12460</v>
          </cell>
        </row>
        <row r="357">
          <cell r="C357" t="str">
            <v xml:space="preserve">TEFLON </v>
          </cell>
          <cell r="D357" t="str">
            <v>UND</v>
          </cell>
          <cell r="E357">
            <v>5500</v>
          </cell>
        </row>
        <row r="358">
          <cell r="C358" t="str">
            <v>TEJA ONDULADA DE CINC DE 2,14 X0,8 CAL. 34</v>
          </cell>
          <cell r="D358" t="str">
            <v>UND</v>
          </cell>
          <cell r="E358">
            <v>17510</v>
          </cell>
        </row>
        <row r="359">
          <cell r="C359" t="str">
            <v>TELEFONO NORMAL TS500</v>
          </cell>
          <cell r="D359" t="str">
            <v>UND</v>
          </cell>
          <cell r="E359">
            <v>127000</v>
          </cell>
        </row>
        <row r="360">
          <cell r="C360" t="str">
            <v>TERMINALES EMT DE 1/2</v>
          </cell>
          <cell r="D360" t="str">
            <v>UND</v>
          </cell>
          <cell r="E360">
            <v>255</v>
          </cell>
        </row>
        <row r="361">
          <cell r="C361" t="str">
            <v>TERMINALES EMT DE 3/4</v>
          </cell>
          <cell r="D361" t="str">
            <v>UND</v>
          </cell>
          <cell r="E361">
            <v>425</v>
          </cell>
        </row>
        <row r="362">
          <cell r="C362" t="str">
            <v>TIRO PARA PISTOLA MAMPOSTERIA</v>
          </cell>
          <cell r="D362" t="str">
            <v>UND</v>
          </cell>
          <cell r="E362">
            <v>30000</v>
          </cell>
        </row>
        <row r="363">
          <cell r="C363" t="str">
            <v>TOMA BIFASICA</v>
          </cell>
          <cell r="D363" t="str">
            <v>UND</v>
          </cell>
          <cell r="E363">
            <v>15300</v>
          </cell>
        </row>
        <row r="364">
          <cell r="C364" t="str">
            <v>TOMA GFCI</v>
          </cell>
          <cell r="D364" t="str">
            <v>UND</v>
          </cell>
          <cell r="E364">
            <v>23800</v>
          </cell>
        </row>
        <row r="365">
          <cell r="C365" t="str">
            <v>TOMA MONOFASICA 2P+T  REGULADA</v>
          </cell>
          <cell r="D365" t="str">
            <v>UND</v>
          </cell>
          <cell r="E365">
            <v>11050</v>
          </cell>
        </row>
        <row r="366">
          <cell r="C366" t="str">
            <v xml:space="preserve">TOMAS DOBLES </v>
          </cell>
          <cell r="D366" t="str">
            <v>UND</v>
          </cell>
          <cell r="E366">
            <v>4200</v>
          </cell>
        </row>
        <row r="367">
          <cell r="C367" t="str">
            <v>TORNILLO DE 7X7/16"</v>
          </cell>
          <cell r="D367" t="str">
            <v>UND</v>
          </cell>
          <cell r="E367">
            <v>25</v>
          </cell>
        </row>
        <row r="368">
          <cell r="C368" t="str">
            <v>TRANSFERENCIA AUTOMATICA GENERAL</v>
          </cell>
          <cell r="D368" t="str">
            <v>UND</v>
          </cell>
          <cell r="E368">
            <v>18293094.059999999</v>
          </cell>
        </row>
        <row r="369">
          <cell r="C369" t="str">
            <v>TRANSFERENCIA AUTOMATICA PARA LA BOMBA CONTRA INCENDIOS</v>
          </cell>
          <cell r="D369" t="str">
            <v>UND</v>
          </cell>
          <cell r="E369">
            <v>9783787.125</v>
          </cell>
        </row>
        <row r="370">
          <cell r="C370" t="str">
            <v>TRANSFERENCIA DE EMERGENCIA SEGÚN UNIFILAR</v>
          </cell>
          <cell r="D370" t="str">
            <v>UND</v>
          </cell>
          <cell r="E370">
            <v>10379336.630000001</v>
          </cell>
        </row>
        <row r="371">
          <cell r="C371" t="str">
            <v xml:space="preserve">TRANSFOMADOR 225 KVA </v>
          </cell>
          <cell r="D371" t="str">
            <v>UND</v>
          </cell>
          <cell r="E371">
            <v>17408667.649999999</v>
          </cell>
        </row>
        <row r="372">
          <cell r="C372" t="str">
            <v>TRANSFORMADORES DE CORRIENTE</v>
          </cell>
          <cell r="D372" t="str">
            <v>UND</v>
          </cell>
          <cell r="E372">
            <v>1275000</v>
          </cell>
        </row>
        <row r="373">
          <cell r="C373" t="str">
            <v>TRANSFORMADORES DE POTENCIA</v>
          </cell>
          <cell r="D373" t="str">
            <v>UND</v>
          </cell>
          <cell r="E373">
            <v>1275000</v>
          </cell>
        </row>
        <row r="374">
          <cell r="C374" t="str">
            <v>TRITURADO  DE 3/4</v>
          </cell>
          <cell r="D374" t="str">
            <v>M3</v>
          </cell>
          <cell r="E374">
            <v>90000</v>
          </cell>
        </row>
        <row r="375">
          <cell r="C375" t="str">
            <v>TUBERÍA  PVC LL  4"</v>
          </cell>
          <cell r="D375" t="str">
            <v>ML</v>
          </cell>
          <cell r="E375">
            <v>20857.5</v>
          </cell>
        </row>
        <row r="376">
          <cell r="C376" t="str">
            <v xml:space="preserve">TUBERIA CONDUIT DE 11/2"EDB </v>
          </cell>
          <cell r="D376" t="str">
            <v>ML</v>
          </cell>
          <cell r="E376">
            <v>4300</v>
          </cell>
        </row>
        <row r="377">
          <cell r="C377" t="str">
            <v xml:space="preserve">TUBERIA CONDUIT DE 11/4"EDB </v>
          </cell>
          <cell r="D377" t="str">
            <v>ML</v>
          </cell>
          <cell r="E377">
            <v>3200</v>
          </cell>
        </row>
        <row r="378">
          <cell r="C378" t="str">
            <v>TUBERIA CONDUIT DE 2"EDB  (LISTA PAVCO2017)</v>
          </cell>
          <cell r="D378" t="str">
            <v>ML</v>
          </cell>
          <cell r="E378">
            <v>6782</v>
          </cell>
        </row>
        <row r="379">
          <cell r="C379" t="str">
            <v>TUBERIA CONDUIT DE 3"EDB  (LISTA PAVCO2017)</v>
          </cell>
          <cell r="D379" t="str">
            <v>ML</v>
          </cell>
          <cell r="E379">
            <v>17100</v>
          </cell>
        </row>
        <row r="380">
          <cell r="C380" t="str">
            <v xml:space="preserve">TUBERIA CONDUIT DE 3/4"EDB  </v>
          </cell>
          <cell r="D380" t="str">
            <v>ML</v>
          </cell>
          <cell r="E380">
            <v>1800</v>
          </cell>
        </row>
        <row r="381">
          <cell r="C381" t="str">
            <v xml:space="preserve">TUBERIA CONDUIT DE 4"EDB  </v>
          </cell>
          <cell r="D381" t="str">
            <v>ML</v>
          </cell>
          <cell r="E381">
            <v>38840</v>
          </cell>
        </row>
        <row r="382">
          <cell r="C382" t="str">
            <v xml:space="preserve">TUBERIA CONDUIT DE11/ 2"EDB  </v>
          </cell>
          <cell r="D382" t="str">
            <v>ML</v>
          </cell>
          <cell r="E382">
            <v>4300</v>
          </cell>
        </row>
        <row r="383">
          <cell r="C383" t="str">
            <v>Tuberia de acero al carbon SCH 40 Ø1"</v>
          </cell>
          <cell r="D383" t="str">
            <v>ML</v>
          </cell>
          <cell r="E383">
            <v>11649</v>
          </cell>
        </row>
        <row r="384">
          <cell r="C384" t="str">
            <v>Tuberia de acero al carbon SCH 40 Ø1/2"</v>
          </cell>
          <cell r="D384" t="str">
            <v>ML</v>
          </cell>
          <cell r="E384">
            <v>5918</v>
          </cell>
        </row>
        <row r="385">
          <cell r="C385" t="str">
            <v>Tuberia de acero al carbon SCH 40 Ø1-1/2"</v>
          </cell>
          <cell r="D385" t="str">
            <v>UND</v>
          </cell>
          <cell r="E385">
            <v>18876</v>
          </cell>
        </row>
        <row r="386">
          <cell r="C386" t="str">
            <v>Tuberia de acero al carbon SCH 40 Ø2"</v>
          </cell>
          <cell r="D386" t="str">
            <v>ML</v>
          </cell>
          <cell r="E386">
            <v>24920</v>
          </cell>
        </row>
        <row r="387">
          <cell r="C387" t="str">
            <v>Tuberia de acero al carbon SCH 40 Ø3"</v>
          </cell>
          <cell r="D387" t="str">
            <v>ML</v>
          </cell>
          <cell r="E387">
            <v>57908</v>
          </cell>
        </row>
        <row r="388">
          <cell r="C388" t="str">
            <v>Tuberia de acero al carbon SCH 40 Ø4"</v>
          </cell>
          <cell r="D388" t="str">
            <v>ML</v>
          </cell>
          <cell r="E388">
            <v>88000</v>
          </cell>
        </row>
        <row r="389">
          <cell r="C389" t="str">
            <v>TUBERIA DE COBRE AISLADA INDEPENDIENTE 1/4" X 1/2"</v>
          </cell>
          <cell r="D389" t="str">
            <v>UND</v>
          </cell>
          <cell r="E389">
            <v>44134</v>
          </cell>
        </row>
        <row r="390">
          <cell r="C390" t="str">
            <v>TUBERIA DE COBRE AISLADA INDEPENDIENTE 1/4" X 5/8"</v>
          </cell>
          <cell r="D390" t="str">
            <v>UND</v>
          </cell>
          <cell r="E390">
            <v>60000</v>
          </cell>
        </row>
        <row r="391">
          <cell r="C391" t="str">
            <v>TUBERIA DE COBRE AISLADA INDEPENDIENTE 3/8" X 3/4"</v>
          </cell>
          <cell r="D391" t="str">
            <v>UND</v>
          </cell>
          <cell r="E391">
            <v>65600</v>
          </cell>
        </row>
        <row r="392">
          <cell r="C392" t="str">
            <v>TUBERIA DE COBRE AISLADA INDEPENDIENTE 3/8" X 5/8"</v>
          </cell>
          <cell r="D392" t="str">
            <v>UND</v>
          </cell>
          <cell r="E392">
            <v>65571</v>
          </cell>
        </row>
        <row r="393">
          <cell r="C393" t="str">
            <v>TUBERIA DE COBRE AISLADA INDEPENDIENTE 3/8" X 7/8"</v>
          </cell>
          <cell r="D393" t="str">
            <v>UND</v>
          </cell>
          <cell r="E393">
            <v>94573</v>
          </cell>
        </row>
        <row r="394">
          <cell r="C394" t="str">
            <v>Tubería HDPE Ø 4" corrugada perforada</v>
          </cell>
          <cell r="D394" t="str">
            <v>ML</v>
          </cell>
          <cell r="E394">
            <v>19700</v>
          </cell>
        </row>
        <row r="395">
          <cell r="C395" t="str">
            <v>TUBERIA PVC  NOVAFORT 10"</v>
          </cell>
          <cell r="D395" t="str">
            <v>ML</v>
          </cell>
          <cell r="E395">
            <v>91050.5</v>
          </cell>
        </row>
        <row r="396">
          <cell r="C396" t="str">
            <v>TUBERIA PVC  NOVAFORT 12"</v>
          </cell>
          <cell r="D396" t="str">
            <v>ML</v>
          </cell>
          <cell r="E396">
            <v>118143.63636363637</v>
          </cell>
        </row>
        <row r="397">
          <cell r="C397" t="str">
            <v>TUBERIA PVC  NOVAFORT 24"</v>
          </cell>
          <cell r="D397" t="str">
            <v>ML</v>
          </cell>
          <cell r="E397">
            <v>962727.27</v>
          </cell>
        </row>
        <row r="398">
          <cell r="C398" t="str">
            <v>TUBERIA PVC  NOVAFORT 8"</v>
          </cell>
          <cell r="D398" t="str">
            <v>ML</v>
          </cell>
          <cell r="E398">
            <v>72000</v>
          </cell>
        </row>
        <row r="399">
          <cell r="C399" t="str">
            <v>TUBERIA PVC  PLASTICA 42"</v>
          </cell>
          <cell r="D399" t="str">
            <v>ML</v>
          </cell>
          <cell r="E399">
            <v>1428570</v>
          </cell>
        </row>
        <row r="400">
          <cell r="C400" t="str">
            <v>TUBERIA PVC PRES. 1/2"</v>
          </cell>
          <cell r="D400" t="str">
            <v>ML</v>
          </cell>
          <cell r="E400">
            <v>4000</v>
          </cell>
        </row>
        <row r="401">
          <cell r="C401" t="str">
            <v>TUBERIA PVC PRES. 1-1/2"</v>
          </cell>
          <cell r="D401" t="str">
            <v>ML</v>
          </cell>
          <cell r="E401">
            <v>12850</v>
          </cell>
        </row>
        <row r="402">
          <cell r="C402" t="str">
            <v>TUBERIA PVC PRES. 2"</v>
          </cell>
          <cell r="D402" t="str">
            <v>ML</v>
          </cell>
          <cell r="E402">
            <v>16474.62</v>
          </cell>
        </row>
        <row r="403">
          <cell r="C403" t="str">
            <v>TUBERIA PVC PRES. 2-1/2"</v>
          </cell>
          <cell r="D403" t="str">
            <v>ML</v>
          </cell>
          <cell r="E403">
            <v>26698.38</v>
          </cell>
        </row>
        <row r="404">
          <cell r="C404" t="str">
            <v>TUBERIA PVC PRES. 3"</v>
          </cell>
          <cell r="D404" t="str">
            <v>ML</v>
          </cell>
          <cell r="E404">
            <v>32800</v>
          </cell>
        </row>
        <row r="405">
          <cell r="C405" t="str">
            <v>TUBERIA PVC PRES. 3/4"</v>
          </cell>
          <cell r="D405" t="str">
            <v>ML</v>
          </cell>
          <cell r="E405">
            <v>5500</v>
          </cell>
        </row>
        <row r="406">
          <cell r="C406" t="str">
            <v>TUBERIA PVC SANT 2"</v>
          </cell>
          <cell r="D406" t="str">
            <v>ML</v>
          </cell>
          <cell r="E406">
            <v>15574.757281553397</v>
          </cell>
        </row>
        <row r="407">
          <cell r="C407" t="str">
            <v>TUBERIA PVC SANT 3"</v>
          </cell>
          <cell r="D407" t="str">
            <v>ML</v>
          </cell>
          <cell r="E407">
            <v>17923.883495145634</v>
          </cell>
        </row>
        <row r="408">
          <cell r="C408" t="str">
            <v>TUBERIA PVC SANT 4"</v>
          </cell>
          <cell r="D408" t="str">
            <v>ML</v>
          </cell>
          <cell r="E408">
            <v>20250</v>
          </cell>
        </row>
        <row r="409">
          <cell r="C409" t="str">
            <v>TUBERIA PVC TIPO NOVAFORT O SIMILAR 6"</v>
          </cell>
          <cell r="D409" t="str">
            <v>ML</v>
          </cell>
          <cell r="E409">
            <v>58192.600000000006</v>
          </cell>
        </row>
        <row r="410">
          <cell r="C410" t="str">
            <v>Tubería PVC U.M. Tipo Novafort D=160mm (6")</v>
          </cell>
          <cell r="D410" t="str">
            <v>ML</v>
          </cell>
          <cell r="E410">
            <v>32634.36</v>
          </cell>
        </row>
        <row r="411">
          <cell r="C411" t="str">
            <v>TUBERÍA VENT.  PVCL   Ø 3"</v>
          </cell>
          <cell r="D411" t="str">
            <v>ML</v>
          </cell>
          <cell r="E411">
            <v>21274.65</v>
          </cell>
        </row>
        <row r="412">
          <cell r="C412" t="str">
            <v>TUBO EMT DE 1/2</v>
          </cell>
          <cell r="D412" t="str">
            <v>ML</v>
          </cell>
          <cell r="E412">
            <v>4250</v>
          </cell>
        </row>
        <row r="413">
          <cell r="C413" t="str">
            <v>TUBO EMT DE 3/4</v>
          </cell>
          <cell r="D413" t="str">
            <v>ML</v>
          </cell>
          <cell r="E413">
            <v>5950</v>
          </cell>
        </row>
        <row r="414">
          <cell r="C414" t="str">
            <v>TUBO GALVANIADO 3/4</v>
          </cell>
          <cell r="D414" t="str">
            <v>ML</v>
          </cell>
          <cell r="E414">
            <v>9200</v>
          </cell>
        </row>
        <row r="415">
          <cell r="C415" t="str">
            <v>TUBO GALVANIZADO DE 4 PULGADAS</v>
          </cell>
          <cell r="D415" t="str">
            <v>UND</v>
          </cell>
          <cell r="E415">
            <v>748000</v>
          </cell>
        </row>
        <row r="416">
          <cell r="C416" t="str">
            <v>Tubo pres/21 PVC 4" UM RDE 21</v>
          </cell>
          <cell r="D416" t="str">
            <v>ML</v>
          </cell>
          <cell r="E416">
            <v>34800</v>
          </cell>
        </row>
        <row r="417">
          <cell r="C417" t="str">
            <v>TUBO SCH 40</v>
          </cell>
          <cell r="D417" t="str">
            <v>UND</v>
          </cell>
          <cell r="E417">
            <v>10200</v>
          </cell>
        </row>
        <row r="418">
          <cell r="C418" t="str">
            <v>UNION</v>
          </cell>
          <cell r="D418" t="str">
            <v>UND</v>
          </cell>
          <cell r="E418">
            <v>4800</v>
          </cell>
        </row>
        <row r="419">
          <cell r="C419" t="str">
            <v>Union antivibratoria 3"</v>
          </cell>
          <cell r="D419" t="str">
            <v>UND</v>
          </cell>
          <cell r="E419">
            <v>261800</v>
          </cell>
        </row>
        <row r="420">
          <cell r="C420" t="str">
            <v>UNION EMT 1/2</v>
          </cell>
          <cell r="D420" t="str">
            <v>UND</v>
          </cell>
          <cell r="E420">
            <v>425</v>
          </cell>
        </row>
        <row r="421">
          <cell r="C421" t="str">
            <v>UNION EMT 3/4</v>
          </cell>
          <cell r="D421" t="str">
            <v>UND</v>
          </cell>
          <cell r="E421">
            <v>595</v>
          </cell>
        </row>
        <row r="422">
          <cell r="C422" t="str">
            <v xml:space="preserve">Union excéntrica 3" a 2" </v>
          </cell>
          <cell r="D422" t="str">
            <v>UND</v>
          </cell>
          <cell r="E422">
            <v>245000</v>
          </cell>
        </row>
        <row r="423">
          <cell r="C423" t="str">
            <v>Unión PVC-P U.M. 4"</v>
          </cell>
          <cell r="D423" t="str">
            <v>UND</v>
          </cell>
          <cell r="E423">
            <v>51289</v>
          </cell>
        </row>
        <row r="424">
          <cell r="C424" t="str">
            <v xml:space="preserve">UNIONES DE 4 PULGADAS </v>
          </cell>
          <cell r="D424" t="str">
            <v>UND</v>
          </cell>
          <cell r="E424">
            <v>22000</v>
          </cell>
        </row>
        <row r="425">
          <cell r="C425" t="str">
            <v>UPS DE 7KVA BIFASICA</v>
          </cell>
          <cell r="D425" t="str">
            <v>UND</v>
          </cell>
          <cell r="E425">
            <v>8252700.4950000001</v>
          </cell>
        </row>
        <row r="426">
          <cell r="C426" t="str">
            <v>Valvula - Cheque cortina ranurado 2" ; incluye accesorios</v>
          </cell>
          <cell r="D426" t="str">
            <v>UND</v>
          </cell>
          <cell r="E426">
            <v>695556</v>
          </cell>
        </row>
        <row r="427">
          <cell r="C427" t="str">
            <v>Valvula - O S &amp; Y 4"</v>
          </cell>
          <cell r="D427" t="str">
            <v>UND</v>
          </cell>
          <cell r="E427">
            <v>1079092</v>
          </cell>
        </row>
        <row r="428">
          <cell r="C428" t="str">
            <v>Valvula - Siamesa O S &amp; Y 4"</v>
          </cell>
          <cell r="D428" t="str">
            <v>UND</v>
          </cell>
          <cell r="E428">
            <v>2694000</v>
          </cell>
        </row>
        <row r="429">
          <cell r="C429" t="str">
            <v>Válvula 3" brida</v>
          </cell>
          <cell r="D429" t="str">
            <v>UND</v>
          </cell>
          <cell r="E429">
            <v>623560</v>
          </cell>
        </row>
        <row r="430">
          <cell r="C430" t="str">
            <v>Válvula angular de drenaje y prueba 1-1/ 2"</v>
          </cell>
          <cell r="D430" t="str">
            <v>UND</v>
          </cell>
          <cell r="E430">
            <v>1285350</v>
          </cell>
        </row>
        <row r="431">
          <cell r="C431" t="str">
            <v>VALVULA CHEQUE 3"</v>
          </cell>
          <cell r="D431" t="str">
            <v>UND</v>
          </cell>
          <cell r="E431">
            <v>290062</v>
          </cell>
        </row>
        <row r="432">
          <cell r="C432" t="str">
            <v>Válvula de admisión y expulsión de aire</v>
          </cell>
          <cell r="D432" t="str">
            <v>UND</v>
          </cell>
          <cell r="E432">
            <v>385000</v>
          </cell>
        </row>
        <row r="433">
          <cell r="C433" t="str">
            <v>Valvula de cheque 3"</v>
          </cell>
          <cell r="D433" t="str">
            <v>UND</v>
          </cell>
          <cell r="E433">
            <v>704220</v>
          </cell>
        </row>
        <row r="434">
          <cell r="C434" t="str">
            <v>Válvula mariposa indicadora de posición 1-1/2"</v>
          </cell>
          <cell r="D434" t="str">
            <v>UND</v>
          </cell>
          <cell r="E434">
            <v>650000</v>
          </cell>
        </row>
        <row r="435">
          <cell r="C435" t="str">
            <v>Válvula mariposa indicadora de posición 2"</v>
          </cell>
          <cell r="D435" t="str">
            <v>UND</v>
          </cell>
          <cell r="E435">
            <v>805035</v>
          </cell>
        </row>
        <row r="436">
          <cell r="C436" t="str">
            <v>VARA (MADERA) 4X4cms - LARGO 3mts</v>
          </cell>
          <cell r="D436" t="str">
            <v>UND</v>
          </cell>
          <cell r="E436">
            <v>5000</v>
          </cell>
        </row>
        <row r="437">
          <cell r="C437" t="str">
            <v>VARILLA DE COBRE 2.4 MTR POR 5/8 DE DIAMETRO</v>
          </cell>
          <cell r="D437" t="str">
            <v>UND</v>
          </cell>
          <cell r="E437">
            <v>161500</v>
          </cell>
        </row>
        <row r="438">
          <cell r="C438" t="str">
            <v>VARILLON 2.0X1.0CM 3M</v>
          </cell>
          <cell r="D438" t="str">
            <v>UND</v>
          </cell>
          <cell r="E438">
            <v>2000</v>
          </cell>
        </row>
        <row r="439">
          <cell r="C439" t="str">
            <v>VENTANA SENCILLA CAL. 18 + VIDRIO 5 MM</v>
          </cell>
          <cell r="D439" t="str">
            <v>M2</v>
          </cell>
          <cell r="E439">
            <v>175539</v>
          </cell>
        </row>
        <row r="440">
          <cell r="C440" t="str">
            <v>VENTILADOR DE TECHO</v>
          </cell>
          <cell r="D440" t="str">
            <v>UND</v>
          </cell>
          <cell r="E440">
            <v>381653.85</v>
          </cell>
        </row>
        <row r="441">
          <cell r="C441" t="str">
            <v>VENTILADORES DE EXTRACCION CAJA DE VENTILACION 1200 CFM</v>
          </cell>
          <cell r="D441" t="str">
            <v>UND</v>
          </cell>
          <cell r="E441">
            <v>1498038</v>
          </cell>
        </row>
        <row r="442">
          <cell r="C442" t="str">
            <v>YESO CORRIENTE</v>
          </cell>
          <cell r="D442" t="str">
            <v>BULTO</v>
          </cell>
          <cell r="E442">
            <v>25575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  <cell r="D462" t="str">
            <v>GLB</v>
          </cell>
          <cell r="E462">
            <v>1</v>
          </cell>
        </row>
        <row r="463">
          <cell r="C463" t="str">
            <v>CARROTANQUE</v>
          </cell>
          <cell r="D463" t="str">
            <v>DÍA</v>
          </cell>
          <cell r="E463">
            <v>600000</v>
          </cell>
        </row>
        <row r="464">
          <cell r="C464" t="str">
            <v>CAMIÓN GRÚA</v>
          </cell>
          <cell r="D464" t="str">
            <v>DÍA</v>
          </cell>
          <cell r="E464">
            <v>800000</v>
          </cell>
        </row>
        <row r="465">
          <cell r="C465" t="str">
            <v>ANDAMIO METALICO TUBO CAL. 116 11/4 SECC 1.50X1.50</v>
          </cell>
          <cell r="D465" t="str">
            <v>DÍA</v>
          </cell>
          <cell r="E465">
            <v>3500</v>
          </cell>
        </row>
        <row r="466">
          <cell r="C466" t="str">
            <v>COMPRESOR PINTURA</v>
          </cell>
          <cell r="D466" t="str">
            <v>DÍA</v>
          </cell>
          <cell r="E466">
            <v>145000</v>
          </cell>
        </row>
        <row r="467">
          <cell r="C467" t="str">
            <v>EQUIPO DE TRABAJO LINEA VIVA</v>
          </cell>
          <cell r="D467" t="str">
            <v>DÍA</v>
          </cell>
          <cell r="E467">
            <v>4760000</v>
          </cell>
        </row>
        <row r="468">
          <cell r="C468" t="str">
            <v>EQUIPO DE TRABAJO EN ALTURAS</v>
          </cell>
          <cell r="D468" t="str">
            <v>DÍA</v>
          </cell>
          <cell r="E468">
            <v>85000</v>
          </cell>
        </row>
        <row r="469">
          <cell r="C469" t="str">
            <v>EQUIPO DE TOPOGRAFIA (ALQUILER CALIBRADO)</v>
          </cell>
          <cell r="D469" t="str">
            <v>DÍA</v>
          </cell>
          <cell r="E469">
            <v>28333.33</v>
          </cell>
        </row>
        <row r="470">
          <cell r="C470" t="str">
            <v>EQUIPO DE SOLDADURA ELECTRICA 220 AMP</v>
          </cell>
          <cell r="D470" t="str">
            <v>DÍA</v>
          </cell>
          <cell r="E470">
            <v>25520</v>
          </cell>
        </row>
        <row r="471">
          <cell r="C471" t="str">
            <v>FROMALETA PARA CONCRETO A LA VISTA</v>
          </cell>
          <cell r="D471" t="str">
            <v>DÍA</v>
          </cell>
          <cell r="E471">
            <v>33650</v>
          </cell>
        </row>
        <row r="472">
          <cell r="C472" t="str">
            <v>FORMALETA PARA MURO DE CONTENCION EN CONCRETO A LA VISTA INCLUYE ACCESORIOS</v>
          </cell>
          <cell r="D472" t="str">
            <v>DÍA</v>
          </cell>
          <cell r="E472">
            <v>57600</v>
          </cell>
        </row>
        <row r="473">
          <cell r="C473" t="str">
            <v>GRÚA</v>
          </cell>
          <cell r="D473" t="str">
            <v>DÍA</v>
          </cell>
          <cell r="E473">
            <v>1275000</v>
          </cell>
        </row>
        <row r="474">
          <cell r="C474" t="str">
            <v>MAQUINA DOBLADORA PORTATIL PARA FABRICACION DE TEJA STANDING SEAM SIN TRASLAPO</v>
          </cell>
          <cell r="D474" t="str">
            <v>DÍA</v>
          </cell>
          <cell r="E474">
            <v>300000</v>
          </cell>
        </row>
        <row r="475">
          <cell r="C475" t="str">
            <v>MARTILLO NEUMATICO</v>
          </cell>
          <cell r="D475" t="str">
            <v>DÍA</v>
          </cell>
          <cell r="E475">
            <v>480000</v>
          </cell>
        </row>
        <row r="476">
          <cell r="C476" t="str">
            <v>MEZCLADORA DE CONCRETO 1BTL</v>
          </cell>
          <cell r="D476" t="str">
            <v>DÍA</v>
          </cell>
          <cell r="E476">
            <v>45000</v>
          </cell>
        </row>
        <row r="477">
          <cell r="C477" t="str">
            <v>MONTACARGAS</v>
          </cell>
          <cell r="D477" t="str">
            <v>DÍA</v>
          </cell>
          <cell r="E477">
            <v>840000</v>
          </cell>
        </row>
        <row r="478">
          <cell r="C478" t="str">
            <v>RETROEXCAVADORA DE LLANTA</v>
          </cell>
          <cell r="D478" t="str">
            <v>DÍA</v>
          </cell>
          <cell r="E478">
            <v>740800</v>
          </cell>
        </row>
        <row r="479">
          <cell r="C479" t="str">
            <v>SECCION DE ANDAMIOS</v>
          </cell>
          <cell r="D479" t="str">
            <v>DÍA</v>
          </cell>
          <cell r="E479">
            <v>3000</v>
          </cell>
        </row>
        <row r="480">
          <cell r="C480" t="str">
            <v>VIBROCOMPACTADOR O RANA</v>
          </cell>
          <cell r="D480" t="str">
            <v>DÍA</v>
          </cell>
          <cell r="E480">
            <v>364000</v>
          </cell>
        </row>
        <row r="481">
          <cell r="C481" t="str">
            <v>VIBRADOR DE CONCRETO A GASOLINA</v>
          </cell>
          <cell r="D481" t="str">
            <v>DÍA</v>
          </cell>
          <cell r="E481">
            <v>54500</v>
          </cell>
        </row>
        <row r="486">
          <cell r="C486" t="str">
            <v>TRANSPORTE DE MATERIAL HASTA ESCOMBRERA (INCLUYE DERECHO A BOTADERO)</v>
          </cell>
          <cell r="D486" t="str">
            <v>M3/KM</v>
          </cell>
          <cell r="E486">
            <v>2600</v>
          </cell>
        </row>
        <row r="487">
          <cell r="C487" t="str">
            <v>CAMIONETA PARA TRANSPORTE EQUIPO HUMANO Y EQUIPOS DE TOPOGRAFÍA</v>
          </cell>
          <cell r="D487" t="str">
            <v>DÍA</v>
          </cell>
          <cell r="E487">
            <v>85000</v>
          </cell>
        </row>
        <row r="488">
          <cell r="C488" t="str">
            <v>VOLQUETA</v>
          </cell>
          <cell r="D488" t="str">
            <v>DÍA</v>
          </cell>
          <cell r="E488">
            <v>464000</v>
          </cell>
        </row>
        <row r="489">
          <cell r="C489" t="str">
            <v>TRANSPORTE SUMINISTRO ELÉCTRICO</v>
          </cell>
          <cell r="D489" t="str">
            <v>DÍA</v>
          </cell>
          <cell r="E489">
            <v>595000</v>
          </cell>
        </row>
        <row r="490">
          <cell r="C490" t="str">
            <v>TRANSPORTE DE AGREGADOS</v>
          </cell>
          <cell r="D490" t="str">
            <v>M3/KM</v>
          </cell>
          <cell r="E490">
            <v>2600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Formulas"/>
      <sheetName val="INDICE"/>
      <sheetName val="DISTANCIA"/>
      <sheetName val="PERSON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showGridLines="0" view="pageBreakPreview" topLeftCell="F24" zoomScaleNormal="100" zoomScaleSheetLayoutView="100" zoomScalePageLayoutView="55" workbookViewId="0">
      <selection activeCell="I24" sqref="I24"/>
    </sheetView>
  </sheetViews>
  <sheetFormatPr baseColWidth="10" defaultColWidth="11.42578125" defaultRowHeight="16.5" x14ac:dyDescent="0.3"/>
  <cols>
    <col min="1" max="2" width="3.42578125" style="3" customWidth="1"/>
    <col min="3" max="3" width="7.28515625" style="3" customWidth="1"/>
    <col min="4" max="4" width="15.28515625" style="3" customWidth="1"/>
    <col min="5" max="5" width="16.140625" style="48" customWidth="1"/>
    <col min="6" max="6" width="17.5703125" style="3" customWidth="1"/>
    <col min="7" max="7" width="73.28515625" style="59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11.42578125" style="3"/>
    <col min="15" max="15" width="18.28515625" style="49" customWidth="1"/>
    <col min="16" max="16" width="20.140625" style="49" bestFit="1" customWidth="1"/>
    <col min="17" max="17" width="19.7109375" style="49" customWidth="1"/>
    <col min="18" max="16384" width="11.42578125" style="3"/>
  </cols>
  <sheetData>
    <row r="1" spans="1:17" ht="17.25" thickBot="1" x14ac:dyDescent="0.35">
      <c r="A1" s="1"/>
      <c r="B1" s="1"/>
      <c r="C1" s="1"/>
      <c r="D1" s="1"/>
      <c r="E1" s="2"/>
      <c r="F1" s="1"/>
      <c r="G1" s="54"/>
      <c r="H1" s="1"/>
      <c r="I1" s="1"/>
      <c r="J1" s="1"/>
      <c r="K1" s="1"/>
      <c r="L1" s="1"/>
      <c r="M1" s="1"/>
    </row>
    <row r="2" spans="1:17" ht="17.25" thickTop="1" x14ac:dyDescent="0.3">
      <c r="A2" s="1"/>
      <c r="B2" s="4"/>
      <c r="C2" s="5"/>
      <c r="D2" s="5"/>
      <c r="E2" s="6"/>
      <c r="F2" s="5"/>
      <c r="G2" s="55"/>
      <c r="H2" s="5"/>
      <c r="I2" s="5"/>
      <c r="J2" s="5"/>
      <c r="K2" s="5"/>
      <c r="L2" s="7"/>
      <c r="M2" s="1"/>
    </row>
    <row r="3" spans="1:17" ht="27" customHeight="1" x14ac:dyDescent="0.3">
      <c r="A3" s="1"/>
      <c r="B3" s="8"/>
      <c r="C3" s="282" t="s">
        <v>0</v>
      </c>
      <c r="D3" s="282"/>
      <c r="E3" s="282"/>
      <c r="F3" s="282"/>
      <c r="G3" s="54"/>
      <c r="H3" s="1"/>
      <c r="I3" s="1"/>
      <c r="J3" s="1"/>
      <c r="K3" s="1"/>
      <c r="L3" s="9"/>
      <c r="M3" s="1"/>
    </row>
    <row r="4" spans="1:17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54"/>
      <c r="H4" s="1"/>
      <c r="I4" s="1"/>
      <c r="J4" s="1"/>
      <c r="K4" s="1"/>
      <c r="L4" s="9"/>
      <c r="M4" s="1"/>
    </row>
    <row r="5" spans="1:17" x14ac:dyDescent="0.3">
      <c r="A5" s="1"/>
      <c r="B5" s="8"/>
      <c r="C5" s="283" t="s">
        <v>4</v>
      </c>
      <c r="D5" s="283"/>
      <c r="E5" s="283"/>
      <c r="F5" s="283"/>
      <c r="G5" s="283"/>
      <c r="H5" s="283"/>
      <c r="I5" s="283"/>
      <c r="J5" s="283"/>
      <c r="K5" s="283"/>
      <c r="L5" s="9"/>
      <c r="M5" s="1"/>
    </row>
    <row r="6" spans="1:17" ht="17.25" thickBot="1" x14ac:dyDescent="0.35">
      <c r="A6" s="1"/>
      <c r="B6" s="8"/>
      <c r="C6" s="284" t="s">
        <v>5</v>
      </c>
      <c r="D6" s="284"/>
      <c r="E6" s="284"/>
      <c r="F6" s="284"/>
      <c r="G6" s="284"/>
      <c r="H6" s="284"/>
      <c r="I6" s="284"/>
      <c r="J6" s="284"/>
      <c r="K6" s="284"/>
      <c r="L6" s="9"/>
      <c r="M6" s="1"/>
    </row>
    <row r="7" spans="1:17" s="15" customFormat="1" ht="15.6" customHeight="1" x14ac:dyDescent="0.3">
      <c r="A7" s="12"/>
      <c r="B7" s="13"/>
      <c r="C7" s="285" t="s">
        <v>41</v>
      </c>
      <c r="D7" s="286"/>
      <c r="E7" s="286"/>
      <c r="F7" s="286"/>
      <c r="G7" s="286"/>
      <c r="H7" s="286"/>
      <c r="I7" s="286"/>
      <c r="J7" s="286"/>
      <c r="K7" s="287"/>
      <c r="L7" s="14"/>
      <c r="M7" s="12"/>
      <c r="O7" s="50"/>
      <c r="P7" s="50"/>
      <c r="Q7" s="50"/>
    </row>
    <row r="8" spans="1:17" ht="43.5" customHeight="1" x14ac:dyDescent="0.3">
      <c r="A8" s="1"/>
      <c r="B8" s="16"/>
      <c r="C8" s="288"/>
      <c r="D8" s="289"/>
      <c r="E8" s="289"/>
      <c r="F8" s="289"/>
      <c r="G8" s="289"/>
      <c r="H8" s="289"/>
      <c r="I8" s="289"/>
      <c r="J8" s="289"/>
      <c r="K8" s="290"/>
      <c r="L8" s="9"/>
      <c r="M8" s="1"/>
    </row>
    <row r="9" spans="1:17" ht="34.5" customHeight="1" x14ac:dyDescent="0.3">
      <c r="A9" s="1"/>
      <c r="B9" s="16"/>
      <c r="C9" s="291" t="s">
        <v>6</v>
      </c>
      <c r="D9" s="292"/>
      <c r="E9" s="292"/>
      <c r="F9" s="292"/>
      <c r="G9" s="292"/>
      <c r="H9" s="292"/>
      <c r="I9" s="292"/>
      <c r="J9" s="292"/>
      <c r="K9" s="293"/>
      <c r="L9" s="9"/>
      <c r="M9" s="1"/>
    </row>
    <row r="10" spans="1:17" ht="30" customHeight="1" thickBot="1" x14ac:dyDescent="0.35">
      <c r="A10" s="1"/>
      <c r="B10" s="8"/>
      <c r="C10" s="279"/>
      <c r="D10" s="280"/>
      <c r="E10" s="280"/>
      <c r="F10" s="280"/>
      <c r="G10" s="280"/>
      <c r="H10" s="280"/>
      <c r="I10" s="280"/>
      <c r="J10" s="280"/>
      <c r="K10" s="281"/>
      <c r="L10" s="9"/>
      <c r="M10" s="1"/>
    </row>
    <row r="11" spans="1:17" ht="30" customHeight="1" x14ac:dyDescent="0.3">
      <c r="A11" s="1"/>
      <c r="B11" s="8"/>
      <c r="C11" s="272" t="s">
        <v>7</v>
      </c>
      <c r="D11" s="274" t="s">
        <v>8</v>
      </c>
      <c r="E11" s="276" t="s">
        <v>9</v>
      </c>
      <c r="F11" s="276"/>
      <c r="G11" s="272" t="s">
        <v>10</v>
      </c>
      <c r="H11" s="274" t="s">
        <v>11</v>
      </c>
      <c r="I11" s="274" t="s">
        <v>12</v>
      </c>
      <c r="J11" s="277" t="s">
        <v>13</v>
      </c>
      <c r="K11" s="261" t="s">
        <v>14</v>
      </c>
      <c r="L11" s="9"/>
      <c r="M11" s="1"/>
    </row>
    <row r="12" spans="1:17" ht="30" customHeight="1" thickBot="1" x14ac:dyDescent="0.35">
      <c r="A12" s="1"/>
      <c r="B12" s="8"/>
      <c r="C12" s="273"/>
      <c r="D12" s="275"/>
      <c r="E12" s="17" t="s">
        <v>15</v>
      </c>
      <c r="F12" s="17" t="s">
        <v>16</v>
      </c>
      <c r="G12" s="273"/>
      <c r="H12" s="275"/>
      <c r="I12" s="275"/>
      <c r="J12" s="278"/>
      <c r="K12" s="262"/>
      <c r="L12" s="9"/>
      <c r="M12" s="1"/>
    </row>
    <row r="13" spans="1:17" ht="40.15" customHeight="1" thickBot="1" x14ac:dyDescent="0.35">
      <c r="A13" s="1"/>
      <c r="B13" s="8"/>
      <c r="C13" s="64">
        <v>1</v>
      </c>
      <c r="D13" s="65"/>
      <c r="E13" s="65"/>
      <c r="F13" s="65"/>
      <c r="G13" s="66" t="s">
        <v>35</v>
      </c>
      <c r="H13" s="65"/>
      <c r="I13" s="65"/>
      <c r="J13" s="65"/>
      <c r="K13" s="67"/>
      <c r="L13" s="9"/>
      <c r="M13" s="1"/>
      <c r="P13" s="82" t="s">
        <v>42</v>
      </c>
      <c r="Q13" s="82" t="s">
        <v>43</v>
      </c>
    </row>
    <row r="14" spans="1:17" ht="40.15" customHeight="1" x14ac:dyDescent="0.3">
      <c r="A14" s="1"/>
      <c r="B14" s="8"/>
      <c r="C14" s="18" t="s">
        <v>44</v>
      </c>
      <c r="D14" s="19" t="s">
        <v>48</v>
      </c>
      <c r="E14" s="19"/>
      <c r="F14" s="19"/>
      <c r="G14" s="20" t="s">
        <v>52</v>
      </c>
      <c r="H14" s="19" t="s">
        <v>32</v>
      </c>
      <c r="I14" s="21">
        <v>1683.8</v>
      </c>
      <c r="J14" s="62">
        <v>6278.27</v>
      </c>
      <c r="K14" s="61">
        <f t="shared" ref="K14" si="0">+J14*I14</f>
        <v>10571351</v>
      </c>
      <c r="L14" s="9"/>
      <c r="M14" s="1"/>
      <c r="P14" s="49">
        <v>4829.4399999999996</v>
      </c>
      <c r="Q14" s="49">
        <f>+P14*1.3</f>
        <v>6278.27</v>
      </c>
    </row>
    <row r="15" spans="1:17" ht="40.15" customHeight="1" x14ac:dyDescent="0.3">
      <c r="A15" s="1"/>
      <c r="B15" s="8"/>
      <c r="C15" s="18" t="s">
        <v>45</v>
      </c>
      <c r="D15" s="19" t="s">
        <v>49</v>
      </c>
      <c r="E15" s="19"/>
      <c r="F15" s="19"/>
      <c r="G15" s="20" t="s">
        <v>53</v>
      </c>
      <c r="H15" s="19" t="s">
        <v>30</v>
      </c>
      <c r="I15" s="21">
        <v>673.5</v>
      </c>
      <c r="J15" s="62">
        <v>6079.85</v>
      </c>
      <c r="K15" s="61">
        <f t="shared" ref="K15" si="1">+J15*I15</f>
        <v>4094779</v>
      </c>
      <c r="L15" s="9"/>
      <c r="M15" s="1"/>
      <c r="P15" s="49">
        <v>4676.8100000000004</v>
      </c>
      <c r="Q15" s="49">
        <f t="shared" ref="Q15:Q30" si="2">+P15*1.3</f>
        <v>6079.85</v>
      </c>
    </row>
    <row r="16" spans="1:17" ht="40.15" customHeight="1" x14ac:dyDescent="0.3">
      <c r="A16" s="1"/>
      <c r="B16" s="8"/>
      <c r="C16" s="18" t="s">
        <v>46</v>
      </c>
      <c r="D16" s="19" t="s">
        <v>50</v>
      </c>
      <c r="E16" s="19"/>
      <c r="F16" s="19"/>
      <c r="G16" s="20" t="s">
        <v>87</v>
      </c>
      <c r="H16" s="19" t="s">
        <v>32</v>
      </c>
      <c r="I16" s="21">
        <v>16.8</v>
      </c>
      <c r="J16" s="62">
        <v>14421.3</v>
      </c>
      <c r="K16" s="61">
        <f>+J16*I16</f>
        <v>242278</v>
      </c>
      <c r="L16" s="9"/>
      <c r="M16" s="1"/>
      <c r="P16" s="49">
        <v>11093.31</v>
      </c>
      <c r="Q16" s="49">
        <f t="shared" si="2"/>
        <v>14421.3</v>
      </c>
    </row>
    <row r="17" spans="1:17" s="1" customFormat="1" ht="40.15" customHeight="1" thickBot="1" x14ac:dyDescent="0.35">
      <c r="B17" s="8"/>
      <c r="C17" s="18" t="s">
        <v>47</v>
      </c>
      <c r="D17" s="22" t="s">
        <v>51</v>
      </c>
      <c r="E17" s="22"/>
      <c r="F17" s="22"/>
      <c r="G17" s="25" t="s">
        <v>54</v>
      </c>
      <c r="H17" s="22" t="s">
        <v>30</v>
      </c>
      <c r="I17" s="21">
        <v>420.9</v>
      </c>
      <c r="J17" s="62">
        <v>5406.14</v>
      </c>
      <c r="K17" s="61">
        <f>+J17*I17</f>
        <v>2275444</v>
      </c>
      <c r="L17" s="9"/>
      <c r="O17" s="51"/>
      <c r="P17" s="49">
        <v>4158.57</v>
      </c>
      <c r="Q17" s="49">
        <f t="shared" si="2"/>
        <v>5406.14</v>
      </c>
    </row>
    <row r="18" spans="1:17" ht="40.15" customHeight="1" thickBot="1" x14ac:dyDescent="0.35">
      <c r="A18" s="1"/>
      <c r="B18" s="8"/>
      <c r="C18" s="64">
        <v>2</v>
      </c>
      <c r="D18" s="65"/>
      <c r="E18" s="65"/>
      <c r="F18" s="65"/>
      <c r="G18" s="66" t="s">
        <v>55</v>
      </c>
      <c r="H18" s="65"/>
      <c r="I18" s="65"/>
      <c r="J18" s="65"/>
      <c r="K18" s="67"/>
      <c r="L18" s="9"/>
      <c r="M18" s="1"/>
    </row>
    <row r="19" spans="1:17" ht="40.15" customHeight="1" x14ac:dyDescent="0.3">
      <c r="A19" s="1"/>
      <c r="B19" s="8"/>
      <c r="C19" s="18" t="s">
        <v>56</v>
      </c>
      <c r="D19" s="19" t="s">
        <v>37</v>
      </c>
      <c r="E19" s="19"/>
      <c r="F19" s="19"/>
      <c r="G19" s="20" t="s">
        <v>39</v>
      </c>
      <c r="H19" s="19" t="s">
        <v>31</v>
      </c>
      <c r="I19" s="21">
        <v>20.21</v>
      </c>
      <c r="J19" s="62">
        <v>85984.98</v>
      </c>
      <c r="K19" s="61">
        <f>+J19*I19</f>
        <v>1737756</v>
      </c>
      <c r="L19" s="9"/>
      <c r="M19" s="1"/>
      <c r="P19" s="49">
        <v>66142.289999999994</v>
      </c>
      <c r="Q19" s="49">
        <f t="shared" si="2"/>
        <v>85984.98</v>
      </c>
    </row>
    <row r="20" spans="1:17" s="1" customFormat="1" ht="40.15" customHeight="1" x14ac:dyDescent="0.3">
      <c r="B20" s="8"/>
      <c r="C20" s="18" t="s">
        <v>57</v>
      </c>
      <c r="D20" s="22" t="s">
        <v>59</v>
      </c>
      <c r="E20" s="22"/>
      <c r="F20" s="22"/>
      <c r="G20" s="25" t="s">
        <v>60</v>
      </c>
      <c r="H20" s="22" t="s">
        <v>31</v>
      </c>
      <c r="I20" s="21">
        <v>168.38</v>
      </c>
      <c r="J20" s="62">
        <v>15011.53</v>
      </c>
      <c r="K20" s="61">
        <f>+J20*I20</f>
        <v>2527641</v>
      </c>
      <c r="L20" s="9"/>
      <c r="O20" s="49"/>
      <c r="P20" s="49">
        <v>11547.33</v>
      </c>
      <c r="Q20" s="49">
        <f t="shared" si="2"/>
        <v>15011.53</v>
      </c>
    </row>
    <row r="21" spans="1:17" ht="40.15" customHeight="1" thickBot="1" x14ac:dyDescent="0.35">
      <c r="A21" s="1"/>
      <c r="B21" s="8"/>
      <c r="C21" s="18" t="s">
        <v>58</v>
      </c>
      <c r="D21" s="23" t="s">
        <v>36</v>
      </c>
      <c r="E21" s="23"/>
      <c r="F21" s="23"/>
      <c r="G21" s="24" t="s">
        <v>38</v>
      </c>
      <c r="H21" s="23" t="s">
        <v>31</v>
      </c>
      <c r="I21" s="21">
        <v>252.57</v>
      </c>
      <c r="J21" s="62">
        <v>74161.399999999994</v>
      </c>
      <c r="K21" s="61">
        <f t="shared" ref="K21" si="3">+J21*I21</f>
        <v>18730945</v>
      </c>
      <c r="L21" s="9"/>
      <c r="M21" s="1"/>
      <c r="P21" s="63">
        <v>57047.23</v>
      </c>
      <c r="Q21" s="49">
        <f t="shared" si="2"/>
        <v>74161.399999999994</v>
      </c>
    </row>
    <row r="22" spans="1:17" ht="40.15" customHeight="1" thickBot="1" x14ac:dyDescent="0.35">
      <c r="A22" s="1"/>
      <c r="B22" s="8"/>
      <c r="C22" s="64">
        <v>3</v>
      </c>
      <c r="D22" s="65"/>
      <c r="E22" s="65"/>
      <c r="F22" s="65"/>
      <c r="G22" s="66" t="s">
        <v>61</v>
      </c>
      <c r="H22" s="65"/>
      <c r="I22" s="65"/>
      <c r="J22" s="65"/>
      <c r="K22" s="67"/>
      <c r="L22" s="9"/>
      <c r="M22" s="1"/>
    </row>
    <row r="23" spans="1:17" ht="40.15" customHeight="1" x14ac:dyDescent="0.3">
      <c r="A23" s="1"/>
      <c r="B23" s="8"/>
      <c r="C23" s="18" t="s">
        <v>62</v>
      </c>
      <c r="D23" s="23" t="s">
        <v>63</v>
      </c>
      <c r="E23" s="23"/>
      <c r="F23" s="23"/>
      <c r="G23" s="24" t="s">
        <v>76</v>
      </c>
      <c r="H23" s="23" t="s">
        <v>32</v>
      </c>
      <c r="I23" s="21">
        <v>9</v>
      </c>
      <c r="J23" s="62">
        <v>137305.26999999999</v>
      </c>
      <c r="K23" s="61">
        <f t="shared" ref="K23:K25" si="4">+J23*I23</f>
        <v>1235747</v>
      </c>
      <c r="L23" s="9"/>
      <c r="M23" s="1"/>
      <c r="P23" s="49">
        <v>105619.44</v>
      </c>
      <c r="Q23" s="49">
        <f t="shared" si="2"/>
        <v>137305.26999999999</v>
      </c>
    </row>
    <row r="24" spans="1:17" ht="40.15" customHeight="1" x14ac:dyDescent="0.3">
      <c r="A24" s="1"/>
      <c r="B24" s="8"/>
      <c r="C24" s="18" t="s">
        <v>64</v>
      </c>
      <c r="D24" s="19" t="s">
        <v>65</v>
      </c>
      <c r="E24" s="19"/>
      <c r="F24" s="19"/>
      <c r="G24" s="24" t="s">
        <v>77</v>
      </c>
      <c r="H24" s="23" t="s">
        <v>31</v>
      </c>
      <c r="I24" s="246">
        <v>93.52</v>
      </c>
      <c r="J24" s="245">
        <v>676989.43999999994</v>
      </c>
      <c r="K24" s="61">
        <f t="shared" si="4"/>
        <v>63312052</v>
      </c>
      <c r="L24" s="9"/>
      <c r="M24" s="1"/>
      <c r="P24" s="49">
        <v>520761.11</v>
      </c>
      <c r="Q24" s="49">
        <f t="shared" si="2"/>
        <v>676989.43999999994</v>
      </c>
    </row>
    <row r="25" spans="1:17" ht="40.15" customHeight="1" x14ac:dyDescent="0.3">
      <c r="A25" s="1"/>
      <c r="B25" s="8"/>
      <c r="C25" s="18" t="s">
        <v>66</v>
      </c>
      <c r="D25" s="23" t="s">
        <v>90</v>
      </c>
      <c r="E25" s="23"/>
      <c r="F25" s="23"/>
      <c r="G25" s="24" t="s">
        <v>89</v>
      </c>
      <c r="H25" s="23" t="s">
        <v>33</v>
      </c>
      <c r="I25" s="246">
        <v>1119.71</v>
      </c>
      <c r="J25" s="245">
        <v>6117.8</v>
      </c>
      <c r="K25" s="61">
        <f t="shared" si="4"/>
        <v>6850162</v>
      </c>
      <c r="L25" s="9"/>
      <c r="M25" s="1"/>
      <c r="P25" s="49">
        <v>4706</v>
      </c>
      <c r="Q25" s="49">
        <f t="shared" si="2"/>
        <v>6117.8</v>
      </c>
    </row>
    <row r="26" spans="1:17" s="1" customFormat="1" ht="40.15" customHeight="1" x14ac:dyDescent="0.3">
      <c r="B26" s="8"/>
      <c r="C26" s="18" t="s">
        <v>67</v>
      </c>
      <c r="D26" s="22" t="s">
        <v>68</v>
      </c>
      <c r="E26" s="22"/>
      <c r="F26" s="22"/>
      <c r="G26" s="25" t="s">
        <v>78</v>
      </c>
      <c r="H26" s="22" t="s">
        <v>30</v>
      </c>
      <c r="I26" s="246">
        <v>926.08</v>
      </c>
      <c r="J26" s="245">
        <v>56596.89</v>
      </c>
      <c r="K26" s="61">
        <f t="shared" ref="K26" si="5">+J26*I26</f>
        <v>52413248</v>
      </c>
      <c r="L26" s="9"/>
      <c r="O26" s="49"/>
      <c r="P26" s="49">
        <v>43536.07</v>
      </c>
      <c r="Q26" s="49">
        <f t="shared" si="2"/>
        <v>56596.89</v>
      </c>
    </row>
    <row r="27" spans="1:17" ht="40.15" customHeight="1" x14ac:dyDescent="0.3">
      <c r="A27" s="1"/>
      <c r="B27" s="8"/>
      <c r="C27" s="18" t="s">
        <v>69</v>
      </c>
      <c r="D27" s="23" t="s">
        <v>70</v>
      </c>
      <c r="E27" s="23"/>
      <c r="F27" s="23"/>
      <c r="G27" s="24" t="s">
        <v>79</v>
      </c>
      <c r="H27" s="23" t="s">
        <v>32</v>
      </c>
      <c r="I27" s="21">
        <v>269.39999999999998</v>
      </c>
      <c r="J27" s="62">
        <v>94430.080000000002</v>
      </c>
      <c r="K27" s="60">
        <f>+J27*I27</f>
        <v>25439464</v>
      </c>
      <c r="L27" s="9"/>
      <c r="M27" s="1"/>
      <c r="P27" s="49">
        <v>72638.52</v>
      </c>
      <c r="Q27" s="49">
        <f t="shared" si="2"/>
        <v>94430.080000000002</v>
      </c>
    </row>
    <row r="28" spans="1:17" s="1" customFormat="1" ht="40.15" customHeight="1" x14ac:dyDescent="0.3">
      <c r="B28" s="8"/>
      <c r="C28" s="18" t="s">
        <v>71</v>
      </c>
      <c r="D28" s="22" t="s">
        <v>72</v>
      </c>
      <c r="E28" s="22"/>
      <c r="F28" s="22"/>
      <c r="G28" s="25" t="s">
        <v>80</v>
      </c>
      <c r="H28" s="22" t="s">
        <v>32</v>
      </c>
      <c r="I28" s="21">
        <v>4</v>
      </c>
      <c r="J28" s="62">
        <v>98492.58</v>
      </c>
      <c r="K28" s="60">
        <f>+J28*I28</f>
        <v>393970</v>
      </c>
      <c r="L28" s="9"/>
      <c r="O28" s="49"/>
      <c r="P28" s="49">
        <v>75763.520000000004</v>
      </c>
      <c r="Q28" s="49">
        <f t="shared" si="2"/>
        <v>98492.58</v>
      </c>
    </row>
    <row r="29" spans="1:17" s="1" customFormat="1" ht="40.15" customHeight="1" x14ac:dyDescent="0.3">
      <c r="B29" s="8"/>
      <c r="C29" s="18" t="s">
        <v>73</v>
      </c>
      <c r="D29" s="22" t="s">
        <v>34</v>
      </c>
      <c r="E29" s="22"/>
      <c r="F29" s="22"/>
      <c r="G29" s="25" t="s">
        <v>82</v>
      </c>
      <c r="H29" s="22" t="s">
        <v>30</v>
      </c>
      <c r="I29" s="21">
        <v>673.51</v>
      </c>
      <c r="J29" s="62">
        <v>67334.5</v>
      </c>
      <c r="K29" s="60">
        <f>+J29*I29</f>
        <v>45350459</v>
      </c>
      <c r="L29" s="9"/>
      <c r="O29" s="49"/>
      <c r="P29" s="49">
        <v>51795.77</v>
      </c>
      <c r="Q29" s="49">
        <f t="shared" si="2"/>
        <v>67334.5</v>
      </c>
    </row>
    <row r="30" spans="1:17" ht="40.15" customHeight="1" thickBot="1" x14ac:dyDescent="0.35">
      <c r="A30" s="1"/>
      <c r="B30" s="8"/>
      <c r="C30" s="18" t="s">
        <v>74</v>
      </c>
      <c r="D30" s="19" t="s">
        <v>75</v>
      </c>
      <c r="E30" s="19"/>
      <c r="F30" s="19"/>
      <c r="G30" s="24" t="s">
        <v>81</v>
      </c>
      <c r="H30" s="23" t="s">
        <v>32</v>
      </c>
      <c r="I30" s="21">
        <v>841.89</v>
      </c>
      <c r="J30" s="62">
        <v>71593.179999999993</v>
      </c>
      <c r="K30" s="60">
        <f>+J30*I30</f>
        <v>60273582</v>
      </c>
      <c r="L30" s="9"/>
      <c r="M30" s="1"/>
      <c r="P30" s="49">
        <v>55071.68</v>
      </c>
      <c r="Q30" s="49">
        <f t="shared" si="2"/>
        <v>71593.179999999993</v>
      </c>
    </row>
    <row r="31" spans="1:17" s="29" customFormat="1" ht="40.15" customHeight="1" thickBot="1" x14ac:dyDescent="0.3">
      <c r="A31" s="26"/>
      <c r="B31" s="27"/>
      <c r="C31" s="263" t="s">
        <v>83</v>
      </c>
      <c r="D31" s="264"/>
      <c r="E31" s="264"/>
      <c r="F31" s="264"/>
      <c r="G31" s="264"/>
      <c r="H31" s="264"/>
      <c r="I31" s="264"/>
      <c r="J31" s="265"/>
      <c r="K31" s="69">
        <f>SUM(K14:K30)</f>
        <v>295448878</v>
      </c>
      <c r="L31" s="28"/>
      <c r="M31" s="26"/>
      <c r="O31" s="52"/>
      <c r="P31" s="52"/>
      <c r="Q31" s="52"/>
    </row>
    <row r="32" spans="1:17" s="29" customFormat="1" thickBot="1" x14ac:dyDescent="0.3">
      <c r="A32" s="26"/>
      <c r="B32" s="27"/>
      <c r="C32" s="30"/>
      <c r="D32" s="30"/>
      <c r="E32" s="30"/>
      <c r="F32" s="30"/>
      <c r="G32" s="56"/>
      <c r="H32" s="30"/>
      <c r="I32" s="30"/>
      <c r="J32" s="30"/>
      <c r="K32" s="31"/>
      <c r="L32" s="28"/>
      <c r="M32" s="26"/>
      <c r="O32" s="52"/>
      <c r="P32" s="52"/>
      <c r="Q32" s="52"/>
    </row>
    <row r="33" spans="1:19" s="29" customFormat="1" ht="30" customHeight="1" thickBot="1" x14ac:dyDescent="0.3">
      <c r="A33" s="26"/>
      <c r="B33" s="27"/>
      <c r="C33" s="32"/>
      <c r="D33" s="34"/>
      <c r="E33" s="34"/>
      <c r="F33" s="34"/>
      <c r="G33" s="266" t="s">
        <v>84</v>
      </c>
      <c r="H33" s="267"/>
      <c r="I33" s="267"/>
      <c r="J33" s="268"/>
      <c r="K33" s="244">
        <v>2273861</v>
      </c>
      <c r="L33" s="28"/>
      <c r="M33" s="26"/>
      <c r="O33" s="52"/>
      <c r="P33" s="52"/>
      <c r="Q33" s="52"/>
    </row>
    <row r="34" spans="1:19" s="29" customFormat="1" ht="30" customHeight="1" thickBot="1" x14ac:dyDescent="0.3">
      <c r="A34" s="26"/>
      <c r="B34" s="27"/>
      <c r="C34" s="32"/>
      <c r="D34" s="34"/>
      <c r="E34" s="34"/>
      <c r="F34" s="34"/>
      <c r="G34" s="269" t="s">
        <v>85</v>
      </c>
      <c r="H34" s="270"/>
      <c r="I34" s="270"/>
      <c r="J34" s="271"/>
      <c r="K34" s="244">
        <f>2272702+1159</f>
        <v>2273861</v>
      </c>
      <c r="L34" s="28"/>
      <c r="M34" s="26"/>
      <c r="O34" s="52"/>
      <c r="P34" s="52"/>
      <c r="Q34" s="52"/>
    </row>
    <row r="35" spans="1:19" s="29" customFormat="1" ht="30" customHeight="1" thickBot="1" x14ac:dyDescent="0.35">
      <c r="A35" s="26"/>
      <c r="B35" s="27"/>
      <c r="C35" s="32"/>
      <c r="D35" s="33"/>
      <c r="E35" s="32"/>
      <c r="F35" s="32"/>
      <c r="G35" s="247" t="s">
        <v>40</v>
      </c>
      <c r="H35" s="248"/>
      <c r="I35" s="248"/>
      <c r="J35" s="249"/>
      <c r="K35" s="69">
        <f>+K31+K33+K34</f>
        <v>299996600</v>
      </c>
      <c r="L35" s="28"/>
      <c r="M35" s="26"/>
      <c r="O35" s="52"/>
      <c r="P35" s="51">
        <v>299996600</v>
      </c>
      <c r="Q35" s="80" t="s">
        <v>86</v>
      </c>
      <c r="R35" s="84">
        <f>+P35-K35</f>
        <v>0</v>
      </c>
      <c r="S35" s="29">
        <f>+R35/2</f>
        <v>0</v>
      </c>
    </row>
    <row r="36" spans="1:19" s="29" customFormat="1" ht="21" thickBot="1" x14ac:dyDescent="0.35">
      <c r="A36" s="26"/>
      <c r="B36" s="27"/>
      <c r="C36" s="32"/>
      <c r="D36" s="33"/>
      <c r="E36" s="33"/>
      <c r="F36" s="33"/>
      <c r="G36" s="57"/>
      <c r="H36" s="32"/>
      <c r="I36" s="35"/>
      <c r="J36" s="36"/>
      <c r="K36" s="37"/>
      <c r="L36" s="28"/>
      <c r="M36" s="26"/>
      <c r="O36" s="52"/>
      <c r="P36" s="81"/>
      <c r="Q36" s="80"/>
    </row>
    <row r="37" spans="1:19" s="29" customFormat="1" ht="20.25" x14ac:dyDescent="0.3">
      <c r="A37" s="26"/>
      <c r="B37" s="27"/>
      <c r="C37" s="38"/>
      <c r="D37" s="250"/>
      <c r="E37" s="250"/>
      <c r="F37" s="250"/>
      <c r="G37" s="250"/>
      <c r="H37" s="250"/>
      <c r="I37" s="250"/>
      <c r="J37" s="250"/>
      <c r="K37" s="251"/>
      <c r="L37" s="39"/>
      <c r="M37" s="26"/>
      <c r="O37" s="52"/>
      <c r="P37" s="51"/>
      <c r="Q37" s="80"/>
    </row>
    <row r="38" spans="1:19" s="29" customFormat="1" ht="46.5" customHeight="1" x14ac:dyDescent="0.25">
      <c r="A38" s="26"/>
      <c r="B38" s="27"/>
      <c r="C38" s="254" t="s">
        <v>17</v>
      </c>
      <c r="D38" s="255"/>
      <c r="E38" s="255"/>
      <c r="F38" s="255"/>
      <c r="G38" s="255"/>
      <c r="H38" s="260" t="s">
        <v>18</v>
      </c>
      <c r="I38" s="260"/>
      <c r="J38" s="260"/>
      <c r="K38" s="40" t="s">
        <v>19</v>
      </c>
      <c r="L38" s="41"/>
      <c r="M38" s="26"/>
      <c r="O38" s="52"/>
      <c r="P38" s="52"/>
      <c r="Q38" s="52"/>
    </row>
    <row r="39" spans="1:19" s="29" customFormat="1" ht="32.25" customHeight="1" x14ac:dyDescent="0.25">
      <c r="A39" s="26"/>
      <c r="B39" s="27"/>
      <c r="C39" s="254" t="s">
        <v>20</v>
      </c>
      <c r="D39" s="255"/>
      <c r="E39" s="255"/>
      <c r="F39" s="255"/>
      <c r="G39" s="255"/>
      <c r="H39" s="256" t="s">
        <v>21</v>
      </c>
      <c r="I39" s="256"/>
      <c r="J39" s="42" t="s">
        <v>22</v>
      </c>
      <c r="K39" s="68">
        <v>0.23</v>
      </c>
      <c r="L39" s="41"/>
      <c r="M39" s="26"/>
      <c r="O39" s="52"/>
      <c r="P39" s="52"/>
      <c r="Q39" s="52"/>
    </row>
    <row r="40" spans="1:19" s="29" customFormat="1" ht="30" customHeight="1" x14ac:dyDescent="0.25">
      <c r="A40" s="26"/>
      <c r="B40" s="27"/>
      <c r="C40" s="254" t="s">
        <v>23</v>
      </c>
      <c r="D40" s="255"/>
      <c r="E40" s="255"/>
      <c r="F40" s="255"/>
      <c r="G40" s="255"/>
      <c r="H40" s="257" t="s">
        <v>24</v>
      </c>
      <c r="I40" s="258"/>
      <c r="J40" s="42" t="s">
        <v>25</v>
      </c>
      <c r="K40" s="68">
        <v>0.02</v>
      </c>
      <c r="L40" s="41"/>
      <c r="M40" s="26"/>
      <c r="O40" s="52"/>
      <c r="P40" s="52"/>
      <c r="Q40" s="52"/>
    </row>
    <row r="41" spans="1:19" s="43" customFormat="1" ht="58.5" customHeight="1" x14ac:dyDescent="0.25">
      <c r="A41" s="26"/>
      <c r="B41" s="27"/>
      <c r="C41" s="70"/>
      <c r="D41" s="71"/>
      <c r="E41" s="72"/>
      <c r="F41" s="72"/>
      <c r="G41" s="73"/>
      <c r="H41" s="259" t="s">
        <v>26</v>
      </c>
      <c r="I41" s="256"/>
      <c r="J41" s="42" t="s">
        <v>27</v>
      </c>
      <c r="K41" s="68">
        <v>0.05</v>
      </c>
      <c r="L41" s="28"/>
      <c r="M41" s="26"/>
      <c r="O41" s="53"/>
      <c r="P41" s="53"/>
      <c r="Q41" s="53"/>
    </row>
    <row r="42" spans="1:19" ht="57" customHeight="1" x14ac:dyDescent="0.3">
      <c r="A42" s="1"/>
      <c r="B42" s="8"/>
      <c r="C42" s="74"/>
      <c r="D42" s="75"/>
      <c r="E42" s="75"/>
      <c r="F42" s="75"/>
      <c r="G42" s="76"/>
      <c r="H42" s="256" t="s">
        <v>28</v>
      </c>
      <c r="I42" s="256"/>
      <c r="J42" s="42" t="s">
        <v>29</v>
      </c>
      <c r="K42" s="68">
        <v>0.3</v>
      </c>
      <c r="L42" s="9"/>
      <c r="M42" s="1"/>
    </row>
    <row r="43" spans="1:19" ht="17.25" thickBot="1" x14ac:dyDescent="0.35">
      <c r="A43" s="1"/>
      <c r="B43" s="8"/>
      <c r="C43" s="77"/>
      <c r="D43" s="78"/>
      <c r="E43" s="78"/>
      <c r="F43" s="78"/>
      <c r="G43" s="79"/>
      <c r="H43" s="252"/>
      <c r="I43" s="252"/>
      <c r="J43" s="252"/>
      <c r="K43" s="253"/>
      <c r="L43" s="9"/>
      <c r="M43" s="1"/>
    </row>
    <row r="44" spans="1:19" ht="17.25" thickBot="1" x14ac:dyDescent="0.35">
      <c r="A44" s="1"/>
      <c r="B44" s="44"/>
      <c r="C44" s="45"/>
      <c r="D44" s="45"/>
      <c r="E44" s="46"/>
      <c r="F44" s="45"/>
      <c r="G44" s="58"/>
      <c r="H44" s="45"/>
      <c r="I44" s="45"/>
      <c r="J44" s="45"/>
      <c r="K44" s="45"/>
      <c r="L44" s="47"/>
      <c r="M44" s="1"/>
    </row>
    <row r="45" spans="1:19" ht="17.25" thickTop="1" x14ac:dyDescent="0.3">
      <c r="A45" s="1"/>
      <c r="B45" s="1"/>
      <c r="C45" s="1"/>
      <c r="D45" s="1"/>
      <c r="E45" s="2"/>
      <c r="F45" s="1"/>
      <c r="G45" s="54"/>
      <c r="H45" s="1"/>
      <c r="I45" s="1"/>
      <c r="J45" s="1"/>
      <c r="K45" s="1"/>
      <c r="L45" s="1"/>
      <c r="M45" s="1"/>
    </row>
  </sheetData>
  <mergeCells count="28">
    <mergeCell ref="C10:K10"/>
    <mergeCell ref="C3:F3"/>
    <mergeCell ref="C5:K5"/>
    <mergeCell ref="C6:K6"/>
    <mergeCell ref="C7:K8"/>
    <mergeCell ref="C9:K9"/>
    <mergeCell ref="K11:K12"/>
    <mergeCell ref="C31:J31"/>
    <mergeCell ref="G33:J33"/>
    <mergeCell ref="G34:J34"/>
    <mergeCell ref="C11:C12"/>
    <mergeCell ref="D11:D12"/>
    <mergeCell ref="E11:F11"/>
    <mergeCell ref="G11:G12"/>
    <mergeCell ref="H11:H12"/>
    <mergeCell ref="I11:I12"/>
    <mergeCell ref="J11:J12"/>
    <mergeCell ref="G35:J35"/>
    <mergeCell ref="D37:K37"/>
    <mergeCell ref="H43:K43"/>
    <mergeCell ref="C39:G39"/>
    <mergeCell ref="H39:I39"/>
    <mergeCell ref="C40:G40"/>
    <mergeCell ref="H40:I40"/>
    <mergeCell ref="H41:I41"/>
    <mergeCell ref="H42:I42"/>
    <mergeCell ref="C38:G38"/>
    <mergeCell ref="H38:J38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1FC34-E14A-4029-AD45-2BD2140D9B3A}">
  <dimension ref="A1:Q50"/>
  <sheetViews>
    <sheetView showGridLines="0" tabSelected="1" view="pageBreakPreview" topLeftCell="A18" zoomScale="70" zoomScaleNormal="100" zoomScaleSheetLayoutView="70" zoomScalePageLayoutView="55" workbookViewId="0">
      <selection activeCell="I24" sqref="I24"/>
    </sheetView>
  </sheetViews>
  <sheetFormatPr baseColWidth="10" defaultColWidth="11.42578125" defaultRowHeight="16.5" x14ac:dyDescent="0.3"/>
  <cols>
    <col min="1" max="2" width="3.42578125" style="3" customWidth="1"/>
    <col min="3" max="3" width="7.28515625" style="3" customWidth="1"/>
    <col min="4" max="4" width="15.28515625" style="3" customWidth="1"/>
    <col min="5" max="5" width="16.140625" style="48" customWidth="1"/>
    <col min="6" max="6" width="17.5703125" style="3" customWidth="1"/>
    <col min="7" max="7" width="73.28515625" style="59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11.42578125" style="3"/>
    <col min="15" max="15" width="18.28515625" style="49" customWidth="1"/>
    <col min="16" max="16" width="20.140625" style="49" bestFit="1" customWidth="1"/>
    <col min="17" max="17" width="19.7109375" style="49" customWidth="1"/>
    <col min="18" max="16384" width="11.42578125" style="3"/>
  </cols>
  <sheetData>
    <row r="1" spans="1:17" ht="17.25" thickBot="1" x14ac:dyDescent="0.35">
      <c r="A1" s="1"/>
      <c r="B1" s="1"/>
      <c r="C1" s="1"/>
      <c r="D1" s="1"/>
      <c r="E1" s="2"/>
      <c r="F1" s="1"/>
      <c r="G1" s="54"/>
      <c r="H1" s="1"/>
      <c r="I1" s="1"/>
      <c r="J1" s="1"/>
      <c r="K1" s="1"/>
      <c r="L1" s="1"/>
      <c r="M1" s="1"/>
    </row>
    <row r="2" spans="1:17" ht="17.25" thickTop="1" x14ac:dyDescent="0.3">
      <c r="A2" s="1"/>
      <c r="B2" s="4"/>
      <c r="C2" s="5"/>
      <c r="D2" s="5"/>
      <c r="E2" s="6"/>
      <c r="F2" s="5"/>
      <c r="G2" s="55"/>
      <c r="H2" s="5"/>
      <c r="I2" s="5"/>
      <c r="J2" s="5"/>
      <c r="K2" s="5"/>
      <c r="L2" s="7"/>
      <c r="M2" s="1"/>
    </row>
    <row r="3" spans="1:17" ht="27" customHeight="1" x14ac:dyDescent="0.3">
      <c r="A3" s="1"/>
      <c r="B3" s="8"/>
      <c r="C3" s="282" t="s">
        <v>0</v>
      </c>
      <c r="D3" s="282"/>
      <c r="E3" s="282"/>
      <c r="F3" s="282"/>
      <c r="G3" s="54"/>
      <c r="H3" s="1"/>
      <c r="I3" s="1"/>
      <c r="J3" s="1"/>
      <c r="K3" s="1"/>
      <c r="L3" s="9"/>
      <c r="M3" s="1"/>
    </row>
    <row r="4" spans="1:17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54"/>
      <c r="H4" s="1"/>
      <c r="I4" s="1"/>
      <c r="J4" s="1"/>
      <c r="K4" s="1"/>
      <c r="L4" s="9"/>
      <c r="M4" s="1"/>
    </row>
    <row r="5" spans="1:17" x14ac:dyDescent="0.3">
      <c r="A5" s="1"/>
      <c r="B5" s="8"/>
      <c r="C5" s="283" t="s">
        <v>4</v>
      </c>
      <c r="D5" s="283"/>
      <c r="E5" s="283"/>
      <c r="F5" s="283"/>
      <c r="G5" s="283"/>
      <c r="H5" s="283"/>
      <c r="I5" s="283"/>
      <c r="J5" s="283"/>
      <c r="K5" s="283"/>
      <c r="L5" s="9"/>
      <c r="M5" s="1"/>
    </row>
    <row r="6" spans="1:17" ht="17.25" thickBot="1" x14ac:dyDescent="0.35">
      <c r="A6" s="1"/>
      <c r="B6" s="8"/>
      <c r="C6" s="284" t="s">
        <v>5</v>
      </c>
      <c r="D6" s="284"/>
      <c r="E6" s="284"/>
      <c r="F6" s="284"/>
      <c r="G6" s="284"/>
      <c r="H6" s="284"/>
      <c r="I6" s="284"/>
      <c r="J6" s="284"/>
      <c r="K6" s="284"/>
      <c r="L6" s="9"/>
      <c r="M6" s="1"/>
    </row>
    <row r="7" spans="1:17" s="15" customFormat="1" ht="15.6" customHeight="1" x14ac:dyDescent="0.3">
      <c r="A7" s="12"/>
      <c r="B7" s="13"/>
      <c r="C7" s="285" t="s">
        <v>41</v>
      </c>
      <c r="D7" s="286"/>
      <c r="E7" s="286"/>
      <c r="F7" s="286"/>
      <c r="G7" s="286"/>
      <c r="H7" s="286"/>
      <c r="I7" s="286"/>
      <c r="J7" s="286"/>
      <c r="K7" s="287"/>
      <c r="L7" s="14"/>
      <c r="M7" s="12"/>
      <c r="O7" s="50"/>
      <c r="P7" s="50"/>
      <c r="Q7" s="50"/>
    </row>
    <row r="8" spans="1:17" ht="43.5" customHeight="1" x14ac:dyDescent="0.3">
      <c r="A8" s="1"/>
      <c r="B8" s="16"/>
      <c r="C8" s="288"/>
      <c r="D8" s="289"/>
      <c r="E8" s="289"/>
      <c r="F8" s="289"/>
      <c r="G8" s="289"/>
      <c r="H8" s="289"/>
      <c r="I8" s="289"/>
      <c r="J8" s="289"/>
      <c r="K8" s="290"/>
      <c r="L8" s="9"/>
      <c r="M8" s="1"/>
    </row>
    <row r="9" spans="1:17" ht="34.5" customHeight="1" x14ac:dyDescent="0.3">
      <c r="A9" s="1"/>
      <c r="B9" s="16"/>
      <c r="C9" s="291" t="s">
        <v>6</v>
      </c>
      <c r="D9" s="292"/>
      <c r="E9" s="292"/>
      <c r="F9" s="292"/>
      <c r="G9" s="292"/>
      <c r="H9" s="292"/>
      <c r="I9" s="292"/>
      <c r="J9" s="292"/>
      <c r="K9" s="293"/>
      <c r="L9" s="9"/>
      <c r="M9" s="1"/>
    </row>
    <row r="10" spans="1:17" ht="30" customHeight="1" thickBot="1" x14ac:dyDescent="0.35">
      <c r="A10" s="1"/>
      <c r="B10" s="8"/>
      <c r="C10" s="279"/>
      <c r="D10" s="280"/>
      <c r="E10" s="280"/>
      <c r="F10" s="280"/>
      <c r="G10" s="280"/>
      <c r="H10" s="280"/>
      <c r="I10" s="280"/>
      <c r="J10" s="280"/>
      <c r="K10" s="281"/>
      <c r="L10" s="9"/>
      <c r="M10" s="1"/>
    </row>
    <row r="11" spans="1:17" ht="30" customHeight="1" x14ac:dyDescent="0.3">
      <c r="A11" s="1"/>
      <c r="B11" s="8"/>
      <c r="C11" s="272" t="s">
        <v>7</v>
      </c>
      <c r="D11" s="274" t="s">
        <v>8</v>
      </c>
      <c r="E11" s="276" t="s">
        <v>9</v>
      </c>
      <c r="F11" s="276"/>
      <c r="G11" s="272" t="s">
        <v>10</v>
      </c>
      <c r="H11" s="274" t="s">
        <v>11</v>
      </c>
      <c r="I11" s="274" t="s">
        <v>12</v>
      </c>
      <c r="J11" s="277" t="s">
        <v>13</v>
      </c>
      <c r="K11" s="261" t="s">
        <v>14</v>
      </c>
      <c r="L11" s="9"/>
      <c r="M11" s="1"/>
    </row>
    <row r="12" spans="1:17" ht="30" customHeight="1" thickBot="1" x14ac:dyDescent="0.35">
      <c r="A12" s="1"/>
      <c r="B12" s="8"/>
      <c r="C12" s="273"/>
      <c r="D12" s="275"/>
      <c r="E12" s="17" t="s">
        <v>15</v>
      </c>
      <c r="F12" s="17" t="s">
        <v>16</v>
      </c>
      <c r="G12" s="273"/>
      <c r="H12" s="275"/>
      <c r="I12" s="275"/>
      <c r="J12" s="278"/>
      <c r="K12" s="262"/>
      <c r="L12" s="9"/>
      <c r="M12" s="1"/>
    </row>
    <row r="13" spans="1:17" ht="40.15" customHeight="1" thickBot="1" x14ac:dyDescent="0.35">
      <c r="A13" s="1"/>
      <c r="B13" s="8"/>
      <c r="C13" s="64">
        <v>1</v>
      </c>
      <c r="D13" s="65"/>
      <c r="E13" s="65"/>
      <c r="F13" s="65"/>
      <c r="G13" s="66" t="s">
        <v>35</v>
      </c>
      <c r="H13" s="65"/>
      <c r="I13" s="65"/>
      <c r="J13" s="65"/>
      <c r="K13" s="67"/>
      <c r="L13" s="9"/>
      <c r="M13" s="1"/>
      <c r="P13" s="82"/>
      <c r="Q13" s="82"/>
    </row>
    <row r="14" spans="1:17" ht="40.15" customHeight="1" x14ac:dyDescent="0.3">
      <c r="A14" s="1"/>
      <c r="B14" s="8"/>
      <c r="C14" s="18" t="s">
        <v>44</v>
      </c>
      <c r="D14" s="19" t="s">
        <v>48</v>
      </c>
      <c r="E14" s="19"/>
      <c r="F14" s="19"/>
      <c r="G14" s="20" t="s">
        <v>52</v>
      </c>
      <c r="H14" s="19" t="s">
        <v>32</v>
      </c>
      <c r="I14" s="21">
        <v>1683.8</v>
      </c>
      <c r="J14" s="62"/>
      <c r="K14" s="61">
        <f t="shared" ref="K14:K15" si="0">+J14*I14</f>
        <v>0</v>
      </c>
      <c r="L14" s="9"/>
      <c r="M14" s="1"/>
    </row>
    <row r="15" spans="1:17" ht="40.15" customHeight="1" x14ac:dyDescent="0.3">
      <c r="A15" s="1"/>
      <c r="B15" s="8"/>
      <c r="C15" s="18" t="s">
        <v>45</v>
      </c>
      <c r="D15" s="19" t="s">
        <v>49</v>
      </c>
      <c r="E15" s="19"/>
      <c r="F15" s="19"/>
      <c r="G15" s="20" t="s">
        <v>53</v>
      </c>
      <c r="H15" s="19" t="s">
        <v>30</v>
      </c>
      <c r="I15" s="21">
        <v>673.5</v>
      </c>
      <c r="J15" s="62"/>
      <c r="K15" s="61">
        <f t="shared" si="0"/>
        <v>0</v>
      </c>
      <c r="L15" s="9"/>
      <c r="M15" s="1"/>
    </row>
    <row r="16" spans="1:17" ht="40.15" customHeight="1" x14ac:dyDescent="0.3">
      <c r="A16" s="1"/>
      <c r="B16" s="8"/>
      <c r="C16" s="18" t="s">
        <v>46</v>
      </c>
      <c r="D16" s="19" t="s">
        <v>50</v>
      </c>
      <c r="E16" s="19"/>
      <c r="F16" s="19"/>
      <c r="G16" s="20" t="s">
        <v>87</v>
      </c>
      <c r="H16" s="19" t="s">
        <v>32</v>
      </c>
      <c r="I16" s="21">
        <v>16.8</v>
      </c>
      <c r="J16" s="62"/>
      <c r="K16" s="61">
        <f>+J16*I16</f>
        <v>0</v>
      </c>
      <c r="L16" s="9"/>
      <c r="M16" s="1"/>
    </row>
    <row r="17" spans="1:17" s="1" customFormat="1" ht="40.15" customHeight="1" thickBot="1" x14ac:dyDescent="0.35">
      <c r="B17" s="8"/>
      <c r="C17" s="18" t="s">
        <v>47</v>
      </c>
      <c r="D17" s="22" t="s">
        <v>51</v>
      </c>
      <c r="E17" s="22"/>
      <c r="F17" s="22"/>
      <c r="G17" s="25" t="s">
        <v>54</v>
      </c>
      <c r="H17" s="22" t="s">
        <v>30</v>
      </c>
      <c r="I17" s="21">
        <v>420.9</v>
      </c>
      <c r="J17" s="62"/>
      <c r="K17" s="61">
        <f>+J17*I17</f>
        <v>0</v>
      </c>
      <c r="L17" s="9"/>
      <c r="O17" s="51"/>
      <c r="P17" s="49"/>
      <c r="Q17" s="49"/>
    </row>
    <row r="18" spans="1:17" ht="40.15" customHeight="1" thickBot="1" x14ac:dyDescent="0.35">
      <c r="A18" s="1"/>
      <c r="B18" s="8"/>
      <c r="C18" s="64">
        <v>2</v>
      </c>
      <c r="D18" s="65"/>
      <c r="E18" s="65"/>
      <c r="F18" s="65"/>
      <c r="G18" s="66" t="s">
        <v>55</v>
      </c>
      <c r="H18" s="65"/>
      <c r="I18" s="65"/>
      <c r="J18" s="65"/>
      <c r="K18" s="67"/>
      <c r="L18" s="9"/>
      <c r="M18" s="1"/>
    </row>
    <row r="19" spans="1:17" ht="40.15" customHeight="1" x14ac:dyDescent="0.3">
      <c r="A19" s="1"/>
      <c r="B19" s="8"/>
      <c r="C19" s="18" t="s">
        <v>56</v>
      </c>
      <c r="D19" s="19" t="s">
        <v>37</v>
      </c>
      <c r="E19" s="19"/>
      <c r="F19" s="19"/>
      <c r="G19" s="20" t="s">
        <v>39</v>
      </c>
      <c r="H19" s="19" t="s">
        <v>31</v>
      </c>
      <c r="I19" s="21">
        <v>20.21</v>
      </c>
      <c r="J19" s="62"/>
      <c r="K19" s="61">
        <f>+J19*I19</f>
        <v>0</v>
      </c>
      <c r="L19" s="9"/>
      <c r="M19" s="1"/>
    </row>
    <row r="20" spans="1:17" s="1" customFormat="1" ht="40.15" customHeight="1" x14ac:dyDescent="0.3">
      <c r="B20" s="8"/>
      <c r="C20" s="18" t="s">
        <v>57</v>
      </c>
      <c r="D20" s="22" t="s">
        <v>59</v>
      </c>
      <c r="E20" s="22"/>
      <c r="F20" s="22"/>
      <c r="G20" s="25" t="s">
        <v>60</v>
      </c>
      <c r="H20" s="22" t="s">
        <v>31</v>
      </c>
      <c r="I20" s="21">
        <v>168.38</v>
      </c>
      <c r="J20" s="62"/>
      <c r="K20" s="61">
        <f>+J20*I20</f>
        <v>0</v>
      </c>
      <c r="L20" s="9"/>
      <c r="O20" s="49"/>
      <c r="P20" s="49"/>
      <c r="Q20" s="49"/>
    </row>
    <row r="21" spans="1:17" ht="40.15" customHeight="1" thickBot="1" x14ac:dyDescent="0.35">
      <c r="A21" s="1"/>
      <c r="B21" s="8"/>
      <c r="C21" s="18" t="s">
        <v>58</v>
      </c>
      <c r="D21" s="23" t="s">
        <v>36</v>
      </c>
      <c r="E21" s="23"/>
      <c r="F21" s="23"/>
      <c r="G21" s="24" t="s">
        <v>38</v>
      </c>
      <c r="H21" s="23" t="s">
        <v>31</v>
      </c>
      <c r="I21" s="21">
        <v>252.57</v>
      </c>
      <c r="J21" s="62"/>
      <c r="K21" s="61">
        <f t="shared" ref="K21" si="1">+J21*I21</f>
        <v>0</v>
      </c>
      <c r="L21" s="9"/>
      <c r="M21" s="1"/>
      <c r="P21" s="63"/>
    </row>
    <row r="22" spans="1:17" ht="40.15" customHeight="1" thickBot="1" x14ac:dyDescent="0.35">
      <c r="A22" s="1"/>
      <c r="B22" s="8"/>
      <c r="C22" s="64">
        <v>3</v>
      </c>
      <c r="D22" s="65"/>
      <c r="E22" s="65"/>
      <c r="F22" s="65"/>
      <c r="G22" s="66" t="s">
        <v>61</v>
      </c>
      <c r="H22" s="65"/>
      <c r="I22" s="65"/>
      <c r="J22" s="65"/>
      <c r="K22" s="67"/>
      <c r="L22" s="9"/>
      <c r="M22" s="1"/>
    </row>
    <row r="23" spans="1:17" ht="40.15" customHeight="1" x14ac:dyDescent="0.3">
      <c r="A23" s="1"/>
      <c r="B23" s="8"/>
      <c r="C23" s="18" t="s">
        <v>62</v>
      </c>
      <c r="D23" s="23" t="s">
        <v>63</v>
      </c>
      <c r="E23" s="23"/>
      <c r="F23" s="23"/>
      <c r="G23" s="24" t="s">
        <v>76</v>
      </c>
      <c r="H23" s="23" t="s">
        <v>32</v>
      </c>
      <c r="I23" s="21">
        <v>9</v>
      </c>
      <c r="J23" s="62"/>
      <c r="K23" s="61">
        <f t="shared" ref="K23:K26" si="2">+J23*I23</f>
        <v>0</v>
      </c>
      <c r="L23" s="9"/>
      <c r="M23" s="1"/>
    </row>
    <row r="24" spans="1:17" ht="40.15" customHeight="1" x14ac:dyDescent="0.3">
      <c r="A24" s="1"/>
      <c r="B24" s="8"/>
      <c r="C24" s="18" t="s">
        <v>64</v>
      </c>
      <c r="D24" s="19" t="s">
        <v>65</v>
      </c>
      <c r="E24" s="19"/>
      <c r="F24" s="19"/>
      <c r="G24" s="24" t="s">
        <v>77</v>
      </c>
      <c r="H24" s="23" t="s">
        <v>31</v>
      </c>
      <c r="I24" s="21">
        <v>93.52</v>
      </c>
      <c r="J24" s="62"/>
      <c r="K24" s="61">
        <f t="shared" si="2"/>
        <v>0</v>
      </c>
      <c r="L24" s="9"/>
      <c r="M24" s="1"/>
    </row>
    <row r="25" spans="1:17" ht="40.15" customHeight="1" x14ac:dyDescent="0.3">
      <c r="A25" s="1"/>
      <c r="B25" s="8"/>
      <c r="C25" s="18" t="s">
        <v>66</v>
      </c>
      <c r="D25" s="23" t="s">
        <v>90</v>
      </c>
      <c r="E25" s="23"/>
      <c r="F25" s="23"/>
      <c r="G25" s="24" t="s">
        <v>89</v>
      </c>
      <c r="H25" s="23" t="s">
        <v>33</v>
      </c>
      <c r="I25" s="21">
        <v>1119.71</v>
      </c>
      <c r="J25" s="62"/>
      <c r="K25" s="61">
        <f t="shared" si="2"/>
        <v>0</v>
      </c>
      <c r="L25" s="9"/>
      <c r="M25" s="1"/>
    </row>
    <row r="26" spans="1:17" s="1" customFormat="1" ht="40.15" customHeight="1" x14ac:dyDescent="0.3">
      <c r="B26" s="8"/>
      <c r="C26" s="18" t="s">
        <v>67</v>
      </c>
      <c r="D26" s="22" t="s">
        <v>68</v>
      </c>
      <c r="E26" s="22"/>
      <c r="F26" s="22"/>
      <c r="G26" s="25" t="s">
        <v>78</v>
      </c>
      <c r="H26" s="22" t="s">
        <v>30</v>
      </c>
      <c r="I26" s="21">
        <v>926.08</v>
      </c>
      <c r="J26" s="62"/>
      <c r="K26" s="61">
        <f t="shared" si="2"/>
        <v>0</v>
      </c>
      <c r="L26" s="9"/>
      <c r="O26" s="49"/>
      <c r="P26" s="49"/>
      <c r="Q26" s="49"/>
    </row>
    <row r="27" spans="1:17" ht="40.15" customHeight="1" x14ac:dyDescent="0.3">
      <c r="A27" s="1"/>
      <c r="B27" s="8"/>
      <c r="C27" s="18" t="s">
        <v>69</v>
      </c>
      <c r="D27" s="23" t="s">
        <v>70</v>
      </c>
      <c r="E27" s="23"/>
      <c r="F27" s="23"/>
      <c r="G27" s="24" t="s">
        <v>79</v>
      </c>
      <c r="H27" s="23" t="s">
        <v>32</v>
      </c>
      <c r="I27" s="21">
        <v>269.39999999999998</v>
      </c>
      <c r="J27" s="62"/>
      <c r="K27" s="60">
        <f>+J27*I27</f>
        <v>0</v>
      </c>
      <c r="L27" s="9"/>
      <c r="M27" s="1"/>
    </row>
    <row r="28" spans="1:17" s="1" customFormat="1" ht="40.15" customHeight="1" x14ac:dyDescent="0.3">
      <c r="B28" s="8"/>
      <c r="C28" s="18" t="s">
        <v>71</v>
      </c>
      <c r="D28" s="22" t="s">
        <v>72</v>
      </c>
      <c r="E28" s="22"/>
      <c r="F28" s="22"/>
      <c r="G28" s="25" t="s">
        <v>80</v>
      </c>
      <c r="H28" s="22" t="s">
        <v>32</v>
      </c>
      <c r="I28" s="21">
        <v>4</v>
      </c>
      <c r="J28" s="62"/>
      <c r="K28" s="60">
        <f>+J28*I28</f>
        <v>0</v>
      </c>
      <c r="L28" s="9"/>
      <c r="O28" s="49"/>
      <c r="P28" s="49"/>
      <c r="Q28" s="49"/>
    </row>
    <row r="29" spans="1:17" s="1" customFormat="1" ht="40.15" customHeight="1" x14ac:dyDescent="0.3">
      <c r="B29" s="8"/>
      <c r="C29" s="18" t="s">
        <v>73</v>
      </c>
      <c r="D29" s="22" t="s">
        <v>34</v>
      </c>
      <c r="E29" s="22"/>
      <c r="F29" s="22"/>
      <c r="G29" s="25" t="s">
        <v>82</v>
      </c>
      <c r="H29" s="22" t="s">
        <v>30</v>
      </c>
      <c r="I29" s="21">
        <v>673.51</v>
      </c>
      <c r="J29" s="62"/>
      <c r="K29" s="60">
        <f>+J29*I29</f>
        <v>0</v>
      </c>
      <c r="L29" s="9"/>
      <c r="O29" s="49"/>
      <c r="P29" s="49"/>
      <c r="Q29" s="49"/>
    </row>
    <row r="30" spans="1:17" ht="40.15" customHeight="1" thickBot="1" x14ac:dyDescent="0.35">
      <c r="A30" s="1"/>
      <c r="B30" s="8"/>
      <c r="C30" s="18" t="s">
        <v>74</v>
      </c>
      <c r="D30" s="19" t="s">
        <v>75</v>
      </c>
      <c r="E30" s="19"/>
      <c r="F30" s="19"/>
      <c r="G30" s="24" t="s">
        <v>81</v>
      </c>
      <c r="H30" s="23" t="s">
        <v>32</v>
      </c>
      <c r="I30" s="21">
        <v>841.89</v>
      </c>
      <c r="J30" s="62"/>
      <c r="K30" s="60">
        <f>+J30*I30</f>
        <v>0</v>
      </c>
      <c r="L30" s="9"/>
      <c r="M30" s="1"/>
    </row>
    <row r="31" spans="1:17" s="29" customFormat="1" ht="40.15" customHeight="1" thickBot="1" x14ac:dyDescent="0.3">
      <c r="A31" s="26"/>
      <c r="B31" s="27"/>
      <c r="C31" s="263" t="s">
        <v>83</v>
      </c>
      <c r="D31" s="264"/>
      <c r="E31" s="264"/>
      <c r="F31" s="264"/>
      <c r="G31" s="264"/>
      <c r="H31" s="264"/>
      <c r="I31" s="264"/>
      <c r="J31" s="265"/>
      <c r="K31" s="69">
        <f>SUM(K14:K30)</f>
        <v>0</v>
      </c>
      <c r="L31" s="28"/>
      <c r="M31" s="26"/>
      <c r="O31" s="52"/>
      <c r="P31" s="52"/>
      <c r="Q31" s="52"/>
    </row>
    <row r="32" spans="1:17" s="29" customFormat="1" thickBot="1" x14ac:dyDescent="0.3">
      <c r="A32" s="26"/>
      <c r="B32" s="27"/>
      <c r="C32" s="30"/>
      <c r="D32" s="30"/>
      <c r="E32" s="30"/>
      <c r="F32" s="30"/>
      <c r="G32" s="56"/>
      <c r="H32" s="30"/>
      <c r="I32" s="30"/>
      <c r="J32" s="30"/>
      <c r="K32" s="31"/>
      <c r="L32" s="28"/>
      <c r="M32" s="26"/>
      <c r="O32" s="52"/>
      <c r="P32" s="52"/>
      <c r="Q32" s="52"/>
    </row>
    <row r="33" spans="1:17" s="29" customFormat="1" ht="30" customHeight="1" thickBot="1" x14ac:dyDescent="0.3">
      <c r="A33" s="26"/>
      <c r="B33" s="27"/>
      <c r="C33" s="32"/>
      <c r="D33" s="34"/>
      <c r="E33" s="34"/>
      <c r="F33" s="34"/>
      <c r="G33" s="266" t="s">
        <v>84</v>
      </c>
      <c r="H33" s="267"/>
      <c r="I33" s="267"/>
      <c r="J33" s="268"/>
      <c r="K33" s="244">
        <v>2273861</v>
      </c>
      <c r="L33" s="28"/>
      <c r="M33" s="26"/>
      <c r="O33" s="52"/>
      <c r="P33" s="52"/>
      <c r="Q33" s="52"/>
    </row>
    <row r="34" spans="1:17" s="29" customFormat="1" ht="30" customHeight="1" thickBot="1" x14ac:dyDescent="0.3">
      <c r="A34" s="26"/>
      <c r="B34" s="27"/>
      <c r="C34" s="32"/>
      <c r="D34" s="34"/>
      <c r="E34" s="34"/>
      <c r="F34" s="34"/>
      <c r="G34" s="269" t="s">
        <v>85</v>
      </c>
      <c r="H34" s="270"/>
      <c r="I34" s="270"/>
      <c r="J34" s="271"/>
      <c r="K34" s="244">
        <v>2273861</v>
      </c>
      <c r="L34" s="28"/>
      <c r="M34" s="26"/>
      <c r="O34" s="52"/>
      <c r="P34" s="52"/>
      <c r="Q34" s="52"/>
    </row>
    <row r="35" spans="1:17" s="29" customFormat="1" ht="30" customHeight="1" thickBot="1" x14ac:dyDescent="0.35">
      <c r="A35" s="26"/>
      <c r="B35" s="27"/>
      <c r="C35" s="32"/>
      <c r="D35" s="33"/>
      <c r="E35" s="32"/>
      <c r="F35" s="32"/>
      <c r="G35" s="247" t="s">
        <v>40</v>
      </c>
      <c r="H35" s="248"/>
      <c r="I35" s="248"/>
      <c r="J35" s="249"/>
      <c r="K35" s="69">
        <f>+K31+K33+K34</f>
        <v>4547722</v>
      </c>
      <c r="L35" s="28"/>
      <c r="M35" s="26"/>
      <c r="O35" s="52"/>
      <c r="P35" s="51"/>
      <c r="Q35" s="80"/>
    </row>
    <row r="36" spans="1:17" s="29" customFormat="1" ht="21" thickBot="1" x14ac:dyDescent="0.35">
      <c r="A36" s="26"/>
      <c r="B36" s="27"/>
      <c r="C36" s="32"/>
      <c r="D36" s="33"/>
      <c r="E36" s="33"/>
      <c r="F36" s="33"/>
      <c r="G36" s="57"/>
      <c r="H36" s="32"/>
      <c r="I36" s="35"/>
      <c r="J36" s="36"/>
      <c r="K36" s="37"/>
      <c r="L36" s="28"/>
      <c r="M36" s="26"/>
      <c r="O36" s="52"/>
      <c r="P36" s="81"/>
      <c r="Q36" s="80"/>
    </row>
    <row r="37" spans="1:17" s="29" customFormat="1" ht="20.25" x14ac:dyDescent="0.3">
      <c r="A37" s="26"/>
      <c r="B37" s="27"/>
      <c r="C37" s="38"/>
      <c r="D37" s="250"/>
      <c r="E37" s="250"/>
      <c r="F37" s="250"/>
      <c r="G37" s="250"/>
      <c r="H37" s="250"/>
      <c r="I37" s="250"/>
      <c r="J37" s="250"/>
      <c r="K37" s="251"/>
      <c r="L37" s="39"/>
      <c r="M37" s="26"/>
      <c r="O37" s="52"/>
      <c r="P37" s="51"/>
      <c r="Q37" s="80"/>
    </row>
    <row r="38" spans="1:17" s="29" customFormat="1" ht="46.5" customHeight="1" x14ac:dyDescent="0.25">
      <c r="A38" s="26"/>
      <c r="B38" s="27"/>
      <c r="C38" s="254" t="s">
        <v>17</v>
      </c>
      <c r="D38" s="255"/>
      <c r="E38" s="255"/>
      <c r="F38" s="255"/>
      <c r="G38" s="255"/>
      <c r="H38" s="260" t="s">
        <v>18</v>
      </c>
      <c r="I38" s="260"/>
      <c r="J38" s="260"/>
      <c r="K38" s="40" t="s">
        <v>19</v>
      </c>
      <c r="L38" s="41"/>
      <c r="M38" s="26"/>
      <c r="O38" s="52"/>
      <c r="P38" s="52"/>
      <c r="Q38" s="52"/>
    </row>
    <row r="39" spans="1:17" s="29" customFormat="1" ht="32.25" customHeight="1" x14ac:dyDescent="0.25">
      <c r="A39" s="26"/>
      <c r="B39" s="27"/>
      <c r="C39" s="254" t="s">
        <v>20</v>
      </c>
      <c r="D39" s="255"/>
      <c r="E39" s="255"/>
      <c r="F39" s="255"/>
      <c r="G39" s="255"/>
      <c r="H39" s="256" t="s">
        <v>21</v>
      </c>
      <c r="I39" s="256"/>
      <c r="J39" s="42" t="s">
        <v>22</v>
      </c>
      <c r="K39" s="68">
        <v>0.23</v>
      </c>
      <c r="L39" s="41"/>
      <c r="M39" s="26"/>
      <c r="O39" s="52"/>
      <c r="P39" s="52"/>
      <c r="Q39" s="52"/>
    </row>
    <row r="40" spans="1:17" s="29" customFormat="1" ht="30" customHeight="1" x14ac:dyDescent="0.25">
      <c r="A40" s="26"/>
      <c r="B40" s="27"/>
      <c r="C40" s="254" t="s">
        <v>23</v>
      </c>
      <c r="D40" s="255"/>
      <c r="E40" s="255"/>
      <c r="F40" s="255"/>
      <c r="G40" s="255"/>
      <c r="H40" s="257" t="s">
        <v>24</v>
      </c>
      <c r="I40" s="258"/>
      <c r="J40" s="42" t="s">
        <v>25</v>
      </c>
      <c r="K40" s="68">
        <v>0.02</v>
      </c>
      <c r="L40" s="41"/>
      <c r="M40" s="26"/>
      <c r="O40" s="52"/>
      <c r="P40" s="52"/>
      <c r="Q40" s="52"/>
    </row>
    <row r="41" spans="1:17" s="43" customFormat="1" ht="58.5" customHeight="1" x14ac:dyDescent="0.25">
      <c r="A41" s="26"/>
      <c r="B41" s="27"/>
      <c r="C41" s="70"/>
      <c r="D41" s="71"/>
      <c r="E41" s="72"/>
      <c r="F41" s="72"/>
      <c r="G41" s="73"/>
      <c r="H41" s="259" t="s">
        <v>26</v>
      </c>
      <c r="I41" s="256"/>
      <c r="J41" s="42" t="s">
        <v>27</v>
      </c>
      <c r="K41" s="68">
        <v>0.05</v>
      </c>
      <c r="L41" s="28"/>
      <c r="M41" s="26"/>
      <c r="O41" s="53"/>
      <c r="P41" s="53"/>
      <c r="Q41" s="53"/>
    </row>
    <row r="42" spans="1:17" ht="57" customHeight="1" x14ac:dyDescent="0.3">
      <c r="A42" s="1"/>
      <c r="B42" s="8"/>
      <c r="C42" s="74"/>
      <c r="D42" s="75"/>
      <c r="E42" s="75"/>
      <c r="F42" s="75"/>
      <c r="G42" s="76"/>
      <c r="H42" s="256" t="s">
        <v>28</v>
      </c>
      <c r="I42" s="256"/>
      <c r="J42" s="42" t="s">
        <v>29</v>
      </c>
      <c r="K42" s="68">
        <v>0.3</v>
      </c>
      <c r="L42" s="9"/>
      <c r="M42" s="1"/>
    </row>
    <row r="43" spans="1:17" ht="17.25" thickBot="1" x14ac:dyDescent="0.35">
      <c r="A43" s="1"/>
      <c r="B43" s="8"/>
      <c r="C43" s="77"/>
      <c r="D43" s="78"/>
      <c r="E43" s="78"/>
      <c r="F43" s="78"/>
      <c r="G43" s="79"/>
      <c r="H43" s="252"/>
      <c r="I43" s="252"/>
      <c r="J43" s="252"/>
      <c r="K43" s="253"/>
      <c r="L43" s="9"/>
      <c r="M43" s="1"/>
    </row>
    <row r="44" spans="1:17" ht="17.25" thickBot="1" x14ac:dyDescent="0.35">
      <c r="A44" s="1"/>
      <c r="B44" s="44"/>
      <c r="C44" s="45"/>
      <c r="D44" s="45"/>
      <c r="E44" s="46"/>
      <c r="F44" s="45"/>
      <c r="G44" s="58"/>
      <c r="H44" s="45"/>
      <c r="I44" s="45"/>
      <c r="J44" s="45"/>
      <c r="K44" s="45"/>
      <c r="L44" s="47"/>
      <c r="M44" s="1"/>
    </row>
    <row r="45" spans="1:17" ht="17.25" thickTop="1" x14ac:dyDescent="0.3">
      <c r="A45" s="1"/>
      <c r="B45" s="1"/>
      <c r="C45" s="1"/>
      <c r="D45" s="1"/>
      <c r="E45" s="2"/>
      <c r="F45" s="1"/>
      <c r="G45" s="54"/>
      <c r="H45" s="1"/>
      <c r="I45" s="1"/>
      <c r="J45" s="1"/>
      <c r="K45" s="1"/>
      <c r="L45" s="1"/>
      <c r="M45" s="1"/>
    </row>
    <row r="50" spans="7:7" x14ac:dyDescent="0.3">
      <c r="G50" s="83" t="s">
        <v>88</v>
      </c>
    </row>
  </sheetData>
  <mergeCells count="28">
    <mergeCell ref="H42:I42"/>
    <mergeCell ref="H43:K43"/>
    <mergeCell ref="D37:K37"/>
    <mergeCell ref="C38:G38"/>
    <mergeCell ref="H38:J38"/>
    <mergeCell ref="C39:G39"/>
    <mergeCell ref="H39:I39"/>
    <mergeCell ref="C40:G40"/>
    <mergeCell ref="H40:I40"/>
    <mergeCell ref="K11:K12"/>
    <mergeCell ref="C31:J31"/>
    <mergeCell ref="G33:J33"/>
    <mergeCell ref="G34:J34"/>
    <mergeCell ref="H41:I41"/>
    <mergeCell ref="G35:J35"/>
    <mergeCell ref="C11:C12"/>
    <mergeCell ref="D11:D12"/>
    <mergeCell ref="E11:F11"/>
    <mergeCell ref="G11:G12"/>
    <mergeCell ref="H11:H12"/>
    <mergeCell ref="I11:I12"/>
    <mergeCell ref="J11:J12"/>
    <mergeCell ref="C10:K10"/>
    <mergeCell ref="C3:F3"/>
    <mergeCell ref="C5:K5"/>
    <mergeCell ref="C6:K6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A64DD-2535-441A-A61F-547061FA881A}">
  <dimension ref="A1:CL35"/>
  <sheetViews>
    <sheetView view="pageBreakPreview" topLeftCell="B7" zoomScale="85" zoomScaleNormal="85" zoomScaleSheetLayoutView="85" workbookViewId="0">
      <selection activeCell="R29" sqref="R29"/>
    </sheetView>
  </sheetViews>
  <sheetFormatPr baseColWidth="10" defaultColWidth="11.42578125" defaultRowHeight="16.5" x14ac:dyDescent="0.3"/>
  <cols>
    <col min="1" max="1" width="4.28515625" style="85" customWidth="1"/>
    <col min="2" max="2" width="9" style="85" customWidth="1"/>
    <col min="3" max="3" width="21.140625" style="85" customWidth="1"/>
    <col min="4" max="4" width="53.42578125" style="85" customWidth="1"/>
    <col min="5" max="5" width="10.7109375" style="85" customWidth="1"/>
    <col min="6" max="6" width="13.28515625" style="85" customWidth="1"/>
    <col min="7" max="7" width="12.7109375" style="85" customWidth="1"/>
    <col min="8" max="8" width="15.5703125" style="86" customWidth="1"/>
    <col min="9" max="10" width="17.28515625" style="86" customWidth="1"/>
    <col min="11" max="11" width="14.5703125" style="86" customWidth="1"/>
    <col min="12" max="12" width="26.28515625" style="85" bestFit="1" customWidth="1"/>
    <col min="13" max="13" width="16.28515625" style="85" hidden="1" customWidth="1"/>
    <col min="14" max="14" width="20.85546875" style="85" hidden="1" customWidth="1"/>
    <col min="15" max="15" width="23.7109375" style="85" hidden="1" customWidth="1"/>
    <col min="16" max="16" width="0" style="85" hidden="1" customWidth="1"/>
    <col min="17" max="17" width="2.28515625" style="87" customWidth="1"/>
    <col min="18" max="19" width="13.42578125" style="87" customWidth="1"/>
    <col min="20" max="20" width="16.85546875" style="85" customWidth="1"/>
    <col min="21" max="75" width="11.42578125" style="85"/>
    <col min="76" max="78" width="0" style="85" hidden="1" customWidth="1"/>
    <col min="79" max="16384" width="11.42578125" style="85"/>
  </cols>
  <sheetData>
    <row r="1" spans="1:90" ht="17.25" thickBot="1" x14ac:dyDescent="0.35"/>
    <row r="2" spans="1:90" s="92" customFormat="1" ht="23.25" x14ac:dyDescent="0.3">
      <c r="A2" s="88"/>
      <c r="B2" s="294" t="s">
        <v>91</v>
      </c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89"/>
      <c r="N2" s="89"/>
      <c r="O2" s="89"/>
      <c r="P2" s="89"/>
      <c r="Q2" s="90"/>
      <c r="R2" s="91"/>
      <c r="S2" s="91"/>
      <c r="AR2" s="93"/>
      <c r="AS2" s="94"/>
      <c r="AT2" s="95"/>
      <c r="AU2" s="96"/>
      <c r="AV2" s="97"/>
      <c r="AW2" s="98" t="str">
        <f>IF($A$3="CD",AY2,IF($A$3="CT",AZ2,"Correg CT"))</f>
        <v>Correg CT</v>
      </c>
      <c r="AX2" s="99" t="e">
        <f>ROUND(AV2 * AW2,#REF!)</f>
        <v>#VALUE!</v>
      </c>
      <c r="AY2" s="100"/>
      <c r="AZ2" s="101"/>
      <c r="BA2" s="98">
        <v>1</v>
      </c>
      <c r="BB2" s="98"/>
      <c r="BC2" s="102" t="e">
        <f>ROUND(AZ2 * AV2,#REF!)</f>
        <v>#REF!</v>
      </c>
      <c r="BD2" s="103" t="e">
        <f>ROUND(AY2 * AV2,#REF!)</f>
        <v>#REF!</v>
      </c>
      <c r="BE2" s="104" t="e">
        <f>AX2*#REF!</f>
        <v>#VALUE!</v>
      </c>
      <c r="BF2" s="105"/>
      <c r="BG2" s="106"/>
      <c r="BH2" s="107"/>
      <c r="BI2" s="107"/>
      <c r="BJ2" s="108"/>
      <c r="BK2" s="109">
        <f>BG2+BH2+BI2+BJ2</f>
        <v>0</v>
      </c>
      <c r="BL2" s="110"/>
      <c r="BM2" s="111"/>
      <c r="BN2" s="112"/>
      <c r="BO2" s="113"/>
      <c r="BP2" s="113"/>
      <c r="BQ2" s="113">
        <v>1</v>
      </c>
      <c r="BR2" s="114"/>
      <c r="BS2" s="115"/>
      <c r="BX2" s="92" t="e">
        <f>#REF!</f>
        <v>#REF!</v>
      </c>
      <c r="BZ2" s="92">
        <v>0</v>
      </c>
    </row>
    <row r="3" spans="1:90" s="92" customFormat="1" ht="26.25" customHeight="1" thickBot="1" x14ac:dyDescent="0.35">
      <c r="A3" s="88"/>
      <c r="B3" s="116"/>
      <c r="C3" s="116"/>
      <c r="D3" s="117"/>
      <c r="G3" s="118"/>
      <c r="H3" s="119"/>
      <c r="I3" s="119"/>
      <c r="J3" s="119"/>
      <c r="K3" s="119"/>
      <c r="L3" s="120"/>
      <c r="Q3" s="121"/>
      <c r="R3" s="91"/>
      <c r="S3" s="91"/>
      <c r="AR3" s="122" t="s">
        <v>92</v>
      </c>
      <c r="AS3" s="122" t="s">
        <v>93</v>
      </c>
      <c r="AT3" s="122" t="s">
        <v>94</v>
      </c>
      <c r="AU3" s="122" t="s">
        <v>95</v>
      </c>
      <c r="AV3" s="122" t="s">
        <v>96</v>
      </c>
      <c r="AW3" s="122" t="s">
        <v>97</v>
      </c>
      <c r="AX3" s="122" t="s">
        <v>98</v>
      </c>
      <c r="AY3" s="122" t="s">
        <v>99</v>
      </c>
      <c r="AZ3" s="122" t="s">
        <v>100</v>
      </c>
      <c r="BA3" s="122" t="s">
        <v>101</v>
      </c>
      <c r="BB3" s="122" t="s">
        <v>102</v>
      </c>
      <c r="BC3" s="122" t="s">
        <v>103</v>
      </c>
      <c r="BD3" s="122" t="s">
        <v>104</v>
      </c>
      <c r="BE3" s="122" t="s">
        <v>105</v>
      </c>
      <c r="BF3" s="122" t="s">
        <v>106</v>
      </c>
      <c r="BG3" s="122" t="s">
        <v>107</v>
      </c>
      <c r="BH3" s="122" t="s">
        <v>108</v>
      </c>
      <c r="BI3" s="122" t="s">
        <v>109</v>
      </c>
      <c r="BJ3" s="122" t="s">
        <v>110</v>
      </c>
      <c r="BK3" s="122" t="s">
        <v>111</v>
      </c>
      <c r="BL3" s="122" t="s">
        <v>112</v>
      </c>
      <c r="BM3" s="122" t="s">
        <v>113</v>
      </c>
      <c r="BN3" s="122" t="s">
        <v>114</v>
      </c>
      <c r="BO3" s="122" t="s">
        <v>115</v>
      </c>
      <c r="BP3" s="122" t="s">
        <v>116</v>
      </c>
      <c r="BQ3" s="122" t="s">
        <v>117</v>
      </c>
      <c r="BR3" s="122" t="s">
        <v>118</v>
      </c>
      <c r="BS3" s="122" t="s">
        <v>119</v>
      </c>
      <c r="BT3" s="122" t="s">
        <v>120</v>
      </c>
      <c r="BU3" s="122" t="s">
        <v>121</v>
      </c>
      <c r="BV3" s="122" t="s">
        <v>122</v>
      </c>
      <c r="BW3" s="122" t="s">
        <v>123</v>
      </c>
      <c r="BX3" s="122" t="s">
        <v>124</v>
      </c>
      <c r="BY3" s="122" t="s">
        <v>125</v>
      </c>
      <c r="BZ3" s="122" t="s">
        <v>126</v>
      </c>
      <c r="CA3" s="122" t="s">
        <v>127</v>
      </c>
      <c r="CB3" s="122" t="s">
        <v>128</v>
      </c>
      <c r="CC3" s="122" t="s">
        <v>129</v>
      </c>
      <c r="CD3" s="122" t="s">
        <v>130</v>
      </c>
      <c r="CE3" s="122" t="s">
        <v>131</v>
      </c>
      <c r="CF3" s="122" t="s">
        <v>132</v>
      </c>
      <c r="CG3" s="122" t="s">
        <v>133</v>
      </c>
      <c r="CH3" s="122" t="s">
        <v>134</v>
      </c>
      <c r="CI3" s="122" t="s">
        <v>135</v>
      </c>
      <c r="CJ3" s="122" t="s">
        <v>136</v>
      </c>
      <c r="CK3" s="122" t="s">
        <v>137</v>
      </c>
      <c r="CL3" s="122" t="s">
        <v>138</v>
      </c>
    </row>
    <row r="4" spans="1:90" s="115" customFormat="1" ht="26.25" customHeight="1" x14ac:dyDescent="0.3">
      <c r="A4" s="123"/>
      <c r="B4" s="295" t="s">
        <v>139</v>
      </c>
      <c r="C4" s="296"/>
      <c r="D4" s="296"/>
      <c r="E4" s="296"/>
      <c r="F4" s="296"/>
      <c r="G4" s="296"/>
      <c r="H4" s="296"/>
      <c r="I4" s="296"/>
      <c r="J4" s="296"/>
      <c r="K4" s="296"/>
      <c r="L4" s="297"/>
      <c r="M4" s="301" t="s">
        <v>140</v>
      </c>
      <c r="N4" s="301"/>
      <c r="O4" s="303"/>
      <c r="Q4" s="124"/>
      <c r="R4" s="125"/>
      <c r="S4" s="125"/>
    </row>
    <row r="5" spans="1:90" s="115" customFormat="1" ht="26.25" customHeight="1" x14ac:dyDescent="0.3">
      <c r="A5" s="123"/>
      <c r="B5" s="298"/>
      <c r="C5" s="299"/>
      <c r="D5" s="299"/>
      <c r="E5" s="299"/>
      <c r="F5" s="299"/>
      <c r="G5" s="299"/>
      <c r="H5" s="299"/>
      <c r="I5" s="299"/>
      <c r="J5" s="299"/>
      <c r="K5" s="299"/>
      <c r="L5" s="300"/>
      <c r="M5" s="302"/>
      <c r="N5" s="302"/>
      <c r="O5" s="304"/>
      <c r="Q5" s="124"/>
      <c r="R5" s="125"/>
      <c r="S5" s="125"/>
    </row>
    <row r="6" spans="1:90" s="115" customFormat="1" ht="20.100000000000001" customHeight="1" x14ac:dyDescent="0.3">
      <c r="A6" s="123"/>
      <c r="B6" s="126"/>
      <c r="C6" s="126"/>
      <c r="D6" s="126"/>
      <c r="E6" s="126"/>
      <c r="F6" s="126"/>
      <c r="G6" s="126"/>
      <c r="H6" s="127"/>
      <c r="I6" s="127"/>
      <c r="J6" s="127"/>
      <c r="K6" s="127"/>
      <c r="L6" s="126"/>
      <c r="M6" s="126"/>
      <c r="N6" s="126"/>
      <c r="O6" s="126"/>
      <c r="Q6" s="125"/>
      <c r="R6" s="125"/>
      <c r="S6" s="125"/>
    </row>
    <row r="7" spans="1:90" s="115" customFormat="1" ht="20.100000000000001" customHeight="1" thickBot="1" x14ac:dyDescent="0.35">
      <c r="A7" s="123"/>
      <c r="B7" s="128"/>
      <c r="C7" s="128"/>
      <c r="D7" s="129"/>
      <c r="E7" s="130"/>
      <c r="F7" s="130"/>
      <c r="G7" s="131"/>
      <c r="H7" s="132"/>
      <c r="I7" s="132"/>
      <c r="J7" s="132"/>
      <c r="K7" s="132"/>
      <c r="L7" s="133"/>
      <c r="Q7" s="125"/>
      <c r="R7" s="125"/>
      <c r="S7" s="125"/>
    </row>
    <row r="8" spans="1:90" s="115" customFormat="1" ht="48.6" customHeight="1" thickBot="1" x14ac:dyDescent="0.35">
      <c r="A8" s="123"/>
      <c r="B8" s="134" t="s">
        <v>141</v>
      </c>
      <c r="C8" s="135" t="s">
        <v>142</v>
      </c>
      <c r="D8" s="136" t="s">
        <v>18</v>
      </c>
      <c r="E8" s="136" t="s">
        <v>143</v>
      </c>
      <c r="F8" s="136" t="s">
        <v>144</v>
      </c>
      <c r="G8" s="136" t="s">
        <v>145</v>
      </c>
      <c r="H8" s="137" t="s">
        <v>146</v>
      </c>
      <c r="I8" s="137" t="s">
        <v>147</v>
      </c>
      <c r="J8" s="137" t="s">
        <v>148</v>
      </c>
      <c r="K8" s="137" t="s">
        <v>149</v>
      </c>
      <c r="L8" s="138" t="s">
        <v>150</v>
      </c>
      <c r="Q8" s="125"/>
      <c r="R8" s="125"/>
    </row>
    <row r="9" spans="1:90" ht="15.75" customHeight="1" thickBot="1" x14ac:dyDescent="0.35">
      <c r="A9" s="123"/>
      <c r="B9" s="139"/>
      <c r="C9" s="139"/>
      <c r="D9" s="140"/>
      <c r="E9" s="141"/>
      <c r="F9" s="141"/>
      <c r="G9" s="142"/>
      <c r="H9" s="143"/>
      <c r="I9" s="143"/>
      <c r="J9" s="143"/>
      <c r="K9" s="143"/>
      <c r="L9" s="144"/>
      <c r="S9" s="145"/>
    </row>
    <row r="10" spans="1:90" ht="15.75" customHeight="1" thickBot="1" x14ac:dyDescent="0.35">
      <c r="A10" s="123"/>
      <c r="B10" s="146"/>
      <c r="C10" s="147"/>
      <c r="D10" s="148" t="s">
        <v>151</v>
      </c>
      <c r="E10" s="149"/>
      <c r="F10" s="149"/>
      <c r="G10" s="149"/>
      <c r="H10" s="150"/>
      <c r="I10" s="150"/>
      <c r="J10" s="150"/>
      <c r="K10" s="150"/>
      <c r="L10" s="151"/>
      <c r="S10" s="145"/>
    </row>
    <row r="11" spans="1:90" ht="15.75" customHeight="1" x14ac:dyDescent="0.3">
      <c r="A11" s="123"/>
      <c r="B11" s="146">
        <v>1</v>
      </c>
      <c r="C11" s="147"/>
      <c r="D11" s="148" t="s">
        <v>152</v>
      </c>
      <c r="E11" s="149"/>
      <c r="F11" s="149"/>
      <c r="G11" s="149"/>
      <c r="H11" s="150"/>
      <c r="I11" s="150"/>
      <c r="J11" s="150"/>
      <c r="K11" s="150"/>
      <c r="L11" s="151"/>
      <c r="S11" s="145"/>
    </row>
    <row r="12" spans="1:90" ht="15.75" customHeight="1" x14ac:dyDescent="0.3">
      <c r="A12" s="123"/>
      <c r="B12" s="152">
        <v>1.1000000000000001</v>
      </c>
      <c r="C12" s="153"/>
      <c r="D12" s="154" t="s">
        <v>153</v>
      </c>
      <c r="E12" s="155"/>
      <c r="F12" s="155"/>
      <c r="G12" s="156"/>
      <c r="H12" s="157"/>
      <c r="I12" s="157"/>
      <c r="J12" s="157"/>
      <c r="K12" s="157"/>
      <c r="L12" s="158"/>
      <c r="S12" s="145"/>
    </row>
    <row r="13" spans="1:90" ht="27.75" customHeight="1" x14ac:dyDescent="0.3">
      <c r="A13" s="123"/>
      <c r="B13" s="159" t="s">
        <v>154</v>
      </c>
      <c r="C13" s="160" t="s">
        <v>155</v>
      </c>
      <c r="D13" s="161" t="s">
        <v>156</v>
      </c>
      <c r="E13" s="162" t="s">
        <v>157</v>
      </c>
      <c r="F13" s="163">
        <v>0.15</v>
      </c>
      <c r="G13" s="164">
        <v>3</v>
      </c>
      <c r="H13" s="165"/>
      <c r="I13" s="165"/>
      <c r="J13" s="165"/>
      <c r="K13" s="165">
        <v>2677398</v>
      </c>
      <c r="L13" s="166">
        <f>+F13*G13*K13</f>
        <v>1204829</v>
      </c>
      <c r="S13" s="145"/>
    </row>
    <row r="14" spans="1:90" ht="15.75" customHeight="1" thickBot="1" x14ac:dyDescent="0.35">
      <c r="A14" s="123"/>
      <c r="B14" s="167"/>
      <c r="C14" s="168"/>
      <c r="D14" s="169" t="s">
        <v>158</v>
      </c>
      <c r="E14" s="170"/>
      <c r="F14" s="170"/>
      <c r="G14" s="171"/>
      <c r="H14" s="172"/>
      <c r="I14" s="172"/>
      <c r="J14" s="172"/>
      <c r="K14" s="172"/>
      <c r="L14" s="173">
        <f>+L13</f>
        <v>1204829</v>
      </c>
      <c r="S14" s="145"/>
    </row>
    <row r="15" spans="1:90" ht="15.75" customHeight="1" thickBot="1" x14ac:dyDescent="0.35">
      <c r="A15" s="123"/>
      <c r="B15" s="139"/>
      <c r="C15" s="139"/>
      <c r="D15" s="140"/>
      <c r="E15" s="141"/>
      <c r="F15" s="141"/>
      <c r="G15" s="142"/>
      <c r="H15" s="143"/>
      <c r="I15" s="143"/>
      <c r="J15" s="143"/>
      <c r="K15" s="143"/>
      <c r="L15" s="144"/>
      <c r="S15" s="145"/>
    </row>
    <row r="16" spans="1:90" ht="22.5" customHeight="1" thickBot="1" x14ac:dyDescent="0.35">
      <c r="A16" s="123"/>
      <c r="B16" s="146"/>
      <c r="C16" s="147"/>
      <c r="D16" s="148" t="s">
        <v>151</v>
      </c>
      <c r="E16" s="149"/>
      <c r="F16" s="149"/>
      <c r="G16" s="149"/>
      <c r="H16" s="150"/>
      <c r="I16" s="150"/>
      <c r="J16" s="150"/>
      <c r="K16" s="150"/>
      <c r="L16" s="151"/>
      <c r="S16" s="145"/>
    </row>
    <row r="17" spans="1:19" x14ac:dyDescent="0.3">
      <c r="A17" s="174"/>
      <c r="B17" s="146">
        <v>1</v>
      </c>
      <c r="C17" s="147"/>
      <c r="D17" s="148" t="s">
        <v>159</v>
      </c>
      <c r="E17" s="149"/>
      <c r="F17" s="149"/>
      <c r="G17" s="149"/>
      <c r="H17" s="150"/>
      <c r="I17" s="150"/>
      <c r="J17" s="150"/>
      <c r="K17" s="150"/>
      <c r="L17" s="151"/>
    </row>
    <row r="18" spans="1:19" x14ac:dyDescent="0.3">
      <c r="A18" s="174"/>
      <c r="B18" s="159"/>
      <c r="C18" s="175"/>
      <c r="D18" s="161"/>
      <c r="E18" s="162"/>
      <c r="F18" s="162"/>
      <c r="G18" s="176"/>
      <c r="H18" s="165"/>
      <c r="I18" s="165"/>
      <c r="J18" s="165"/>
      <c r="K18" s="165"/>
      <c r="L18" s="166"/>
    </row>
    <row r="19" spans="1:19" x14ac:dyDescent="0.3">
      <c r="A19" s="174"/>
      <c r="B19" s="152">
        <v>1.1000000000000001</v>
      </c>
      <c r="C19" s="153"/>
      <c r="D19" s="154" t="s">
        <v>160</v>
      </c>
      <c r="E19" s="155"/>
      <c r="F19" s="155"/>
      <c r="G19" s="156"/>
      <c r="H19" s="157"/>
      <c r="I19" s="157"/>
      <c r="J19" s="157"/>
      <c r="K19" s="157"/>
      <c r="L19" s="158"/>
      <c r="Q19" s="177"/>
      <c r="R19" s="177"/>
      <c r="S19" s="177"/>
    </row>
    <row r="20" spans="1:19" x14ac:dyDescent="0.3">
      <c r="A20" s="174"/>
      <c r="B20" s="178" t="s">
        <v>154</v>
      </c>
      <c r="C20" s="179" t="s">
        <v>161</v>
      </c>
      <c r="D20" s="180" t="s">
        <v>162</v>
      </c>
      <c r="E20" s="181" t="s">
        <v>143</v>
      </c>
      <c r="F20" s="182"/>
      <c r="G20" s="183">
        <v>4</v>
      </c>
      <c r="H20" s="184">
        <f>55500/1.19</f>
        <v>46638.66</v>
      </c>
      <c r="I20" s="184">
        <f>46410/1.19</f>
        <v>39000</v>
      </c>
      <c r="J20" s="184">
        <f>44900/1.19</f>
        <v>37731.089999999997</v>
      </c>
      <c r="K20" s="157">
        <f>AVERAGE(H20:J20)</f>
        <v>41123.25</v>
      </c>
      <c r="L20" s="166">
        <f t="shared" ref="L20:L21" si="0">+K20*G20</f>
        <v>164493</v>
      </c>
    </row>
    <row r="21" spans="1:19" x14ac:dyDescent="0.3">
      <c r="A21" s="174"/>
      <c r="B21" s="178" t="s">
        <v>163</v>
      </c>
      <c r="C21" s="179" t="s">
        <v>161</v>
      </c>
      <c r="D21" s="180" t="s">
        <v>164</v>
      </c>
      <c r="E21" s="181" t="s">
        <v>30</v>
      </c>
      <c r="F21" s="182"/>
      <c r="G21" s="185">
        <v>2206.62</v>
      </c>
      <c r="H21" s="184">
        <f>25900/1.19/500</f>
        <v>43.53</v>
      </c>
      <c r="I21" s="184">
        <f>28000/1.19/500</f>
        <v>47.06</v>
      </c>
      <c r="J21" s="184">
        <f>29900/1.19/500</f>
        <v>50.25</v>
      </c>
      <c r="K21" s="157">
        <f>AVERAGE(H21:J21)</f>
        <v>46.95</v>
      </c>
      <c r="L21" s="166">
        <f t="shared" si="0"/>
        <v>103601</v>
      </c>
    </row>
    <row r="22" spans="1:19" x14ac:dyDescent="0.3">
      <c r="A22" s="174"/>
      <c r="B22" s="152">
        <v>1.2</v>
      </c>
      <c r="C22" s="153"/>
      <c r="D22" s="154" t="s">
        <v>165</v>
      </c>
      <c r="E22" s="155"/>
      <c r="F22" s="155"/>
      <c r="G22" s="156"/>
      <c r="H22" s="186"/>
      <c r="I22" s="186"/>
      <c r="J22" s="186"/>
      <c r="K22" s="157"/>
      <c r="L22" s="158"/>
    </row>
    <row r="23" spans="1:19" x14ac:dyDescent="0.3">
      <c r="A23" s="174"/>
      <c r="B23" s="178" t="s">
        <v>166</v>
      </c>
      <c r="C23" s="179" t="s">
        <v>161</v>
      </c>
      <c r="D23" s="180" t="s">
        <v>167</v>
      </c>
      <c r="E23" s="181" t="s">
        <v>143</v>
      </c>
      <c r="F23" s="182"/>
      <c r="G23" s="183">
        <v>4</v>
      </c>
      <c r="H23" s="184">
        <f>155000/1.19</f>
        <v>130252.1</v>
      </c>
      <c r="I23" s="184">
        <f>220000/1.19</f>
        <v>184873.95</v>
      </c>
      <c r="J23" s="184">
        <f>120000/1.19</f>
        <v>100840.34</v>
      </c>
      <c r="K23" s="157">
        <f t="shared" ref="K23" si="1">(I23+H23)/2</f>
        <v>157563.03</v>
      </c>
      <c r="L23" s="166">
        <f t="shared" ref="L23" si="2">+K23*G23</f>
        <v>630252</v>
      </c>
    </row>
    <row r="24" spans="1:19" ht="21.75" customHeight="1" thickBot="1" x14ac:dyDescent="0.35">
      <c r="A24" s="187"/>
      <c r="B24" s="167"/>
      <c r="C24" s="168"/>
      <c r="D24" s="169" t="s">
        <v>168</v>
      </c>
      <c r="E24" s="170"/>
      <c r="F24" s="170"/>
      <c r="G24" s="171"/>
      <c r="H24" s="172"/>
      <c r="I24" s="172"/>
      <c r="J24" s="172"/>
      <c r="K24" s="172"/>
      <c r="L24" s="173">
        <f>SUM(L20:P23)</f>
        <v>898346</v>
      </c>
    </row>
    <row r="25" spans="1:19" ht="21.75" customHeight="1" thickBot="1" x14ac:dyDescent="0.35">
      <c r="A25" s="174"/>
      <c r="B25" s="167"/>
      <c r="C25" s="168"/>
      <c r="D25" s="169" t="s">
        <v>169</v>
      </c>
      <c r="E25" s="170"/>
      <c r="F25" s="170"/>
      <c r="G25" s="171"/>
      <c r="H25" s="172"/>
      <c r="I25" s="172"/>
      <c r="J25" s="172"/>
      <c r="K25" s="172"/>
      <c r="L25" s="173">
        <f>+L24*0.19</f>
        <v>170686</v>
      </c>
    </row>
    <row r="26" spans="1:19" ht="21.75" customHeight="1" thickBot="1" x14ac:dyDescent="0.35">
      <c r="A26" s="174"/>
      <c r="B26" s="167"/>
      <c r="C26" s="168"/>
      <c r="D26" s="169" t="s">
        <v>170</v>
      </c>
      <c r="E26" s="170"/>
      <c r="F26" s="170"/>
      <c r="G26" s="171"/>
      <c r="H26" s="172"/>
      <c r="I26" s="172"/>
      <c r="J26" s="172"/>
      <c r="K26" s="172"/>
      <c r="L26" s="173">
        <f>+L24+L25</f>
        <v>1069032</v>
      </c>
    </row>
    <row r="27" spans="1:19" ht="12" customHeight="1" thickBot="1" x14ac:dyDescent="0.35">
      <c r="A27" s="123"/>
      <c r="B27" s="139"/>
      <c r="C27" s="139"/>
      <c r="D27" s="140"/>
      <c r="E27" s="141"/>
      <c r="F27" s="141"/>
      <c r="G27" s="142"/>
      <c r="H27" s="143"/>
      <c r="I27" s="143"/>
      <c r="J27" s="143"/>
      <c r="K27" s="143"/>
      <c r="L27" s="188"/>
    </row>
    <row r="28" spans="1:19" ht="24.75" customHeight="1" thickBot="1" x14ac:dyDescent="0.35">
      <c r="A28" s="174"/>
      <c r="B28" s="189"/>
      <c r="C28" s="190"/>
      <c r="D28" s="191" t="s">
        <v>171</v>
      </c>
      <c r="E28" s="192"/>
      <c r="F28" s="192"/>
      <c r="G28" s="193"/>
      <c r="H28" s="194"/>
      <c r="I28" s="194"/>
      <c r="J28" s="194"/>
      <c r="K28" s="194"/>
      <c r="L28" s="195">
        <f>+L26+L14</f>
        <v>2273861</v>
      </c>
      <c r="R28" s="196">
        <v>2273861</v>
      </c>
      <c r="S28" s="87">
        <f>+R28-L28</f>
        <v>0</v>
      </c>
    </row>
    <row r="29" spans="1:19" s="204" customFormat="1" x14ac:dyDescent="0.3">
      <c r="A29" s="197"/>
      <c r="B29" s="198"/>
      <c r="C29" s="198"/>
      <c r="D29" s="199"/>
      <c r="E29" s="200"/>
      <c r="F29" s="200"/>
      <c r="G29" s="201"/>
      <c r="H29" s="202"/>
      <c r="I29" s="202"/>
      <c r="J29" s="202"/>
      <c r="K29" s="202"/>
      <c r="L29" s="203"/>
      <c r="Q29" s="205"/>
      <c r="R29" s="205"/>
      <c r="S29" s="205"/>
    </row>
    <row r="30" spans="1:19" x14ac:dyDescent="0.3">
      <c r="B30" s="206" t="s">
        <v>172</v>
      </c>
      <c r="C30" s="206"/>
    </row>
    <row r="33" spans="1:90" s="86" customFormat="1" x14ac:dyDescent="0.3">
      <c r="A33" s="85"/>
      <c r="B33" s="85"/>
      <c r="C33" s="85"/>
      <c r="D33" s="85"/>
      <c r="E33" s="85"/>
      <c r="F33" s="85"/>
      <c r="G33" s="207"/>
      <c r="L33" s="85"/>
      <c r="M33" s="85"/>
      <c r="N33" s="85"/>
      <c r="O33" s="85"/>
      <c r="P33" s="85"/>
      <c r="Q33" s="87"/>
      <c r="R33" s="87"/>
      <c r="S33" s="87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</row>
    <row r="35" spans="1:90" s="86" customFormat="1" x14ac:dyDescent="0.3">
      <c r="A35" s="85"/>
      <c r="B35" s="85"/>
      <c r="C35" s="85"/>
      <c r="D35" s="85"/>
      <c r="E35" s="85"/>
      <c r="F35" s="85"/>
      <c r="G35" s="207"/>
      <c r="L35" s="85"/>
      <c r="M35" s="85"/>
      <c r="N35" s="85"/>
      <c r="O35" s="85"/>
      <c r="P35" s="85"/>
      <c r="Q35" s="87"/>
      <c r="R35" s="87"/>
      <c r="S35" s="87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</row>
  </sheetData>
  <mergeCells count="4">
    <mergeCell ref="B2:L2"/>
    <mergeCell ref="B4:L5"/>
    <mergeCell ref="M4:N5"/>
    <mergeCell ref="O4:O5"/>
  </mergeCells>
  <conditionalFormatting sqref="L3">
    <cfRule type="cellIs" dxfId="6" priority="5" stopIfTrue="1" operator="equal">
      <formula>"CHEQ. INSUMOS"</formula>
    </cfRule>
  </conditionalFormatting>
  <conditionalFormatting sqref="B16:D16">
    <cfRule type="cellIs" dxfId="5" priority="3" operator="equal">
      <formula>"ESCRIBA AQUÍ EL NOMBRE DEL CAPITULO"</formula>
    </cfRule>
  </conditionalFormatting>
  <conditionalFormatting sqref="B17:D17">
    <cfRule type="cellIs" dxfId="4" priority="4" operator="equal">
      <formula>"ESCRIBA AQUÍ EL NOMBRE DEL CAPITULO"</formula>
    </cfRule>
  </conditionalFormatting>
  <conditionalFormatting sqref="B11:D11">
    <cfRule type="cellIs" dxfId="3" priority="2" operator="equal">
      <formula>"ESCRIBA AQUÍ EL NOMBRE DEL CAPITULO"</formula>
    </cfRule>
  </conditionalFormatting>
  <conditionalFormatting sqref="B10:D10">
    <cfRule type="cellIs" dxfId="2" priority="1" operator="equal">
      <formula>"ESCRIBA AQUÍ EL NOMBRE DEL CAPITULO"</formula>
    </cfRule>
  </conditionalFormatting>
  <pageMargins left="0.70866141732283472" right="0.70866141732283472" top="0.74803149606299213" bottom="0.74803149606299213" header="0.31496062992125984" footer="0.31496062992125984"/>
  <pageSetup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5D601-C94A-4402-A4C8-FE17B679EADC}">
  <dimension ref="A1:CF60"/>
  <sheetViews>
    <sheetView view="pageBreakPreview" zoomScale="70" zoomScaleNormal="85" zoomScaleSheetLayoutView="70" workbookViewId="0">
      <selection activeCell="B25" sqref="B25:J28"/>
    </sheetView>
  </sheetViews>
  <sheetFormatPr baseColWidth="10" defaultColWidth="11.42578125" defaultRowHeight="16.5" x14ac:dyDescent="0.3"/>
  <cols>
    <col min="1" max="1" width="4.28515625" style="85" customWidth="1"/>
    <col min="2" max="2" width="10.7109375" style="85" customWidth="1"/>
    <col min="3" max="3" width="17.85546875" style="85" customWidth="1"/>
    <col min="4" max="4" width="53.42578125" style="85" customWidth="1"/>
    <col min="5" max="5" width="10.7109375" style="85" customWidth="1"/>
    <col min="6" max="6" width="14.42578125" style="85" customWidth="1"/>
    <col min="7" max="9" width="14.5703125" style="86" customWidth="1"/>
    <col min="10" max="10" width="26.28515625" style="85" customWidth="1"/>
    <col min="11" max="11" width="19" style="87" customWidth="1"/>
    <col min="12" max="13" width="13.42578125" style="87" customWidth="1"/>
    <col min="14" max="69" width="11.42578125" style="85"/>
    <col min="70" max="72" width="0" style="85" hidden="1" customWidth="1"/>
    <col min="73" max="16384" width="11.42578125" style="85"/>
  </cols>
  <sheetData>
    <row r="1" spans="1:84" s="92" customFormat="1" ht="15" customHeight="1" x14ac:dyDescent="0.3">
      <c r="A1" s="88"/>
      <c r="B1" s="208"/>
      <c r="C1" s="208"/>
      <c r="D1" s="209"/>
      <c r="E1" s="210"/>
      <c r="F1" s="211"/>
      <c r="G1" s="119"/>
      <c r="H1" s="119"/>
      <c r="I1" s="119"/>
      <c r="J1" s="212"/>
      <c r="K1" s="90"/>
      <c r="L1" s="91"/>
      <c r="M1" s="91"/>
      <c r="AL1" s="93"/>
      <c r="AM1" s="94"/>
      <c r="AN1" s="95"/>
      <c r="AO1" s="96"/>
      <c r="AP1" s="97"/>
      <c r="AQ1" s="98" t="str">
        <f>IF($A$3="CD",AS1,IF($A$3="CT",AT1,"Correg CT"))</f>
        <v>Correg CT</v>
      </c>
      <c r="AR1" s="99" t="e">
        <f>ROUND(AP1 * AQ1,#REF!)</f>
        <v>#VALUE!</v>
      </c>
      <c r="AS1" s="100"/>
      <c r="AT1" s="101"/>
      <c r="AU1" s="98">
        <v>1</v>
      </c>
      <c r="AV1" s="98"/>
      <c r="AW1" s="102" t="e">
        <f>ROUND(AT1 * AP1,#REF!)</f>
        <v>#REF!</v>
      </c>
      <c r="AX1" s="103" t="e">
        <f>ROUND(AS1 * AP1,#REF!)</f>
        <v>#REF!</v>
      </c>
      <c r="AY1" s="104" t="e">
        <f>AR1*#REF!</f>
        <v>#VALUE!</v>
      </c>
      <c r="AZ1" s="105"/>
      <c r="BA1" s="106"/>
      <c r="BB1" s="107"/>
      <c r="BC1" s="107"/>
      <c r="BD1" s="108"/>
      <c r="BE1" s="109">
        <f>BA1+BB1+BC1+BD1</f>
        <v>0</v>
      </c>
      <c r="BF1" s="110"/>
      <c r="BG1" s="111"/>
      <c r="BH1" s="112"/>
      <c r="BI1" s="113"/>
      <c r="BJ1" s="113"/>
      <c r="BK1" s="113">
        <v>1</v>
      </c>
      <c r="BL1" s="114"/>
      <c r="BM1" s="115"/>
      <c r="BR1" s="92" t="e">
        <f>#REF!</f>
        <v>#REF!</v>
      </c>
      <c r="BT1" s="92">
        <v>0</v>
      </c>
    </row>
    <row r="2" spans="1:84" s="92" customFormat="1" ht="23.25" x14ac:dyDescent="0.3">
      <c r="A2" s="88"/>
      <c r="B2" s="294" t="s">
        <v>173</v>
      </c>
      <c r="C2" s="294"/>
      <c r="D2" s="294"/>
      <c r="E2" s="294"/>
      <c r="F2" s="294"/>
      <c r="G2" s="294"/>
      <c r="H2" s="294"/>
      <c r="I2" s="294"/>
      <c r="J2" s="294"/>
      <c r="K2" s="121"/>
      <c r="L2" s="91"/>
      <c r="M2" s="91"/>
      <c r="AL2" s="187"/>
      <c r="AM2" s="213"/>
      <c r="AN2" s="214"/>
      <c r="AO2" s="215"/>
      <c r="AP2" s="131"/>
      <c r="AQ2" s="105"/>
      <c r="AR2" s="105"/>
      <c r="AS2" s="216"/>
      <c r="AT2" s="216"/>
      <c r="AU2" s="105"/>
      <c r="AV2" s="105"/>
      <c r="AW2" s="105"/>
      <c r="AX2" s="105"/>
      <c r="AY2" s="217"/>
      <c r="AZ2" s="105"/>
      <c r="BA2" s="218"/>
      <c r="BB2" s="218"/>
      <c r="BC2" s="218"/>
      <c r="BD2" s="218"/>
      <c r="BE2" s="219"/>
      <c r="BF2" s="110"/>
      <c r="BG2" s="220"/>
      <c r="BH2" s="220"/>
      <c r="BI2" s="220"/>
      <c r="BJ2" s="220"/>
      <c r="BK2" s="220"/>
      <c r="BL2" s="220"/>
      <c r="BM2" s="115"/>
    </row>
    <row r="3" spans="1:84" s="92" customFormat="1" ht="11.25" customHeight="1" thickBot="1" x14ac:dyDescent="0.35">
      <c r="A3" s="88"/>
      <c r="B3" s="116"/>
      <c r="C3" s="116"/>
      <c r="D3" s="117"/>
      <c r="F3" s="118"/>
      <c r="G3" s="119"/>
      <c r="H3" s="119"/>
      <c r="I3" s="119"/>
      <c r="J3" s="120"/>
      <c r="K3" s="121"/>
      <c r="L3" s="91"/>
      <c r="M3" s="91"/>
      <c r="AL3" s="122" t="s">
        <v>92</v>
      </c>
      <c r="AM3" s="122" t="s">
        <v>93</v>
      </c>
      <c r="AN3" s="122" t="s">
        <v>94</v>
      </c>
      <c r="AO3" s="122" t="s">
        <v>95</v>
      </c>
      <c r="AP3" s="122" t="s">
        <v>96</v>
      </c>
      <c r="AQ3" s="122" t="s">
        <v>97</v>
      </c>
      <c r="AR3" s="122" t="s">
        <v>98</v>
      </c>
      <c r="AS3" s="122" t="s">
        <v>99</v>
      </c>
      <c r="AT3" s="122" t="s">
        <v>100</v>
      </c>
      <c r="AU3" s="122" t="s">
        <v>101</v>
      </c>
      <c r="AV3" s="122" t="s">
        <v>102</v>
      </c>
      <c r="AW3" s="122" t="s">
        <v>103</v>
      </c>
      <c r="AX3" s="122" t="s">
        <v>104</v>
      </c>
      <c r="AY3" s="122" t="s">
        <v>105</v>
      </c>
      <c r="AZ3" s="122" t="s">
        <v>106</v>
      </c>
      <c r="BA3" s="122" t="s">
        <v>107</v>
      </c>
      <c r="BB3" s="122" t="s">
        <v>108</v>
      </c>
      <c r="BC3" s="122" t="s">
        <v>109</v>
      </c>
      <c r="BD3" s="122" t="s">
        <v>110</v>
      </c>
      <c r="BE3" s="122" t="s">
        <v>111</v>
      </c>
      <c r="BF3" s="122" t="s">
        <v>112</v>
      </c>
      <c r="BG3" s="122" t="s">
        <v>113</v>
      </c>
      <c r="BH3" s="122" t="s">
        <v>114</v>
      </c>
      <c r="BI3" s="122" t="s">
        <v>115</v>
      </c>
      <c r="BJ3" s="122" t="s">
        <v>116</v>
      </c>
      <c r="BK3" s="122" t="s">
        <v>117</v>
      </c>
      <c r="BL3" s="122" t="s">
        <v>118</v>
      </c>
      <c r="BM3" s="122" t="s">
        <v>119</v>
      </c>
      <c r="BN3" s="122" t="s">
        <v>120</v>
      </c>
      <c r="BO3" s="122" t="s">
        <v>121</v>
      </c>
      <c r="BP3" s="122" t="s">
        <v>122</v>
      </c>
      <c r="BQ3" s="122" t="s">
        <v>123</v>
      </c>
      <c r="BR3" s="122" t="s">
        <v>124</v>
      </c>
      <c r="BS3" s="122" t="s">
        <v>125</v>
      </c>
      <c r="BT3" s="122" t="s">
        <v>126</v>
      </c>
      <c r="BU3" s="122" t="s">
        <v>127</v>
      </c>
      <c r="BV3" s="122" t="s">
        <v>128</v>
      </c>
      <c r="BW3" s="122" t="s">
        <v>129</v>
      </c>
      <c r="BX3" s="122" t="s">
        <v>130</v>
      </c>
      <c r="BY3" s="122" t="s">
        <v>131</v>
      </c>
      <c r="BZ3" s="122" t="s">
        <v>132</v>
      </c>
      <c r="CA3" s="122" t="s">
        <v>133</v>
      </c>
      <c r="CB3" s="122" t="s">
        <v>134</v>
      </c>
      <c r="CC3" s="122" t="s">
        <v>135</v>
      </c>
      <c r="CD3" s="122" t="s">
        <v>136</v>
      </c>
      <c r="CE3" s="122" t="s">
        <v>137</v>
      </c>
      <c r="CF3" s="122" t="s">
        <v>138</v>
      </c>
    </row>
    <row r="4" spans="1:84" s="115" customFormat="1" ht="27.75" customHeight="1" x14ac:dyDescent="0.3">
      <c r="A4" s="123"/>
      <c r="B4" s="295" t="s">
        <v>139</v>
      </c>
      <c r="C4" s="296"/>
      <c r="D4" s="296"/>
      <c r="E4" s="296"/>
      <c r="F4" s="296"/>
      <c r="G4" s="296"/>
      <c r="H4" s="296"/>
      <c r="I4" s="296"/>
      <c r="J4" s="315"/>
      <c r="K4" s="124"/>
      <c r="L4" s="125"/>
      <c r="M4" s="125"/>
    </row>
    <row r="5" spans="1:84" s="115" customFormat="1" ht="27.75" customHeight="1" thickBot="1" x14ac:dyDescent="0.35">
      <c r="A5" s="123"/>
      <c r="B5" s="316"/>
      <c r="C5" s="317"/>
      <c r="D5" s="317"/>
      <c r="E5" s="317"/>
      <c r="F5" s="317"/>
      <c r="G5" s="317"/>
      <c r="H5" s="317"/>
      <c r="I5" s="317"/>
      <c r="J5" s="318"/>
      <c r="K5" s="124"/>
      <c r="L5" s="125"/>
      <c r="M5" s="125"/>
    </row>
    <row r="6" spans="1:84" s="115" customFormat="1" ht="12.6" customHeight="1" x14ac:dyDescent="0.3">
      <c r="A6" s="123"/>
      <c r="B6" s="126"/>
      <c r="C6" s="126"/>
      <c r="D6" s="126"/>
      <c r="E6" s="126"/>
      <c r="F6" s="126"/>
      <c r="G6" s="127"/>
      <c r="H6" s="127"/>
      <c r="I6" s="127"/>
      <c r="J6" s="126"/>
      <c r="K6" s="125"/>
      <c r="L6" s="125"/>
      <c r="M6" s="125"/>
    </row>
    <row r="7" spans="1:84" s="115" customFormat="1" ht="12.6" customHeight="1" x14ac:dyDescent="0.3">
      <c r="A7" s="123"/>
      <c r="B7" s="128"/>
      <c r="C7" s="128"/>
      <c r="D7" s="129"/>
      <c r="E7" s="130"/>
      <c r="F7" s="131"/>
      <c r="G7" s="132"/>
      <c r="H7" s="132"/>
      <c r="I7" s="132"/>
      <c r="J7" s="133"/>
      <c r="K7" s="125"/>
      <c r="L7" s="125"/>
      <c r="M7" s="125"/>
    </row>
    <row r="8" spans="1:84" ht="12.6" customHeight="1" thickBot="1" x14ac:dyDescent="0.35">
      <c r="A8" s="123"/>
      <c r="B8" s="139"/>
      <c r="C8" s="139"/>
      <c r="D8" s="140"/>
      <c r="E8" s="141"/>
      <c r="F8" s="142"/>
      <c r="G8" s="143"/>
      <c r="H8" s="143"/>
      <c r="I8" s="143"/>
      <c r="J8" s="144"/>
    </row>
    <row r="9" spans="1:84" ht="33" customHeight="1" thickBot="1" x14ac:dyDescent="0.35">
      <c r="A9" s="123"/>
      <c r="B9" s="221" t="s">
        <v>141</v>
      </c>
      <c r="C9" s="222" t="s">
        <v>142</v>
      </c>
      <c r="D9" s="223" t="s">
        <v>18</v>
      </c>
      <c r="E9" s="223" t="s">
        <v>174</v>
      </c>
      <c r="F9" s="223" t="s">
        <v>144</v>
      </c>
      <c r="G9" s="223" t="s">
        <v>12</v>
      </c>
      <c r="H9" s="223" t="s">
        <v>175</v>
      </c>
      <c r="I9" s="319" t="s">
        <v>150</v>
      </c>
      <c r="J9" s="320"/>
    </row>
    <row r="10" spans="1:84" ht="51" customHeight="1" x14ac:dyDescent="0.3">
      <c r="A10" s="123"/>
      <c r="B10" s="224" t="s">
        <v>92</v>
      </c>
      <c r="C10" s="321" t="s">
        <v>176</v>
      </c>
      <c r="D10" s="322"/>
      <c r="E10" s="322"/>
      <c r="F10" s="322"/>
      <c r="G10" s="322"/>
      <c r="H10" s="322"/>
      <c r="I10" s="322"/>
      <c r="J10" s="323"/>
    </row>
    <row r="11" spans="1:84" ht="54" customHeight="1" x14ac:dyDescent="0.3">
      <c r="A11" s="123"/>
      <c r="B11" s="225" t="s">
        <v>177</v>
      </c>
      <c r="C11" s="226" t="s">
        <v>155</v>
      </c>
      <c r="D11" s="227" t="s">
        <v>178</v>
      </c>
      <c r="E11" s="228" t="s">
        <v>157</v>
      </c>
      <c r="F11" s="229">
        <v>0.14000000000000001</v>
      </c>
      <c r="G11" s="230">
        <v>3</v>
      </c>
      <c r="H11" s="231">
        <v>2677398</v>
      </c>
      <c r="I11" s="324">
        <f>+H11*G11*F11</f>
        <v>1124507.1599999999</v>
      </c>
      <c r="J11" s="325"/>
    </row>
    <row r="12" spans="1:84" ht="42.6" customHeight="1" x14ac:dyDescent="0.3">
      <c r="A12" s="123"/>
      <c r="B12" s="232" t="s">
        <v>93</v>
      </c>
      <c r="C12" s="308" t="s">
        <v>179</v>
      </c>
      <c r="D12" s="309"/>
      <c r="E12" s="309"/>
      <c r="F12" s="309"/>
      <c r="G12" s="309"/>
      <c r="H12" s="309"/>
      <c r="I12" s="309"/>
      <c r="J12" s="310"/>
    </row>
    <row r="13" spans="1:84" s="87" customFormat="1" ht="22.5" customHeight="1" x14ac:dyDescent="0.3">
      <c r="A13" s="123"/>
      <c r="B13" s="232" t="s">
        <v>180</v>
      </c>
      <c r="C13" s="308" t="s">
        <v>181</v>
      </c>
      <c r="D13" s="309"/>
      <c r="E13" s="309"/>
      <c r="F13" s="309"/>
      <c r="G13" s="309"/>
      <c r="H13" s="309"/>
      <c r="I13" s="309"/>
      <c r="J13" s="310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</row>
    <row r="14" spans="1:84" s="87" customFormat="1" ht="45" customHeight="1" x14ac:dyDescent="0.3">
      <c r="A14" s="123"/>
      <c r="B14" s="225" t="s">
        <v>182</v>
      </c>
      <c r="C14" s="233" t="s">
        <v>155</v>
      </c>
      <c r="D14" s="227" t="s">
        <v>183</v>
      </c>
      <c r="E14" s="228" t="s">
        <v>31</v>
      </c>
      <c r="F14" s="234"/>
      <c r="G14" s="243">
        <v>73.82629</v>
      </c>
      <c r="H14" s="235">
        <v>4902.53</v>
      </c>
      <c r="I14" s="306">
        <f>+H14*G14</f>
        <v>361935.6</v>
      </c>
      <c r="J14" s="307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</row>
    <row r="15" spans="1:84" s="87" customFormat="1" ht="46.5" customHeight="1" x14ac:dyDescent="0.3">
      <c r="A15" s="123"/>
      <c r="B15" s="225" t="s">
        <v>184</v>
      </c>
      <c r="C15" s="233" t="s">
        <v>185</v>
      </c>
      <c r="D15" s="227" t="s">
        <v>186</v>
      </c>
      <c r="E15" s="228" t="s">
        <v>187</v>
      </c>
      <c r="F15" s="229">
        <v>0.4</v>
      </c>
      <c r="G15" s="228">
        <v>3</v>
      </c>
      <c r="H15" s="235">
        <v>72300.17</v>
      </c>
      <c r="I15" s="306">
        <f>+H15*G15*F15</f>
        <v>86760.2</v>
      </c>
      <c r="J15" s="307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</row>
    <row r="16" spans="1:84" s="87" customFormat="1" ht="23.1" customHeight="1" x14ac:dyDescent="0.3">
      <c r="A16" s="123"/>
      <c r="B16" s="225" t="s">
        <v>188</v>
      </c>
      <c r="C16" s="236" t="s">
        <v>189</v>
      </c>
      <c r="D16" s="227" t="s">
        <v>190</v>
      </c>
      <c r="E16" s="228" t="s">
        <v>191</v>
      </c>
      <c r="F16" s="237">
        <v>8.1890000000000004E-2</v>
      </c>
      <c r="G16" s="228">
        <v>3</v>
      </c>
      <c r="H16" s="235">
        <f>+I15</f>
        <v>86760.2</v>
      </c>
      <c r="I16" s="306">
        <f>+H16*G16*F16</f>
        <v>21314.38</v>
      </c>
      <c r="J16" s="307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</row>
    <row r="17" spans="1:84" s="87" customFormat="1" ht="23.1" customHeight="1" x14ac:dyDescent="0.3">
      <c r="A17" s="123"/>
      <c r="B17" s="232" t="s">
        <v>192</v>
      </c>
      <c r="C17" s="308" t="s">
        <v>193</v>
      </c>
      <c r="D17" s="309"/>
      <c r="E17" s="309"/>
      <c r="F17" s="309"/>
      <c r="G17" s="309"/>
      <c r="H17" s="309"/>
      <c r="I17" s="309"/>
      <c r="J17" s="310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</row>
    <row r="18" spans="1:84" s="87" customFormat="1" ht="23.1" customHeight="1" x14ac:dyDescent="0.3">
      <c r="A18" s="123"/>
      <c r="B18" s="225" t="s">
        <v>194</v>
      </c>
      <c r="C18" s="233" t="s">
        <v>195</v>
      </c>
      <c r="D18" s="227" t="s">
        <v>196</v>
      </c>
      <c r="E18" s="228" t="s">
        <v>197</v>
      </c>
      <c r="F18" s="229"/>
      <c r="G18" s="228">
        <v>2.5</v>
      </c>
      <c r="H18" s="235">
        <v>74712.95</v>
      </c>
      <c r="I18" s="306">
        <f>+H18*G18</f>
        <v>186782.38</v>
      </c>
      <c r="J18" s="307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</row>
    <row r="19" spans="1:84" s="87" customFormat="1" ht="23.1" customHeight="1" x14ac:dyDescent="0.3">
      <c r="A19" s="123"/>
      <c r="B19" s="225" t="s">
        <v>198</v>
      </c>
      <c r="C19" s="233" t="s">
        <v>199</v>
      </c>
      <c r="D19" s="227" t="s">
        <v>200</v>
      </c>
      <c r="E19" s="228" t="s">
        <v>143</v>
      </c>
      <c r="F19" s="229"/>
      <c r="G19" s="228">
        <v>1</v>
      </c>
      <c r="H19" s="235">
        <v>158200</v>
      </c>
      <c r="I19" s="306">
        <f>+H19*G19</f>
        <v>158200</v>
      </c>
      <c r="J19" s="307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</row>
    <row r="20" spans="1:84" s="87" customFormat="1" ht="28.5" customHeight="1" x14ac:dyDescent="0.3">
      <c r="A20" s="123"/>
      <c r="B20" s="232" t="s">
        <v>201</v>
      </c>
      <c r="C20" s="308" t="s">
        <v>202</v>
      </c>
      <c r="D20" s="309"/>
      <c r="E20" s="309"/>
      <c r="F20" s="309"/>
      <c r="G20" s="309"/>
      <c r="H20" s="309"/>
      <c r="I20" s="309"/>
      <c r="J20" s="310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</row>
    <row r="21" spans="1:84" s="87" customFormat="1" ht="33.75" customHeight="1" x14ac:dyDescent="0.3">
      <c r="A21" s="123"/>
      <c r="B21" s="225" t="s">
        <v>203</v>
      </c>
      <c r="C21" s="233" t="s">
        <v>155</v>
      </c>
      <c r="D21" s="227" t="s">
        <v>204</v>
      </c>
      <c r="E21" s="228" t="s">
        <v>30</v>
      </c>
      <c r="F21" s="234"/>
      <c r="G21" s="228">
        <v>8</v>
      </c>
      <c r="H21" s="235">
        <v>41795.160000000003</v>
      </c>
      <c r="I21" s="306">
        <f>+H21*G21</f>
        <v>334361.28000000003</v>
      </c>
      <c r="J21" s="307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</row>
    <row r="22" spans="1:84" s="87" customFormat="1" ht="23.1" customHeight="1" x14ac:dyDescent="0.3">
      <c r="A22" s="123"/>
      <c r="B22" s="311" t="s">
        <v>205</v>
      </c>
      <c r="C22" s="312"/>
      <c r="D22" s="313"/>
      <c r="E22" s="313"/>
      <c r="F22" s="313"/>
      <c r="G22" s="313"/>
      <c r="H22" s="313"/>
      <c r="I22" s="313"/>
      <c r="J22" s="238">
        <f>+I11+I14+I15+I16+I18+I19+I21</f>
        <v>2273861</v>
      </c>
      <c r="K22" s="196">
        <v>2273861</v>
      </c>
      <c r="L22" s="87">
        <f>+K22-J22</f>
        <v>0</v>
      </c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</row>
    <row r="23" spans="1:84" s="87" customFormat="1" ht="23.1" customHeight="1" x14ac:dyDescent="0.3">
      <c r="A23" s="123"/>
      <c r="B23" s="139"/>
      <c r="C23" s="139"/>
      <c r="D23" s="140"/>
      <c r="E23" s="141"/>
      <c r="F23" s="142"/>
      <c r="G23" s="143"/>
      <c r="H23" s="143"/>
      <c r="I23" s="143"/>
      <c r="J23" s="144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</row>
    <row r="24" spans="1:84" s="87" customFormat="1" ht="23.1" customHeight="1" x14ac:dyDescent="0.3">
      <c r="A24" s="123"/>
      <c r="B24" s="239" t="s">
        <v>176</v>
      </c>
      <c r="C24" s="239"/>
      <c r="D24" s="140"/>
      <c r="E24" s="141"/>
      <c r="F24" s="142"/>
      <c r="G24" s="143"/>
      <c r="H24" s="143"/>
      <c r="I24" s="143"/>
      <c r="J24" s="144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</row>
    <row r="25" spans="1:84" s="87" customFormat="1" ht="23.1" customHeight="1" x14ac:dyDescent="0.3">
      <c r="A25" s="123"/>
      <c r="B25" s="314" t="s">
        <v>206</v>
      </c>
      <c r="C25" s="314"/>
      <c r="D25" s="314"/>
      <c r="E25" s="314"/>
      <c r="F25" s="314"/>
      <c r="G25" s="314"/>
      <c r="H25" s="314"/>
      <c r="I25" s="314"/>
      <c r="J25" s="314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</row>
    <row r="26" spans="1:84" s="87" customFormat="1" ht="23.1" customHeight="1" x14ac:dyDescent="0.3">
      <c r="A26" s="123"/>
      <c r="B26" s="314"/>
      <c r="C26" s="314"/>
      <c r="D26" s="314"/>
      <c r="E26" s="314"/>
      <c r="F26" s="314"/>
      <c r="G26" s="314"/>
      <c r="H26" s="314"/>
      <c r="I26" s="314"/>
      <c r="J26" s="314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</row>
    <row r="27" spans="1:84" ht="23.1" customHeight="1" x14ac:dyDescent="0.3">
      <c r="A27" s="123"/>
      <c r="B27" s="314"/>
      <c r="C27" s="314"/>
      <c r="D27" s="314"/>
      <c r="E27" s="314"/>
      <c r="F27" s="314"/>
      <c r="G27" s="314"/>
      <c r="H27" s="314"/>
      <c r="I27" s="314"/>
      <c r="J27" s="314"/>
    </row>
    <row r="28" spans="1:84" ht="21.75" customHeight="1" x14ac:dyDescent="0.3">
      <c r="A28" s="123"/>
      <c r="B28" s="314"/>
      <c r="C28" s="314"/>
      <c r="D28" s="314"/>
      <c r="E28" s="314"/>
      <c r="F28" s="314"/>
      <c r="G28" s="314"/>
      <c r="H28" s="314"/>
      <c r="I28" s="314"/>
      <c r="J28" s="314"/>
    </row>
    <row r="30" spans="1:84" x14ac:dyDescent="0.3">
      <c r="B30" s="240" t="s">
        <v>179</v>
      </c>
      <c r="C30" s="240"/>
    </row>
    <row r="31" spans="1:84" ht="39" customHeight="1" x14ac:dyDescent="0.3">
      <c r="B31" s="305" t="s">
        <v>207</v>
      </c>
      <c r="C31" s="305"/>
      <c r="D31" s="305"/>
      <c r="E31" s="305"/>
      <c r="F31" s="305"/>
      <c r="G31" s="305"/>
      <c r="H31" s="305"/>
      <c r="I31" s="305"/>
      <c r="J31" s="305"/>
    </row>
    <row r="32" spans="1:84" ht="39" customHeight="1" x14ac:dyDescent="0.3">
      <c r="B32" s="305" t="s">
        <v>208</v>
      </c>
      <c r="C32" s="305"/>
      <c r="D32" s="305"/>
      <c r="E32" s="305"/>
      <c r="F32" s="305"/>
      <c r="G32" s="305"/>
      <c r="H32" s="305"/>
      <c r="I32" s="305"/>
      <c r="J32" s="305"/>
    </row>
    <row r="33" spans="1:84" ht="12.75" customHeight="1" x14ac:dyDescent="0.3">
      <c r="B33" s="241"/>
      <c r="C33" s="241"/>
      <c r="D33" s="241"/>
      <c r="E33" s="241"/>
      <c r="F33" s="241"/>
      <c r="G33" s="241"/>
      <c r="H33" s="241"/>
      <c r="I33" s="241"/>
      <c r="J33" s="241"/>
    </row>
    <row r="34" spans="1:84" x14ac:dyDescent="0.3">
      <c r="B34" s="242" t="s">
        <v>209</v>
      </c>
      <c r="C34" s="242"/>
    </row>
    <row r="36" spans="1:84" s="86" customFormat="1" x14ac:dyDescent="0.3">
      <c r="A36" s="85"/>
      <c r="B36" s="206" t="s">
        <v>172</v>
      </c>
      <c r="C36" s="206"/>
      <c r="D36" s="85"/>
      <c r="E36" s="85"/>
      <c r="F36" s="85"/>
      <c r="J36" s="85"/>
      <c r="K36" s="87"/>
      <c r="L36" s="87"/>
      <c r="M36" s="87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  <c r="CF36" s="85"/>
    </row>
    <row r="37" spans="1:84" s="86" customFormat="1" x14ac:dyDescent="0.3">
      <c r="A37" s="85"/>
      <c r="B37" s="85"/>
      <c r="C37" s="85"/>
      <c r="D37" s="85"/>
      <c r="E37" s="85"/>
      <c r="F37" s="85"/>
      <c r="J37" s="85"/>
      <c r="K37" s="87"/>
      <c r="L37" s="87"/>
      <c r="M37" s="87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</row>
    <row r="58" spans="1:84" s="86" customFormat="1" x14ac:dyDescent="0.3">
      <c r="A58" s="85"/>
      <c r="B58" s="85"/>
      <c r="C58" s="85"/>
      <c r="D58" s="85"/>
      <c r="E58" s="85"/>
      <c r="F58" s="207"/>
      <c r="J58" s="85"/>
      <c r="K58" s="87"/>
      <c r="L58" s="87"/>
      <c r="M58" s="87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85"/>
      <c r="CE58" s="85"/>
      <c r="CF58" s="85"/>
    </row>
    <row r="60" spans="1:84" s="86" customFormat="1" x14ac:dyDescent="0.3">
      <c r="A60" s="85"/>
      <c r="B60" s="85"/>
      <c r="C60" s="85"/>
      <c r="D60" s="85"/>
      <c r="E60" s="85"/>
      <c r="F60" s="207"/>
      <c r="J60" s="85"/>
      <c r="K60" s="87"/>
      <c r="L60" s="87"/>
      <c r="M60" s="87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</row>
  </sheetData>
  <mergeCells count="19">
    <mergeCell ref="I18:J18"/>
    <mergeCell ref="B2:J2"/>
    <mergeCell ref="B4:J5"/>
    <mergeCell ref="I9:J9"/>
    <mergeCell ref="C10:J10"/>
    <mergeCell ref="I11:J11"/>
    <mergeCell ref="C12:J12"/>
    <mergeCell ref="C13:J13"/>
    <mergeCell ref="I14:J14"/>
    <mergeCell ref="I15:J15"/>
    <mergeCell ref="I16:J16"/>
    <mergeCell ref="C17:J17"/>
    <mergeCell ref="B32:J32"/>
    <mergeCell ref="I19:J19"/>
    <mergeCell ref="C20:J20"/>
    <mergeCell ref="I21:J21"/>
    <mergeCell ref="B22:I22"/>
    <mergeCell ref="B25:J28"/>
    <mergeCell ref="B31:J31"/>
  </mergeCells>
  <conditionalFormatting sqref="J1">
    <cfRule type="cellIs" dxfId="1" priority="1" stopIfTrue="1" operator="equal">
      <formula>"CHEQ. INSUMOS"</formula>
    </cfRule>
  </conditionalFormatting>
  <conditionalFormatting sqref="J3">
    <cfRule type="cellIs" dxfId="0" priority="2" stopIfTrue="1" operator="equal">
      <formula>"CHEQ. INSUMOS"</formula>
    </cfRule>
  </conditionalFormatting>
  <pageMargins left="0.7" right="0.7" top="0.75" bottom="0.75" header="0.3" footer="0.3"/>
  <pageSetup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</vt:lpstr>
      <vt:lpstr>FORMATO PROPUESTA ECONOMICA </vt:lpstr>
      <vt:lpstr>APU PMT</vt:lpstr>
      <vt:lpstr>APU PMA</vt:lpstr>
      <vt:lpstr>'APU PMA'!Área_de_impresión</vt:lpstr>
      <vt:lpstr>'APU PMT'!Área_de_impresión</vt:lpstr>
      <vt:lpstr>'FORMATO PROPUESTA ECONOMICA 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User</cp:lastModifiedBy>
  <cp:revision/>
  <cp:lastPrinted>2022-09-01T20:27:28Z</cp:lastPrinted>
  <dcterms:created xsi:type="dcterms:W3CDTF">2022-01-31T16:11:12Z</dcterms:created>
  <dcterms:modified xsi:type="dcterms:W3CDTF">2022-09-09T18:01:08Z</dcterms:modified>
  <cp:category/>
  <cp:contentStatus/>
</cp:coreProperties>
</file>