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DPC\COLUMBARIOS\PROYECTO\"/>
    </mc:Choice>
  </mc:AlternateContent>
  <xr:revisionPtr revIDLastSave="0" documentId="13_ncr:1_{DB8920E0-A14C-47B8-AC9C-5E1DB02F3355}" xr6:coauthVersionLast="47" xr6:coauthVersionMax="47" xr10:uidLastSave="{00000000-0000-0000-0000-000000000000}"/>
  <bookViews>
    <workbookView xWindow="-45" yWindow="285" windowWidth="14625" windowHeight="14775" firstSheet="3" activeTab="3" xr2:uid="{C77DDEBC-8FCF-45D5-AF48-BFE42AA5C736}"/>
  </bookViews>
  <sheets>
    <sheet name="Listas" sheetId="1" state="hidden" r:id="rId1"/>
    <sheet name="HISTORICO SMMLV" sheetId="2" state="hidden" r:id="rId2"/>
    <sheet name="FORMATO DE INGRESO" sheetId="3" state="hidden" r:id="rId3"/>
    <sheet name="EXP. MÍN HAB PROP MIPYMES " sheetId="4" r:id="rId4"/>
    <sheet name="EXP. MÍN HAB PROP" sheetId="5" r:id="rId5"/>
  </sheets>
  <externalReferences>
    <externalReference r:id="rId6"/>
    <externalReference r:id="rId7"/>
  </externalReferences>
  <definedNames>
    <definedName name="__xlfn_AVERAGEIF">#N/A</definedName>
    <definedName name="_xlnm._FilterDatabase" localSheetId="4" hidden="1">'EXP. MÍN HAB PROP'!$B$19:$Q$22</definedName>
    <definedName name="_xlnm._FilterDatabase" localSheetId="3" hidden="1">'EXP. MÍN HAB PROP MIPYMES '!$B$19:$Q$24</definedName>
    <definedName name="ag" localSheetId="2">#REF!</definedName>
    <definedName name="ag">#REF!</definedName>
    <definedName name="_xlnm.Print_Area" localSheetId="4">'EXP. MÍN HAB PROP'!$A$1:$S$29</definedName>
    <definedName name="_xlnm.Print_Area" localSheetId="3">'EXP. MÍN HAB PROP MIPYMES '!$A$1:$S$31</definedName>
    <definedName name="BBB" localSheetId="2">#REF!</definedName>
    <definedName name="BBB">#REF!</definedName>
    <definedName name="BuiltIn_Print_Area">NA()</definedName>
    <definedName name="BuiltIn_Print_Titles">NA()</definedName>
    <definedName name="cociente" localSheetId="2">#REF!</definedName>
    <definedName name="cociente">#REF!</definedName>
    <definedName name="COCIENTE1" localSheetId="2">#REF!</definedName>
    <definedName name="COCIENTE1">#REF!</definedName>
    <definedName name="COCIENTE7" localSheetId="2">#REF!</definedName>
    <definedName name="COCIENTE7">#REF!</definedName>
    <definedName name="COCIENTE8" localSheetId="2">#REF!</definedName>
    <definedName name="COCIENTE8">#REF!</definedName>
    <definedName name="COCIENTE9" localSheetId="2">#REF!</definedName>
    <definedName name="COCIENTE9">#REF!</definedName>
    <definedName name="dos" localSheetId="2">#REF!</definedName>
    <definedName name="dos">#REF!</definedName>
    <definedName name="Excel_BuiltIn_Print_Area_1_1" localSheetId="2">#REF!</definedName>
    <definedName name="Excel_BuiltIn_Print_Area_1_1">#REF!</definedName>
    <definedName name="Excel_BuiltIn_Print_Area_10">"$#REF!.$A$1:$G$17"</definedName>
    <definedName name="Excel_BuiltIn_Print_Area_10_1">"$#REF!.$A$1:$G$16"</definedName>
    <definedName name="Excel_BuiltIn_Print_Area_11">"$#REF!.$A$1:$G$24"</definedName>
    <definedName name="Excel_BuiltIn_Print_Area_3">"$#REF!.$A$1:$G$30"</definedName>
    <definedName name="Excel_BuiltIn_Print_Area_3_1">"$#REF!.$A$1:$G$36"</definedName>
    <definedName name="Excel_BuiltIn_Print_Area_5">"$#REF!.$A$6:$F$41"</definedName>
    <definedName name="Excel_BuiltIn_Print_Area_5_1">"$#REF!.$A$6:$F$40"</definedName>
    <definedName name="Excel_BuiltIn_Print_Area_5_1_1">"$#REF!.$A$7:$F$41"</definedName>
    <definedName name="Excel_BuiltIn_Print_Area_5_1_1_1">"$#REF!.$A$1:$G$16"</definedName>
    <definedName name="Excel_BuiltIn_Print_Area_6">"$#REF!.$A$1:$G$74"</definedName>
    <definedName name="Excel_BuiltIn_Print_Area_7">"$#REF!.$A$1:$G$54"</definedName>
    <definedName name="Excel_BuiltIn_Print_Area_8">"$#REF!.$A$1:$G$29"</definedName>
    <definedName name="Excel_BuiltIn_Print_Titles_1_1" localSheetId="2">#REF!</definedName>
    <definedName name="Excel_BuiltIn_Print_Titles_1_1">#REF!</definedName>
    <definedName name="Excel_BuiltIn_Print_Titles_1_1_1" localSheetId="2">#REF!</definedName>
    <definedName name="Excel_BuiltIn_Print_Titles_1_1_1">#REF!</definedName>
    <definedName name="Excel_BuiltIn_Print_Titles_1_1_1_1" localSheetId="2">#REF!</definedName>
    <definedName name="Excel_BuiltIn_Print_Titles_1_1_1_1">#REF!</definedName>
    <definedName name="Excel_BuiltIn_Print_Titles_3">"$#REF!.$A$1:$IV$5"</definedName>
    <definedName name="Excel_BuiltIn_Print_Titles_3_1">"$#REF!.$A$1:$IP$5"</definedName>
    <definedName name="Excel_BuiltIn_Print_Titles_5">"$#REF!.$A$1:$IV$5"</definedName>
    <definedName name="Excel_BuiltIn_Print_Titles_6">"$#REF!.$A$1:$IP$5"</definedName>
    <definedName name="Excel_BuiltIn_Print_Titles_7">"$#REF!.$A$1:$IP$5"</definedName>
    <definedName name="hb" localSheetId="2">#REF!</definedName>
    <definedName name="hb">#REF!</definedName>
    <definedName name="matriz" localSheetId="2">#REF!</definedName>
    <definedName name="matriz">#REF!</definedName>
    <definedName name="sdivide" localSheetId="2">#REF!</definedName>
    <definedName name="sdivide">#REF!</definedName>
    <definedName name="sdivide2" localSheetId="2">#REF!</definedName>
    <definedName name="sdivide2">#REF!</definedName>
    <definedName name="SMMLV">'[1]AIU SAM'!$C$14</definedName>
    <definedName name="Z_08D92D23_1144_DC4D_B46B_5F2DECA7F79D_.wvu.PrintArea" localSheetId="4" hidden="1">'EXP. MÍN HAB PROP'!$A$3:$R$38</definedName>
    <definedName name="Z_08D92D23_1144_DC4D_B46B_5F2DECA7F79D_.wvu.PrintArea" localSheetId="3" hidden="1">'EXP. MÍN HAB PROP MIPYMES '!$A$3:$R$40</definedName>
    <definedName name="Z_08D92D23_1144_DC4D_B46B_5F2DECA7F79D_.wvu.PrintArea" localSheetId="2" hidden="1">'FORMATO DE INGRESO'!#REF!</definedName>
    <definedName name="Z_13A185B1_8D76_4C48_BB7B_33F3A9A46887_.wvu.PrintArea" localSheetId="4" hidden="1">'EXP. MÍN HAB PROP'!$A$3:$R$38</definedName>
    <definedName name="Z_13A185B1_8D76_4C48_BB7B_33F3A9A46887_.wvu.PrintArea" localSheetId="3" hidden="1">'EXP. MÍN HAB PROP MIPYMES '!$A$3:$R$40</definedName>
    <definedName name="Z_13A185B1_8D76_4C48_BB7B_33F3A9A46887_.wvu.PrintArea" localSheetId="2" hidden="1">'FORMATO DE INGRESO'!#REF!</definedName>
    <definedName name="Z_A4B9396C_CDCD_42CE_8AAF_710A2EB5DBC9_.wvu.PrintArea" localSheetId="4" hidden="1">'EXP. MÍN HAB PROP'!$A$2:$R$38</definedName>
    <definedName name="Z_A4B9396C_CDCD_42CE_8AAF_710A2EB5DBC9_.wvu.PrintArea" localSheetId="3" hidden="1">'EXP. MÍN HAB PROP MIPYMES '!$A$2:$R$40</definedName>
    <definedName name="Z_A4B9396C_CDCD_42CE_8AAF_710A2EB5DBC9_.wvu.PrintArea" localSheetId="2" hidden="1">'FORMATO DE INGRESO'!#REF!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27" i="5" l="1"/>
  <c r="U22" i="5"/>
  <c r="T22" i="5"/>
  <c r="O21" i="5"/>
  <c r="P21" i="5" s="1"/>
  <c r="P20" i="5"/>
  <c r="O20" i="5"/>
  <c r="O19" i="5"/>
  <c r="P19" i="5" s="1"/>
  <c r="D14" i="5"/>
  <c r="M13" i="5"/>
  <c r="T13" i="5" s="1"/>
  <c r="D7" i="5"/>
  <c r="P5" i="5"/>
  <c r="E5" i="5"/>
  <c r="C2" i="5"/>
  <c r="S29" i="4"/>
  <c r="U24" i="4"/>
  <c r="T24" i="4"/>
  <c r="P23" i="4"/>
  <c r="O23" i="4"/>
  <c r="O22" i="4"/>
  <c r="P22" i="4" s="1"/>
  <c r="O21" i="4"/>
  <c r="P21" i="4" s="1"/>
  <c r="O20" i="4"/>
  <c r="P20" i="4" s="1"/>
  <c r="O19" i="4"/>
  <c r="P19" i="4" s="1"/>
  <c r="D14" i="4"/>
  <c r="M13" i="4"/>
  <c r="T13" i="4" s="1"/>
  <c r="D7" i="4"/>
  <c r="P5" i="4"/>
  <c r="E5" i="4"/>
  <c r="C2" i="4"/>
  <c r="S19" i="4" l="1"/>
  <c r="S24" i="4" s="1"/>
  <c r="O24" i="4"/>
  <c r="S19" i="5"/>
  <c r="S22" i="5" s="1"/>
  <c r="O22" i="5"/>
  <c r="Q13" i="4"/>
  <c r="Q1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Sebastian Robayo</author>
    <author>Sebastian Robayo</author>
  </authors>
  <commentList>
    <comment ref="D4" authorId="0" shapeId="0" xr:uid="{FCF4740E-A045-4A83-8D82-EE7FACCBFF59}">
      <text>
        <r>
          <rPr>
            <b/>
            <sz val="9"/>
            <color indexed="81"/>
            <rFont val="Tahoma"/>
            <family val="2"/>
          </rPr>
          <t>INGRESE NUMERO DE PROCESO</t>
        </r>
      </text>
    </comment>
    <comment ref="D5" authorId="0" shapeId="0" xr:uid="{CFB46D3B-A0F1-493A-A212-79868DA03CC5}">
      <text>
        <r>
          <rPr>
            <b/>
            <sz val="9"/>
            <color indexed="81"/>
            <rFont val="Tahoma"/>
            <family val="2"/>
          </rPr>
          <t xml:space="preserve">INGRESE OBJETO DE PROCESO </t>
        </r>
      </text>
    </comment>
    <comment ref="D7" authorId="1" shapeId="0" xr:uid="{5D5E84F4-FC9A-4BE4-BE0F-5A3CA8E38AB3}">
      <text>
        <r>
          <rPr>
            <b/>
            <sz val="9"/>
            <color indexed="81"/>
            <rFont val="Tahoma"/>
            <family val="2"/>
          </rPr>
          <t xml:space="preserve">INGRESE ELVALOR DEL POE  
</t>
        </r>
      </text>
    </comment>
    <comment ref="D8" authorId="0" shapeId="0" xr:uid="{23DF38F3-D9AE-4B82-ADDC-3DE8DA18C60A}">
      <text>
        <r>
          <rPr>
            <b/>
            <sz val="9"/>
            <color indexed="81"/>
            <rFont val="Tahoma"/>
            <family val="2"/>
          </rPr>
          <t>INGRESE LA EXP. MÍNIMA HABILITANTE DEL PROPONENTE</t>
        </r>
      </text>
    </comment>
    <comment ref="D9" authorId="0" shapeId="0" xr:uid="{58748A99-FAC7-48A0-8904-732FE87C49FA}">
      <text>
        <r>
          <rPr>
            <b/>
            <sz val="9"/>
            <color indexed="81"/>
            <rFont val="Tahoma"/>
            <family val="2"/>
          </rPr>
          <t>INGRESE LA EXP. MÍNIMA HABILITANTE DEL PROPONENTE</t>
        </r>
      </text>
    </comment>
    <comment ref="D10" authorId="0" shapeId="0" xr:uid="{AD77D061-D519-4682-8607-B6B62E40995E}">
      <text>
        <r>
          <rPr>
            <b/>
            <sz val="9"/>
            <color indexed="81"/>
            <rFont val="Tahoma"/>
            <family val="2"/>
          </rPr>
          <t>INGRESE PROPONTENTE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Renato Gonzalez Cruz</author>
    <author>Carmenza</author>
    <author>USER</author>
  </authors>
  <commentList>
    <comment ref="I9" authorId="0" shapeId="0" xr:uid="{65D1DDBA-6412-406A-A4DF-251C7C3B87A1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10" authorId="0" shapeId="0" xr:uid="{D15A628B-0883-4144-93C3-47C0A11917F3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11" authorId="0" shapeId="0" xr:uid="{8E7A01A2-8534-4318-9E6A-4E0256B2C0BA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N17" authorId="1" shapeId="0" xr:uid="{2C0123CA-F24E-43A2-BC5D-D413B901CED2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  <comment ref="N19" authorId="2" shapeId="0" xr:uid="{EA70B508-D045-40D1-B111-310E28582CDD}">
      <text>
        <r>
          <rPr>
            <b/>
            <sz val="9"/>
            <color rgb="FF000000"/>
            <rFont val="Tahoma"/>
            <family val="2"/>
          </rPr>
          <t>Incluya el año en que se firmó el contrato</t>
        </r>
      </text>
    </comment>
    <comment ref="O19" authorId="2" shapeId="0" xr:uid="{C3F93271-D842-469D-A092-14E0E0A3956A}">
      <text>
        <r>
          <rPr>
            <b/>
            <sz val="9"/>
            <color rgb="FF000000"/>
            <rFont val="Tahoma"/>
            <family val="2"/>
          </rPr>
          <t>La equivalencia en SMMLV se calcula automáticamente; sin embargo, asegurese de revisar el resultado</t>
        </r>
      </text>
    </comment>
    <comment ref="B25" authorId="2" shapeId="0" xr:uid="{1837FA38-0533-45B8-8914-3FC5CC36793F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Renato Gonzalez Cruz</author>
    <author>Carmenza</author>
    <author>USER</author>
  </authors>
  <commentList>
    <comment ref="I9" authorId="0" shapeId="0" xr:uid="{EC9FF571-3E33-40BC-99F7-F8E035E5B7A0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10" authorId="0" shapeId="0" xr:uid="{6BFA7E2B-007F-4D61-B6C7-D378E60B5F8E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11" authorId="0" shapeId="0" xr:uid="{BE10312E-3B8B-4FA1-A844-34C85A1B2316}">
      <text>
        <r>
          <rPr>
            <b/>
            <sz val="9"/>
            <color rgb="FF000000"/>
            <rFont val="Tahoma"/>
            <family val="2"/>
          </rPr>
          <t>IDPC: Inserte el número de celdas requeridas.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N17" authorId="1" shapeId="0" xr:uid="{E6739413-6FFE-4772-B0DF-E30164F97D49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  <comment ref="N19" authorId="2" shapeId="0" xr:uid="{13FA6366-D555-4C51-87B9-CC8904890EE0}">
      <text>
        <r>
          <rPr>
            <b/>
            <sz val="9"/>
            <color rgb="FF000000"/>
            <rFont val="Tahoma"/>
            <family val="2"/>
          </rPr>
          <t>Incluya el año en que se firmó el contrato</t>
        </r>
      </text>
    </comment>
    <comment ref="O19" authorId="2" shapeId="0" xr:uid="{5402C73E-A48E-4A17-A030-E63C1308F7BE}">
      <text>
        <r>
          <rPr>
            <b/>
            <sz val="9"/>
            <color rgb="FF000000"/>
            <rFont val="Tahoma"/>
            <family val="2"/>
          </rPr>
          <t>La equivalencia en SMMLV se calcula automáticamente; sin embargo, asegurese de revisar el resultado</t>
        </r>
      </text>
    </comment>
    <comment ref="B23" authorId="2" shapeId="0" xr:uid="{8DDD2495-441D-493D-80E9-03A4E7F1AF5E}">
      <text>
        <r>
          <rPr>
            <b/>
            <sz val="9"/>
            <color rgb="FF000000"/>
            <rFont val="Tahoma"/>
            <family val="2"/>
          </rPr>
          <t>Carmenza: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Revisar. Aquí dice año final y en el comentario de intrsucción dice año inicial. 
</t>
        </r>
      </text>
    </comment>
  </commentList>
</comments>
</file>

<file path=xl/sharedStrings.xml><?xml version="1.0" encoding="utf-8"?>
<sst xmlns="http://schemas.openxmlformats.org/spreadsheetml/2006/main" count="157" uniqueCount="104">
  <si>
    <t>CARGOS:</t>
  </si>
  <si>
    <t>CUMPLE</t>
  </si>
  <si>
    <t>TITULOS</t>
  </si>
  <si>
    <t>TIPO DE CONTRATO EN EJECUCIÓN</t>
  </si>
  <si>
    <t>CRITERIOS TÉCNICOS Y DE CALIFICACIÓN</t>
  </si>
  <si>
    <t>EXPERIENCIA SUBSANABLE</t>
  </si>
  <si>
    <t>-</t>
  </si>
  <si>
    <t xml:space="preserve">Propio </t>
  </si>
  <si>
    <t>DIRECTOR DE OBRA (50%)</t>
  </si>
  <si>
    <t>SI</t>
  </si>
  <si>
    <t>PREGRADO</t>
  </si>
  <si>
    <t>Suscrito por sociedad</t>
  </si>
  <si>
    <t>CRITERIOS TÉCNICOS Y DE CALIDAD</t>
  </si>
  <si>
    <t>Mayor acompañamiento Director de Obra</t>
  </si>
  <si>
    <t>HABILITANTE</t>
  </si>
  <si>
    <t>HABILITADO</t>
  </si>
  <si>
    <t>ESPECIALIZACIÓN</t>
  </si>
  <si>
    <t>2 años</t>
  </si>
  <si>
    <t>MAYOR PERMANENCIA DIRECTOR DE OBRA</t>
  </si>
  <si>
    <t>NO</t>
  </si>
  <si>
    <t>PREGRADO + ESPECIALIZACIÓN</t>
  </si>
  <si>
    <t>Suscrito por consorcio</t>
  </si>
  <si>
    <t>NO HABILITANTE</t>
  </si>
  <si>
    <t>NO HABILITADO</t>
  </si>
  <si>
    <t>MAESTRIA</t>
  </si>
  <si>
    <t>3 años</t>
  </si>
  <si>
    <t>RESIDENTE DE OBRA</t>
  </si>
  <si>
    <t>PREGRADO + ESPECIALIZACIÓN + MAESTRIA</t>
  </si>
  <si>
    <t>Suscrito por unión temporal</t>
  </si>
  <si>
    <t>PUNTAJE</t>
  </si>
  <si>
    <t>RESIDENTE ADMINISTRATIVO</t>
  </si>
  <si>
    <t>PREGRADO + ESPECIALIZACIÓN + MAESTRIA + DOCTORADO</t>
  </si>
  <si>
    <t>RESIDENTE DE ARQUEOLOGÍA</t>
  </si>
  <si>
    <t xml:space="preserve">PREGRADO + MAESTRIA </t>
  </si>
  <si>
    <t>NO CUMPLE</t>
  </si>
  <si>
    <t>HSEQ</t>
  </si>
  <si>
    <t>PREGRADO + MAESTRIA + DOCTORADO</t>
  </si>
  <si>
    <t>OFERTA ECONÓMICA</t>
  </si>
  <si>
    <t>Valor oferta económica</t>
  </si>
  <si>
    <t>ASESOR ESTRUCTURAL</t>
  </si>
  <si>
    <t>ESTIMULO A LA INDUSTRIA NACIONAL</t>
  </si>
  <si>
    <t xml:space="preserve">Bienes y/o servicios nacionales </t>
  </si>
  <si>
    <t>ASESOR ELÉCTRICO</t>
  </si>
  <si>
    <t>Bienes y/o servicios extranjeros</t>
  </si>
  <si>
    <t>ASESOR HIDRÁULICO</t>
  </si>
  <si>
    <t>Media Aritmética</t>
  </si>
  <si>
    <t>Media Aritmética Alta</t>
  </si>
  <si>
    <t>Media Geométrica</t>
  </si>
  <si>
    <t>Menor Valor</t>
  </si>
  <si>
    <t>Año</t>
  </si>
  <si>
    <t>Salario mínimo mensual</t>
  </si>
  <si>
    <t>Incremento %</t>
  </si>
  <si>
    <t xml:space="preserve"> LLENAR LAS SIGUIENTES CASILLAS PARA COMENZAR A EVALUAR </t>
  </si>
  <si>
    <t>INSTITUTO DISTRITAL DE PATRIMONIO CULTURAL</t>
  </si>
  <si>
    <t>IDPC-CMA-XXX-2022</t>
  </si>
  <si>
    <t>OBJETO:</t>
  </si>
  <si>
    <t>(Cod. 637) “DISEÑOS Y ESTUDIOS TÉCNICOS REQUERIDOS PARA LA CONSTRUCCIÓN Y ACTIVACIÓN DEL PARQUE DE LA CALLE 26, LA RECONCILIACIÓN UBICADO EN EL COSTADO OCCIDENTAL DEL CEMENTERIO CENTRAL DE BOGOTÁ”</t>
  </si>
  <si>
    <t>MODALIDAD:</t>
  </si>
  <si>
    <t>Concurso de Méritos</t>
  </si>
  <si>
    <t>PRESUPUESTO OFICIAL ESTIMADO:</t>
  </si>
  <si>
    <r>
      <t xml:space="preserve">REQUISITO:      </t>
    </r>
    <r>
      <rPr>
        <b/>
        <sz val="10"/>
        <rFont val="Arial"/>
        <family val="2"/>
      </rPr>
      <t>(EXP. MÍNIMA HABILITANTE DEL PROPONENTE - Para Mipymes y empresas emprendimientos de mujeres</t>
    </r>
  </si>
  <si>
    <r>
      <t xml:space="preserve">En la ejecución de </t>
    </r>
    <r>
      <rPr>
        <b/>
        <sz val="10"/>
        <rFont val="Arial"/>
        <family val="2"/>
      </rPr>
      <t>MAXIMO CINCO (05)  CONTRATOS</t>
    </r>
    <r>
      <rPr>
        <sz val="10"/>
        <rFont val="Arial"/>
        <family val="2"/>
      </rPr>
      <t xml:space="preserve"> cuyo objeto o alcance sea consultorías en estudios y diseños de parques o plazas o plazoletas o alamedas cuya sumatoria de áreas intervenidas en los contratos allegados sean mayores o iguales a 20.000 m2.
</t>
    </r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El proponente deberá obligatoriamente presentar UN (01) de los contratos cuyo objeto sea consultoría en estudios y diseños para el reforzamiento estructural de inmuebles declarados como Bienes de Interés Cultural del orden Nacional, Departamental, Municipal o Distrital.
</t>
    </r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Los contratos deben estar terminados antes de la fecha de cierre del presente proceso de selección y cuya sumatoria deberá ser igual o superior al cien por ciento (100%) del presupuesto oficial estimado para este proceso de selección, expresado en salarios mínimos legales mensuales vigentes (SMMLV) del 2021. 
</t>
    </r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proponente podrá presentar UN (01) contrato donde de cumplimiento a las notas 1 y 2 descritas líneas arriba que lo habiliten técnicamente.
</t>
    </r>
    <r>
      <rPr>
        <b/>
        <i/>
        <sz val="10"/>
        <rFont val="Arial"/>
        <family val="2"/>
      </rPr>
      <t>Cada uno de los contratos debe estar registrado en el RUP e identificado en el Clasificador de Bienes y Servicios de las Naciones Unidas UNSPSC en el tercer nivel, en al menos TRES (03) de los códigos descritos en los pliegos de condiciones</t>
    </r>
    <r>
      <rPr>
        <b/>
        <i/>
        <u/>
        <sz val="10"/>
        <rFont val="Arial"/>
        <family val="2"/>
      </rPr>
      <t xml:space="preserve">
</t>
    </r>
  </si>
  <si>
    <r>
      <t xml:space="preserve">REQUISITO:      </t>
    </r>
    <r>
      <rPr>
        <b/>
        <sz val="10"/>
        <rFont val="Arial"/>
        <family val="2"/>
      </rPr>
      <t>(EXP. MÍNIMA HABILITANTE DEL PROPONENTE -Para aquellos proponentes a los cuales no le sea aplicable los criterios habilitantes diferenciadores</t>
    </r>
  </si>
  <si>
    <r>
      <t xml:space="preserve">En la ejecución de </t>
    </r>
    <r>
      <rPr>
        <b/>
        <sz val="10"/>
        <rFont val="Arial"/>
        <family val="2"/>
      </rPr>
      <t>MAXIMO TRES (03)</t>
    </r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>CONTRATOS</t>
    </r>
    <r>
      <rPr>
        <sz val="10"/>
        <rFont val="Arial"/>
        <family val="2"/>
      </rPr>
      <t xml:space="preserve"> cuyo objeto o alcance sea consultorías en estudios y diseños de parques o plazas o plazoletas o alamedas cuya sumatoria de áreas intervenidas en los contratos allegados sean mayores o iguales a 20.000 m2.
</t>
    </r>
    <r>
      <rPr>
        <b/>
        <sz val="10"/>
        <rFont val="Arial"/>
        <family val="2"/>
      </rPr>
      <t>Nota 1:</t>
    </r>
    <r>
      <rPr>
        <sz val="10"/>
        <rFont val="Arial"/>
        <family val="2"/>
      </rPr>
      <t xml:space="preserve"> El proponente deberá obligatoriamente presentar UN (01) de los contratos cuyo objeto sea consultoría en estudios y diseños para el reforzamiento estructural de inmuebles declarados como Bienes de Interés Cultural del orden Nacional, Departamental, Municipal o Distrital.
</t>
    </r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Los contratos deben estar terminados antes de la fecha de cierre del presente proceso de selección y cuya sumatoria deberá ser igual o superior al cien por ciento (100%) del presupuesto oficial estimado para este proceso de selección, expresado en salarios mínimos legales mensuales vigentes (SMMLV) del 2021. 
</t>
    </r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proponente podrá presentar UN (01) contrato donde de cumplimiento a las notas 1 y 2 descritas líneas arriba que lo habiliten técnicamente.
</t>
    </r>
    <r>
      <rPr>
        <b/>
        <i/>
        <sz val="10"/>
        <rFont val="Arial"/>
        <family val="2"/>
      </rPr>
      <t>Cada uno de los contratos debe estar registrado en el RUP e identificado en el Clasificador de Bienes y Servicios de las Naciones Unidas UNSPSC en el tercer nivel, en al menos TRES (03) de los códigos descritos en los pliegos de condiciones</t>
    </r>
    <r>
      <rPr>
        <b/>
        <i/>
        <u/>
        <sz val="10"/>
        <rFont val="Arial"/>
        <family val="2"/>
      </rPr>
      <t xml:space="preserve">
</t>
    </r>
  </si>
  <si>
    <t>PROPONENTE:</t>
  </si>
  <si>
    <t>PROCESO DE CONCURSO DE MÉRITOS No. IDPC-CMA-XXX-2022</t>
  </si>
  <si>
    <t xml:space="preserve">uno </t>
  </si>
  <si>
    <t xml:space="preserve"> FORMATO EXPERIENCIA DEL PROPONENTE MÍNIMA HABILITANTE</t>
  </si>
  <si>
    <t>dos</t>
  </si>
  <si>
    <t>PROCESO:</t>
  </si>
  <si>
    <t>Tipo:</t>
  </si>
  <si>
    <t>Número de Proceso</t>
  </si>
  <si>
    <t>Plataforma:</t>
  </si>
  <si>
    <t>Secop II</t>
  </si>
  <si>
    <t xml:space="preserve"> FECHA EVALUACIÓN</t>
  </si>
  <si>
    <t>tres</t>
  </si>
  <si>
    <r>
      <t xml:space="preserve">PROPONENTE 
</t>
    </r>
    <r>
      <rPr>
        <b/>
        <sz val="10"/>
        <rFont val="Arial"/>
        <family val="2"/>
      </rPr>
      <t>(Persona Natural, Jurídica, Consorcio o Unión Temporal):</t>
    </r>
  </si>
  <si>
    <t>MIEMBRO 1:</t>
  </si>
  <si>
    <t>PORCENTAJE DE PARTICIPACIÓN:</t>
  </si>
  <si>
    <t>MIEMBRO 2:</t>
  </si>
  <si>
    <t>MIEMBRO 3:</t>
  </si>
  <si>
    <t>smmv 2018</t>
  </si>
  <si>
    <t>Equivalencia</t>
  </si>
  <si>
    <t>PRESUPUESTO OFICIAL EN SMMLV - 2021 - 100%:</t>
  </si>
  <si>
    <t>REQUISITO MIPYMES Y EMPRESAS EMPRENDIMIENTOS DE MUJERES:</t>
  </si>
  <si>
    <t>CÓDIGOS RUP:</t>
  </si>
  <si>
    <t>No.</t>
  </si>
  <si>
    <t>NÚMERO DEL CONTRATO REGISTRADO EN EL RUP (Incluir PAG.)</t>
  </si>
  <si>
    <t>ENTIDAD CONTRATANTE</t>
  </si>
  <si>
    <t>OBJETO DEL CONTRATO</t>
  </si>
  <si>
    <t>FECHA DE INICIO</t>
  </si>
  <si>
    <t>FECHA FINALIZACIÓN</t>
  </si>
  <si>
    <t>CODIGOS CLASIFICACIÓN  UNSPSC</t>
  </si>
  <si>
    <t>NOMBRE PARTICIPANTE QUE APORTA LA EXPERIENCIA</t>
  </si>
  <si>
    <t>PORCENTAJE PARTICIPACION EN EL CONSORCIO O UNIÓN TEMPORAL</t>
  </si>
  <si>
    <t>VALOR TOTAL CONTRATO EN PESOS</t>
  </si>
  <si>
    <t>AÑO DE FINALIZACIÓN DEL CONTRATO</t>
  </si>
  <si>
    <t>SMMLV CORRESPONDIENTE SEGÚN AÑO DE FINALIZACIÓN</t>
  </si>
  <si>
    <t>VALOR DEL CONTRATO EN SMMLV 
X 
PORCENTAJE PARTICIPACIÓN</t>
  </si>
  <si>
    <t>SUMATORIA DE CONTRATOS APORTADOS. SMMLV</t>
  </si>
  <si>
    <t>FRIMA DE LA PERSONA NATURAL, JURIDICA, CONSORCIO O UNION TEMPORAL</t>
  </si>
  <si>
    <t>REQUISITO PROPONENTES A LOS CUALES NO LE SEA APLICABLE LOS CRITERIOS HABILITANTES DIFERENCIADORES:</t>
  </si>
  <si>
    <t>IDPC-CMA-001-2022</t>
  </si>
  <si>
    <t xml:space="preserve"> FORMATO 12 EXPERIENCIA DEL PROPONENTE MÍNIMA HABILITANTE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</si>
</sst>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#,##0;[Red]\-&quot;$&quot;#,##0"/>
    <numFmt numFmtId="165" formatCode="_-* #,##0.00\ &quot;€&quot;_-;\-* #,##0.00\ &quot;€&quot;_-;_-* &quot;-&quot;??\ &quot;€&quot;_-;_-@_-"/>
    <numFmt numFmtId="166" formatCode="_-[$$-240A]* #,##0.00_-;\-[$$-240A]* #,##0.00_-;_-[$$-240A]* &quot;-&quot;??_-;_-@_-"/>
    <numFmt numFmtId="167" formatCode="_([$$-240A]\ * #,##0_);_([$$-240A]\ * \(#,##0\);_([$$-240A]\ 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_-;_-@_-"/>
    <numFmt numFmtId="170" formatCode="[$-C0A]dd\-mmm\-yy;@"/>
    <numFmt numFmtId="171" formatCode="_([$$-240A]\ * #,##0.00_);_([$$-240A]\ * \(#,##0.00\);_([$$-240A]\ * &quot;-&quot;??_);_(@_)"/>
  </numFmts>
  <fonts count="25" x14ac:knownFonts="1">
    <font>
      <sz val="10"/>
      <name val="Arial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sz val="10"/>
      <color indexed="64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b/>
      <sz val="9"/>
      <color indexed="81"/>
      <name val="Tahoma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49">
    <xf numFmtId="0" fontId="0" fillId="0" borderId="0" xfId="0"/>
    <xf numFmtId="0" fontId="1" fillId="0" borderId="1" xfId="0" applyFont="1" applyBorder="1" applyAlignment="1" applyProtection="1">
      <alignment vertical="center" wrapText="1"/>
      <protection hidden="1"/>
    </xf>
    <xf numFmtId="0" fontId="1" fillId="0" borderId="2" xfId="0" applyFont="1" applyBorder="1" applyAlignment="1" applyProtection="1">
      <alignment vertical="center" wrapText="1"/>
      <protection hidden="1"/>
    </xf>
    <xf numFmtId="0" fontId="1" fillId="0" borderId="1" xfId="0" applyFont="1" applyBorder="1"/>
    <xf numFmtId="0" fontId="0" fillId="0" borderId="1" xfId="0" applyBorder="1"/>
    <xf numFmtId="0" fontId="1" fillId="0" borderId="5" xfId="0" applyFont="1" applyBorder="1" applyAlignment="1" applyProtection="1">
      <alignment vertical="center" wrapText="1"/>
      <protection hidden="1"/>
    </xf>
    <xf numFmtId="0" fontId="1" fillId="0" borderId="6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9" fontId="0" fillId="0" borderId="0" xfId="3" applyFont="1" applyBorder="1"/>
    <xf numFmtId="0" fontId="0" fillId="0" borderId="7" xfId="0" applyBorder="1"/>
    <xf numFmtId="0" fontId="1" fillId="0" borderId="5" xfId="0" applyFont="1" applyBorder="1"/>
    <xf numFmtId="0" fontId="2" fillId="0" borderId="5" xfId="0" applyFont="1" applyBorder="1"/>
    <xf numFmtId="9" fontId="1" fillId="0" borderId="0" xfId="3" applyFont="1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0" fillId="0" borderId="6" xfId="0" applyBorder="1"/>
    <xf numFmtId="9" fontId="1" fillId="0" borderId="0" xfId="0" applyNumberFormat="1" applyFont="1"/>
    <xf numFmtId="0" fontId="1" fillId="0" borderId="6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6" xfId="4" applyFont="1" applyBorder="1" applyAlignment="1">
      <alignment vertical="center"/>
    </xf>
    <xf numFmtId="0" fontId="4" fillId="0" borderId="6" xfId="5" applyFont="1" applyBorder="1" applyAlignment="1">
      <alignment vertical="center"/>
    </xf>
    <xf numFmtId="0" fontId="5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 applyProtection="1">
      <alignment vertical="center"/>
      <protection hidden="1"/>
    </xf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Protection="1">
      <protection hidden="1"/>
    </xf>
    <xf numFmtId="0" fontId="1" fillId="0" borderId="14" xfId="0" applyFont="1" applyBorder="1" applyProtection="1">
      <protection hidden="1"/>
    </xf>
    <xf numFmtId="0" fontId="7" fillId="0" borderId="14" xfId="0" applyFont="1" applyBorder="1" applyAlignment="1" applyProtection="1">
      <alignment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1" fillId="0" borderId="0" xfId="4" applyFont="1"/>
    <xf numFmtId="0" fontId="1" fillId="0" borderId="14" xfId="0" applyFont="1" applyBorder="1" applyAlignment="1" applyProtection="1">
      <alignment horizontal="center" vertical="center"/>
      <protection hidden="1"/>
    </xf>
    <xf numFmtId="0" fontId="8" fillId="0" borderId="14" xfId="0" applyFont="1" applyBorder="1" applyAlignment="1" applyProtection="1">
      <alignment vertical="center" wrapText="1"/>
      <protection hidden="1"/>
    </xf>
    <xf numFmtId="0" fontId="9" fillId="3" borderId="14" xfId="0" applyFont="1" applyFill="1" applyBorder="1" applyAlignment="1" applyProtection="1">
      <alignment vertical="center" wrapText="1"/>
      <protection hidden="1"/>
    </xf>
    <xf numFmtId="0" fontId="4" fillId="0" borderId="0" xfId="5" applyFont="1" applyAlignment="1">
      <alignment vertical="center"/>
    </xf>
    <xf numFmtId="0" fontId="1" fillId="0" borderId="14" xfId="0" applyFont="1" applyBorder="1" applyAlignment="1" applyProtection="1">
      <alignment horizontal="center" vertical="center" wrapText="1"/>
      <protection hidden="1"/>
    </xf>
    <xf numFmtId="166" fontId="6" fillId="0" borderId="14" xfId="1" applyNumberFormat="1" applyFont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1" fillId="0" borderId="14" xfId="0" applyFont="1" applyBorder="1" applyAlignment="1" applyProtection="1">
      <alignment horizontal="left" vertical="top" wrapText="1"/>
      <protection hidden="1"/>
    </xf>
    <xf numFmtId="0" fontId="12" fillId="0" borderId="0" xfId="0" applyFont="1" applyAlignment="1" applyProtection="1">
      <alignment vertical="center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166" fontId="1" fillId="0" borderId="0" xfId="0" applyNumberFormat="1" applyFont="1" applyProtection="1">
      <protection hidden="1"/>
    </xf>
    <xf numFmtId="0" fontId="13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" xfId="0" applyFont="1" applyBorder="1" applyProtection="1">
      <protection hidden="1"/>
    </xf>
    <xf numFmtId="0" fontId="1" fillId="0" borderId="3" xfId="0" applyFont="1" applyBorder="1" applyProtection="1">
      <protection hidden="1"/>
    </xf>
    <xf numFmtId="0" fontId="1" fillId="0" borderId="3" xfId="0" applyFont="1" applyBorder="1" applyAlignment="1" applyProtection="1">
      <alignment vertical="top" wrapText="1"/>
      <protection hidden="1"/>
    </xf>
    <xf numFmtId="0" fontId="1" fillId="0" borderId="4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7" xfId="0" applyFont="1" applyBorder="1" applyProtection="1">
      <protection hidden="1"/>
    </xf>
    <xf numFmtId="0" fontId="1" fillId="3" borderId="6" xfId="0" applyFont="1" applyFill="1" applyBorder="1" applyProtection="1">
      <protection hidden="1"/>
    </xf>
    <xf numFmtId="0" fontId="15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Protection="1">
      <protection hidden="1"/>
    </xf>
    <xf numFmtId="0" fontId="15" fillId="3" borderId="14" xfId="0" applyFont="1" applyFill="1" applyBorder="1" applyAlignment="1" applyProtection="1">
      <alignment horizontal="center" vertical="center"/>
      <protection hidden="1"/>
    </xf>
    <xf numFmtId="0" fontId="15" fillId="3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vertical="top" wrapText="1"/>
      <protection hidden="1"/>
    </xf>
    <xf numFmtId="0" fontId="1" fillId="3" borderId="6" xfId="6" applyFill="1" applyBorder="1" applyAlignment="1">
      <alignment horizontal="center" vertical="center"/>
    </xf>
    <xf numFmtId="0" fontId="1" fillId="3" borderId="6" xfId="4" applyFont="1" applyFill="1" applyBorder="1"/>
    <xf numFmtId="0" fontId="1" fillId="3" borderId="0" xfId="4" applyFont="1" applyFill="1"/>
    <xf numFmtId="0" fontId="1" fillId="3" borderId="7" xfId="4" applyFont="1" applyFill="1" applyBorder="1"/>
    <xf numFmtId="0" fontId="6" fillId="3" borderId="6" xfId="6" applyFont="1" applyFill="1" applyBorder="1" applyAlignment="1">
      <alignment vertical="center" wrapText="1"/>
    </xf>
    <xf numFmtId="0" fontId="16" fillId="3" borderId="6" xfId="5" applyFont="1" applyFill="1" applyBorder="1" applyAlignment="1">
      <alignment vertical="center" wrapText="1"/>
    </xf>
    <xf numFmtId="0" fontId="12" fillId="3" borderId="6" xfId="5" applyFont="1" applyFill="1" applyBorder="1" applyAlignment="1">
      <alignment vertical="center" wrapText="1"/>
    </xf>
    <xf numFmtId="0" fontId="12" fillId="3" borderId="0" xfId="5" applyFont="1" applyFill="1" applyAlignment="1">
      <alignment vertical="center" wrapText="1"/>
    </xf>
    <xf numFmtId="0" fontId="12" fillId="3" borderId="0" xfId="5" applyFont="1" applyFill="1" applyAlignment="1">
      <alignment horizontal="center" vertical="center" wrapText="1"/>
    </xf>
    <xf numFmtId="0" fontId="12" fillId="3" borderId="0" xfId="5" applyFont="1" applyFill="1" applyAlignment="1">
      <alignment horizontal="right" vertical="center" wrapText="1"/>
    </xf>
    <xf numFmtId="0" fontId="12" fillId="3" borderId="7" xfId="5" applyFont="1" applyFill="1" applyBorder="1" applyAlignment="1">
      <alignment vertical="center" wrapText="1"/>
    </xf>
    <xf numFmtId="0" fontId="4" fillId="3" borderId="7" xfId="5" applyFont="1" applyFill="1" applyBorder="1" applyAlignment="1">
      <alignment vertical="center"/>
    </xf>
    <xf numFmtId="0" fontId="8" fillId="3" borderId="6" xfId="0" applyFont="1" applyFill="1" applyBorder="1" applyAlignment="1" applyProtection="1">
      <alignment vertical="center"/>
      <protection hidden="1"/>
    </xf>
    <xf numFmtId="9" fontId="12" fillId="0" borderId="25" xfId="3" applyFont="1" applyFill="1" applyBorder="1" applyAlignment="1">
      <alignment vertical="center" wrapText="1"/>
    </xf>
    <xf numFmtId="0" fontId="8" fillId="3" borderId="7" xfId="0" applyFont="1" applyFill="1" applyBorder="1" applyAlignment="1" applyProtection="1">
      <alignment vertical="center"/>
      <protection hidden="1"/>
    </xf>
    <xf numFmtId="49" fontId="17" fillId="3" borderId="6" xfId="0" applyNumberFormat="1" applyFont="1" applyFill="1" applyBorder="1" applyAlignment="1" applyProtection="1">
      <alignment horizontal="center" vertical="center"/>
      <protection hidden="1"/>
    </xf>
    <xf numFmtId="0" fontId="12" fillId="3" borderId="7" xfId="0" applyFont="1" applyFill="1" applyBorder="1" applyAlignment="1" applyProtection="1">
      <alignment vertical="center"/>
      <protection hidden="1"/>
    </xf>
    <xf numFmtId="49" fontId="12" fillId="0" borderId="6" xfId="0" applyNumberFormat="1" applyFont="1" applyBorder="1" applyAlignment="1" applyProtection="1">
      <alignment horizontal="right" vertical="center"/>
      <protection locked="0" hidden="1"/>
    </xf>
    <xf numFmtId="49" fontId="12" fillId="0" borderId="0" xfId="0" applyNumberFormat="1" applyFont="1" applyAlignment="1" applyProtection="1">
      <alignment horizontal="right" vertical="center"/>
      <protection locked="0" hidden="1"/>
    </xf>
    <xf numFmtId="49" fontId="12" fillId="0" borderId="0" xfId="0" applyNumberFormat="1" applyFont="1" applyAlignment="1" applyProtection="1">
      <alignment horizontal="center" vertical="center"/>
      <protection locked="0" hidden="1"/>
    </xf>
    <xf numFmtId="49" fontId="12" fillId="0" borderId="0" xfId="0" applyNumberFormat="1" applyFont="1" applyAlignment="1" applyProtection="1">
      <alignment horizontal="right" vertical="center" wrapText="1"/>
      <protection locked="0" hidden="1"/>
    </xf>
    <xf numFmtId="167" fontId="12" fillId="0" borderId="0" xfId="1" applyNumberFormat="1" applyFont="1" applyFill="1" applyBorder="1" applyAlignment="1" applyProtection="1">
      <alignment horizontal="center" vertical="center"/>
      <protection locked="0" hidden="1"/>
    </xf>
    <xf numFmtId="2" fontId="12" fillId="0" borderId="7" xfId="1" applyNumberFormat="1" applyFont="1" applyFill="1" applyBorder="1" applyAlignment="1" applyProtection="1">
      <alignment horizontal="center" vertical="center"/>
      <protection locked="0" hidden="1"/>
    </xf>
    <xf numFmtId="0" fontId="16" fillId="0" borderId="0" xfId="0" applyFont="1" applyAlignment="1" applyProtection="1">
      <alignment vertical="center"/>
      <protection hidden="1"/>
    </xf>
    <xf numFmtId="2" fontId="15" fillId="0" borderId="25" xfId="1" applyNumberFormat="1" applyFont="1" applyFill="1" applyBorder="1" applyAlignment="1" applyProtection="1">
      <alignment horizontal="center" vertical="center"/>
      <protection locked="0" hidden="1"/>
    </xf>
    <xf numFmtId="168" fontId="12" fillId="0" borderId="0" xfId="2" applyFont="1" applyFill="1" applyAlignment="1" applyProtection="1">
      <alignment vertical="center"/>
      <protection hidden="1"/>
    </xf>
    <xf numFmtId="169" fontId="12" fillId="0" borderId="0" xfId="0" applyNumberFormat="1" applyFont="1" applyAlignment="1" applyProtection="1">
      <alignment vertical="center"/>
      <protection hidden="1"/>
    </xf>
    <xf numFmtId="2" fontId="12" fillId="0" borderId="0" xfId="0" applyNumberFormat="1" applyFont="1" applyAlignment="1" applyProtection="1">
      <alignment vertical="center"/>
      <protection hidden="1"/>
    </xf>
    <xf numFmtId="0" fontId="12" fillId="6" borderId="23" xfId="6" applyFont="1" applyFill="1" applyBorder="1" applyAlignment="1">
      <alignment horizontal="center" vertical="center" wrapText="1"/>
    </xf>
    <xf numFmtId="0" fontId="12" fillId="6" borderId="24" xfId="6" applyFont="1" applyFill="1" applyBorder="1" applyAlignment="1">
      <alignment horizontal="center" vertical="center" wrapText="1"/>
    </xf>
    <xf numFmtId="0" fontId="12" fillId="6" borderId="16" xfId="6" applyFont="1" applyFill="1" applyBorder="1" applyAlignment="1">
      <alignment vertical="center" wrapText="1"/>
    </xf>
    <xf numFmtId="0" fontId="12" fillId="6" borderId="18" xfId="6" applyFont="1" applyFill="1" applyBorder="1" applyAlignment="1">
      <alignment vertical="center" wrapText="1"/>
    </xf>
    <xf numFmtId="0" fontId="19" fillId="0" borderId="7" xfId="6" applyFont="1" applyBorder="1" applyAlignment="1">
      <alignment horizontal="center" vertical="center" wrapText="1"/>
    </xf>
    <xf numFmtId="0" fontId="20" fillId="6" borderId="23" xfId="6" applyFont="1" applyFill="1" applyBorder="1" applyAlignment="1">
      <alignment horizontal="center" vertical="center" wrapText="1"/>
    </xf>
    <xf numFmtId="0" fontId="20" fillId="6" borderId="24" xfId="6" applyFont="1" applyFill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vertical="center"/>
      <protection hidden="1"/>
    </xf>
    <xf numFmtId="0" fontId="6" fillId="3" borderId="6" xfId="0" applyFont="1" applyFill="1" applyBorder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1" fillId="3" borderId="0" xfId="0" applyFont="1" applyFill="1" applyAlignment="1" applyProtection="1">
      <alignment vertical="center" wrapText="1"/>
      <protection hidden="1"/>
    </xf>
    <xf numFmtId="0" fontId="1" fillId="3" borderId="7" xfId="0" applyFont="1" applyFill="1" applyBorder="1" applyAlignment="1" applyProtection="1">
      <alignment vertical="center" wrapText="1"/>
      <protection hidden="1"/>
    </xf>
    <xf numFmtId="0" fontId="1" fillId="3" borderId="7" xfId="0" applyFont="1" applyFill="1" applyBorder="1" applyAlignment="1" applyProtection="1">
      <alignment vertical="center"/>
      <protection hidden="1"/>
    </xf>
    <xf numFmtId="0" fontId="6" fillId="3" borderId="6" xfId="0" applyFont="1" applyFill="1" applyBorder="1" applyProtection="1">
      <protection hidden="1"/>
    </xf>
    <xf numFmtId="0" fontId="6" fillId="2" borderId="15" xfId="0" applyFont="1" applyFill="1" applyBorder="1" applyAlignment="1" applyProtection="1">
      <alignment horizontal="center" vertical="center" wrapText="1"/>
      <protection hidden="1"/>
    </xf>
    <xf numFmtId="0" fontId="6" fillId="2" borderId="24" xfId="0" applyFont="1" applyFill="1" applyBorder="1" applyAlignment="1" applyProtection="1">
      <alignment horizontal="center" vertical="center" wrapText="1"/>
      <protection hidden="1"/>
    </xf>
    <xf numFmtId="0" fontId="6" fillId="5" borderId="24" xfId="0" applyFont="1" applyFill="1" applyBorder="1" applyAlignment="1" applyProtection="1">
      <alignment horizontal="center" vertical="center" wrapText="1"/>
      <protection hidden="1"/>
    </xf>
    <xf numFmtId="0" fontId="6" fillId="3" borderId="7" xfId="0" applyFont="1" applyFill="1" applyBorder="1" applyProtection="1">
      <protection hidden="1"/>
    </xf>
    <xf numFmtId="0" fontId="12" fillId="0" borderId="0" xfId="0" applyFont="1" applyAlignment="1" applyProtection="1">
      <alignment vertical="top" wrapText="1"/>
      <protection hidden="1"/>
    </xf>
    <xf numFmtId="0" fontId="12" fillId="0" borderId="22" xfId="0" applyFont="1" applyBorder="1" applyAlignment="1" applyProtection="1">
      <alignment vertical="top" wrapText="1"/>
      <protection hidden="1"/>
    </xf>
    <xf numFmtId="0" fontId="12" fillId="0" borderId="7" xfId="0" applyFont="1" applyBorder="1" applyAlignment="1" applyProtection="1">
      <alignment vertical="top" wrapText="1"/>
      <protection hidden="1"/>
    </xf>
    <xf numFmtId="167" fontId="1" fillId="0" borderId="0" xfId="1" applyNumberFormat="1" applyFont="1" applyBorder="1" applyProtection="1">
      <protection hidden="1"/>
    </xf>
    <xf numFmtId="0" fontId="21" fillId="2" borderId="33" xfId="0" applyFont="1" applyFill="1" applyBorder="1" applyAlignment="1" applyProtection="1">
      <alignment horizontal="center" vertical="center"/>
      <protection hidden="1"/>
    </xf>
    <xf numFmtId="0" fontId="12" fillId="0" borderId="34" xfId="0" applyFont="1" applyBorder="1" applyAlignment="1" applyProtection="1">
      <alignment horizontal="center" vertical="center" wrapText="1"/>
      <protection locked="0" hidden="1"/>
    </xf>
    <xf numFmtId="0" fontId="7" fillId="0" borderId="34" xfId="0" applyFont="1" applyBorder="1" applyAlignment="1" applyProtection="1">
      <alignment horizontal="center" vertical="center" wrapText="1"/>
      <protection locked="0" hidden="1"/>
    </xf>
    <xf numFmtId="170" fontId="7" fillId="0" borderId="34" xfId="0" applyNumberFormat="1" applyFont="1" applyBorder="1" applyAlignment="1" applyProtection="1">
      <alignment horizontal="center" vertical="center" wrapText="1"/>
      <protection locked="0" hidden="1"/>
    </xf>
    <xf numFmtId="49" fontId="7" fillId="0" borderId="35" xfId="0" applyNumberFormat="1" applyFont="1" applyBorder="1" applyAlignment="1" applyProtection="1">
      <alignment horizontal="center" vertical="center" wrapText="1"/>
      <protection locked="0" hidden="1"/>
    </xf>
    <xf numFmtId="9" fontId="7" fillId="0" borderId="34" xfId="3" applyFont="1" applyFill="1" applyBorder="1" applyAlignment="1" applyProtection="1">
      <alignment horizontal="center" vertical="center" wrapText="1"/>
      <protection locked="0" hidden="1"/>
    </xf>
    <xf numFmtId="171" fontId="7" fillId="0" borderId="34" xfId="7" applyNumberFormat="1" applyFont="1" applyFill="1" applyBorder="1" applyAlignment="1" applyProtection="1">
      <alignment horizontal="right" vertical="center" wrapText="1"/>
      <protection locked="0" hidden="1"/>
    </xf>
    <xf numFmtId="1" fontId="12" fillId="6" borderId="34" xfId="7" applyNumberFormat="1" applyFont="1" applyFill="1" applyBorder="1" applyAlignment="1" applyProtection="1">
      <alignment horizontal="center" vertical="center" wrapText="1"/>
      <protection locked="0" hidden="1"/>
    </xf>
    <xf numFmtId="167" fontId="12" fillId="6" borderId="34" xfId="7" applyNumberFormat="1" applyFont="1" applyFill="1" applyBorder="1" applyAlignment="1" applyProtection="1">
      <alignment horizontal="center" vertical="center" wrapText="1"/>
      <protection hidden="1"/>
    </xf>
    <xf numFmtId="2" fontId="1" fillId="0" borderId="0" xfId="0" applyNumberFormat="1" applyFont="1" applyProtection="1">
      <protection hidden="1"/>
    </xf>
    <xf numFmtId="9" fontId="1" fillId="0" borderId="0" xfId="3" applyFont="1" applyProtection="1">
      <protection hidden="1"/>
    </xf>
    <xf numFmtId="0" fontId="21" fillId="2" borderId="15" xfId="0" applyFont="1" applyFill="1" applyBorder="1" applyAlignment="1" applyProtection="1">
      <alignment horizontal="center" vertical="center"/>
      <protection hidden="1"/>
    </xf>
    <xf numFmtId="0" fontId="12" fillId="0" borderId="24" xfId="0" applyFont="1" applyBorder="1" applyAlignment="1" applyProtection="1">
      <alignment horizontal="center" vertical="center" wrapText="1"/>
      <protection locked="0" hidden="1"/>
    </xf>
    <xf numFmtId="0" fontId="7" fillId="0" borderId="24" xfId="0" applyFont="1" applyBorder="1" applyAlignment="1" applyProtection="1">
      <alignment horizontal="center" vertical="center" wrapText="1"/>
      <protection locked="0" hidden="1"/>
    </xf>
    <xf numFmtId="170" fontId="7" fillId="0" borderId="24" xfId="0" applyNumberFormat="1" applyFont="1" applyBorder="1" applyAlignment="1" applyProtection="1">
      <alignment horizontal="center" vertical="center" wrapText="1"/>
      <protection locked="0" hidden="1"/>
    </xf>
    <xf numFmtId="49" fontId="7" fillId="0" borderId="16" xfId="0" applyNumberFormat="1" applyFont="1" applyBorder="1" applyAlignment="1" applyProtection="1">
      <alignment horizontal="center" vertical="center" wrapText="1"/>
      <protection locked="0" hidden="1"/>
    </xf>
    <xf numFmtId="9" fontId="7" fillId="0" borderId="24" xfId="3" applyFont="1" applyFill="1" applyBorder="1" applyAlignment="1" applyProtection="1">
      <alignment horizontal="center" vertical="center" wrapText="1"/>
      <protection locked="0" hidden="1"/>
    </xf>
    <xf numFmtId="171" fontId="7" fillId="0" borderId="24" xfId="7" applyNumberFormat="1" applyFont="1" applyFill="1" applyBorder="1" applyAlignment="1" applyProtection="1">
      <alignment horizontal="right" vertical="center" wrapText="1"/>
      <protection locked="0" hidden="1"/>
    </xf>
    <xf numFmtId="1" fontId="12" fillId="6" borderId="24" xfId="7" applyNumberFormat="1" applyFont="1" applyFill="1" applyBorder="1" applyAlignment="1" applyProtection="1">
      <alignment horizontal="center" vertical="center" wrapText="1"/>
      <protection locked="0" hidden="1"/>
    </xf>
    <xf numFmtId="167" fontId="12" fillId="6" borderId="24" xfId="7" applyNumberFormat="1" applyFont="1" applyFill="1" applyBorder="1" applyAlignment="1" applyProtection="1">
      <alignment horizontal="center" vertical="center" wrapText="1"/>
      <protection hidden="1"/>
    </xf>
    <xf numFmtId="0" fontId="21" fillId="2" borderId="37" xfId="0" applyFont="1" applyFill="1" applyBorder="1" applyAlignment="1" applyProtection="1">
      <alignment horizontal="center" vertical="center"/>
      <protection hidden="1"/>
    </xf>
    <xf numFmtId="0" fontId="21" fillId="2" borderId="38" xfId="0" applyFont="1" applyFill="1" applyBorder="1" applyAlignment="1" applyProtection="1">
      <alignment horizontal="center" vertical="center"/>
      <protection hidden="1"/>
    </xf>
    <xf numFmtId="171" fontId="12" fillId="4" borderId="42" xfId="8" applyNumberFormat="1" applyFont="1" applyFill="1" applyBorder="1" applyAlignment="1" applyProtection="1">
      <alignment horizontal="right" vertical="center" wrapText="1"/>
      <protection locked="0" hidden="1"/>
    </xf>
    <xf numFmtId="2" fontId="6" fillId="0" borderId="0" xfId="0" applyNumberFormat="1" applyFont="1" applyProtection="1">
      <protection hidden="1"/>
    </xf>
    <xf numFmtId="0" fontId="1" fillId="3" borderId="0" xfId="0" applyFont="1" applyFill="1" applyProtection="1">
      <protection hidden="1"/>
    </xf>
    <xf numFmtId="49" fontId="7" fillId="0" borderId="0" xfId="0" applyNumberFormat="1" applyFont="1" applyAlignment="1" applyProtection="1">
      <alignment vertical="center" wrapText="1"/>
      <protection locked="0" hidden="1"/>
    </xf>
    <xf numFmtId="49" fontId="13" fillId="0" borderId="0" xfId="0" applyNumberFormat="1" applyFont="1" applyAlignment="1" applyProtection="1">
      <alignment vertical="center" wrapText="1"/>
      <protection locked="0" hidden="1"/>
    </xf>
    <xf numFmtId="0" fontId="1" fillId="0" borderId="0" xfId="0" applyFont="1" applyAlignment="1" applyProtection="1">
      <alignment vertical="top" wrapText="1"/>
      <protection hidden="1"/>
    </xf>
    <xf numFmtId="0" fontId="12" fillId="0" borderId="47" xfId="0" applyFont="1" applyBorder="1" applyAlignment="1" applyProtection="1">
      <alignment horizontal="center" vertical="center" wrapText="1"/>
      <protection locked="0" hidden="1"/>
    </xf>
    <xf numFmtId="0" fontId="7" fillId="0" borderId="47" xfId="0" applyFont="1" applyBorder="1" applyAlignment="1" applyProtection="1">
      <alignment horizontal="center" vertical="center" wrapText="1"/>
      <protection locked="0" hidden="1"/>
    </xf>
    <xf numFmtId="170" fontId="7" fillId="0" borderId="47" xfId="0" applyNumberFormat="1" applyFont="1" applyBorder="1" applyAlignment="1" applyProtection="1">
      <alignment horizontal="center" vertical="center" wrapText="1"/>
      <protection locked="0" hidden="1"/>
    </xf>
    <xf numFmtId="49" fontId="7" fillId="0" borderId="48" xfId="0" applyNumberFormat="1" applyFont="1" applyBorder="1" applyAlignment="1" applyProtection="1">
      <alignment horizontal="center" vertical="center" wrapText="1"/>
      <protection locked="0" hidden="1"/>
    </xf>
    <xf numFmtId="9" fontId="7" fillId="0" borderId="47" xfId="3" applyFont="1" applyFill="1" applyBorder="1" applyAlignment="1" applyProtection="1">
      <alignment horizontal="center" vertical="center" wrapText="1"/>
      <protection locked="0" hidden="1"/>
    </xf>
    <xf numFmtId="171" fontId="7" fillId="0" borderId="47" xfId="7" applyNumberFormat="1" applyFont="1" applyFill="1" applyBorder="1" applyAlignment="1" applyProtection="1">
      <alignment horizontal="right" vertical="center" wrapText="1"/>
      <protection locked="0" hidden="1"/>
    </xf>
    <xf numFmtId="1" fontId="12" fillId="6" borderId="47" xfId="7" applyNumberFormat="1" applyFont="1" applyFill="1" applyBorder="1" applyAlignment="1" applyProtection="1">
      <alignment horizontal="center" vertical="center" wrapText="1"/>
      <protection locked="0" hidden="1"/>
    </xf>
    <xf numFmtId="167" fontId="12" fillId="6" borderId="50" xfId="7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2" borderId="12" xfId="0" applyFont="1" applyFill="1" applyBorder="1" applyAlignment="1" applyProtection="1">
      <alignment horizontal="center" vertical="center" wrapText="1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hidden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center" vertical="center" wrapText="1"/>
      <protection hidden="1"/>
    </xf>
    <xf numFmtId="0" fontId="9" fillId="3" borderId="13" xfId="0" applyFont="1" applyFill="1" applyBorder="1" applyAlignment="1" applyProtection="1">
      <alignment horizontal="center" vertical="center" wrapText="1"/>
      <protection hidden="1"/>
    </xf>
    <xf numFmtId="0" fontId="9" fillId="3" borderId="14" xfId="0" applyFont="1" applyFill="1" applyBorder="1" applyAlignment="1" applyProtection="1">
      <alignment horizontal="center" vertical="center"/>
      <protection hidden="1"/>
    </xf>
    <xf numFmtId="0" fontId="1" fillId="0" borderId="14" xfId="0" applyFont="1" applyBorder="1"/>
    <xf numFmtId="0" fontId="15" fillId="3" borderId="12" xfId="0" applyFont="1" applyFill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wrapText="1"/>
    </xf>
    <xf numFmtId="0" fontId="15" fillId="4" borderId="12" xfId="0" applyFont="1" applyFill="1" applyBorder="1" applyAlignment="1" applyProtection="1">
      <alignment horizontal="center" vertical="center"/>
      <protection hidden="1"/>
    </xf>
    <xf numFmtId="0" fontId="15" fillId="4" borderId="13" xfId="0" applyFont="1" applyFill="1" applyBorder="1" applyAlignment="1" applyProtection="1">
      <alignment horizontal="center" vertical="center"/>
      <protection hidden="1"/>
    </xf>
    <xf numFmtId="14" fontId="15" fillId="5" borderId="12" xfId="0" applyNumberFormat="1" applyFont="1" applyFill="1" applyBorder="1" applyAlignment="1" applyProtection="1">
      <alignment horizontal="center" vertical="center"/>
      <protection hidden="1"/>
    </xf>
    <xf numFmtId="14" fontId="15" fillId="5" borderId="13" xfId="0" applyNumberFormat="1" applyFont="1" applyFill="1" applyBorder="1" applyAlignment="1" applyProtection="1">
      <alignment horizontal="center" vertical="center"/>
      <protection hidden="1"/>
    </xf>
    <xf numFmtId="0" fontId="12" fillId="6" borderId="15" xfId="6" applyFont="1" applyFill="1" applyBorder="1" applyAlignment="1">
      <alignment horizontal="center" vertical="center" wrapText="1"/>
    </xf>
    <xf numFmtId="0" fontId="12" fillId="6" borderId="16" xfId="6" applyFont="1" applyFill="1" applyBorder="1" applyAlignment="1">
      <alignment horizontal="center" vertical="center" wrapText="1"/>
    </xf>
    <xf numFmtId="0" fontId="15" fillId="3" borderId="16" xfId="6" applyFont="1" applyFill="1" applyBorder="1" applyAlignment="1" applyProtection="1">
      <alignment horizontal="center" vertical="center" wrapText="1"/>
      <protection locked="0"/>
    </xf>
    <xf numFmtId="0" fontId="15" fillId="3" borderId="17" xfId="6" applyFont="1" applyFill="1" applyBorder="1" applyAlignment="1" applyProtection="1">
      <alignment horizontal="center" vertical="center" wrapText="1"/>
      <protection locked="0"/>
    </xf>
    <xf numFmtId="0" fontId="15" fillId="3" borderId="18" xfId="6" applyFont="1" applyFill="1" applyBorder="1" applyAlignment="1" applyProtection="1">
      <alignment horizontal="center" vertical="center" wrapText="1"/>
      <protection locked="0"/>
    </xf>
    <xf numFmtId="0" fontId="12" fillId="6" borderId="19" xfId="6" applyFont="1" applyFill="1" applyBorder="1" applyAlignment="1">
      <alignment horizontal="center" vertical="center" wrapText="1"/>
    </xf>
    <xf numFmtId="0" fontId="12" fillId="6" borderId="20" xfId="6" applyFont="1" applyFill="1" applyBorder="1" applyAlignment="1">
      <alignment horizontal="center" vertical="center" wrapText="1"/>
    </xf>
    <xf numFmtId="0" fontId="12" fillId="6" borderId="6" xfId="6" applyFont="1" applyFill="1" applyBorder="1" applyAlignment="1">
      <alignment horizontal="center" vertical="center" wrapText="1"/>
    </xf>
    <xf numFmtId="0" fontId="12" fillId="6" borderId="26" xfId="6" applyFont="1" applyFill="1" applyBorder="1" applyAlignment="1">
      <alignment horizontal="center" vertical="center" wrapText="1"/>
    </xf>
    <xf numFmtId="0" fontId="12" fillId="6" borderId="28" xfId="6" applyFont="1" applyFill="1" applyBorder="1" applyAlignment="1">
      <alignment horizontal="center" vertical="center" wrapText="1"/>
    </xf>
    <xf numFmtId="0" fontId="12" fillId="6" borderId="29" xfId="6" applyFont="1" applyFill="1" applyBorder="1" applyAlignment="1">
      <alignment horizontal="center" vertical="center" wrapText="1"/>
    </xf>
    <xf numFmtId="0" fontId="12" fillId="0" borderId="21" xfId="0" applyFont="1" applyBorder="1" applyAlignment="1" applyProtection="1">
      <alignment horizontal="center" vertical="center" wrapText="1"/>
      <protection hidden="1"/>
    </xf>
    <xf numFmtId="0" fontId="12" fillId="0" borderId="22" xfId="0" applyFont="1" applyBorder="1" applyAlignment="1" applyProtection="1">
      <alignment horizontal="center" vertical="center" wrapText="1"/>
      <protection hidden="1"/>
    </xf>
    <xf numFmtId="0" fontId="12" fillId="0" borderId="20" xfId="0" applyFont="1" applyBorder="1" applyAlignment="1" applyProtection="1">
      <alignment horizontal="center" vertical="center" wrapText="1"/>
      <protection hidden="1"/>
    </xf>
    <xf numFmtId="0" fontId="12" fillId="0" borderId="27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26" xfId="0" applyFont="1" applyBorder="1" applyAlignment="1" applyProtection="1">
      <alignment horizontal="center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hidden="1"/>
    </xf>
    <xf numFmtId="0" fontId="12" fillId="0" borderId="31" xfId="0" applyFont="1" applyBorder="1" applyAlignment="1" applyProtection="1">
      <alignment horizontal="center" vertical="center" wrapText="1"/>
      <protection hidden="1"/>
    </xf>
    <xf numFmtId="0" fontId="12" fillId="0" borderId="29" xfId="0" applyFont="1" applyBorder="1" applyAlignment="1" applyProtection="1">
      <alignment horizontal="center" vertical="center" wrapText="1"/>
      <protection hidden="1"/>
    </xf>
    <xf numFmtId="0" fontId="12" fillId="6" borderId="23" xfId="6" applyFont="1" applyFill="1" applyBorder="1" applyAlignment="1">
      <alignment horizontal="center" vertical="center" wrapText="1"/>
    </xf>
    <xf numFmtId="0" fontId="12" fillId="0" borderId="16" xfId="6" applyFont="1" applyBorder="1" applyAlignment="1">
      <alignment horizontal="center" vertical="center" wrapText="1"/>
    </xf>
    <xf numFmtId="0" fontId="12" fillId="0" borderId="17" xfId="6" applyFont="1" applyBorder="1" applyAlignment="1">
      <alignment horizontal="center" vertical="center" wrapText="1"/>
    </xf>
    <xf numFmtId="0" fontId="12" fillId="0" borderId="23" xfId="6" applyFont="1" applyBorder="1" applyAlignment="1">
      <alignment horizontal="center" vertical="center" wrapText="1"/>
    </xf>
    <xf numFmtId="0" fontId="6" fillId="6" borderId="24" xfId="6" applyFont="1" applyFill="1" applyBorder="1" applyAlignment="1">
      <alignment horizontal="center" vertical="center" wrapText="1"/>
    </xf>
    <xf numFmtId="49" fontId="12" fillId="6" borderId="32" xfId="0" applyNumberFormat="1" applyFont="1" applyFill="1" applyBorder="1" applyAlignment="1" applyProtection="1">
      <alignment horizontal="right" vertical="center" wrapText="1"/>
      <protection locked="0" hidden="1"/>
    </xf>
    <xf numFmtId="49" fontId="12" fillId="6" borderId="17" xfId="0" applyNumberFormat="1" applyFont="1" applyFill="1" applyBorder="1" applyAlignment="1" applyProtection="1">
      <alignment horizontal="right" vertical="center" wrapText="1"/>
      <protection locked="0" hidden="1"/>
    </xf>
    <xf numFmtId="49" fontId="12" fillId="6" borderId="23" xfId="0" applyNumberFormat="1" applyFont="1" applyFill="1" applyBorder="1" applyAlignment="1" applyProtection="1">
      <alignment horizontal="right" vertical="center" wrapText="1"/>
      <protection locked="0" hidden="1"/>
    </xf>
    <xf numFmtId="167" fontId="15" fillId="0" borderId="16" xfId="1" applyNumberFormat="1" applyFont="1" applyFill="1" applyBorder="1" applyAlignment="1" applyProtection="1">
      <alignment horizontal="center" vertical="center" wrapText="1"/>
      <protection locked="0" hidden="1"/>
    </xf>
    <xf numFmtId="167" fontId="15" fillId="0" borderId="23" xfId="1" applyNumberFormat="1" applyFont="1" applyFill="1" applyBorder="1" applyAlignment="1" applyProtection="1">
      <alignment horizontal="center" vertical="center" wrapText="1"/>
      <protection locked="0" hidden="1"/>
    </xf>
    <xf numFmtId="49" fontId="6" fillId="6" borderId="16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6" borderId="23" xfId="0" applyNumberFormat="1" applyFont="1" applyFill="1" applyBorder="1" applyAlignment="1" applyProtection="1">
      <alignment horizontal="center" vertical="center" wrapText="1"/>
      <protection locked="0" hidden="1"/>
    </xf>
    <xf numFmtId="49" fontId="1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49" fontId="1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0" borderId="16" xfId="5" applyFont="1" applyBorder="1" applyAlignment="1">
      <alignment horizontal="left" vertical="top" wrapText="1"/>
    </xf>
    <xf numFmtId="0" fontId="18" fillId="0" borderId="17" xfId="5" applyFont="1" applyBorder="1" applyAlignment="1">
      <alignment horizontal="left" vertical="top" wrapText="1"/>
    </xf>
    <xf numFmtId="0" fontId="18" fillId="0" borderId="18" xfId="5" applyFont="1" applyBorder="1" applyAlignment="1">
      <alignment horizontal="left" vertical="top" wrapText="1"/>
    </xf>
    <xf numFmtId="49" fontId="12" fillId="6" borderId="32" xfId="0" applyNumberFormat="1" applyFont="1" applyFill="1" applyBorder="1" applyAlignment="1" applyProtection="1">
      <alignment horizontal="center" vertical="center"/>
      <protection locked="0" hidden="1"/>
    </xf>
    <xf numFmtId="49" fontId="12" fillId="6" borderId="23" xfId="0" applyNumberFormat="1" applyFont="1" applyFill="1" applyBorder="1" applyAlignment="1" applyProtection="1">
      <alignment horizontal="center" vertical="center"/>
      <protection locked="0" hidden="1"/>
    </xf>
    <xf numFmtId="0" fontId="6" fillId="2" borderId="16" xfId="0" applyFont="1" applyFill="1" applyBorder="1" applyAlignment="1" applyProtection="1">
      <alignment horizontal="center" vertical="center" wrapText="1"/>
      <protection hidden="1"/>
    </xf>
    <xf numFmtId="0" fontId="6" fillId="2" borderId="23" xfId="0" applyFont="1" applyFill="1" applyBorder="1" applyAlignment="1" applyProtection="1">
      <alignment horizontal="center" vertical="center" wrapText="1"/>
      <protection hidden="1"/>
    </xf>
    <xf numFmtId="0" fontId="6" fillId="6" borderId="16" xfId="0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22" fillId="0" borderId="35" xfId="0" applyFont="1" applyBorder="1" applyAlignment="1" applyProtection="1">
      <alignment horizontal="justify" vertical="center" wrapText="1"/>
      <protection locked="0" hidden="1"/>
    </xf>
    <xf numFmtId="0" fontId="22" fillId="0" borderId="36" xfId="0" applyFont="1" applyBorder="1" applyAlignment="1" applyProtection="1">
      <alignment horizontal="justify" vertical="center" wrapText="1"/>
      <protection locked="0" hidden="1"/>
    </xf>
    <xf numFmtId="166" fontId="7" fillId="0" borderId="35" xfId="1" applyNumberFormat="1" applyFont="1" applyFill="1" applyBorder="1" applyAlignment="1" applyProtection="1">
      <alignment horizontal="center" vertical="center" wrapText="1"/>
      <protection locked="0" hidden="1"/>
    </xf>
    <xf numFmtId="166" fontId="7" fillId="0" borderId="36" xfId="1" applyNumberFormat="1" applyFont="1" applyFill="1" applyBorder="1" applyAlignment="1" applyProtection="1">
      <alignment horizontal="center" vertical="center" wrapText="1"/>
      <protection locked="0" hidden="1"/>
    </xf>
    <xf numFmtId="2" fontId="12" fillId="0" borderId="35" xfId="7" applyNumberFormat="1" applyFont="1" applyFill="1" applyBorder="1" applyAlignment="1" applyProtection="1">
      <alignment horizontal="center" vertical="center" wrapText="1"/>
      <protection hidden="1"/>
    </xf>
    <xf numFmtId="2" fontId="12" fillId="0" borderId="4" xfId="7" applyNumberFormat="1" applyFont="1" applyFill="1" applyBorder="1" applyAlignment="1" applyProtection="1">
      <alignment horizontal="center" vertical="center" wrapText="1"/>
      <protection hidden="1"/>
    </xf>
    <xf numFmtId="0" fontId="22" fillId="0" borderId="16" xfId="0" applyFont="1" applyBorder="1" applyAlignment="1" applyProtection="1">
      <alignment horizontal="justify" vertical="center" wrapText="1"/>
      <protection locked="0" hidden="1"/>
    </xf>
    <xf numFmtId="0" fontId="22" fillId="0" borderId="23" xfId="0" applyFont="1" applyBorder="1" applyAlignment="1" applyProtection="1">
      <alignment horizontal="justify" vertical="center" wrapText="1"/>
      <protection locked="0" hidden="1"/>
    </xf>
    <xf numFmtId="166" fontId="7" fillId="0" borderId="16" xfId="1" applyNumberFormat="1" applyFont="1" applyFill="1" applyBorder="1" applyAlignment="1" applyProtection="1">
      <alignment horizontal="center" vertical="center" wrapText="1"/>
      <protection locked="0" hidden="1"/>
    </xf>
    <xf numFmtId="166" fontId="7" fillId="0" borderId="23" xfId="1" applyNumberFormat="1" applyFont="1" applyFill="1" applyBorder="1" applyAlignment="1" applyProtection="1">
      <alignment horizontal="center" vertical="center" wrapText="1"/>
      <protection locked="0" hidden="1"/>
    </xf>
    <xf numFmtId="2" fontId="12" fillId="0" borderId="16" xfId="7" applyNumberFormat="1" applyFont="1" applyFill="1" applyBorder="1" applyAlignment="1" applyProtection="1">
      <alignment horizontal="center" vertical="center" wrapText="1"/>
      <protection hidden="1"/>
    </xf>
    <xf numFmtId="2" fontId="12" fillId="0" borderId="18" xfId="7" applyNumberFormat="1" applyFont="1" applyFill="1" applyBorder="1" applyAlignment="1" applyProtection="1">
      <alignment horizontal="center" vertical="center" wrapText="1"/>
      <protection hidden="1"/>
    </xf>
    <xf numFmtId="49" fontId="12" fillId="0" borderId="44" xfId="0" applyNumberFormat="1" applyFont="1" applyBorder="1" applyAlignment="1" applyProtection="1">
      <alignment horizontal="center" vertical="center" wrapText="1"/>
      <protection locked="0" hidden="1"/>
    </xf>
    <xf numFmtId="49" fontId="12" fillId="0" borderId="45" xfId="0" applyNumberFormat="1" applyFont="1" applyBorder="1" applyAlignment="1" applyProtection="1">
      <alignment horizontal="center" vertical="center" wrapText="1"/>
      <protection locked="0" hidden="1"/>
    </xf>
    <xf numFmtId="49" fontId="12" fillId="0" borderId="46" xfId="0" applyNumberFormat="1" applyFont="1" applyBorder="1" applyAlignment="1" applyProtection="1">
      <alignment horizontal="center" vertical="center" wrapText="1"/>
      <protection locked="0" hidden="1"/>
    </xf>
    <xf numFmtId="171" fontId="15" fillId="4" borderId="39" xfId="8" applyNumberFormat="1" applyFont="1" applyFill="1" applyBorder="1" applyAlignment="1" applyProtection="1">
      <alignment horizontal="right" vertical="center" wrapText="1"/>
      <protection locked="0" hidden="1"/>
    </xf>
    <xf numFmtId="0" fontId="9" fillId="4" borderId="40" xfId="0" applyFont="1" applyFill="1" applyBorder="1"/>
    <xf numFmtId="0" fontId="9" fillId="4" borderId="41" xfId="0" applyFont="1" applyFill="1" applyBorder="1"/>
    <xf numFmtId="2" fontId="12" fillId="0" borderId="39" xfId="7" applyNumberFormat="1" applyFont="1" applyFill="1" applyBorder="1" applyAlignment="1" applyProtection="1">
      <alignment horizontal="center" vertical="center" wrapText="1"/>
      <protection hidden="1"/>
    </xf>
    <xf numFmtId="2" fontId="12" fillId="0" borderId="41" xfId="7" applyNumberFormat="1" applyFont="1" applyFill="1" applyBorder="1" applyAlignment="1" applyProtection="1">
      <alignment horizontal="center" vertical="center" wrapText="1"/>
      <protection hidden="1"/>
    </xf>
    <xf numFmtId="49" fontId="13" fillId="0" borderId="6" xfId="0" applyNumberFormat="1" applyFont="1" applyBorder="1" applyAlignment="1" applyProtection="1">
      <alignment horizontal="left" vertical="center" wrapText="1"/>
      <protection locked="0"/>
    </xf>
    <xf numFmtId="49" fontId="13" fillId="0" borderId="0" xfId="0" applyNumberFormat="1" applyFont="1" applyAlignment="1" applyProtection="1">
      <alignment horizontal="left" vertical="center" wrapText="1"/>
      <protection locked="0"/>
    </xf>
    <xf numFmtId="49" fontId="13" fillId="0" borderId="7" xfId="0" applyNumberFormat="1" applyFont="1" applyBorder="1" applyAlignment="1" applyProtection="1">
      <alignment horizontal="left" vertical="center" wrapText="1"/>
      <protection locked="0"/>
    </xf>
    <xf numFmtId="49" fontId="13" fillId="0" borderId="28" xfId="0" applyNumberFormat="1" applyFont="1" applyBorder="1" applyAlignment="1" applyProtection="1">
      <alignment horizontal="left" vertical="center" wrapText="1"/>
      <protection locked="0"/>
    </xf>
    <xf numFmtId="49" fontId="13" fillId="0" borderId="31" xfId="0" applyNumberFormat="1" applyFont="1" applyBorder="1" applyAlignment="1" applyProtection="1">
      <alignment horizontal="left" vertical="center" wrapText="1"/>
      <protection locked="0"/>
    </xf>
    <xf numFmtId="49" fontId="13" fillId="0" borderId="43" xfId="0" applyNumberFormat="1" applyFont="1" applyBorder="1" applyAlignment="1" applyProtection="1">
      <alignment horizontal="left" vertical="center" wrapText="1"/>
      <protection locked="0"/>
    </xf>
    <xf numFmtId="0" fontId="22" fillId="0" borderId="48" xfId="0" applyFont="1" applyBorder="1" applyAlignment="1" applyProtection="1">
      <alignment horizontal="justify" vertical="center" wrapText="1"/>
      <protection locked="0" hidden="1"/>
    </xf>
    <xf numFmtId="0" fontId="22" fillId="0" borderId="49" xfId="0" applyFont="1" applyBorder="1" applyAlignment="1" applyProtection="1">
      <alignment horizontal="justify" vertical="center" wrapText="1"/>
      <protection locked="0" hidden="1"/>
    </xf>
    <xf numFmtId="166" fontId="7" fillId="0" borderId="48" xfId="1" applyNumberFormat="1" applyFont="1" applyFill="1" applyBorder="1" applyAlignment="1" applyProtection="1">
      <alignment horizontal="center" vertical="center" wrapText="1"/>
      <protection locked="0" hidden="1"/>
    </xf>
    <xf numFmtId="166" fontId="7" fillId="0" borderId="49" xfId="1" applyNumberFormat="1" applyFont="1" applyFill="1" applyBorder="1" applyAlignment="1" applyProtection="1">
      <alignment horizontal="center" vertical="center" wrapText="1"/>
      <protection locked="0" hidden="1"/>
    </xf>
    <xf numFmtId="2" fontId="12" fillId="0" borderId="51" xfId="7" applyNumberFormat="1" applyFont="1" applyFill="1" applyBorder="1" applyAlignment="1" applyProtection="1">
      <alignment horizontal="center" vertical="center" wrapText="1"/>
      <protection hidden="1"/>
    </xf>
    <xf numFmtId="2" fontId="12" fillId="0" borderId="46" xfId="7" applyNumberFormat="1" applyFont="1" applyFill="1" applyBorder="1" applyAlignment="1" applyProtection="1">
      <alignment horizontal="center" vertical="center" wrapText="1"/>
      <protection hidden="1"/>
    </xf>
  </cellXfs>
  <cellStyles count="9">
    <cellStyle name="Moneda" xfId="1" builtinId="4"/>
    <cellStyle name="Moneda [0]" xfId="2" builtinId="7"/>
    <cellStyle name="Moneda 3" xfId="7" xr:uid="{72845B89-F52B-4528-8166-EBC4A00FC453}"/>
    <cellStyle name="Moneda 3 2" xfId="8" xr:uid="{5F9D2190-0476-4252-8B8A-949697ABC79C}"/>
    <cellStyle name="Normal" xfId="0" builtinId="0"/>
    <cellStyle name="Normal 2" xfId="5" xr:uid="{7432B625-1AFB-4307-BBF4-CE77ED53FD74}"/>
    <cellStyle name="Normal 2 2" xfId="6" xr:uid="{355D50D1-6758-444E-8811-883DB2934BF0}"/>
    <cellStyle name="Normal 2 2 2" xfId="4" xr:uid="{B9A7DE35-AAFF-42DF-B12A-647F8C5D8681}"/>
    <cellStyle name="Porcentaje" xfId="3" builtinId="5"/>
  </cellStyles>
  <dxfs count="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91973</xdr:rowOff>
    </xdr:from>
    <xdr:to>
      <xdr:col>2</xdr:col>
      <xdr:colOff>1131094</xdr:colOff>
      <xdr:row>2</xdr:row>
      <xdr:rowOff>425896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FBD250-3E44-4157-894A-884D8032E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739673"/>
          <a:ext cx="1035844" cy="3339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152400</xdr:rowOff>
    </xdr:from>
    <xdr:to>
      <xdr:col>2</xdr:col>
      <xdr:colOff>1234440</xdr:colOff>
      <xdr:row>4</xdr:row>
      <xdr:rowOff>19226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73217B-658F-4CA4-8BD1-7141C5570C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720" t="2688" r="66778" b="-11677"/>
        <a:stretch/>
      </xdr:blipFill>
      <xdr:spPr>
        <a:xfrm>
          <a:off x="693420" y="152400"/>
          <a:ext cx="1112520" cy="1009826"/>
        </a:xfrm>
        <a:prstGeom prst="rect">
          <a:avLst/>
        </a:prstGeom>
      </xdr:spPr>
    </xdr:pic>
    <xdr:clientData/>
  </xdr:twoCellAnchor>
  <xdr:twoCellAnchor editAs="oneCell">
    <xdr:from>
      <xdr:col>14</xdr:col>
      <xdr:colOff>1021080</xdr:colOff>
      <xdr:row>1</xdr:row>
      <xdr:rowOff>60959</xdr:rowOff>
    </xdr:from>
    <xdr:to>
      <xdr:col>16</xdr:col>
      <xdr:colOff>1188720</xdr:colOff>
      <xdr:row>4</xdr:row>
      <xdr:rowOff>44662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3E176C-C64B-4260-80B4-26CE47FC2C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15" t="-3694" b="-1"/>
        <a:stretch/>
      </xdr:blipFill>
      <xdr:spPr>
        <a:xfrm>
          <a:off x="18013680" y="232409"/>
          <a:ext cx="1739265" cy="955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152400</xdr:rowOff>
    </xdr:from>
    <xdr:to>
      <xdr:col>2</xdr:col>
      <xdr:colOff>1234440</xdr:colOff>
      <xdr:row>4</xdr:row>
      <xdr:rowOff>19226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386391-E066-43E3-9070-C929C40F19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720" t="2688" r="66778" b="-11677"/>
        <a:stretch/>
      </xdr:blipFill>
      <xdr:spPr>
        <a:xfrm>
          <a:off x="693420" y="152400"/>
          <a:ext cx="1112520" cy="1009826"/>
        </a:xfrm>
        <a:prstGeom prst="rect">
          <a:avLst/>
        </a:prstGeom>
      </xdr:spPr>
    </xdr:pic>
    <xdr:clientData/>
  </xdr:twoCellAnchor>
  <xdr:twoCellAnchor editAs="oneCell">
    <xdr:from>
      <xdr:col>14</xdr:col>
      <xdr:colOff>1021080</xdr:colOff>
      <xdr:row>1</xdr:row>
      <xdr:rowOff>60959</xdr:rowOff>
    </xdr:from>
    <xdr:to>
      <xdr:col>16</xdr:col>
      <xdr:colOff>1188720</xdr:colOff>
      <xdr:row>4</xdr:row>
      <xdr:rowOff>44662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3E7389-E321-4D2F-BD2D-B618865D2D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15" t="-3694" b="-1"/>
        <a:stretch/>
      </xdr:blipFill>
      <xdr:spPr>
        <a:xfrm>
          <a:off x="18013680" y="232409"/>
          <a:ext cx="1739265" cy="9552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iel.fernandez\Documents\CONCEJO%20DE%20BOGOTA\PRESUPUESTO%20OFICIAL\2016.11.08%20Ppto%20Concejo%20Comisi&#243;n%203.ra%20-%20ar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22%20ESTRUCTURACI&#211;N%20SPI%202022\COLUMBARIOS\PROCESO%202022\1.%20CONSULTOR&#205;A\1.%20PROYECTO%20DE%20PLIEGOS\3.%20FORMATOS\12.%20Formato%20Experiencia%20proponente_Parque_Reconciliaci&#243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 ESTIMADO"/>
      <sheetName val="AIU SAM"/>
      <sheetName val="FACTOR PREST. SAM"/>
      <sheetName val="AIU "/>
      <sheetName val="FACTOR PRESTACIONAL"/>
      <sheetName val="INSUMOS"/>
      <sheetName val="M.O."/>
      <sheetName val="1.1.1"/>
      <sheetName val="1.1.2"/>
      <sheetName val="1.1.3"/>
      <sheetName val="1.1.4"/>
      <sheetName val="1.1.5"/>
      <sheetName val="1.1.6"/>
      <sheetName val="1.1.15"/>
      <sheetName val="1.1.16"/>
      <sheetName val="1.1.10"/>
      <sheetName val="1.1.18"/>
      <sheetName val="1.1.19"/>
      <sheetName val="2.1.1"/>
      <sheetName val="2.1.2"/>
      <sheetName val="2.1.3"/>
      <sheetName val="2.1.4"/>
      <sheetName val="2.1.5"/>
      <sheetName val="2.1.6"/>
      <sheetName val="2.1.9"/>
      <sheetName val="2.1.10"/>
      <sheetName val="2.1.11"/>
      <sheetName val="2.1.12"/>
      <sheetName val="2.1.13"/>
      <sheetName val="2.1.14"/>
      <sheetName val="2.1.15"/>
      <sheetName val="2.1.29"/>
      <sheetName val="2.1.30"/>
      <sheetName val="2.1.31"/>
      <sheetName val="2.1.32"/>
      <sheetName val="2.1.33"/>
      <sheetName val="4.1.1"/>
      <sheetName val="4.1.15"/>
      <sheetName val="4.1.25"/>
      <sheetName val="4.1.27"/>
      <sheetName val="Hoja2"/>
      <sheetName val="Hoja3"/>
      <sheetName val="Listas"/>
    </sheetNames>
    <sheetDataSet>
      <sheetData sheetId="0"/>
      <sheetData sheetId="1">
        <row r="14">
          <cell r="C14">
            <v>689455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HISTORICO SMMLV"/>
      <sheetName val="FORMATO DE INGRESO"/>
      <sheetName val="EXP. MÍN HAB PROP MIPYMES "/>
      <sheetName val="EXP. MÍN HAB PROP"/>
      <sheetName val="PONDERABLE DECRETO 392 "/>
      <sheetName val="INDUSTRIA NACIONAL"/>
      <sheetName val="PONDERABLE EQUIPO DE TRABAJO"/>
      <sheetName val="PONDERABLE INDUSTRIA NACIONAL"/>
      <sheetName val="PONDERABLE DECRETO 392"/>
      <sheetName val="Residente Obra"/>
      <sheetName val="SSML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">
          <cell r="A6">
            <v>1984</v>
          </cell>
          <cell r="C6">
            <v>11298</v>
          </cell>
        </row>
        <row r="7">
          <cell r="A7">
            <v>1985</v>
          </cell>
          <cell r="C7">
            <v>13558</v>
          </cell>
        </row>
        <row r="8">
          <cell r="A8">
            <v>1986</v>
          </cell>
          <cell r="C8">
            <v>16811</v>
          </cell>
        </row>
        <row r="9">
          <cell r="A9">
            <v>1987</v>
          </cell>
          <cell r="C9">
            <v>20510</v>
          </cell>
        </row>
        <row r="10">
          <cell r="A10">
            <v>1988</v>
          </cell>
          <cell r="C10">
            <v>25637</v>
          </cell>
        </row>
        <row r="11">
          <cell r="A11">
            <v>1989</v>
          </cell>
          <cell r="C11">
            <v>32560</v>
          </cell>
        </row>
        <row r="12">
          <cell r="A12">
            <v>1990</v>
          </cell>
          <cell r="C12">
            <v>41025</v>
          </cell>
        </row>
        <row r="13">
          <cell r="A13">
            <v>1991</v>
          </cell>
          <cell r="C13">
            <v>51716</v>
          </cell>
        </row>
        <row r="14">
          <cell r="A14">
            <v>1992</v>
          </cell>
          <cell r="C14">
            <v>65190</v>
          </cell>
        </row>
        <row r="15">
          <cell r="A15">
            <v>1993</v>
          </cell>
          <cell r="C15">
            <v>81510</v>
          </cell>
        </row>
        <row r="16">
          <cell r="A16">
            <v>1994</v>
          </cell>
          <cell r="C16">
            <v>98700</v>
          </cell>
        </row>
        <row r="17">
          <cell r="A17">
            <v>1995</v>
          </cell>
          <cell r="C17">
            <v>118934</v>
          </cell>
        </row>
        <row r="18">
          <cell r="A18">
            <v>1996</v>
          </cell>
          <cell r="C18">
            <v>142125</v>
          </cell>
        </row>
        <row r="19">
          <cell r="A19">
            <v>1997</v>
          </cell>
          <cell r="C19">
            <v>172005</v>
          </cell>
        </row>
        <row r="20">
          <cell r="A20">
            <v>1998</v>
          </cell>
          <cell r="C20">
            <v>203826</v>
          </cell>
        </row>
        <row r="21">
          <cell r="A21">
            <v>1999</v>
          </cell>
          <cell r="C21">
            <v>236460</v>
          </cell>
        </row>
        <row r="22">
          <cell r="A22">
            <v>2000</v>
          </cell>
          <cell r="C22">
            <v>260100</v>
          </cell>
        </row>
        <row r="23">
          <cell r="A23">
            <v>2001</v>
          </cell>
          <cell r="C23">
            <v>286000</v>
          </cell>
        </row>
        <row r="24">
          <cell r="A24">
            <v>2002</v>
          </cell>
          <cell r="C24">
            <v>309000</v>
          </cell>
        </row>
        <row r="25">
          <cell r="A25">
            <v>2003</v>
          </cell>
          <cell r="C25">
            <v>332000</v>
          </cell>
        </row>
        <row r="26">
          <cell r="A26">
            <v>2004</v>
          </cell>
          <cell r="C26">
            <v>358000</v>
          </cell>
        </row>
        <row r="27">
          <cell r="A27">
            <v>2005</v>
          </cell>
          <cell r="C27">
            <v>381500</v>
          </cell>
        </row>
        <row r="28">
          <cell r="A28">
            <v>2006</v>
          </cell>
          <cell r="C28">
            <v>408000</v>
          </cell>
        </row>
        <row r="29">
          <cell r="A29">
            <v>2007</v>
          </cell>
          <cell r="C29">
            <v>433700</v>
          </cell>
        </row>
        <row r="30">
          <cell r="A30">
            <v>2008</v>
          </cell>
          <cell r="C30">
            <v>461500</v>
          </cell>
        </row>
        <row r="31">
          <cell r="A31">
            <v>2009</v>
          </cell>
          <cell r="C31">
            <v>496900</v>
          </cell>
        </row>
        <row r="32">
          <cell r="A32">
            <v>2010</v>
          </cell>
          <cell r="C32">
            <v>515000</v>
          </cell>
        </row>
        <row r="33">
          <cell r="A33">
            <v>2011</v>
          </cell>
          <cell r="C33">
            <v>535600</v>
          </cell>
        </row>
        <row r="34">
          <cell r="A34">
            <v>2012</v>
          </cell>
          <cell r="C34">
            <v>566700</v>
          </cell>
        </row>
        <row r="35">
          <cell r="A35">
            <v>2013</v>
          </cell>
          <cell r="C35">
            <v>589500</v>
          </cell>
        </row>
        <row r="36">
          <cell r="A36">
            <v>2014</v>
          </cell>
          <cell r="C36">
            <v>616000</v>
          </cell>
        </row>
        <row r="37">
          <cell r="A37">
            <v>2015</v>
          </cell>
          <cell r="C37">
            <v>644350</v>
          </cell>
        </row>
        <row r="38">
          <cell r="A38">
            <v>2016</v>
          </cell>
          <cell r="C38">
            <v>689455</v>
          </cell>
        </row>
        <row r="39">
          <cell r="A39">
            <v>2017</v>
          </cell>
          <cell r="C39">
            <v>737717</v>
          </cell>
        </row>
        <row r="40">
          <cell r="A40">
            <v>2018</v>
          </cell>
          <cell r="C40">
            <v>781242</v>
          </cell>
        </row>
        <row r="41">
          <cell r="A41">
            <v>2019</v>
          </cell>
          <cell r="C41">
            <v>828116</v>
          </cell>
        </row>
        <row r="42">
          <cell r="A42">
            <v>2020</v>
          </cell>
          <cell r="C42">
            <v>877802</v>
          </cell>
        </row>
        <row r="43">
          <cell r="A43">
            <v>2021</v>
          </cell>
          <cell r="C43">
            <v>908526</v>
          </cell>
        </row>
        <row r="44">
          <cell r="A44" t="str">
            <v>Fuente: Ministerio del Trabajo y decretos del Gobierno nacional.</v>
          </cell>
        </row>
        <row r="45">
          <cell r="A45" t="str">
            <v>Nota: desde el 1 de julio de 1984 se unificó el salario mínimo para todos los sectores de la economía.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C5FC-E3AB-4B54-9DA4-7C842F940499}">
  <dimension ref="A1:L14"/>
  <sheetViews>
    <sheetView workbookViewId="0">
      <selection activeCell="D31" sqref="D31"/>
    </sheetView>
  </sheetViews>
  <sheetFormatPr baseColWidth="10" defaultRowHeight="12.75" x14ac:dyDescent="0.2"/>
  <cols>
    <col min="1" max="1" width="30.28515625" bestFit="1" customWidth="1"/>
    <col min="2" max="2" width="8.7109375" bestFit="1" customWidth="1"/>
    <col min="3" max="3" width="57" bestFit="1" customWidth="1"/>
    <col min="4" max="4" width="33.42578125" bestFit="1" customWidth="1"/>
    <col min="5" max="6" width="35.42578125" bestFit="1" customWidth="1"/>
    <col min="7" max="7" width="7.42578125" bestFit="1" customWidth="1"/>
    <col min="8" max="8" width="4" bestFit="1" customWidth="1"/>
    <col min="9" max="9" width="15.7109375" bestFit="1" customWidth="1"/>
    <col min="10" max="10" width="15" bestFit="1" customWidth="1"/>
    <col min="11" max="11" width="26.7109375" bestFit="1" customWidth="1"/>
  </cols>
  <sheetData>
    <row r="1" spans="1:12" x14ac:dyDescent="0.2">
      <c r="A1" s="1" t="s">
        <v>0</v>
      </c>
      <c r="B1" s="2" t="s">
        <v>1</v>
      </c>
      <c r="C1" s="3" t="s">
        <v>2</v>
      </c>
      <c r="D1" s="3" t="s">
        <v>3</v>
      </c>
      <c r="E1" s="153" t="s">
        <v>4</v>
      </c>
      <c r="F1" s="154"/>
      <c r="G1" s="154"/>
      <c r="H1" s="155"/>
      <c r="I1" s="4"/>
      <c r="J1" s="4"/>
      <c r="K1" s="153" t="s">
        <v>5</v>
      </c>
      <c r="L1" s="155"/>
    </row>
    <row r="2" spans="1:12" x14ac:dyDescent="0.2">
      <c r="A2" s="5" t="s">
        <v>6</v>
      </c>
      <c r="B2" s="6" t="s">
        <v>6</v>
      </c>
      <c r="C2" s="5" t="s">
        <v>6</v>
      </c>
      <c r="D2" s="5" t="s">
        <v>7</v>
      </c>
      <c r="E2" s="6" t="s">
        <v>6</v>
      </c>
      <c r="F2" s="7" t="s">
        <v>6</v>
      </c>
      <c r="G2" s="8">
        <v>0</v>
      </c>
      <c r="H2" s="9">
        <v>0</v>
      </c>
      <c r="I2" s="5" t="s">
        <v>6</v>
      </c>
      <c r="J2" s="5" t="s">
        <v>6</v>
      </c>
      <c r="K2" s="6" t="s">
        <v>6</v>
      </c>
      <c r="L2" s="9"/>
    </row>
    <row r="3" spans="1:12" ht="16.5" x14ac:dyDescent="0.3">
      <c r="A3" s="5" t="s">
        <v>8</v>
      </c>
      <c r="B3" s="6" t="s">
        <v>9</v>
      </c>
      <c r="C3" s="10" t="s">
        <v>10</v>
      </c>
      <c r="D3" s="11" t="s">
        <v>11</v>
      </c>
      <c r="E3" s="6" t="s">
        <v>12</v>
      </c>
      <c r="F3" t="s">
        <v>13</v>
      </c>
      <c r="G3" s="12">
        <v>0.6</v>
      </c>
      <c r="H3" s="9">
        <v>100</v>
      </c>
      <c r="I3" s="13" t="s">
        <v>14</v>
      </c>
      <c r="J3" s="13" t="s">
        <v>15</v>
      </c>
      <c r="K3" s="14" t="s">
        <v>16</v>
      </c>
      <c r="L3" s="15" t="s">
        <v>17</v>
      </c>
    </row>
    <row r="4" spans="1:12" ht="25.5" x14ac:dyDescent="0.3">
      <c r="A4" s="5" t="s">
        <v>18</v>
      </c>
      <c r="B4" s="6" t="s">
        <v>19</v>
      </c>
      <c r="C4" s="10" t="s">
        <v>20</v>
      </c>
      <c r="D4" s="11" t="s">
        <v>21</v>
      </c>
      <c r="E4" s="16"/>
      <c r="G4" s="17">
        <v>0.7</v>
      </c>
      <c r="H4" s="9">
        <v>120</v>
      </c>
      <c r="I4" s="13" t="s">
        <v>22</v>
      </c>
      <c r="J4" s="10" t="s">
        <v>23</v>
      </c>
      <c r="K4" s="14" t="s">
        <v>24</v>
      </c>
      <c r="L4" s="15" t="s">
        <v>25</v>
      </c>
    </row>
    <row r="5" spans="1:12" ht="16.5" x14ac:dyDescent="0.3">
      <c r="A5" s="5" t="s">
        <v>26</v>
      </c>
      <c r="B5" s="18"/>
      <c r="C5" s="10" t="s">
        <v>27</v>
      </c>
      <c r="D5" s="11" t="s">
        <v>28</v>
      </c>
      <c r="E5" s="16"/>
      <c r="G5" s="17">
        <v>0.8</v>
      </c>
      <c r="H5" s="9">
        <v>150</v>
      </c>
      <c r="I5" s="13" t="s">
        <v>29</v>
      </c>
      <c r="J5" s="13"/>
      <c r="K5" s="16"/>
      <c r="L5" s="9"/>
    </row>
    <row r="6" spans="1:12" x14ac:dyDescent="0.2">
      <c r="A6" s="19" t="s">
        <v>30</v>
      </c>
      <c r="B6" s="20"/>
      <c r="C6" s="10" t="s">
        <v>31</v>
      </c>
      <c r="D6" s="13"/>
      <c r="E6" s="16"/>
      <c r="G6" s="17">
        <v>0.9</v>
      </c>
      <c r="H6" s="9">
        <v>180</v>
      </c>
      <c r="I6" s="13" t="s">
        <v>1</v>
      </c>
      <c r="J6" s="13"/>
      <c r="K6" s="16"/>
      <c r="L6" s="9"/>
    </row>
    <row r="7" spans="1:12" x14ac:dyDescent="0.2">
      <c r="A7" s="19" t="s">
        <v>32</v>
      </c>
      <c r="B7" s="20"/>
      <c r="C7" s="10" t="s">
        <v>33</v>
      </c>
      <c r="D7" s="13"/>
      <c r="E7" s="16"/>
      <c r="G7" s="17">
        <v>1</v>
      </c>
      <c r="H7" s="9">
        <v>200</v>
      </c>
      <c r="I7" s="13" t="s">
        <v>34</v>
      </c>
      <c r="J7" s="13"/>
      <c r="K7" s="16"/>
      <c r="L7" s="9"/>
    </row>
    <row r="8" spans="1:12" x14ac:dyDescent="0.2">
      <c r="A8" s="19" t="s">
        <v>35</v>
      </c>
      <c r="B8" s="21"/>
      <c r="C8" s="10" t="s">
        <v>36</v>
      </c>
      <c r="D8" s="13"/>
      <c r="E8" s="14" t="s">
        <v>37</v>
      </c>
      <c r="F8" t="s">
        <v>38</v>
      </c>
      <c r="G8">
        <v>700</v>
      </c>
      <c r="H8" s="9">
        <v>700</v>
      </c>
      <c r="I8" s="13"/>
      <c r="J8" s="13"/>
      <c r="K8" s="16"/>
      <c r="L8" s="9"/>
    </row>
    <row r="9" spans="1:12" x14ac:dyDescent="0.2">
      <c r="A9" s="19" t="s">
        <v>39</v>
      </c>
      <c r="B9" s="16"/>
      <c r="C9" s="13"/>
      <c r="D9" s="13"/>
      <c r="E9" s="16" t="s">
        <v>40</v>
      </c>
      <c r="F9" t="s">
        <v>41</v>
      </c>
      <c r="G9">
        <v>100</v>
      </c>
      <c r="H9" s="9">
        <v>100</v>
      </c>
      <c r="I9" s="13"/>
      <c r="J9" s="13"/>
      <c r="K9" s="16"/>
      <c r="L9" s="9"/>
    </row>
    <row r="10" spans="1:12" ht="17.25" thickBot="1" x14ac:dyDescent="0.35">
      <c r="A10" s="22" t="s">
        <v>42</v>
      </c>
      <c r="B10" s="23"/>
      <c r="C10" s="24"/>
      <c r="D10" s="24"/>
      <c r="E10" s="23"/>
      <c r="F10" s="25" t="s">
        <v>43</v>
      </c>
      <c r="G10" s="25">
        <v>50</v>
      </c>
      <c r="H10" s="26">
        <v>50</v>
      </c>
      <c r="I10" s="24"/>
      <c r="J10" s="24"/>
      <c r="K10" s="23"/>
      <c r="L10" s="26"/>
    </row>
    <row r="11" spans="1:12" ht="13.5" thickBot="1" x14ac:dyDescent="0.25">
      <c r="A11" s="27" t="s">
        <v>44</v>
      </c>
      <c r="F11" s="28" t="s">
        <v>45</v>
      </c>
      <c r="G11" s="28" t="s">
        <v>6</v>
      </c>
      <c r="H11" s="28" t="s">
        <v>6</v>
      </c>
    </row>
    <row r="12" spans="1:12" x14ac:dyDescent="0.2">
      <c r="F12" t="s">
        <v>46</v>
      </c>
    </row>
    <row r="13" spans="1:12" x14ac:dyDescent="0.2">
      <c r="F13" t="s">
        <v>47</v>
      </c>
    </row>
    <row r="14" spans="1:12" x14ac:dyDescent="0.2">
      <c r="F14" t="s">
        <v>48</v>
      </c>
    </row>
  </sheetData>
  <mergeCells count="2">
    <mergeCell ref="E1:H1"/>
    <mergeCell ref="K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D8217-474E-4495-A256-CC7FF32AD952}">
  <dimension ref="A1:C27"/>
  <sheetViews>
    <sheetView workbookViewId="0">
      <selection activeCell="D31" sqref="D31"/>
    </sheetView>
  </sheetViews>
  <sheetFormatPr baseColWidth="10" defaultColWidth="11.42578125" defaultRowHeight="12.75" x14ac:dyDescent="0.2"/>
  <cols>
    <col min="1" max="1" width="5" style="29" bestFit="1" customWidth="1"/>
    <col min="2" max="2" width="21" style="29" bestFit="1" customWidth="1"/>
    <col min="3" max="3" width="12.42578125" style="29" bestFit="1" customWidth="1"/>
    <col min="4" max="16384" width="11.42578125" style="29"/>
  </cols>
  <sheetData>
    <row r="1" spans="1:3" x14ac:dyDescent="0.2">
      <c r="A1" s="29" t="s">
        <v>49</v>
      </c>
      <c r="B1" s="29" t="s">
        <v>50</v>
      </c>
      <c r="C1" s="29" t="s">
        <v>51</v>
      </c>
    </row>
    <row r="2" spans="1:3" x14ac:dyDescent="0.2">
      <c r="A2" s="29">
        <v>1997</v>
      </c>
      <c r="B2" s="30">
        <v>172005</v>
      </c>
      <c r="C2" s="31">
        <v>0.21</v>
      </c>
    </row>
    <row r="3" spans="1:3" x14ac:dyDescent="0.2">
      <c r="A3" s="29">
        <v>1998</v>
      </c>
      <c r="B3" s="30">
        <v>203826</v>
      </c>
      <c r="C3" s="31">
        <v>0.185</v>
      </c>
    </row>
    <row r="4" spans="1:3" x14ac:dyDescent="0.2">
      <c r="A4" s="29">
        <v>1999</v>
      </c>
      <c r="B4" s="30">
        <v>236460</v>
      </c>
      <c r="C4" s="31">
        <v>0.16</v>
      </c>
    </row>
    <row r="5" spans="1:3" x14ac:dyDescent="0.2">
      <c r="A5" s="29">
        <v>2000</v>
      </c>
      <c r="B5" s="30">
        <v>260100</v>
      </c>
      <c r="C5" s="31">
        <v>0.1</v>
      </c>
    </row>
    <row r="6" spans="1:3" x14ac:dyDescent="0.2">
      <c r="A6" s="29">
        <v>2001</v>
      </c>
      <c r="B6" s="30">
        <v>286000</v>
      </c>
      <c r="C6" s="31">
        <v>0.1</v>
      </c>
    </row>
    <row r="7" spans="1:3" x14ac:dyDescent="0.2">
      <c r="A7" s="29">
        <v>2002</v>
      </c>
      <c r="B7" s="30">
        <v>309000</v>
      </c>
      <c r="C7" s="31">
        <v>0.08</v>
      </c>
    </row>
    <row r="8" spans="1:3" x14ac:dyDescent="0.2">
      <c r="A8" s="29">
        <v>2003</v>
      </c>
      <c r="B8" s="30">
        <v>332000</v>
      </c>
      <c r="C8" s="31">
        <v>7.3999999999999996E-2</v>
      </c>
    </row>
    <row r="9" spans="1:3" x14ac:dyDescent="0.2">
      <c r="A9" s="29">
        <v>2004</v>
      </c>
      <c r="B9" s="30">
        <v>358000</v>
      </c>
      <c r="C9" s="31">
        <v>7.8E-2</v>
      </c>
    </row>
    <row r="10" spans="1:3" x14ac:dyDescent="0.2">
      <c r="A10" s="29">
        <v>2005</v>
      </c>
      <c r="B10" s="30">
        <v>381500</v>
      </c>
      <c r="C10" s="31">
        <v>6.6000000000000003E-2</v>
      </c>
    </row>
    <row r="11" spans="1:3" x14ac:dyDescent="0.2">
      <c r="A11" s="29">
        <v>2006</v>
      </c>
      <c r="B11" s="30">
        <v>408000</v>
      </c>
      <c r="C11" s="31">
        <v>6.9000000000000006E-2</v>
      </c>
    </row>
    <row r="12" spans="1:3" x14ac:dyDescent="0.2">
      <c r="A12" s="29">
        <v>2007</v>
      </c>
      <c r="B12" s="30">
        <v>433700</v>
      </c>
      <c r="C12" s="31">
        <v>6.3E-2</v>
      </c>
    </row>
    <row r="13" spans="1:3" x14ac:dyDescent="0.2">
      <c r="A13" s="29">
        <v>2008</v>
      </c>
      <c r="B13" s="30">
        <v>461500</v>
      </c>
      <c r="C13" s="31">
        <v>6.4000000000000001E-2</v>
      </c>
    </row>
    <row r="14" spans="1:3" x14ac:dyDescent="0.2">
      <c r="A14" s="29">
        <v>2009</v>
      </c>
      <c r="B14" s="30">
        <v>496900</v>
      </c>
      <c r="C14" s="31">
        <v>7.6999999999999999E-2</v>
      </c>
    </row>
    <row r="15" spans="1:3" x14ac:dyDescent="0.2">
      <c r="A15" s="29">
        <v>2010</v>
      </c>
      <c r="B15" s="30">
        <v>515000</v>
      </c>
      <c r="C15" s="31">
        <v>3.5999999999999997E-2</v>
      </c>
    </row>
    <row r="16" spans="1:3" x14ac:dyDescent="0.2">
      <c r="A16" s="29">
        <v>2011</v>
      </c>
      <c r="B16" s="30">
        <v>535600</v>
      </c>
      <c r="C16" s="31">
        <v>0.04</v>
      </c>
    </row>
    <row r="17" spans="1:3" x14ac:dyDescent="0.2">
      <c r="A17" s="29">
        <v>2012</v>
      </c>
      <c r="B17" s="30">
        <v>566700</v>
      </c>
      <c r="C17" s="31">
        <v>5.8000000000000003E-2</v>
      </c>
    </row>
    <row r="18" spans="1:3" x14ac:dyDescent="0.2">
      <c r="A18" s="29">
        <v>2013</v>
      </c>
      <c r="B18" s="30">
        <v>589500</v>
      </c>
      <c r="C18" s="31">
        <v>4.02E-2</v>
      </c>
    </row>
    <row r="19" spans="1:3" x14ac:dyDescent="0.2">
      <c r="A19" s="29">
        <v>2014</v>
      </c>
      <c r="B19" s="30">
        <v>616000</v>
      </c>
      <c r="C19" s="31">
        <v>4.4999999999999998E-2</v>
      </c>
    </row>
    <row r="20" spans="1:3" x14ac:dyDescent="0.2">
      <c r="A20" s="29">
        <v>2015</v>
      </c>
      <c r="B20" s="30">
        <v>644350</v>
      </c>
      <c r="C20" s="31">
        <v>4.5999999999999999E-2</v>
      </c>
    </row>
    <row r="21" spans="1:3" x14ac:dyDescent="0.2">
      <c r="A21" s="29">
        <v>2016</v>
      </c>
      <c r="B21" s="30">
        <v>689455</v>
      </c>
      <c r="C21" s="31">
        <v>7.0000000000000007E-2</v>
      </c>
    </row>
    <row r="22" spans="1:3" x14ac:dyDescent="0.2">
      <c r="A22" s="29">
        <v>2017</v>
      </c>
      <c r="B22" s="30">
        <v>737717</v>
      </c>
      <c r="C22" s="31">
        <v>7.0000000000000007E-2</v>
      </c>
    </row>
    <row r="23" spans="1:3" x14ac:dyDescent="0.2">
      <c r="A23" s="29">
        <v>2018</v>
      </c>
      <c r="B23" s="30">
        <v>781242</v>
      </c>
      <c r="C23" s="31">
        <v>5.8999999999999997E-2</v>
      </c>
    </row>
    <row r="24" spans="1:3" x14ac:dyDescent="0.2">
      <c r="A24" s="29">
        <v>2019</v>
      </c>
      <c r="B24" s="30">
        <v>828116</v>
      </c>
      <c r="C24" s="31">
        <v>0.06</v>
      </c>
    </row>
    <row r="25" spans="1:3" x14ac:dyDescent="0.2">
      <c r="A25" s="29">
        <v>2020</v>
      </c>
      <c r="B25" s="30">
        <v>877803</v>
      </c>
      <c r="C25" s="31">
        <v>0.06</v>
      </c>
    </row>
    <row r="26" spans="1:3" x14ac:dyDescent="0.2">
      <c r="A26" s="29">
        <v>2021</v>
      </c>
      <c r="B26" s="30">
        <v>908526</v>
      </c>
      <c r="C26" s="31">
        <v>3.5000000000000003E-2</v>
      </c>
    </row>
    <row r="27" spans="1:3" x14ac:dyDescent="0.2">
      <c r="A27" s="29">
        <v>2022</v>
      </c>
      <c r="B27" s="30">
        <v>1000000</v>
      </c>
      <c r="C27" s="31">
        <v>0.1007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966F-2364-40E9-9112-F0B3DD4A960A}">
  <sheetPr>
    <pageSetUpPr fitToPage="1"/>
  </sheetPr>
  <dimension ref="A1:D60"/>
  <sheetViews>
    <sheetView zoomScale="70" zoomScaleNormal="70" zoomScaleSheetLayoutView="50" workbookViewId="0">
      <selection activeCell="D31" sqref="D31"/>
    </sheetView>
  </sheetViews>
  <sheetFormatPr baseColWidth="10" defaultColWidth="11.42578125" defaultRowHeight="12.75" x14ac:dyDescent="0.2"/>
  <cols>
    <col min="1" max="2" width="11.42578125" style="32"/>
    <col min="3" max="3" width="22.5703125" style="32" customWidth="1"/>
    <col min="4" max="4" width="86.140625" style="32" customWidth="1"/>
    <col min="5" max="16384" width="11.42578125" style="32"/>
  </cols>
  <sheetData>
    <row r="1" spans="3:4" ht="25.5" customHeight="1" thickBot="1" x14ac:dyDescent="0.25"/>
    <row r="2" spans="3:4" ht="25.5" customHeight="1" thickBot="1" x14ac:dyDescent="0.25">
      <c r="C2" s="156" t="s">
        <v>52</v>
      </c>
      <c r="D2" s="157"/>
    </row>
    <row r="3" spans="3:4" ht="41.25" customHeight="1" thickBot="1" x14ac:dyDescent="0.25">
      <c r="C3" s="33"/>
      <c r="D3" s="34" t="s">
        <v>53</v>
      </c>
    </row>
    <row r="4" spans="3:4" ht="41.25" customHeight="1" thickBot="1" x14ac:dyDescent="0.25">
      <c r="C4" s="35"/>
      <c r="D4" s="34" t="s">
        <v>54</v>
      </c>
    </row>
    <row r="5" spans="3:4" s="36" customFormat="1" ht="92.45" customHeight="1" thickBot="1" x14ac:dyDescent="0.25">
      <c r="C5" s="37" t="s">
        <v>55</v>
      </c>
      <c r="D5" s="38" t="s">
        <v>56</v>
      </c>
    </row>
    <row r="6" spans="3:4" s="36" customFormat="1" ht="40.5" customHeight="1" thickBot="1" x14ac:dyDescent="0.25">
      <c r="C6" s="37" t="s">
        <v>57</v>
      </c>
      <c r="D6" s="39" t="s">
        <v>58</v>
      </c>
    </row>
    <row r="7" spans="3:4" s="40" customFormat="1" ht="26.25" thickBot="1" x14ac:dyDescent="0.25">
      <c r="C7" s="41" t="s">
        <v>59</v>
      </c>
      <c r="D7" s="42">
        <v>1104260946</v>
      </c>
    </row>
    <row r="8" spans="3:4" s="43" customFormat="1" ht="241.5" customHeight="1" thickBot="1" x14ac:dyDescent="0.25">
      <c r="C8" s="41" t="s">
        <v>60</v>
      </c>
      <c r="D8" s="44" t="s">
        <v>61</v>
      </c>
    </row>
    <row r="9" spans="3:4" s="43" customFormat="1" ht="240.75" customHeight="1" thickBot="1" x14ac:dyDescent="0.25">
      <c r="C9" s="41" t="s">
        <v>62</v>
      </c>
      <c r="D9" s="44" t="s">
        <v>63</v>
      </c>
    </row>
    <row r="10" spans="3:4" s="45" customFormat="1" ht="54" customHeight="1" thickBot="1" x14ac:dyDescent="0.25">
      <c r="C10" s="46" t="s">
        <v>64</v>
      </c>
      <c r="D10" s="47"/>
    </row>
    <row r="11" spans="3:4" s="45" customFormat="1" ht="22.5" customHeight="1" x14ac:dyDescent="0.2"/>
    <row r="12" spans="3:4" s="48" customFormat="1" ht="10.5" customHeight="1" x14ac:dyDescent="0.2"/>
    <row r="13" spans="3:4" s="49" customFormat="1" ht="84" customHeight="1" x14ac:dyDescent="0.2"/>
    <row r="14" spans="3:4" ht="10.5" customHeight="1" x14ac:dyDescent="0.2"/>
    <row r="15" spans="3:4" ht="108" customHeight="1" x14ac:dyDescent="0.2"/>
    <row r="16" spans="3:4" ht="122.25" customHeight="1" x14ac:dyDescent="0.2"/>
    <row r="17" spans="1:1" ht="78.75" customHeight="1" x14ac:dyDescent="0.2"/>
    <row r="18" spans="1:1" ht="65.25" customHeight="1" x14ac:dyDescent="0.2"/>
    <row r="19" spans="1:1" ht="30.4" customHeight="1" x14ac:dyDescent="0.2">
      <c r="A19" s="50"/>
    </row>
    <row r="20" spans="1:1" ht="10.5" customHeight="1" x14ac:dyDescent="0.2"/>
    <row r="21" spans="1:1" s="45" customFormat="1" ht="15.75" customHeight="1" x14ac:dyDescent="0.2"/>
    <row r="22" spans="1:1" s="45" customFormat="1" ht="15.75" x14ac:dyDescent="0.2"/>
    <row r="23" spans="1:1" s="45" customFormat="1" ht="15.75" customHeight="1" x14ac:dyDescent="0.2"/>
    <row r="24" spans="1:1" s="45" customFormat="1" ht="15.75" x14ac:dyDescent="0.2"/>
    <row r="25" spans="1:1" s="45" customFormat="1" ht="45.75" customHeight="1" x14ac:dyDescent="0.2"/>
    <row r="26" spans="1:1" s="45" customFormat="1" ht="15.75" x14ac:dyDescent="0.2"/>
    <row r="27" spans="1:1" s="45" customFormat="1" ht="19.149999999999999" customHeight="1" x14ac:dyDescent="0.2"/>
    <row r="28" spans="1:1" s="45" customFormat="1" ht="15.75" customHeight="1" x14ac:dyDescent="0.2"/>
    <row r="29" spans="1:1" s="45" customFormat="1" ht="21" customHeight="1" x14ac:dyDescent="0.2"/>
    <row r="30" spans="1:1" s="45" customFormat="1" ht="9.75" customHeight="1" x14ac:dyDescent="0.2"/>
    <row r="31" spans="1:1" s="45" customFormat="1" ht="9.75" customHeight="1" x14ac:dyDescent="0.2"/>
    <row r="32" spans="1:1" s="45" customFormat="1" ht="9.75" customHeight="1" x14ac:dyDescent="0.2"/>
    <row r="33" s="45" customFormat="1" ht="9.75" customHeight="1" x14ac:dyDescent="0.2"/>
    <row r="34" s="45" customFormat="1" ht="9.75" customHeight="1" x14ac:dyDescent="0.2"/>
    <row r="35" s="45" customFormat="1" ht="10.5" customHeight="1" x14ac:dyDescent="0.2"/>
    <row r="36" s="32" customFormat="1" ht="40.9" customHeight="1" x14ac:dyDescent="0.2"/>
    <row r="37" s="32" customFormat="1" ht="40.9" customHeight="1" x14ac:dyDescent="0.2"/>
    <row r="38" s="51" customFormat="1" ht="18.600000000000001" customHeight="1" x14ac:dyDescent="0.25"/>
    <row r="39" s="51" customFormat="1" ht="18" customHeight="1" x14ac:dyDescent="0.25"/>
    <row r="40" s="52" customFormat="1" ht="34.15" customHeight="1" x14ac:dyDescent="0.2"/>
    <row r="41" s="32" customFormat="1" ht="12.75" customHeight="1" x14ac:dyDescent="0.2"/>
    <row r="42" s="32" customFormat="1" ht="12.75" customHeight="1" x14ac:dyDescent="0.2"/>
    <row r="43" s="32" customFormat="1" ht="12.75" customHeight="1" x14ac:dyDescent="0.2"/>
    <row r="44" s="32" customFormat="1" ht="12.75" customHeight="1" x14ac:dyDescent="0.2"/>
    <row r="45" s="32" customFormat="1" ht="12.75" customHeight="1" x14ac:dyDescent="0.2"/>
    <row r="46" s="32" customFormat="1" ht="12.75" customHeight="1" x14ac:dyDescent="0.2"/>
    <row r="47" s="32" customFormat="1" ht="12.75" customHeight="1" x14ac:dyDescent="0.2"/>
    <row r="48" s="32" customFormat="1" ht="12.75" customHeight="1" x14ac:dyDescent="0.2"/>
    <row r="58" s="32" customFormat="1" ht="25.15" customHeight="1" x14ac:dyDescent="0.2"/>
    <row r="59" s="32" customFormat="1" x14ac:dyDescent="0.2"/>
    <row r="60" s="32" customFormat="1" x14ac:dyDescent="0.2"/>
  </sheetData>
  <sheetProtection selectLockedCells="1"/>
  <dataConsolidate/>
  <mergeCells count="1">
    <mergeCell ref="C2:D2"/>
  </mergeCells>
  <dataValidations count="1">
    <dataValidation type="list" allowBlank="1" showInputMessage="1" showErrorMessage="1" sqref="D6" xr:uid="{B3AD09B6-EE81-4CDA-89AF-1230EE419BD1}">
      <formula1>"Subasta Inversa, Licitación de Obra Pública, Concurso de Méritos, Licitación Pública, Selección Abreviada de Menor Cuantía"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82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815E9-4F22-44BA-8ADD-A87848F4A53F}">
  <sheetPr>
    <pageSetUpPr fitToPage="1"/>
  </sheetPr>
  <dimension ref="A1:AF57"/>
  <sheetViews>
    <sheetView tabSelected="1" view="pageBreakPreview" topLeftCell="A14" zoomScale="70" zoomScaleNormal="56" zoomScaleSheetLayoutView="70" workbookViewId="0">
      <selection activeCell="D14" sqref="D14:Q14"/>
    </sheetView>
  </sheetViews>
  <sheetFormatPr baseColWidth="10" defaultColWidth="11.42578125" defaultRowHeight="12.75" x14ac:dyDescent="0.2"/>
  <cols>
    <col min="1" max="1" width="3.42578125" style="32" customWidth="1"/>
    <col min="2" max="2" width="5.140625" style="32" customWidth="1"/>
    <col min="3" max="3" width="18.7109375" style="32" customWidth="1"/>
    <col min="4" max="5" width="18.7109375" style="144" customWidth="1"/>
    <col min="6" max="6" width="28.140625" style="144" customWidth="1"/>
    <col min="7" max="7" width="18.7109375" style="144" customWidth="1"/>
    <col min="8" max="8" width="20" style="144" customWidth="1"/>
    <col min="9" max="9" width="21.140625" style="144" customWidth="1"/>
    <col min="10" max="12" width="18.7109375" style="144" customWidth="1"/>
    <col min="13" max="13" width="27.28515625" style="144" bestFit="1" customWidth="1"/>
    <col min="14" max="14" width="18.7109375" style="144" customWidth="1"/>
    <col min="15" max="15" width="19.85546875" style="144" customWidth="1"/>
    <col min="16" max="16" width="3.7109375" style="144" customWidth="1"/>
    <col min="17" max="17" width="29.85546875" style="144" customWidth="1"/>
    <col min="18" max="18" width="3.42578125" style="32" customWidth="1"/>
    <col min="19" max="26" width="24.5703125" style="32" hidden="1" customWidth="1"/>
    <col min="27" max="16384" width="11.42578125" style="32"/>
  </cols>
  <sheetData>
    <row r="1" spans="1:32" ht="13.5" thickBot="1" x14ac:dyDescent="0.25">
      <c r="A1" s="53"/>
      <c r="B1" s="54"/>
      <c r="C1" s="54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1:32" ht="25.5" customHeight="1" x14ac:dyDescent="0.2">
      <c r="A2" s="57"/>
      <c r="B2" s="58"/>
      <c r="C2" s="158" t="str">
        <f>+'FORMATO DE INGRESO'!D3</f>
        <v>INSTITUTO DISTRITAL DE PATRIMONIO CULTURAL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  <c r="R2" s="59"/>
    </row>
    <row r="3" spans="1:32" ht="25.5" customHeight="1" x14ac:dyDescent="0.2">
      <c r="A3" s="60"/>
      <c r="B3" s="61"/>
      <c r="C3" s="160" t="s">
        <v>65</v>
      </c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1"/>
      <c r="R3" s="62"/>
      <c r="S3" s="32" t="s">
        <v>66</v>
      </c>
    </row>
    <row r="4" spans="1:32" ht="25.5" customHeight="1" thickBot="1" x14ac:dyDescent="0.25">
      <c r="A4" s="60"/>
      <c r="B4" s="61"/>
      <c r="C4" s="160" t="s">
        <v>103</v>
      </c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1"/>
      <c r="R4" s="62"/>
      <c r="S4" s="32" t="s">
        <v>68</v>
      </c>
    </row>
    <row r="5" spans="1:32" ht="41.25" customHeight="1" thickBot="1" x14ac:dyDescent="0.25">
      <c r="A5" s="60"/>
      <c r="B5" s="162" t="s">
        <v>69</v>
      </c>
      <c r="C5" s="163"/>
      <c r="D5" s="63" t="s">
        <v>70</v>
      </c>
      <c r="E5" s="164" t="str">
        <f>+'FORMATO DE INGRESO'!D6</f>
        <v>Concurso de Méritos</v>
      </c>
      <c r="F5" s="165"/>
      <c r="G5" s="64" t="s">
        <v>71</v>
      </c>
      <c r="H5" s="166" t="s">
        <v>102</v>
      </c>
      <c r="I5" s="167"/>
      <c r="J5" s="65"/>
      <c r="K5" s="63" t="s">
        <v>72</v>
      </c>
      <c r="L5" s="168" t="s">
        <v>73</v>
      </c>
      <c r="M5" s="169"/>
      <c r="N5" s="170" t="s">
        <v>74</v>
      </c>
      <c r="O5" s="171"/>
      <c r="P5" s="172">
        <f ca="1">TODAY()</f>
        <v>44819</v>
      </c>
      <c r="Q5" s="173"/>
      <c r="R5" s="62"/>
      <c r="S5" s="32" t="s">
        <v>75</v>
      </c>
    </row>
    <row r="6" spans="1:32" s="36" customFormat="1" ht="18.75" customHeight="1" x14ac:dyDescent="0.2">
      <c r="A6" s="66"/>
      <c r="B6" s="67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9"/>
      <c r="R6" s="69"/>
    </row>
    <row r="7" spans="1:32" s="36" customFormat="1" ht="64.150000000000006" customHeight="1" x14ac:dyDescent="0.2">
      <c r="A7" s="70"/>
      <c r="B7" s="174" t="s">
        <v>55</v>
      </c>
      <c r="C7" s="175"/>
      <c r="D7" s="176" t="str">
        <f>+'FORMATO DE INGRESO'!D5</f>
        <v>(Cod. 637) “DISEÑOS Y ESTUDIOS TÉCNICOS REQUERIDOS PARA LA CONSTRUCCIÓN Y ACTIVACIÓN DEL PARQUE DE LA CALLE 26, LA RECONCILIACIÓN UBICADO EN EL COSTADO OCCIDENTAL DEL CEMENTERIO CENTRAL DE BOGOTÁ”</v>
      </c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8"/>
      <c r="R7" s="69"/>
    </row>
    <row r="8" spans="1:32" s="40" customFormat="1" ht="12" customHeight="1" x14ac:dyDescent="0.2">
      <c r="A8" s="71"/>
      <c r="B8" s="72"/>
      <c r="C8" s="73"/>
      <c r="D8" s="73"/>
      <c r="E8" s="73"/>
      <c r="F8" s="73"/>
      <c r="G8" s="74"/>
      <c r="H8" s="73"/>
      <c r="I8" s="73"/>
      <c r="J8" s="73"/>
      <c r="K8" s="73"/>
      <c r="L8" s="75"/>
      <c r="M8" s="73"/>
      <c r="N8" s="73"/>
      <c r="O8" s="73"/>
      <c r="P8" s="73"/>
      <c r="Q8" s="76"/>
      <c r="R8" s="77"/>
    </row>
    <row r="9" spans="1:32" s="43" customFormat="1" ht="30" customHeight="1" x14ac:dyDescent="0.2">
      <c r="A9" s="78"/>
      <c r="B9" s="179" t="s">
        <v>76</v>
      </c>
      <c r="C9" s="180"/>
      <c r="D9" s="185"/>
      <c r="E9" s="186"/>
      <c r="F9" s="186"/>
      <c r="G9" s="186"/>
      <c r="H9" s="187"/>
      <c r="I9" s="175" t="s">
        <v>77</v>
      </c>
      <c r="J9" s="194"/>
      <c r="K9" s="195"/>
      <c r="L9" s="196"/>
      <c r="M9" s="197"/>
      <c r="N9" s="198" t="s">
        <v>78</v>
      </c>
      <c r="O9" s="198"/>
      <c r="P9" s="198"/>
      <c r="Q9" s="79">
        <v>0</v>
      </c>
      <c r="R9" s="80"/>
    </row>
    <row r="10" spans="1:32" s="43" customFormat="1" ht="30" customHeight="1" x14ac:dyDescent="0.2">
      <c r="A10" s="78"/>
      <c r="B10" s="181"/>
      <c r="C10" s="182"/>
      <c r="D10" s="188"/>
      <c r="E10" s="189"/>
      <c r="F10" s="189"/>
      <c r="G10" s="189"/>
      <c r="H10" s="190"/>
      <c r="I10" s="175" t="s">
        <v>79</v>
      </c>
      <c r="J10" s="194"/>
      <c r="K10" s="195"/>
      <c r="L10" s="196"/>
      <c r="M10" s="197"/>
      <c r="N10" s="198" t="s">
        <v>78</v>
      </c>
      <c r="O10" s="198"/>
      <c r="P10" s="198"/>
      <c r="Q10" s="79">
        <v>0</v>
      </c>
      <c r="R10" s="80"/>
    </row>
    <row r="11" spans="1:32" s="45" customFormat="1" ht="30" customHeight="1" x14ac:dyDescent="0.2">
      <c r="A11" s="81"/>
      <c r="B11" s="183"/>
      <c r="C11" s="184"/>
      <c r="D11" s="191"/>
      <c r="E11" s="192"/>
      <c r="F11" s="192"/>
      <c r="G11" s="192"/>
      <c r="H11" s="193"/>
      <c r="I11" s="175" t="s">
        <v>80</v>
      </c>
      <c r="J11" s="194"/>
      <c r="K11" s="195"/>
      <c r="L11" s="196"/>
      <c r="M11" s="197"/>
      <c r="N11" s="198" t="s">
        <v>78</v>
      </c>
      <c r="O11" s="198"/>
      <c r="P11" s="198"/>
      <c r="Q11" s="79">
        <v>0</v>
      </c>
      <c r="R11" s="82"/>
    </row>
    <row r="12" spans="1:32" s="45" customFormat="1" ht="10.5" customHeight="1" x14ac:dyDescent="0.2">
      <c r="A12" s="81"/>
      <c r="B12" s="83"/>
      <c r="C12" s="84"/>
      <c r="D12" s="85"/>
      <c r="E12" s="85"/>
      <c r="F12" s="85"/>
      <c r="G12" s="85"/>
      <c r="H12" s="85"/>
      <c r="I12" s="85"/>
      <c r="J12" s="85"/>
      <c r="K12" s="86"/>
      <c r="L12" s="86"/>
      <c r="M12" s="87"/>
      <c r="N12" s="87"/>
      <c r="O12" s="86"/>
      <c r="P12" s="86"/>
      <c r="Q12" s="88"/>
      <c r="R12" s="82"/>
      <c r="S12" s="89" t="s">
        <v>81</v>
      </c>
      <c r="T12" s="89" t="s">
        <v>82</v>
      </c>
    </row>
    <row r="13" spans="1:32" s="45" customFormat="1" ht="60.75" customHeight="1" x14ac:dyDescent="0.2">
      <c r="A13" s="81"/>
      <c r="B13" s="199" t="s">
        <v>59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1"/>
      <c r="M13" s="202">
        <f>+'FORMATO DE INGRESO'!D7</f>
        <v>1104260946</v>
      </c>
      <c r="N13" s="203"/>
      <c r="O13" s="204" t="s">
        <v>83</v>
      </c>
      <c r="P13" s="205"/>
      <c r="Q13" s="90">
        <f>M13/[2]SSMLV!C43</f>
        <v>1215.4423164554455</v>
      </c>
      <c r="R13" s="82"/>
      <c r="S13" s="91">
        <v>781242</v>
      </c>
      <c r="T13" s="92">
        <f>+M13/S13</f>
        <v>1413.4684847972844</v>
      </c>
      <c r="AA13" s="93"/>
    </row>
    <row r="14" spans="1:32" s="45" customFormat="1" ht="208.5" customHeight="1" x14ac:dyDescent="0.2">
      <c r="A14" s="81"/>
      <c r="B14" s="206" t="s">
        <v>84</v>
      </c>
      <c r="C14" s="207"/>
      <c r="D14" s="208" t="str">
        <f>+'FORMATO DE INGRESO'!D8</f>
        <v xml:space="preserve">En la ejecución de MAXIMO CINCO (05)  CONTRATOS cuyo objeto o alcance sea consultorías en estudios y diseños de parques o plazas o plazoletas o alamedas cuya sumatoria de áreas intervenidas en los contratos allegados sean mayores o iguales a 20.000 m2.
Nota 1: El proponente deberá obligatoriamente presentar UN (01) de los contratos cuyo objeto sea consultoría en estudios y diseños para el reforzamiento estructural de inmuebles declarados como Bienes de Interés Cultural del orden Nacional, Departamental, Municipal o Distrital.
Nota 2: Los contratos deben estar terminados antes de la fecha de cierre del presente proceso de selección y cuya sumatoria deberá ser igual o superior al cien por ciento (100%) del presupuesto oficial estimado para este proceso de selección, expresado en salarios mínimos legales mensuales vigentes (SMMLV) del 2021. 
Nota 3: El proponente podrá presentar UN (01) contrato donde de cumplimiento a las notas 1 y 2 descritas líneas arriba que lo habiliten técnicamente.
Cada uno de los contratos debe estar registrado en el RUP e identificado en el Clasificador de Bienes y Servicios de las Naciones Unidas UNSPSC en el tercer nivel, en al menos TRES (03) de los códigos descritos en los pliegos de condiciones
</v>
      </c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P14" s="209"/>
      <c r="Q14" s="210"/>
      <c r="R14" s="82"/>
    </row>
    <row r="15" spans="1:32" s="45" customFormat="1" ht="22.5" customHeight="1" x14ac:dyDescent="0.2">
      <c r="A15" s="81"/>
      <c r="B15" s="211" t="s">
        <v>85</v>
      </c>
      <c r="C15" s="212"/>
      <c r="D15" s="94">
        <v>93141700</v>
      </c>
      <c r="E15" s="94">
        <v>81101500</v>
      </c>
      <c r="F15" s="94">
        <v>80101600</v>
      </c>
      <c r="G15" s="94">
        <v>80111600</v>
      </c>
      <c r="H15" s="94">
        <v>95122100</v>
      </c>
      <c r="I15" s="94"/>
      <c r="J15" s="94"/>
      <c r="K15" s="94"/>
      <c r="L15" s="94"/>
      <c r="M15" s="95"/>
      <c r="N15" s="95"/>
      <c r="O15" s="95"/>
      <c r="P15" s="96"/>
      <c r="Q15" s="97"/>
      <c r="R15" s="98">
        <v>72152900</v>
      </c>
      <c r="S15" s="99">
        <v>72153400</v>
      </c>
      <c r="T15" s="100">
        <v>72153600</v>
      </c>
      <c r="U15" s="100">
        <v>72153900</v>
      </c>
      <c r="V15" s="100">
        <v>72154000</v>
      </c>
      <c r="W15" s="100">
        <v>80111617</v>
      </c>
      <c r="X15" s="100">
        <v>80111618</v>
      </c>
      <c r="Y15" s="100">
        <v>81101500</v>
      </c>
      <c r="Z15" s="100">
        <v>93141707</v>
      </c>
      <c r="AA15" s="32"/>
      <c r="AB15" s="32"/>
      <c r="AC15" s="32"/>
      <c r="AD15" s="32"/>
      <c r="AE15" s="32"/>
      <c r="AF15" s="32"/>
    </row>
    <row r="16" spans="1:32" s="48" customFormat="1" ht="10.5" customHeight="1" x14ac:dyDescent="0.2">
      <c r="A16" s="101"/>
      <c r="B16" s="102"/>
      <c r="C16" s="103"/>
      <c r="D16" s="103"/>
      <c r="E16" s="103"/>
      <c r="F16" s="103"/>
      <c r="G16" s="103"/>
      <c r="H16" s="104"/>
      <c r="I16" s="104"/>
      <c r="J16" s="104"/>
      <c r="K16" s="105"/>
      <c r="L16" s="105"/>
      <c r="M16" s="105"/>
      <c r="N16" s="105"/>
      <c r="O16" s="105"/>
      <c r="P16" s="105"/>
      <c r="Q16" s="106"/>
      <c r="R16" s="107"/>
    </row>
    <row r="17" spans="1:22" s="49" customFormat="1" ht="84" customHeight="1" x14ac:dyDescent="0.2">
      <c r="A17" s="108"/>
      <c r="B17" s="109" t="s">
        <v>86</v>
      </c>
      <c r="C17" s="110" t="s">
        <v>87</v>
      </c>
      <c r="D17" s="110" t="s">
        <v>88</v>
      </c>
      <c r="E17" s="213" t="s">
        <v>89</v>
      </c>
      <c r="F17" s="214"/>
      <c r="G17" s="110" t="s">
        <v>90</v>
      </c>
      <c r="H17" s="110" t="s">
        <v>91</v>
      </c>
      <c r="I17" s="110" t="s">
        <v>92</v>
      </c>
      <c r="J17" s="213" t="s">
        <v>93</v>
      </c>
      <c r="K17" s="214"/>
      <c r="L17" s="110" t="s">
        <v>94</v>
      </c>
      <c r="M17" s="110" t="s">
        <v>95</v>
      </c>
      <c r="N17" s="111" t="s">
        <v>96</v>
      </c>
      <c r="O17" s="111" t="s">
        <v>97</v>
      </c>
      <c r="P17" s="215" t="s">
        <v>98</v>
      </c>
      <c r="Q17" s="216"/>
      <c r="R17" s="112"/>
      <c r="S17" s="49">
        <v>1091</v>
      </c>
    </row>
    <row r="18" spans="1:22" ht="10.5" customHeight="1" thickBot="1" x14ac:dyDescent="0.25">
      <c r="A18" s="60"/>
      <c r="B18" s="57"/>
      <c r="D18" s="113"/>
      <c r="E18" s="113"/>
      <c r="F18" s="113"/>
      <c r="G18" s="113"/>
      <c r="H18" s="113"/>
      <c r="I18" s="114"/>
      <c r="J18" s="113"/>
      <c r="K18" s="113"/>
      <c r="L18" s="113"/>
      <c r="M18" s="113"/>
      <c r="N18" s="113"/>
      <c r="O18" s="113"/>
      <c r="P18" s="113"/>
      <c r="Q18" s="115"/>
      <c r="R18" s="62"/>
      <c r="U18" s="116"/>
    </row>
    <row r="19" spans="1:22" ht="140.25" customHeight="1" x14ac:dyDescent="0.2">
      <c r="A19" s="60"/>
      <c r="B19" s="117">
        <v>1</v>
      </c>
      <c r="C19" s="118"/>
      <c r="D19" s="119"/>
      <c r="E19" s="217"/>
      <c r="F19" s="218"/>
      <c r="G19" s="120"/>
      <c r="H19" s="120"/>
      <c r="I19" s="121"/>
      <c r="J19" s="219"/>
      <c r="K19" s="220"/>
      <c r="L19" s="122"/>
      <c r="M19" s="123"/>
      <c r="N19" s="124"/>
      <c r="O19" s="125" t="e">
        <f>LOOKUP(N19,[2]SSMLV!A6:A43,[2]SSMLV!C6:C43)</f>
        <v>#N/A</v>
      </c>
      <c r="P19" s="221" t="e">
        <f>(M19/O19)*L19</f>
        <v>#N/A</v>
      </c>
      <c r="Q19" s="222"/>
      <c r="R19" s="62"/>
      <c r="S19" s="126" t="e">
        <f>P19</f>
        <v>#N/A</v>
      </c>
      <c r="T19" s="127"/>
    </row>
    <row r="20" spans="1:22" ht="140.25" customHeight="1" x14ac:dyDescent="0.2">
      <c r="A20" s="60"/>
      <c r="B20" s="128">
        <v>2</v>
      </c>
      <c r="C20" s="129"/>
      <c r="D20" s="130"/>
      <c r="E20" s="223"/>
      <c r="F20" s="224"/>
      <c r="G20" s="131"/>
      <c r="H20" s="131"/>
      <c r="I20" s="132"/>
      <c r="J20" s="225"/>
      <c r="K20" s="226"/>
      <c r="L20" s="133"/>
      <c r="M20" s="134"/>
      <c r="N20" s="135"/>
      <c r="O20" s="136" t="e">
        <f>LOOKUP(N20,[2]SSMLV!A6:A43,[2]SSMLV!C6:C43)</f>
        <v>#N/A</v>
      </c>
      <c r="P20" s="227" t="e">
        <f t="shared" ref="P20:P23" si="0">(M20/O20)*L20</f>
        <v>#N/A</v>
      </c>
      <c r="Q20" s="228"/>
      <c r="R20" s="62"/>
      <c r="S20" s="126"/>
      <c r="T20" s="127"/>
    </row>
    <row r="21" spans="1:22" ht="140.25" customHeight="1" x14ac:dyDescent="0.2">
      <c r="A21" s="60"/>
      <c r="B21" s="137">
        <v>3</v>
      </c>
      <c r="C21" s="129"/>
      <c r="D21" s="130"/>
      <c r="E21" s="223"/>
      <c r="F21" s="224"/>
      <c r="G21" s="131"/>
      <c r="H21" s="131"/>
      <c r="I21" s="132"/>
      <c r="J21" s="225"/>
      <c r="K21" s="226"/>
      <c r="L21" s="133"/>
      <c r="M21" s="134"/>
      <c r="N21" s="135"/>
      <c r="O21" s="136" t="e">
        <f>LOOKUP(N21,[2]SSMLV!A7:A44,[2]SSMLV!C7:C44)</f>
        <v>#N/A</v>
      </c>
      <c r="P21" s="227" t="e">
        <f t="shared" si="0"/>
        <v>#N/A</v>
      </c>
      <c r="Q21" s="228"/>
      <c r="R21" s="62"/>
      <c r="S21" s="126"/>
      <c r="T21" s="127"/>
    </row>
    <row r="22" spans="1:22" ht="140.25" customHeight="1" x14ac:dyDescent="0.2">
      <c r="A22" s="60"/>
      <c r="B22" s="137">
        <v>4</v>
      </c>
      <c r="C22" s="129"/>
      <c r="D22" s="130"/>
      <c r="E22" s="223"/>
      <c r="F22" s="224"/>
      <c r="G22" s="131"/>
      <c r="H22" s="131"/>
      <c r="I22" s="132"/>
      <c r="J22" s="225"/>
      <c r="K22" s="226"/>
      <c r="L22" s="133"/>
      <c r="M22" s="134"/>
      <c r="N22" s="135"/>
      <c r="O22" s="136" t="e">
        <f>LOOKUP(N22,[2]SSMLV!A8:A45,[2]SSMLV!C8:C45)</f>
        <v>#N/A</v>
      </c>
      <c r="P22" s="227" t="e">
        <f t="shared" si="0"/>
        <v>#N/A</v>
      </c>
      <c r="Q22" s="228"/>
      <c r="R22" s="62"/>
      <c r="S22" s="126"/>
      <c r="T22" s="127"/>
    </row>
    <row r="23" spans="1:22" ht="140.25" customHeight="1" thickBot="1" x14ac:dyDescent="0.25">
      <c r="A23" s="60"/>
      <c r="B23" s="138">
        <v>5</v>
      </c>
      <c r="C23" s="129"/>
      <c r="D23" s="130"/>
      <c r="E23" s="223"/>
      <c r="F23" s="224"/>
      <c r="G23" s="131"/>
      <c r="H23" s="131"/>
      <c r="I23" s="132"/>
      <c r="J23" s="225"/>
      <c r="K23" s="226"/>
      <c r="L23" s="133"/>
      <c r="M23" s="134"/>
      <c r="N23" s="135"/>
      <c r="O23" s="136" t="e">
        <f>LOOKUP(N23,[2]SSMLV!A6:A43,[2]SSMLV!C6:C43)</f>
        <v>#N/A</v>
      </c>
      <c r="P23" s="227" t="e">
        <f t="shared" si="0"/>
        <v>#N/A</v>
      </c>
      <c r="Q23" s="228"/>
      <c r="R23" s="62"/>
      <c r="S23" s="126"/>
      <c r="T23" s="127"/>
    </row>
    <row r="24" spans="1:22" ht="36" customHeight="1" x14ac:dyDescent="0.3">
      <c r="A24" s="60"/>
      <c r="B24" s="232" t="s">
        <v>99</v>
      </c>
      <c r="C24" s="233"/>
      <c r="D24" s="233"/>
      <c r="E24" s="233"/>
      <c r="F24" s="233"/>
      <c r="G24" s="233"/>
      <c r="H24" s="233"/>
      <c r="I24" s="233"/>
      <c r="J24" s="233"/>
      <c r="K24" s="233"/>
      <c r="L24" s="233"/>
      <c r="M24" s="233"/>
      <c r="N24" s="234"/>
      <c r="O24" s="139" t="e">
        <f>SUM(P19:Q23)</f>
        <v>#N/A</v>
      </c>
      <c r="P24" s="235"/>
      <c r="Q24" s="236"/>
      <c r="R24" s="62"/>
      <c r="S24" s="140" t="e">
        <f>SUM(S19:S19)</f>
        <v>#N/A</v>
      </c>
      <c r="T24" s="126" t="e">
        <f>SUM(#REF!)</f>
        <v>#REF!</v>
      </c>
      <c r="U24" s="126" t="e">
        <f>SUM(#REF!)</f>
        <v>#REF!</v>
      </c>
      <c r="V24" s="50"/>
    </row>
    <row r="25" spans="1:22" s="45" customFormat="1" ht="10.5" customHeight="1" x14ac:dyDescent="0.2">
      <c r="A25" s="141"/>
      <c r="B25" s="237"/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8"/>
      <c r="O25" s="238"/>
      <c r="P25" s="238"/>
      <c r="Q25" s="239"/>
      <c r="R25" s="32"/>
    </row>
    <row r="26" spans="1:22" s="45" customFormat="1" ht="10.5" customHeight="1" x14ac:dyDescent="0.2">
      <c r="A26" s="141"/>
      <c r="B26" s="237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9"/>
      <c r="R26" s="32"/>
    </row>
    <row r="27" spans="1:22" s="45" customFormat="1" ht="27" customHeight="1" x14ac:dyDescent="0.2">
      <c r="A27" s="141"/>
      <c r="B27" s="237"/>
      <c r="C27" s="238"/>
      <c r="D27" s="238"/>
      <c r="E27" s="238"/>
      <c r="F27" s="238"/>
      <c r="G27" s="238"/>
      <c r="H27" s="238"/>
      <c r="I27" s="238"/>
      <c r="J27" s="238"/>
      <c r="K27" s="238"/>
      <c r="L27" s="238"/>
      <c r="M27" s="238"/>
      <c r="N27" s="238"/>
      <c r="O27" s="238"/>
      <c r="P27" s="238"/>
      <c r="Q27" s="239"/>
      <c r="R27" s="32"/>
      <c r="S27" s="45">
        <v>1091</v>
      </c>
    </row>
    <row r="28" spans="1:22" s="45" customFormat="1" ht="24" customHeight="1" x14ac:dyDescent="0.2">
      <c r="A28" s="141"/>
      <c r="B28" s="237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9"/>
      <c r="R28" s="32"/>
    </row>
    <row r="29" spans="1:22" s="45" customFormat="1" ht="10.5" customHeight="1" x14ac:dyDescent="0.2">
      <c r="A29" s="141"/>
      <c r="B29" s="240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2"/>
      <c r="R29" s="32"/>
      <c r="S29" s="45">
        <f>P29</f>
        <v>0</v>
      </c>
    </row>
    <row r="30" spans="1:22" s="45" customFormat="1" ht="36" customHeight="1" thickBot="1" x14ac:dyDescent="0.25">
      <c r="A30" s="141"/>
      <c r="B30" s="229" t="s">
        <v>100</v>
      </c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1"/>
      <c r="R30" s="32"/>
    </row>
    <row r="31" spans="1:22" s="45" customFormat="1" ht="10.5" customHeight="1" x14ac:dyDescent="0.2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32"/>
    </row>
    <row r="32" spans="1:22" s="45" customFormat="1" ht="10.5" customHeight="1" x14ac:dyDescent="0.2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32"/>
    </row>
    <row r="33" spans="1:18" s="45" customFormat="1" ht="10.5" customHeight="1" x14ac:dyDescent="0.2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32"/>
    </row>
    <row r="34" spans="1:18" s="45" customFormat="1" ht="10.5" customHeight="1" x14ac:dyDescent="0.2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32"/>
    </row>
    <row r="35" spans="1:18" s="45" customFormat="1" ht="10.5" customHeight="1" x14ac:dyDescent="0.2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32"/>
    </row>
    <row r="36" spans="1:18" s="45" customFormat="1" ht="10.5" customHeight="1" x14ac:dyDescent="0.2">
      <c r="A36" s="141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32"/>
    </row>
    <row r="37" spans="1:18" s="45" customFormat="1" ht="10.5" customHeight="1" x14ac:dyDescent="0.2">
      <c r="A37" s="141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32"/>
    </row>
    <row r="38" spans="1:18" s="45" customFormat="1" ht="10.5" customHeight="1" x14ac:dyDescent="0.2">
      <c r="A38" s="141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32"/>
    </row>
    <row r="39" spans="1:18" s="45" customFormat="1" ht="10.5" customHeight="1" x14ac:dyDescent="0.2">
      <c r="A39" s="141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32"/>
    </row>
    <row r="40" spans="1:18" s="45" customFormat="1" ht="10.5" customHeight="1" x14ac:dyDescent="0.2">
      <c r="A40" s="141"/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32"/>
    </row>
    <row r="41" spans="1:18" ht="12.75" customHeight="1" x14ac:dyDescent="0.2"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</row>
    <row r="42" spans="1:18" ht="12.75" customHeight="1" x14ac:dyDescent="0.2"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</row>
    <row r="43" spans="1:18" ht="12.75" customHeight="1" x14ac:dyDescent="0.2"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</row>
    <row r="44" spans="1:18" ht="12.75" customHeight="1" x14ac:dyDescent="0.2"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</row>
    <row r="45" spans="1:18" ht="12.75" customHeight="1" x14ac:dyDescent="0.2"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</row>
    <row r="46" spans="1:18" ht="12.75" customHeight="1" x14ac:dyDescent="0.2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</row>
    <row r="47" spans="1:18" ht="12.75" customHeight="1" x14ac:dyDescent="0.2"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</row>
    <row r="48" spans="1:18" x14ac:dyDescent="0.2">
      <c r="O48" s="32"/>
      <c r="P48" s="32"/>
      <c r="Q48" s="32"/>
    </row>
    <row r="57" ht="25.15" customHeight="1" x14ac:dyDescent="0.2"/>
  </sheetData>
  <sheetProtection selectLockedCells="1" selectUnlockedCells="1"/>
  <dataConsolidate/>
  <mergeCells count="50">
    <mergeCell ref="E22:F22"/>
    <mergeCell ref="J22:K22"/>
    <mergeCell ref="P22:Q22"/>
    <mergeCell ref="B30:Q30"/>
    <mergeCell ref="E23:F23"/>
    <mergeCell ref="J23:K23"/>
    <mergeCell ref="P23:Q23"/>
    <mergeCell ref="B24:N24"/>
    <mergeCell ref="P24:Q24"/>
    <mergeCell ref="B25:Q29"/>
    <mergeCell ref="E20:F20"/>
    <mergeCell ref="J20:K20"/>
    <mergeCell ref="P20:Q20"/>
    <mergeCell ref="E21:F21"/>
    <mergeCell ref="J21:K21"/>
    <mergeCell ref="P21:Q21"/>
    <mergeCell ref="B15:C15"/>
    <mergeCell ref="E17:F17"/>
    <mergeCell ref="J17:K17"/>
    <mergeCell ref="P17:Q17"/>
    <mergeCell ref="E19:F19"/>
    <mergeCell ref="J19:K19"/>
    <mergeCell ref="P19:Q19"/>
    <mergeCell ref="B13:L13"/>
    <mergeCell ref="M13:N13"/>
    <mergeCell ref="O13:P13"/>
    <mergeCell ref="B14:C14"/>
    <mergeCell ref="D14:Q14"/>
    <mergeCell ref="B7:C7"/>
    <mergeCell ref="D7:Q7"/>
    <mergeCell ref="B9:C11"/>
    <mergeCell ref="D9:H11"/>
    <mergeCell ref="I9:J9"/>
    <mergeCell ref="K9:M9"/>
    <mergeCell ref="N9:P9"/>
    <mergeCell ref="I10:J10"/>
    <mergeCell ref="K10:M10"/>
    <mergeCell ref="N10:P10"/>
    <mergeCell ref="I11:J11"/>
    <mergeCell ref="K11:M11"/>
    <mergeCell ref="N11:P11"/>
    <mergeCell ref="C2:Q2"/>
    <mergeCell ref="C3:Q3"/>
    <mergeCell ref="C4:Q4"/>
    <mergeCell ref="B5:C5"/>
    <mergeCell ref="E5:F5"/>
    <mergeCell ref="H5:I5"/>
    <mergeCell ref="L5:M5"/>
    <mergeCell ref="N5:O5"/>
    <mergeCell ref="P5:Q5"/>
  </mergeCells>
  <conditionalFormatting sqref="C16:L16 C17:D17 L17:Q17 G17:I17 C18:K18 C19:D19 G19:H19 L18:L19">
    <cfRule type="cellIs" dxfId="45" priority="21" operator="equal">
      <formula>#REF!</formula>
    </cfRule>
    <cfRule type="cellIs" dxfId="44" priority="22" operator="equal">
      <formula>#REF!</formula>
    </cfRule>
  </conditionalFormatting>
  <conditionalFormatting sqref="J19:K19">
    <cfRule type="cellIs" dxfId="43" priority="19" operator="equal">
      <formula>#REF!</formula>
    </cfRule>
    <cfRule type="cellIs" dxfId="42" priority="20" operator="equal">
      <formula>#REF!</formula>
    </cfRule>
  </conditionalFormatting>
  <conditionalFormatting sqref="E19:F19">
    <cfRule type="cellIs" dxfId="41" priority="17" operator="equal">
      <formula>#REF!</formula>
    </cfRule>
    <cfRule type="cellIs" dxfId="40" priority="18" operator="equal">
      <formula>#REF!</formula>
    </cfRule>
  </conditionalFormatting>
  <conditionalFormatting sqref="P31">
    <cfRule type="cellIs" dxfId="39" priority="13" operator="equal">
      <formula>"si"</formula>
    </cfRule>
    <cfRule type="cellIs" dxfId="38" priority="14" operator="equal">
      <formula>"no"</formula>
    </cfRule>
  </conditionalFormatting>
  <conditionalFormatting sqref="P31">
    <cfRule type="cellIs" dxfId="37" priority="15" operator="equal">
      <formula>#REF!</formula>
    </cfRule>
    <cfRule type="cellIs" dxfId="36" priority="16" operator="equal">
      <formula>#REF!</formula>
    </cfRule>
  </conditionalFormatting>
  <conditionalFormatting sqref="P31">
    <cfRule type="cellIs" dxfId="35" priority="11" operator="equal">
      <formula>#REF!</formula>
    </cfRule>
    <cfRule type="cellIs" dxfId="34" priority="12" operator="equal">
      <formula>#REF!</formula>
    </cfRule>
  </conditionalFormatting>
  <conditionalFormatting sqref="C20:D23 G20:H23 L20:L23">
    <cfRule type="cellIs" dxfId="33" priority="9" operator="equal">
      <formula>#REF!</formula>
    </cfRule>
    <cfRule type="cellIs" dxfId="32" priority="10" operator="equal">
      <formula>#REF!</formula>
    </cfRule>
  </conditionalFormatting>
  <conditionalFormatting sqref="J20:K22">
    <cfRule type="cellIs" dxfId="31" priority="7" operator="equal">
      <formula>#REF!</formula>
    </cfRule>
    <cfRule type="cellIs" dxfId="30" priority="8" operator="equal">
      <formula>#REF!</formula>
    </cfRule>
  </conditionalFormatting>
  <conditionalFormatting sqref="E20:F22">
    <cfRule type="cellIs" dxfId="29" priority="5" operator="equal">
      <formula>#REF!</formula>
    </cfRule>
    <cfRule type="cellIs" dxfId="28" priority="6" operator="equal">
      <formula>#REF!</formula>
    </cfRule>
  </conditionalFormatting>
  <conditionalFormatting sqref="J23:K23">
    <cfRule type="cellIs" dxfId="27" priority="3" operator="equal">
      <formula>#REF!</formula>
    </cfRule>
    <cfRule type="cellIs" dxfId="26" priority="4" operator="equal">
      <formula>#REF!</formula>
    </cfRule>
  </conditionalFormatting>
  <conditionalFormatting sqref="E23:F23">
    <cfRule type="cellIs" dxfId="25" priority="1" operator="equal">
      <formula>#REF!</formula>
    </cfRule>
    <cfRule type="cellIs" dxfId="24" priority="2" operator="equal">
      <formula>#REF!</formula>
    </cfRule>
  </conditionalFormatting>
  <dataValidations count="2">
    <dataValidation type="list" allowBlank="1" showInputMessage="1" showErrorMessage="1" sqref="L5" xr:uid="{F4A3EE17-9D38-4E92-97D3-41F19128DAEE}">
      <formula1>"Secop I,Secop II"</formula1>
    </dataValidation>
    <dataValidation type="list" allowBlank="1" showInputMessage="1" showErrorMessage="1" sqref="D16:L16 D18:L18 Q26 D28:L28 P31:Q31" xr:uid="{EEA2B8EC-C06F-4338-B524-04B1F8B45382}">
      <formula1>#REF!</formula1>
    </dataValidation>
  </dataValidations>
  <printOptions horizontalCentered="1"/>
  <pageMargins left="0.39370078740157483" right="0.39370078740157483" top="0.59055118110236227" bottom="0.39370078740157483" header="0.31496062992125984" footer="0.31496062992125984"/>
  <pageSetup scale="35" orientation="landscape" r:id="rId1"/>
  <colBreaks count="1" manualBreakCount="1">
    <brk id="14" max="28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6749D-0B21-4D21-862E-7B6E19D60C13}">
  <sheetPr>
    <pageSetUpPr fitToPage="1"/>
  </sheetPr>
  <dimension ref="A1:AF55"/>
  <sheetViews>
    <sheetView view="pageBreakPreview" zoomScale="70" zoomScaleNormal="56" zoomScaleSheetLayoutView="70" workbookViewId="0">
      <selection activeCell="B40" sqref="B40"/>
    </sheetView>
  </sheetViews>
  <sheetFormatPr baseColWidth="10" defaultColWidth="11.42578125" defaultRowHeight="12.75" x14ac:dyDescent="0.2"/>
  <cols>
    <col min="1" max="1" width="3.42578125" style="32" customWidth="1"/>
    <col min="2" max="2" width="5.140625" style="32" customWidth="1"/>
    <col min="3" max="3" width="18.7109375" style="32" customWidth="1"/>
    <col min="4" max="5" width="18.7109375" style="144" customWidth="1"/>
    <col min="6" max="6" width="28.140625" style="144" customWidth="1"/>
    <col min="7" max="7" width="18.7109375" style="144" customWidth="1"/>
    <col min="8" max="8" width="20" style="144" customWidth="1"/>
    <col min="9" max="9" width="21.140625" style="144" customWidth="1"/>
    <col min="10" max="12" width="18.7109375" style="144" customWidth="1"/>
    <col min="13" max="13" width="27.28515625" style="144" bestFit="1" customWidth="1"/>
    <col min="14" max="14" width="18.7109375" style="144" customWidth="1"/>
    <col min="15" max="15" width="19.85546875" style="144" customWidth="1"/>
    <col min="16" max="16" width="3.7109375" style="144" customWidth="1"/>
    <col min="17" max="17" width="29.85546875" style="144" customWidth="1"/>
    <col min="18" max="18" width="3.42578125" style="32" customWidth="1"/>
    <col min="19" max="26" width="24.5703125" style="32" hidden="1" customWidth="1"/>
    <col min="27" max="16384" width="11.42578125" style="32"/>
  </cols>
  <sheetData>
    <row r="1" spans="1:32" ht="13.5" thickBot="1" x14ac:dyDescent="0.25">
      <c r="A1" s="53"/>
      <c r="B1" s="54"/>
      <c r="C1" s="54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1:32" ht="25.5" customHeight="1" x14ac:dyDescent="0.2">
      <c r="A2" s="57"/>
      <c r="B2" s="58"/>
      <c r="C2" s="158" t="str">
        <f>+'FORMATO DE INGRESO'!D3</f>
        <v>INSTITUTO DISTRITAL DE PATRIMONIO CULTURAL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  <c r="R2" s="59"/>
    </row>
    <row r="3" spans="1:32" ht="25.5" customHeight="1" x14ac:dyDescent="0.2">
      <c r="A3" s="60"/>
      <c r="B3" s="61"/>
      <c r="C3" s="160" t="s">
        <v>65</v>
      </c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1"/>
      <c r="R3" s="62"/>
      <c r="S3" s="32" t="s">
        <v>66</v>
      </c>
    </row>
    <row r="4" spans="1:32" ht="25.5" customHeight="1" thickBot="1" x14ac:dyDescent="0.25">
      <c r="A4" s="60"/>
      <c r="B4" s="61"/>
      <c r="C4" s="160" t="s">
        <v>67</v>
      </c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1"/>
      <c r="R4" s="62"/>
      <c r="S4" s="32" t="s">
        <v>68</v>
      </c>
    </row>
    <row r="5" spans="1:32" ht="41.25" customHeight="1" thickBot="1" x14ac:dyDescent="0.25">
      <c r="A5" s="60"/>
      <c r="B5" s="162" t="s">
        <v>69</v>
      </c>
      <c r="C5" s="163"/>
      <c r="D5" s="63" t="s">
        <v>70</v>
      </c>
      <c r="E5" s="164" t="str">
        <f>+'FORMATO DE INGRESO'!D6</f>
        <v>Concurso de Méritos</v>
      </c>
      <c r="F5" s="165"/>
      <c r="G5" s="64" t="s">
        <v>71</v>
      </c>
      <c r="H5" s="166" t="s">
        <v>54</v>
      </c>
      <c r="I5" s="167"/>
      <c r="J5" s="65"/>
      <c r="K5" s="63" t="s">
        <v>72</v>
      </c>
      <c r="L5" s="168" t="s">
        <v>73</v>
      </c>
      <c r="M5" s="169"/>
      <c r="N5" s="170" t="s">
        <v>74</v>
      </c>
      <c r="O5" s="171"/>
      <c r="P5" s="172">
        <f ca="1">TODAY()</f>
        <v>44819</v>
      </c>
      <c r="Q5" s="173"/>
      <c r="R5" s="62"/>
      <c r="S5" s="32" t="s">
        <v>75</v>
      </c>
    </row>
    <row r="6" spans="1:32" s="36" customFormat="1" ht="18.75" customHeight="1" x14ac:dyDescent="0.2">
      <c r="A6" s="66"/>
      <c r="B6" s="67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9"/>
      <c r="R6" s="69"/>
    </row>
    <row r="7" spans="1:32" s="36" customFormat="1" ht="64.150000000000006" customHeight="1" x14ac:dyDescent="0.2">
      <c r="A7" s="70"/>
      <c r="B7" s="174" t="s">
        <v>55</v>
      </c>
      <c r="C7" s="175"/>
      <c r="D7" s="176" t="str">
        <f>+'FORMATO DE INGRESO'!D5</f>
        <v>(Cod. 637) “DISEÑOS Y ESTUDIOS TÉCNICOS REQUERIDOS PARA LA CONSTRUCCIÓN Y ACTIVACIÓN DEL PARQUE DE LA CALLE 26, LA RECONCILIACIÓN UBICADO EN EL COSTADO OCCIDENTAL DEL CEMENTERIO CENTRAL DE BOGOTÁ”</v>
      </c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8"/>
      <c r="R7" s="69"/>
    </row>
    <row r="8" spans="1:32" s="40" customFormat="1" ht="12" customHeight="1" x14ac:dyDescent="0.2">
      <c r="A8" s="71"/>
      <c r="B8" s="72"/>
      <c r="C8" s="73"/>
      <c r="D8" s="73"/>
      <c r="E8" s="73"/>
      <c r="F8" s="73"/>
      <c r="G8" s="74"/>
      <c r="H8" s="73"/>
      <c r="I8" s="73"/>
      <c r="J8" s="73"/>
      <c r="K8" s="73"/>
      <c r="L8" s="75"/>
      <c r="M8" s="73"/>
      <c r="N8" s="73"/>
      <c r="O8" s="73"/>
      <c r="P8" s="73"/>
      <c r="Q8" s="76"/>
      <c r="R8" s="77"/>
    </row>
    <row r="9" spans="1:32" s="43" customFormat="1" ht="30" customHeight="1" x14ac:dyDescent="0.2">
      <c r="A9" s="78"/>
      <c r="B9" s="179" t="s">
        <v>76</v>
      </c>
      <c r="C9" s="180"/>
      <c r="D9" s="185"/>
      <c r="E9" s="186"/>
      <c r="F9" s="186"/>
      <c r="G9" s="186"/>
      <c r="H9" s="187"/>
      <c r="I9" s="175" t="s">
        <v>77</v>
      </c>
      <c r="J9" s="194"/>
      <c r="K9" s="195"/>
      <c r="L9" s="196"/>
      <c r="M9" s="197"/>
      <c r="N9" s="198" t="s">
        <v>78</v>
      </c>
      <c r="O9" s="198"/>
      <c r="P9" s="198"/>
      <c r="Q9" s="79">
        <v>0</v>
      </c>
      <c r="R9" s="80"/>
    </row>
    <row r="10" spans="1:32" s="43" customFormat="1" ht="30" customHeight="1" x14ac:dyDescent="0.2">
      <c r="A10" s="78"/>
      <c r="B10" s="181"/>
      <c r="C10" s="182"/>
      <c r="D10" s="188"/>
      <c r="E10" s="189"/>
      <c r="F10" s="189"/>
      <c r="G10" s="189"/>
      <c r="H10" s="190"/>
      <c r="I10" s="175" t="s">
        <v>79</v>
      </c>
      <c r="J10" s="194"/>
      <c r="K10" s="195"/>
      <c r="L10" s="196"/>
      <c r="M10" s="197"/>
      <c r="N10" s="198" t="s">
        <v>78</v>
      </c>
      <c r="O10" s="198"/>
      <c r="P10" s="198"/>
      <c r="Q10" s="79">
        <v>0</v>
      </c>
      <c r="R10" s="80"/>
    </row>
    <row r="11" spans="1:32" s="45" customFormat="1" ht="30" customHeight="1" x14ac:dyDescent="0.2">
      <c r="A11" s="81"/>
      <c r="B11" s="183"/>
      <c r="C11" s="184"/>
      <c r="D11" s="191"/>
      <c r="E11" s="192"/>
      <c r="F11" s="192"/>
      <c r="G11" s="192"/>
      <c r="H11" s="193"/>
      <c r="I11" s="175" t="s">
        <v>80</v>
      </c>
      <c r="J11" s="194"/>
      <c r="K11" s="195"/>
      <c r="L11" s="196"/>
      <c r="M11" s="197"/>
      <c r="N11" s="198" t="s">
        <v>78</v>
      </c>
      <c r="O11" s="198"/>
      <c r="P11" s="198"/>
      <c r="Q11" s="79">
        <v>0</v>
      </c>
      <c r="R11" s="82"/>
    </row>
    <row r="12" spans="1:32" s="45" customFormat="1" ht="10.5" customHeight="1" x14ac:dyDescent="0.2">
      <c r="A12" s="81"/>
      <c r="B12" s="83"/>
      <c r="C12" s="84"/>
      <c r="D12" s="85"/>
      <c r="E12" s="85"/>
      <c r="F12" s="85"/>
      <c r="G12" s="85"/>
      <c r="H12" s="85"/>
      <c r="I12" s="85"/>
      <c r="J12" s="85"/>
      <c r="K12" s="86"/>
      <c r="L12" s="86"/>
      <c r="M12" s="87"/>
      <c r="N12" s="87"/>
      <c r="O12" s="86"/>
      <c r="P12" s="86"/>
      <c r="Q12" s="88"/>
      <c r="R12" s="82"/>
      <c r="S12" s="89" t="s">
        <v>81</v>
      </c>
      <c r="T12" s="89" t="s">
        <v>82</v>
      </c>
    </row>
    <row r="13" spans="1:32" s="45" customFormat="1" ht="60.75" customHeight="1" x14ac:dyDescent="0.2">
      <c r="A13" s="81"/>
      <c r="B13" s="199" t="s">
        <v>59</v>
      </c>
      <c r="C13" s="200"/>
      <c r="D13" s="200"/>
      <c r="E13" s="200"/>
      <c r="F13" s="200"/>
      <c r="G13" s="200"/>
      <c r="H13" s="200"/>
      <c r="I13" s="200"/>
      <c r="J13" s="200"/>
      <c r="K13" s="200"/>
      <c r="L13" s="201"/>
      <c r="M13" s="202">
        <f>+'FORMATO DE INGRESO'!D7</f>
        <v>1104260946</v>
      </c>
      <c r="N13" s="203"/>
      <c r="O13" s="204" t="s">
        <v>83</v>
      </c>
      <c r="P13" s="205"/>
      <c r="Q13" s="90">
        <f>M13/[2]SSMLV!C43</f>
        <v>1215.4423164554455</v>
      </c>
      <c r="R13" s="82"/>
      <c r="S13" s="91">
        <v>781242</v>
      </c>
      <c r="T13" s="92">
        <f>+M13/S13</f>
        <v>1413.4684847972844</v>
      </c>
      <c r="AA13" s="93"/>
    </row>
    <row r="14" spans="1:32" s="45" customFormat="1" ht="203.25" customHeight="1" x14ac:dyDescent="0.2">
      <c r="A14" s="81"/>
      <c r="B14" s="206" t="s">
        <v>101</v>
      </c>
      <c r="C14" s="207"/>
      <c r="D14" s="208" t="str">
        <f>'FORMATO DE INGRESO'!D9</f>
        <v xml:space="preserve">En la ejecución de MAXIMO TRES (03)  CONTRATOS cuyo objeto o alcance sea consultorías en estudios y diseños de parques o plazas o plazoletas o alamedas cuya sumatoria de áreas intervenidas en los contratos allegados sean mayores o iguales a 20.000 m2.
Nota 1: El proponente deberá obligatoriamente presentar UN (01) de los contratos cuyo objeto sea consultoría en estudios y diseños para el reforzamiento estructural de inmuebles declarados como Bienes de Interés Cultural del orden Nacional, Departamental, Municipal o Distrital.
Nota 2: Los contratos deben estar terminados antes de la fecha de cierre del presente proceso de selección y cuya sumatoria deberá ser igual o superior al cien por ciento (100%) del presupuesto oficial estimado para este proceso de selección, expresado en salarios mínimos legales mensuales vigentes (SMMLV) del 2021. 
Nota 3: El proponente podrá presentar UN (01) contrato donde de cumplimiento a las notas 1 y 2 descritas líneas arriba que lo habiliten técnicamente.
Cada uno de los contratos debe estar registrado en el RUP e identificado en el Clasificador de Bienes y Servicios de las Naciones Unidas UNSPSC en el tercer nivel, en al menos TRES (03) de los códigos descritos en los pliegos de condiciones
</v>
      </c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P14" s="209"/>
      <c r="Q14" s="210"/>
      <c r="R14" s="82"/>
    </row>
    <row r="15" spans="1:32" s="45" customFormat="1" ht="22.5" customHeight="1" x14ac:dyDescent="0.2">
      <c r="A15" s="81"/>
      <c r="B15" s="211" t="s">
        <v>85</v>
      </c>
      <c r="C15" s="212"/>
      <c r="D15" s="94">
        <v>93141700</v>
      </c>
      <c r="E15" s="94">
        <v>81101500</v>
      </c>
      <c r="F15" s="94">
        <v>80101600</v>
      </c>
      <c r="G15" s="94">
        <v>80111600</v>
      </c>
      <c r="H15" s="94">
        <v>95122100</v>
      </c>
      <c r="I15" s="94"/>
      <c r="J15" s="94"/>
      <c r="K15" s="94"/>
      <c r="L15" s="94"/>
      <c r="M15" s="95"/>
      <c r="N15" s="95"/>
      <c r="O15" s="95"/>
      <c r="P15" s="96"/>
      <c r="Q15" s="97"/>
      <c r="R15" s="98">
        <v>72152900</v>
      </c>
      <c r="S15" s="99">
        <v>72153400</v>
      </c>
      <c r="T15" s="100">
        <v>72153600</v>
      </c>
      <c r="U15" s="100">
        <v>72153900</v>
      </c>
      <c r="V15" s="100">
        <v>72154000</v>
      </c>
      <c r="W15" s="100">
        <v>80111617</v>
      </c>
      <c r="X15" s="100">
        <v>80111618</v>
      </c>
      <c r="Y15" s="100">
        <v>81101500</v>
      </c>
      <c r="Z15" s="100">
        <v>93141707</v>
      </c>
      <c r="AA15" s="32"/>
      <c r="AB15" s="32"/>
      <c r="AC15" s="32"/>
      <c r="AD15" s="32"/>
      <c r="AE15" s="32"/>
      <c r="AF15" s="32"/>
    </row>
    <row r="16" spans="1:32" s="48" customFormat="1" ht="10.5" customHeight="1" x14ac:dyDescent="0.2">
      <c r="A16" s="101"/>
      <c r="B16" s="102"/>
      <c r="C16" s="103"/>
      <c r="D16" s="103"/>
      <c r="E16" s="103"/>
      <c r="F16" s="103"/>
      <c r="G16" s="103"/>
      <c r="H16" s="104"/>
      <c r="I16" s="104"/>
      <c r="J16" s="104"/>
      <c r="K16" s="105"/>
      <c r="L16" s="105"/>
      <c r="M16" s="105"/>
      <c r="N16" s="105"/>
      <c r="O16" s="105"/>
      <c r="P16" s="105"/>
      <c r="Q16" s="106"/>
      <c r="R16" s="107"/>
    </row>
    <row r="17" spans="1:22" s="49" customFormat="1" ht="84" customHeight="1" x14ac:dyDescent="0.2">
      <c r="A17" s="108"/>
      <c r="B17" s="109" t="s">
        <v>86</v>
      </c>
      <c r="C17" s="110" t="s">
        <v>87</v>
      </c>
      <c r="D17" s="110" t="s">
        <v>88</v>
      </c>
      <c r="E17" s="213" t="s">
        <v>89</v>
      </c>
      <c r="F17" s="214"/>
      <c r="G17" s="110" t="s">
        <v>90</v>
      </c>
      <c r="H17" s="110" t="s">
        <v>91</v>
      </c>
      <c r="I17" s="110" t="s">
        <v>92</v>
      </c>
      <c r="J17" s="213" t="s">
        <v>93</v>
      </c>
      <c r="K17" s="214"/>
      <c r="L17" s="110" t="s">
        <v>94</v>
      </c>
      <c r="M17" s="110" t="s">
        <v>95</v>
      </c>
      <c r="N17" s="111" t="s">
        <v>96</v>
      </c>
      <c r="O17" s="111" t="s">
        <v>97</v>
      </c>
      <c r="P17" s="215" t="s">
        <v>98</v>
      </c>
      <c r="Q17" s="216"/>
      <c r="R17" s="112"/>
      <c r="S17" s="49">
        <v>1091</v>
      </c>
    </row>
    <row r="18" spans="1:22" ht="10.5" customHeight="1" thickBot="1" x14ac:dyDescent="0.25">
      <c r="A18" s="60"/>
      <c r="B18" s="57"/>
      <c r="D18" s="113"/>
      <c r="E18" s="113"/>
      <c r="F18" s="113"/>
      <c r="G18" s="113"/>
      <c r="H18" s="113"/>
      <c r="I18" s="114"/>
      <c r="J18" s="113"/>
      <c r="K18" s="113"/>
      <c r="L18" s="113"/>
      <c r="M18" s="113"/>
      <c r="N18" s="113"/>
      <c r="O18" s="113"/>
      <c r="P18" s="113"/>
      <c r="Q18" s="115"/>
      <c r="R18" s="62"/>
      <c r="U18" s="116"/>
    </row>
    <row r="19" spans="1:22" ht="140.25" customHeight="1" x14ac:dyDescent="0.2">
      <c r="A19" s="60"/>
      <c r="B19" s="117">
        <v>1</v>
      </c>
      <c r="C19" s="118"/>
      <c r="D19" s="119"/>
      <c r="E19" s="217"/>
      <c r="F19" s="218"/>
      <c r="G19" s="120"/>
      <c r="H19" s="120"/>
      <c r="I19" s="121"/>
      <c r="J19" s="219"/>
      <c r="K19" s="220"/>
      <c r="L19" s="122"/>
      <c r="M19" s="123"/>
      <c r="N19" s="124"/>
      <c r="O19" s="125" t="e">
        <f>LOOKUP(N19,[2]SSMLV!A6:A43,[2]SSMLV!C6:C43)</f>
        <v>#N/A</v>
      </c>
      <c r="P19" s="221" t="e">
        <f>(M19/O19)*L19</f>
        <v>#N/A</v>
      </c>
      <c r="Q19" s="222"/>
      <c r="R19" s="62"/>
      <c r="S19" s="126" t="e">
        <f>P19</f>
        <v>#N/A</v>
      </c>
      <c r="T19" s="127"/>
    </row>
    <row r="20" spans="1:22" ht="140.25" customHeight="1" x14ac:dyDescent="0.2">
      <c r="A20" s="60"/>
      <c r="B20" s="128">
        <v>2</v>
      </c>
      <c r="C20" s="129"/>
      <c r="D20" s="130"/>
      <c r="E20" s="223"/>
      <c r="F20" s="224"/>
      <c r="G20" s="131"/>
      <c r="H20" s="131"/>
      <c r="I20" s="132"/>
      <c r="J20" s="225"/>
      <c r="K20" s="226"/>
      <c r="L20" s="133"/>
      <c r="M20" s="134"/>
      <c r="N20" s="135"/>
      <c r="O20" s="136" t="e">
        <f>LOOKUP(N20,[2]SSMLV!A6:A43,[2]SSMLV!C6:C43)</f>
        <v>#N/A</v>
      </c>
      <c r="P20" s="227" t="e">
        <f t="shared" ref="P20:P21" si="0">(M20/O20)*L20</f>
        <v>#N/A</v>
      </c>
      <c r="Q20" s="228"/>
      <c r="R20" s="62"/>
      <c r="S20" s="126"/>
      <c r="T20" s="127"/>
    </row>
    <row r="21" spans="1:22" ht="140.25" customHeight="1" thickBot="1" x14ac:dyDescent="0.25">
      <c r="A21" s="60"/>
      <c r="B21" s="138">
        <v>3</v>
      </c>
      <c r="C21" s="145"/>
      <c r="D21" s="146"/>
      <c r="E21" s="243"/>
      <c r="F21" s="244"/>
      <c r="G21" s="147"/>
      <c r="H21" s="147"/>
      <c r="I21" s="148"/>
      <c r="J21" s="245"/>
      <c r="K21" s="246"/>
      <c r="L21" s="149"/>
      <c r="M21" s="150"/>
      <c r="N21" s="151"/>
      <c r="O21" s="152" t="e">
        <f>LOOKUP(N21,[2]SSMLV!A6:A43,[2]SSMLV!C6:C43)</f>
        <v>#N/A</v>
      </c>
      <c r="P21" s="247" t="e">
        <f t="shared" si="0"/>
        <v>#N/A</v>
      </c>
      <c r="Q21" s="248"/>
      <c r="R21" s="62"/>
      <c r="S21" s="126"/>
      <c r="T21" s="127"/>
    </row>
    <row r="22" spans="1:22" ht="36" customHeight="1" x14ac:dyDescent="0.3">
      <c r="A22" s="60"/>
      <c r="B22" s="232" t="s">
        <v>99</v>
      </c>
      <c r="C22" s="233"/>
      <c r="D22" s="233"/>
      <c r="E22" s="233"/>
      <c r="F22" s="233"/>
      <c r="G22" s="233"/>
      <c r="H22" s="233"/>
      <c r="I22" s="233"/>
      <c r="J22" s="233"/>
      <c r="K22" s="233"/>
      <c r="L22" s="233"/>
      <c r="M22" s="233"/>
      <c r="N22" s="234"/>
      <c r="O22" s="139" t="e">
        <f>SUM(P19:Q21)</f>
        <v>#N/A</v>
      </c>
      <c r="P22" s="235"/>
      <c r="Q22" s="236"/>
      <c r="R22" s="62"/>
      <c r="S22" s="140" t="e">
        <f>SUM(S19:S19)</f>
        <v>#N/A</v>
      </c>
      <c r="T22" s="126" t="e">
        <f>SUM(#REF!)</f>
        <v>#REF!</v>
      </c>
      <c r="U22" s="126" t="e">
        <f>SUM(#REF!)</f>
        <v>#REF!</v>
      </c>
      <c r="V22" s="50"/>
    </row>
    <row r="23" spans="1:22" s="45" customFormat="1" ht="10.5" customHeight="1" x14ac:dyDescent="0.2">
      <c r="A23" s="141"/>
      <c r="B23" s="237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9"/>
      <c r="R23" s="32"/>
    </row>
    <row r="24" spans="1:22" s="45" customFormat="1" ht="10.5" customHeight="1" x14ac:dyDescent="0.2">
      <c r="A24" s="141"/>
      <c r="B24" s="237"/>
      <c r="C24" s="238"/>
      <c r="D24" s="238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  <c r="Q24" s="239"/>
      <c r="R24" s="32"/>
    </row>
    <row r="25" spans="1:22" s="45" customFormat="1" ht="27" customHeight="1" x14ac:dyDescent="0.2">
      <c r="A25" s="141"/>
      <c r="B25" s="237"/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8"/>
      <c r="O25" s="238"/>
      <c r="P25" s="238"/>
      <c r="Q25" s="239"/>
      <c r="R25" s="32"/>
      <c r="S25" s="45">
        <v>1091</v>
      </c>
    </row>
    <row r="26" spans="1:22" s="45" customFormat="1" ht="24" customHeight="1" x14ac:dyDescent="0.2">
      <c r="A26" s="141"/>
      <c r="B26" s="237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9"/>
      <c r="R26" s="32"/>
    </row>
    <row r="27" spans="1:22" s="45" customFormat="1" ht="10.5" customHeight="1" x14ac:dyDescent="0.2">
      <c r="A27" s="141"/>
      <c r="B27" s="240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2"/>
      <c r="R27" s="32"/>
      <c r="S27" s="45">
        <f>P27</f>
        <v>0</v>
      </c>
    </row>
    <row r="28" spans="1:22" s="45" customFormat="1" ht="36" customHeight="1" thickBot="1" x14ac:dyDescent="0.25">
      <c r="A28" s="141"/>
      <c r="B28" s="229" t="s">
        <v>100</v>
      </c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1"/>
      <c r="R28" s="32"/>
    </row>
    <row r="29" spans="1:22" s="45" customFormat="1" ht="10.5" customHeight="1" x14ac:dyDescent="0.2">
      <c r="A29" s="141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32"/>
    </row>
    <row r="30" spans="1:22" s="45" customFormat="1" ht="10.5" customHeight="1" x14ac:dyDescent="0.2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32"/>
    </row>
    <row r="31" spans="1:22" s="45" customFormat="1" ht="10.5" customHeight="1" x14ac:dyDescent="0.2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32"/>
    </row>
    <row r="32" spans="1:22" s="45" customFormat="1" ht="10.5" customHeight="1" x14ac:dyDescent="0.2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32"/>
    </row>
    <row r="33" spans="1:18" s="45" customFormat="1" ht="10.5" customHeight="1" x14ac:dyDescent="0.2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32"/>
    </row>
    <row r="34" spans="1:18" s="45" customFormat="1" ht="10.5" customHeight="1" x14ac:dyDescent="0.2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32"/>
    </row>
    <row r="35" spans="1:18" s="45" customFormat="1" ht="10.5" customHeight="1" x14ac:dyDescent="0.2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32"/>
    </row>
    <row r="36" spans="1:18" s="45" customFormat="1" ht="10.5" customHeight="1" x14ac:dyDescent="0.2">
      <c r="A36" s="141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32"/>
    </row>
    <row r="37" spans="1:18" s="45" customFormat="1" ht="10.5" customHeight="1" x14ac:dyDescent="0.2">
      <c r="A37" s="141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32"/>
    </row>
    <row r="38" spans="1:18" s="45" customFormat="1" ht="10.5" customHeight="1" x14ac:dyDescent="0.2">
      <c r="A38" s="141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32"/>
    </row>
    <row r="39" spans="1:18" ht="12.75" customHeight="1" x14ac:dyDescent="0.2">
      <c r="B39" s="143"/>
      <c r="C39" s="143"/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</row>
    <row r="40" spans="1:18" ht="12.75" customHeight="1" x14ac:dyDescent="0.2"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</row>
    <row r="41" spans="1:18" ht="12.75" customHeight="1" x14ac:dyDescent="0.2"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</row>
    <row r="42" spans="1:18" ht="12.75" customHeight="1" x14ac:dyDescent="0.2"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</row>
    <row r="43" spans="1:18" ht="12.75" customHeight="1" x14ac:dyDescent="0.2"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</row>
    <row r="44" spans="1:18" ht="12.75" customHeight="1" x14ac:dyDescent="0.2"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</row>
    <row r="45" spans="1:18" ht="12.75" customHeight="1" x14ac:dyDescent="0.2">
      <c r="B45" s="143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</row>
    <row r="46" spans="1:18" x14ac:dyDescent="0.2">
      <c r="O46" s="32"/>
      <c r="P46" s="32"/>
      <c r="Q46" s="32"/>
    </row>
    <row r="55" ht="25.15" customHeight="1" x14ac:dyDescent="0.2"/>
  </sheetData>
  <sheetProtection selectLockedCells="1" selectUnlockedCells="1"/>
  <dataConsolidate/>
  <mergeCells count="44">
    <mergeCell ref="E20:F20"/>
    <mergeCell ref="J20:K20"/>
    <mergeCell ref="P20:Q20"/>
    <mergeCell ref="B28:Q28"/>
    <mergeCell ref="E21:F21"/>
    <mergeCell ref="J21:K21"/>
    <mergeCell ref="P21:Q21"/>
    <mergeCell ref="B22:N22"/>
    <mergeCell ref="P22:Q22"/>
    <mergeCell ref="B23:Q27"/>
    <mergeCell ref="B15:C15"/>
    <mergeCell ref="E17:F17"/>
    <mergeCell ref="J17:K17"/>
    <mergeCell ref="P17:Q17"/>
    <mergeCell ref="E19:F19"/>
    <mergeCell ref="J19:K19"/>
    <mergeCell ref="P19:Q19"/>
    <mergeCell ref="B13:L13"/>
    <mergeCell ref="M13:N13"/>
    <mergeCell ref="O13:P13"/>
    <mergeCell ref="B14:C14"/>
    <mergeCell ref="D14:Q14"/>
    <mergeCell ref="B7:C7"/>
    <mergeCell ref="D7:Q7"/>
    <mergeCell ref="B9:C11"/>
    <mergeCell ref="D9:H11"/>
    <mergeCell ref="I9:J9"/>
    <mergeCell ref="K9:M9"/>
    <mergeCell ref="N9:P9"/>
    <mergeCell ref="I10:J10"/>
    <mergeCell ref="K10:M10"/>
    <mergeCell ref="N10:P10"/>
    <mergeCell ref="I11:J11"/>
    <mergeCell ref="K11:M11"/>
    <mergeCell ref="N11:P11"/>
    <mergeCell ref="C2:Q2"/>
    <mergeCell ref="C3:Q3"/>
    <mergeCell ref="C4:Q4"/>
    <mergeCell ref="B5:C5"/>
    <mergeCell ref="E5:F5"/>
    <mergeCell ref="H5:I5"/>
    <mergeCell ref="L5:M5"/>
    <mergeCell ref="N5:O5"/>
    <mergeCell ref="P5:Q5"/>
  </mergeCells>
  <conditionalFormatting sqref="C16:L16 C17:D17 L17:Q17 G17:I17 C18:K18 C19:D19 G19:H19 L18:L19">
    <cfRule type="cellIs" dxfId="23" priority="23" operator="equal">
      <formula>#REF!</formula>
    </cfRule>
    <cfRule type="cellIs" dxfId="22" priority="24" operator="equal">
      <formula>#REF!</formula>
    </cfRule>
  </conditionalFormatting>
  <conditionalFormatting sqref="J19:K19">
    <cfRule type="cellIs" dxfId="21" priority="21" operator="equal">
      <formula>#REF!</formula>
    </cfRule>
    <cfRule type="cellIs" dxfId="20" priority="22" operator="equal">
      <formula>#REF!</formula>
    </cfRule>
  </conditionalFormatting>
  <conditionalFormatting sqref="E19:F19">
    <cfRule type="cellIs" dxfId="19" priority="19" operator="equal">
      <formula>#REF!</formula>
    </cfRule>
    <cfRule type="cellIs" dxfId="18" priority="20" operator="equal">
      <formula>#REF!</formula>
    </cfRule>
  </conditionalFormatting>
  <conditionalFormatting sqref="P29">
    <cfRule type="cellIs" dxfId="17" priority="15" operator="equal">
      <formula>"si"</formula>
    </cfRule>
    <cfRule type="cellIs" dxfId="16" priority="16" operator="equal">
      <formula>"no"</formula>
    </cfRule>
  </conditionalFormatting>
  <conditionalFormatting sqref="P29">
    <cfRule type="cellIs" dxfId="15" priority="17" operator="equal">
      <formula>#REF!</formula>
    </cfRule>
    <cfRule type="cellIs" dxfId="14" priority="18" operator="equal">
      <formula>#REF!</formula>
    </cfRule>
  </conditionalFormatting>
  <conditionalFormatting sqref="P29">
    <cfRule type="cellIs" dxfId="13" priority="13" operator="equal">
      <formula>#REF!</formula>
    </cfRule>
    <cfRule type="cellIs" dxfId="12" priority="14" operator="equal">
      <formula>#REF!</formula>
    </cfRule>
  </conditionalFormatting>
  <conditionalFormatting sqref="C20:D20 G20:H20 L20">
    <cfRule type="cellIs" dxfId="11" priority="11" operator="equal">
      <formula>#REF!</formula>
    </cfRule>
    <cfRule type="cellIs" dxfId="10" priority="12" operator="equal">
      <formula>#REF!</formula>
    </cfRule>
  </conditionalFormatting>
  <conditionalFormatting sqref="J20:K20">
    <cfRule type="cellIs" dxfId="9" priority="9" operator="equal">
      <formula>#REF!</formula>
    </cfRule>
    <cfRule type="cellIs" dxfId="8" priority="10" operator="equal">
      <formula>#REF!</formula>
    </cfRule>
  </conditionalFormatting>
  <conditionalFormatting sqref="E20:F20">
    <cfRule type="cellIs" dxfId="7" priority="7" operator="equal">
      <formula>#REF!</formula>
    </cfRule>
    <cfRule type="cellIs" dxfId="6" priority="8" operator="equal">
      <formula>#REF!</formula>
    </cfRule>
  </conditionalFormatting>
  <conditionalFormatting sqref="C21:D21 G21:H21 L21">
    <cfRule type="cellIs" dxfId="5" priority="5" operator="equal">
      <formula>#REF!</formula>
    </cfRule>
    <cfRule type="cellIs" dxfId="4" priority="6" operator="equal">
      <formula>#REF!</formula>
    </cfRule>
  </conditionalFormatting>
  <conditionalFormatting sqref="J21:K21">
    <cfRule type="cellIs" dxfId="3" priority="3" operator="equal">
      <formula>#REF!</formula>
    </cfRule>
    <cfRule type="cellIs" dxfId="2" priority="4" operator="equal">
      <formula>#REF!</formula>
    </cfRule>
  </conditionalFormatting>
  <conditionalFormatting sqref="E21:F21">
    <cfRule type="cellIs" dxfId="1" priority="1" operator="equal">
      <formula>#REF!</formula>
    </cfRule>
    <cfRule type="cellIs" dxfId="0" priority="2" operator="equal">
      <formula>#REF!</formula>
    </cfRule>
  </conditionalFormatting>
  <dataValidations count="2">
    <dataValidation type="list" allowBlank="1" showInputMessage="1" showErrorMessage="1" sqref="D16:L16 D18:L18 Q24 D26:L26 P29:Q29" xr:uid="{408023AF-B448-434C-9366-71B098FEE9F3}">
      <formula1>#REF!</formula1>
    </dataValidation>
    <dataValidation type="list" allowBlank="1" showInputMessage="1" showErrorMessage="1" sqref="L5" xr:uid="{24EF5AD4-C0AC-497C-B154-859EE8A6A01F}">
      <formula1>"Secop I,Secop II"</formula1>
    </dataValidation>
  </dataValidations>
  <printOptions horizontalCentered="1"/>
  <pageMargins left="0.39370078740157483" right="0.39370078740157483" top="0.59055118110236227" bottom="0.39370078740157483" header="0.31496062992125984" footer="0.31496062992125984"/>
  <pageSetup scale="42" orientation="landscape" r:id="rId1"/>
  <colBreaks count="1" manualBreakCount="1">
    <brk id="14" max="28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Listas</vt:lpstr>
      <vt:lpstr>HISTORICO SMMLV</vt:lpstr>
      <vt:lpstr>FORMATO DE INGRESO</vt:lpstr>
      <vt:lpstr>EXP. MÍN HAB PROP MIPYMES </vt:lpstr>
      <vt:lpstr>EXP. MÍN HAB PROP</vt:lpstr>
      <vt:lpstr>'EXP. MÍN HAB PROP'!Área_de_impresión</vt:lpstr>
      <vt:lpstr>'EXP. MÍN HAB PROP MIPYMES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Barragan Zamora</dc:creator>
  <cp:lastModifiedBy>Laura</cp:lastModifiedBy>
  <dcterms:created xsi:type="dcterms:W3CDTF">2022-09-06T03:11:33Z</dcterms:created>
  <dcterms:modified xsi:type="dcterms:W3CDTF">2022-09-15T22:16:45Z</dcterms:modified>
</cp:coreProperties>
</file>