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G. DIEGO\Desktop\TECNISA SAS\VALLE DEL CAUCA 12-05-22\CUBIERTA  PALMIRA\PRESENTAR\"/>
    </mc:Choice>
  </mc:AlternateContent>
  <xr:revisionPtr revIDLastSave="0" documentId="13_ncr:1_{1BFD71B5-073D-4420-B928-63E608C0215F}" xr6:coauthVersionLast="47" xr6:coauthVersionMax="47" xr10:uidLastSave="{00000000-0000-0000-0000-000000000000}"/>
  <bookViews>
    <workbookView xWindow="-108" yWindow="-108" windowWidth="23256" windowHeight="12576" tabRatio="906" xr2:uid="{00000000-000D-0000-FFFF-FFFF00000000}"/>
  </bookViews>
  <sheets>
    <sheet name="PROPUESTA ECONOMICA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ECONOMICA'!$I$11:$I$87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ECONOMICA'!$A$1:$M$118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ECONOMICA'!$K$89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ECONOMICA'!$K$101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ECONOMICA'!$K$101</definedName>
    <definedName name="solver_pre" localSheetId="0" hidden="1">0.000001</definedName>
    <definedName name="solver_rel1" localSheetId="0" hidden="1">2</definedName>
    <definedName name="solver_rhs1" localSheetId="0" hidden="1">'PROPUESTA ECONOMICA'!$K$102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5" i="265" l="1"/>
  <c r="K84" i="265"/>
  <c r="K71" i="265"/>
  <c r="K72" i="265"/>
  <c r="K73" i="265"/>
  <c r="K74" i="265"/>
  <c r="K75" i="265"/>
  <c r="K77" i="265"/>
  <c r="K78" i="265"/>
  <c r="K79" i="265"/>
  <c r="K80" i="265"/>
  <c r="K81" i="265"/>
  <c r="K69" i="265"/>
  <c r="K55" i="265"/>
  <c r="K56" i="265"/>
  <c r="K57" i="265"/>
  <c r="K58" i="265"/>
  <c r="K59" i="265"/>
  <c r="K60" i="265"/>
  <c r="K61" i="265"/>
  <c r="K62" i="265"/>
  <c r="K63" i="265"/>
  <c r="K64" i="265"/>
  <c r="K65" i="265"/>
  <c r="K66" i="265"/>
  <c r="K54" i="265"/>
  <c r="K49" i="265"/>
  <c r="K50" i="265"/>
  <c r="K51" i="265"/>
  <c r="K48" i="265"/>
  <c r="K44" i="265"/>
  <c r="K45" i="265"/>
  <c r="K43" i="265"/>
  <c r="K39" i="265"/>
  <c r="K40" i="265"/>
  <c r="K38" i="265"/>
  <c r="K34" i="265"/>
  <c r="K35" i="265"/>
  <c r="K33" i="265"/>
  <c r="K24" i="265"/>
  <c r="K25" i="265"/>
  <c r="K26" i="265"/>
  <c r="K27" i="265"/>
  <c r="K28" i="265"/>
  <c r="K29" i="265"/>
  <c r="K30" i="265"/>
  <c r="K23" i="265"/>
  <c r="K15" i="265"/>
  <c r="K16" i="265"/>
  <c r="K17" i="265"/>
  <c r="K18" i="265"/>
  <c r="K19" i="265"/>
  <c r="K20" i="265"/>
  <c r="K14" i="265"/>
  <c r="K86" i="265" l="1"/>
  <c r="K82" i="265"/>
  <c r="K67" i="265"/>
  <c r="K52" i="265"/>
  <c r="K46" i="265"/>
  <c r="K36" i="265"/>
  <c r="K41" i="265"/>
  <c r="K31" i="265"/>
  <c r="K21" i="265"/>
  <c r="K87" i="265" l="1"/>
  <c r="K92" i="265" s="1"/>
  <c r="K96" i="265" s="1"/>
</calcChain>
</file>

<file path=xl/sharedStrings.xml><?xml version="1.0" encoding="utf-8"?>
<sst xmlns="http://schemas.openxmlformats.org/spreadsheetml/2006/main" count="162" uniqueCount="101">
  <si>
    <t>Código</t>
  </si>
  <si>
    <t>Versión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</si>
  <si>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</si>
  <si>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</si>
  <si>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</si>
  <si>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</si>
  <si>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</si>
  <si>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</si>
  <si>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</si>
  <si>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</si>
  <si>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</si>
  <si>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</si>
  <si>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</si>
  <si>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</si>
  <si>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</si>
  <si>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</si>
  <si>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</si>
  <si>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</si>
  <si>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</si>
  <si>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</si>
  <si>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</si>
  <si>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</si>
  <si>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</si>
  <si>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</si>
  <si>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</si>
  <si>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</si>
  <si>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</si>
  <si>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</si>
  <si>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</si>
  <si>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t>PROPUESTA ECONÓMICA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</si>
  <si>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</si>
  <si>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</si>
  <si>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</si>
  <si>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</si>
  <si>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 xml:space="preserve">Formulario 1 - Propuesta económica  -  Licitación de obra pública de infraestructura social </t>
  </si>
  <si>
    <t>CCE-EICP-FM-116</t>
  </si>
  <si>
    <t>PRELIMINARES</t>
  </si>
  <si>
    <t>CERRAMIENTO TELA FIB.TEJIDA H=2.10M-BORD</t>
  </si>
  <si>
    <t>SEÑALIZACION DE OBRA</t>
  </si>
  <si>
    <t>DESMONTE DE POSTE DE ILUMINACION + RETIRO DE LAMPARAS + RETIRO DE CABLEADO</t>
  </si>
  <si>
    <t>PODA ARBOL + RETIRO</t>
  </si>
  <si>
    <t>LOCALIZACION-REPLANTEO OBRA ARQUITECTON.</t>
  </si>
  <si>
    <t>RETIRO SALDOS EN SITIO / ESCOMBROS / MATERIALES - VARIOS</t>
  </si>
  <si>
    <t>VIAJE DE ESCOMBROS VOLQUETA 8M3  CARGUE A MANO + CERTIFICADO</t>
  </si>
  <si>
    <t>ML</t>
  </si>
  <si>
    <t>GLB</t>
  </si>
  <si>
    <t>UND</t>
  </si>
  <si>
    <t>M2</t>
  </si>
  <si>
    <t>M3</t>
  </si>
  <si>
    <t>MOVIMIENTOS DE TIERRA</t>
  </si>
  <si>
    <t>DESCAPOTE MANUAL MAS RETIRO H= O.20  MTS</t>
  </si>
  <si>
    <t>EXCAVACION TIERRA A MANO</t>
  </si>
  <si>
    <t>RELLENO MATERIAL SITIO COMPACTADO 90% PM</t>
  </si>
  <si>
    <t>RELLENO COMPACT-RANA+ACARREO RAJÓN DE PIEDRA PARA RELLENO E=0,30MTS</t>
  </si>
  <si>
    <t>RELLENOS PARA ESTRUCTURAS SUB BASE GRANULAR.</t>
  </si>
  <si>
    <t>GEOTEXTIL NT 1800</t>
  </si>
  <si>
    <t>CIMENTACION</t>
  </si>
  <si>
    <t>SOLADO ESPESOR E=0.05M 3000 PSI 210 MPA ZAPATAS Y VIGAS CIMIENTO</t>
  </si>
  <si>
    <t>ACERO REFUERZO FLEJADO 60000 PSI Fy=420 Mpa SUMINISTRO E INSTALACION</t>
  </si>
  <si>
    <t>KLS</t>
  </si>
  <si>
    <t>ESTRUCTURA</t>
  </si>
  <si>
    <t>ACERO ESTRUCTURAL A.S.T,M,A-36 + ANCLAJES+ TORNILLOS + PLATINAS + BASE ANTICORROSIVO +  PINTURA POLIURETANO COLOR ... + ANDAMIOS CERTIFICADOS + SUMINISTRO E INSTALACION / SUMINISTRO Y FABRICACIÓN DE ESTRUCTURA METÁLICA EN ACERO A-572</t>
  </si>
  <si>
    <t>CUBIERTA</t>
  </si>
  <si>
    <t>LAVADO DE SUPERFICIE EQUIPO A PRESION</t>
  </si>
  <si>
    <t>TEJA ALUMINIO-POLIURETANO-ALUM.E=1 1C</t>
  </si>
  <si>
    <t>CANAL EN LAMINA GALVANIZADA CAL 22 DS:0.9M</t>
  </si>
  <si>
    <t>BAJANTE AGUAS LLUVIAS TUBO SANITARIA DE 4" PVC-S LLUVIAS + ABRAZADERA +  SUMINISTRO E
INSTALAICON</t>
  </si>
  <si>
    <t>PISOS</t>
  </si>
  <si>
    <t>LOCALIZACION-REPLANTEO PARQUES-Z.VERDES</t>
  </si>
  <si>
    <t>RELLENO ROCAMUERTA COMPACT-SALTARIN+ACAR</t>
  </si>
  <si>
    <t>TUBERÍA PVC SANITARIA Ø4" (INCLUYE ACCESORIOS)</t>
  </si>
  <si>
    <t>TUBERÍA PVC SANITARIA Ø6" (INCLUYE ACCESORIOS)</t>
  </si>
  <si>
    <t>ABRAZADERAS 4"</t>
  </si>
  <si>
    <t>CAJA DE INSPECCIÓN EN MAMPOSTERIA (0.6X0.6) H=1.0M</t>
  </si>
  <si>
    <t>CAJA DE INSPECCIÓN EN MAMPOSTERIA (0.6X0.6) H=1.2M</t>
  </si>
  <si>
    <t>CAJA DE INSPECCIÓN EN MAMPOSTERIA (0.6X0.6) H=1.5M</t>
  </si>
  <si>
    <t>TUBERÍA PVC ALCANTARILLADO</t>
  </si>
  <si>
    <t>CONEXIÓN DOMICILIARIA</t>
  </si>
  <si>
    <t>PROYECTO ELECTRICO Y DE ILUMINACION COMPLETO</t>
  </si>
  <si>
    <t>SUMINISTRO E INSTALACIÓN DE TABLERO MONOFASICO PARA 2 CIRCUITOS, CON BARRAJES INCLUYE 2 PROTECCIONES 1X30</t>
  </si>
  <si>
    <t xml:space="preserve">ILUMINACION </t>
  </si>
  <si>
    <t>SUMINISTRO E INSTALACIÓN CABLE 3 # 12 THHN/THWN 90° 600V (1F+1N+1T)</t>
  </si>
  <si>
    <t>SUMINISTRO E INSTALACION LUMINARIA AREA 1, INCLUYE ACCESORIOS DE INSTALACIÓN, GUAYAS PARA ASEGURAR LA LUMINARIA AL TECHO.</t>
  </si>
  <si>
    <t>SUMINISTRO E INSTALACION TUBO CONDUIT EMT 3/4 " CON ACCESORIOS INCLUYE ELEMENTOS DE FIJACION ( RIEL MECANO, ABRAZADERA PARA RIEL, VARILLA ROSCADA, CHAZO EXPANSIVO, ETC )</t>
  </si>
  <si>
    <t>SISTEMA DE PUESTA A TIERRA</t>
  </si>
  <si>
    <t>SUMINISTRO E INSTALACION DE ELECTRODO COPPERWELD 2.44M</t>
  </si>
  <si>
    <t>SUMINISTRO E INSTALACIÓN DE CAJA DE INSPECCIÓN 30X30 PARA SPT</t>
  </si>
  <si>
    <t>SUMINITRO E INSTALACION DE SOLDADURA EXOTERMICA</t>
  </si>
  <si>
    <t>SUMINISTRO E INSTALACIÓN DE CONDUCTOR DE PUESTA A TIERRA 1 # 12</t>
  </si>
  <si>
    <t>SUMINISTRO E INSTALACION DE PRODUCTO QUÍMICO PARA MEJORAMIENTO DE TERRENO</t>
  </si>
  <si>
    <t>GL</t>
  </si>
  <si>
    <t>PAISAJISMOS Y ZONAS VERDES</t>
  </si>
  <si>
    <t>TIERRA NEGRA PARA VEGETACION E= 10CM SUMINISTRO E INSTALACION</t>
  </si>
  <si>
    <t>PRADO TRENZA SIMINISTRO E INSTALACION</t>
  </si>
  <si>
    <t>CONCRETO 3000  PSI 210 MPA / CONCRETO FUNIDO IN SITU, PARA VIGAS DE CIMENTACION Y ZAPATAS</t>
  </si>
  <si>
    <t>CONCRETO PREMEZCLADO DE 4000 PS + AUTOBOMBA (RELLENO COLS)  PARA COLUMNAS Y VIGAS AEREAS.</t>
  </si>
  <si>
    <t>REVESTIMIENTO COMPUESTO DE PINTURA BASE ACRILICA Y CUARZO DE ALTA CALIDAD RESINA FLEXIBLE DE POLIURETANO CON PROPIEDADES DE SOLIDOS TOTALES (48% - 50%)FORMACION DE PELICULA(4.0H - 6.0H)</t>
  </si>
  <si>
    <t>CERRAMIENTO PERIMETRAL  EN MALLA DE NYLON TRATADA # 90, OJO 10X10, COLOR NEGRO TEXTURIZADO, ALTURA 6,0 M. INCLUYE: GUAYA ENCAUCHETADA INFERIOR, GUAYA ENCAUCHETADA CENTRAL Y GUAYA ENCAUCHETADA SUPERIRO, GRILLETES, TENSORES, RETENIDAS Y VIENTOS (SUMINSTRO E INSTALACION).</t>
  </si>
  <si>
    <t>SUMINISTRO E INSTALACION TABLERO CONTROL DE ILUMINACIÓN ILUMINACIÓN CANCHA, INCLUYE CAJA , DOS SWITCH DE CODILLO CON CAPACIDAD DE 30 AMPERIOS, CABLEADO, TERMINALES, BORNAS, ETC.)</t>
  </si>
  <si>
    <t>SUMINISTRO E INSTALACION SALIDA ILUMINACIÓN , INCLUYE, 1 CAJA 2400 CON TAPA CON PRENSA ESTOPA Y 2 METROS DE CABLE ENCAUCHETADO 3X12 AWG</t>
  </si>
  <si>
    <t>SUMINISTRO EN INSTALACION APLICACION DE SIKAFLEX 401 PAVEMENT SL +  SIKAROAD Ø 1/4" (6 MM) O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</si>
</sst>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sz val="14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6">
      <alignment horizontal="right"/>
    </xf>
    <xf numFmtId="188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6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1">
      <protection locked="0"/>
    </xf>
    <xf numFmtId="44" fontId="47" fillId="0" borderId="0" applyFont="0" applyFill="0" applyBorder="0" applyAlignment="0" applyProtection="0"/>
  </cellStyleXfs>
  <cellXfs count="152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82" fontId="32" fillId="0" borderId="35" xfId="90" applyNumberFormat="1" applyFont="1" applyBorder="1"/>
    <xf numFmtId="184" fontId="32" fillId="0" borderId="35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3" fillId="0" borderId="18" xfId="126" applyFont="1" applyBorder="1" applyAlignment="1">
      <alignment horizontal="center" vertical="center" wrapText="1"/>
    </xf>
    <xf numFmtId="0" fontId="43" fillId="24" borderId="39" xfId="73" applyFont="1" applyFill="1" applyBorder="1" applyAlignment="1">
      <alignment vertical="center"/>
    </xf>
    <xf numFmtId="0" fontId="43" fillId="24" borderId="41" xfId="73" applyFont="1" applyFill="1" applyBorder="1" applyAlignment="1">
      <alignment vertical="center"/>
    </xf>
    <xf numFmtId="0" fontId="43" fillId="24" borderId="42" xfId="73" applyFont="1" applyFill="1" applyBorder="1" applyAlignment="1">
      <alignment vertical="center"/>
    </xf>
    <xf numFmtId="0" fontId="42" fillId="0" borderId="49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7" xfId="74" applyFont="1" applyBorder="1" applyAlignment="1">
      <alignment horizontal="left" vertical="center" wrapText="1"/>
    </xf>
    <xf numFmtId="4" fontId="42" fillId="0" borderId="17" xfId="39" applyNumberFormat="1" applyFont="1" applyBorder="1" applyAlignment="1">
      <alignment vertical="center" wrapText="1"/>
    </xf>
    <xf numFmtId="167" fontId="42" fillId="0" borderId="17" xfId="62" applyNumberFormat="1" applyFont="1" applyBorder="1" applyAlignment="1">
      <alignment horizontal="right" vertical="center" wrapText="1"/>
    </xf>
    <xf numFmtId="167" fontId="42" fillId="0" borderId="44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0" fontId="42" fillId="0" borderId="13" xfId="74" applyFont="1" applyBorder="1" applyAlignment="1">
      <alignment horizontal="center" vertical="center"/>
    </xf>
    <xf numFmtId="0" fontId="42" fillId="0" borderId="13" xfId="74" applyFont="1" applyBorder="1" applyAlignment="1">
      <alignment horizontal="left" vertical="center" wrapText="1"/>
    </xf>
    <xf numFmtId="167" fontId="42" fillId="0" borderId="22" xfId="62" applyNumberFormat="1" applyFont="1" applyBorder="1" applyAlignment="1">
      <alignment horizontal="right" vertical="center" wrapText="1"/>
    </xf>
    <xf numFmtId="176" fontId="43" fillId="0" borderId="38" xfId="39" applyNumberFormat="1" applyFont="1" applyBorder="1" applyAlignment="1">
      <alignment horizontal="right" vertical="center"/>
    </xf>
    <xf numFmtId="0" fontId="42" fillId="0" borderId="17" xfId="74" applyFont="1" applyBorder="1" applyAlignment="1">
      <alignment horizontal="left" vertical="center"/>
    </xf>
    <xf numFmtId="167" fontId="42" fillId="0" borderId="28" xfId="62" applyNumberFormat="1" applyFont="1" applyBorder="1" applyAlignment="1">
      <alignment horizontal="right" vertical="center" wrapText="1"/>
    </xf>
    <xf numFmtId="0" fontId="42" fillId="0" borderId="13" xfId="89" applyFont="1" applyBorder="1"/>
    <xf numFmtId="0" fontId="42" fillId="0" borderId="13" xfId="89" applyFont="1" applyBorder="1" applyAlignment="1">
      <alignment horizont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26" applyFont="1" applyBorder="1" applyAlignment="1">
      <alignment horizontal="center" vertical="center"/>
    </xf>
    <xf numFmtId="0" fontId="42" fillId="0" borderId="48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7" fontId="42" fillId="0" borderId="43" xfId="62" applyNumberFormat="1" applyFont="1" applyBorder="1" applyAlignment="1">
      <alignment horizontal="right" vertical="center" wrapText="1"/>
    </xf>
    <xf numFmtId="176" fontId="43" fillId="0" borderId="47" xfId="39" applyNumberFormat="1" applyFont="1" applyBorder="1" applyAlignment="1">
      <alignment horizontal="right" vertical="center"/>
    </xf>
    <xf numFmtId="0" fontId="42" fillId="0" borderId="31" xfId="73" applyFont="1" applyBorder="1" applyAlignment="1">
      <alignment horizontal="center" vertical="center"/>
    </xf>
    <xf numFmtId="2" fontId="42" fillId="0" borderId="13" xfId="73" applyNumberFormat="1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/>
    </xf>
    <xf numFmtId="0" fontId="42" fillId="0" borderId="13" xfId="73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 wrapText="1"/>
    </xf>
    <xf numFmtId="187" fontId="43" fillId="24" borderId="42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6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4" fillId="0" borderId="16" xfId="128" applyFont="1" applyBorder="1" applyAlignment="1">
      <alignment horizontal="right" vertical="center"/>
    </xf>
    <xf numFmtId="181" fontId="42" fillId="0" borderId="33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/>
    </xf>
    <xf numFmtId="180" fontId="42" fillId="0" borderId="20" xfId="129" applyNumberFormat="1" applyFont="1" applyBorder="1" applyAlignment="1">
      <alignment horizontal="center" vertical="center"/>
    </xf>
    <xf numFmtId="0" fontId="43" fillId="0" borderId="20" xfId="128" applyFont="1" applyBorder="1" applyAlignment="1">
      <alignment vertical="center"/>
    </xf>
    <xf numFmtId="0" fontId="43" fillId="0" borderId="21" xfId="128" applyFont="1" applyBorder="1" applyAlignment="1">
      <alignment horizontal="right" vertical="center"/>
    </xf>
    <xf numFmtId="181" fontId="42" fillId="0" borderId="28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9" fontId="42" fillId="0" borderId="20" xfId="129" applyNumberFormat="1" applyFont="1" applyBorder="1" applyAlignment="1">
      <alignment horizontal="center" vertical="center"/>
    </xf>
    <xf numFmtId="181" fontId="42" fillId="0" borderId="20" xfId="129" applyNumberFormat="1" applyFont="1" applyBorder="1" applyAlignment="1">
      <alignment vertical="center"/>
    </xf>
    <xf numFmtId="0" fontId="42" fillId="0" borderId="21" xfId="128" applyFont="1" applyBorder="1" applyAlignment="1">
      <alignment vertical="center"/>
    </xf>
    <xf numFmtId="0" fontId="43" fillId="0" borderId="19" xfId="128" applyFont="1" applyBorder="1" applyAlignment="1">
      <alignment horizontal="left" vertical="center"/>
    </xf>
    <xf numFmtId="181" fontId="43" fillId="0" borderId="28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 wrapText="1"/>
    </xf>
    <xf numFmtId="0" fontId="42" fillId="0" borderId="21" xfId="128" applyFont="1" applyBorder="1" applyAlignment="1">
      <alignment horizontal="right" vertical="center"/>
    </xf>
    <xf numFmtId="0" fontId="42" fillId="0" borderId="0" xfId="128" applyFont="1" applyAlignment="1">
      <alignment horizontal="center" vertical="center" wrapText="1"/>
    </xf>
    <xf numFmtId="0" fontId="43" fillId="0" borderId="25" xfId="128" applyFont="1" applyBorder="1" applyAlignment="1">
      <alignment horizontal="left" vertical="center"/>
    </xf>
    <xf numFmtId="9" fontId="42" fillId="0" borderId="29" xfId="129" applyNumberFormat="1" applyFont="1" applyBorder="1" applyAlignment="1">
      <alignment horizontal="center" vertical="center"/>
    </xf>
    <xf numFmtId="181" fontId="43" fillId="0" borderId="29" xfId="129" applyNumberFormat="1" applyFont="1" applyBorder="1" applyAlignment="1">
      <alignment vertical="center"/>
    </xf>
    <xf numFmtId="0" fontId="42" fillId="0" borderId="26" xfId="128" applyFont="1" applyBorder="1" applyAlignment="1">
      <alignment vertical="center"/>
    </xf>
    <xf numFmtId="2" fontId="42" fillId="0" borderId="0" xfId="128" applyNumberFormat="1" applyFont="1"/>
    <xf numFmtId="181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2" xfId="79" applyFont="1" applyBorder="1" applyAlignment="1">
      <alignment vertical="center"/>
    </xf>
    <xf numFmtId="186" fontId="43" fillId="26" borderId="44" xfId="60" applyNumberFormat="1" applyFont="1" applyFill="1" applyBorder="1" applyAlignment="1">
      <alignment horizontal="center" vertical="center"/>
    </xf>
    <xf numFmtId="186" fontId="43" fillId="26" borderId="17" xfId="60" applyNumberFormat="1" applyFont="1" applyFill="1" applyBorder="1" applyAlignment="1">
      <alignment horizontal="center" vertical="center"/>
    </xf>
    <xf numFmtId="9" fontId="42" fillId="27" borderId="28" xfId="95" applyFont="1" applyFill="1" applyBorder="1" applyAlignment="1">
      <alignment horizontal="center" vertical="center"/>
    </xf>
    <xf numFmtId="0" fontId="43" fillId="25" borderId="52" xfId="13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42" fillId="0" borderId="54" xfId="0" applyFont="1" applyBorder="1" applyAlignment="1">
      <alignment vertical="center" wrapText="1"/>
    </xf>
    <xf numFmtId="0" fontId="42" fillId="0" borderId="52" xfId="0" applyFont="1" applyBorder="1" applyAlignment="1">
      <alignment vertical="center" wrapText="1"/>
    </xf>
    <xf numFmtId="0" fontId="42" fillId="0" borderId="55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3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4" xfId="89" applyFont="1" applyFill="1" applyBorder="1"/>
    <xf numFmtId="0" fontId="32" fillId="0" borderId="64" xfId="89" applyFont="1" applyBorder="1"/>
    <xf numFmtId="0" fontId="32" fillId="0" borderId="58" xfId="89" applyFont="1" applyBorder="1"/>
    <xf numFmtId="0" fontId="32" fillId="0" borderId="58" xfId="89" applyFont="1" applyBorder="1" applyAlignment="1">
      <alignment horizontal="center"/>
    </xf>
    <xf numFmtId="0" fontId="32" fillId="0" borderId="59" xfId="90" applyFont="1" applyBorder="1"/>
    <xf numFmtId="0" fontId="32" fillId="0" borderId="60" xfId="89" applyFont="1" applyBorder="1"/>
    <xf numFmtId="0" fontId="32" fillId="0" borderId="60" xfId="89" applyFont="1" applyBorder="1" applyAlignment="1">
      <alignment horizontal="center"/>
    </xf>
    <xf numFmtId="185" fontId="32" fillId="0" borderId="60" xfId="34" applyNumberFormat="1" applyFont="1" applyBorder="1"/>
    <xf numFmtId="0" fontId="32" fillId="0" borderId="61" xfId="89" applyFont="1" applyBorder="1"/>
    <xf numFmtId="0" fontId="43" fillId="0" borderId="17" xfId="73" applyFont="1" applyBorder="1" applyAlignment="1">
      <alignment horizontal="left" vertical="center" wrapText="1"/>
    </xf>
    <xf numFmtId="44" fontId="48" fillId="0" borderId="0" xfId="255" applyFont="1"/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40" xfId="73" applyNumberFormat="1" applyFont="1" applyFill="1" applyBorder="1" applyAlignment="1">
      <alignment horizontal="center" vertical="center" wrapText="1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5" xfId="73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27" xfId="126" applyFont="1" applyBorder="1" applyAlignment="1">
      <alignment horizontal="center" vertical="center" wrapText="1"/>
    </xf>
    <xf numFmtId="0" fontId="6" fillId="0" borderId="62" xfId="89" applyFont="1" applyBorder="1" applyAlignment="1">
      <alignment horizontal="center" wrapText="1"/>
    </xf>
    <xf numFmtId="0" fontId="42" fillId="26" borderId="31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39" xfId="73" applyFont="1" applyFill="1" applyBorder="1" applyAlignment="1">
      <alignment horizontal="right" vertical="center"/>
    </xf>
    <xf numFmtId="0" fontId="43" fillId="24" borderId="41" xfId="73" applyFont="1" applyFill="1" applyBorder="1" applyAlignment="1">
      <alignment horizontal="right" vertical="center"/>
    </xf>
    <xf numFmtId="0" fontId="43" fillId="24" borderId="50" xfId="73" applyFont="1" applyFill="1" applyBorder="1" applyAlignment="1">
      <alignment horizontal="right" vertical="center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40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3" fontId="43" fillId="26" borderId="23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2" fillId="0" borderId="32" xfId="128" applyFont="1" applyBorder="1" applyAlignment="1">
      <alignment horizontal="left" vertical="center" wrapText="1"/>
    </xf>
    <xf numFmtId="0" fontId="42" fillId="0" borderId="15" xfId="128" applyFont="1" applyBorder="1" applyAlignment="1">
      <alignment horizontal="left" vertical="center" wrapText="1"/>
    </xf>
    <xf numFmtId="0" fontId="42" fillId="0" borderId="16" xfId="128" applyFont="1" applyBorder="1" applyAlignment="1">
      <alignment horizontal="left" vertical="center" wrapText="1"/>
    </xf>
    <xf numFmtId="0" fontId="45" fillId="0" borderId="62" xfId="89" applyFont="1" applyBorder="1" applyAlignment="1">
      <alignment horizontal="center" wrapText="1"/>
    </xf>
    <xf numFmtId="0" fontId="43" fillId="0" borderId="0" xfId="130" applyFont="1" applyAlignment="1">
      <alignment horizontal="center" vertical="center"/>
    </xf>
    <xf numFmtId="0" fontId="42" fillId="27" borderId="30" xfId="89" applyFont="1" applyFill="1" applyBorder="1" applyAlignment="1">
      <alignment horizontal="left" wrapText="1"/>
    </xf>
    <xf numFmtId="0" fontId="42" fillId="27" borderId="27" xfId="89" applyFont="1" applyFill="1" applyBorder="1" applyAlignment="1">
      <alignment horizontal="left" wrapText="1"/>
    </xf>
    <xf numFmtId="0" fontId="42" fillId="27" borderId="33" xfId="89" applyFont="1" applyFill="1" applyBorder="1" applyAlignment="1">
      <alignment horizontal="left" wrapText="1"/>
    </xf>
    <xf numFmtId="0" fontId="42" fillId="27" borderId="45" xfId="89" applyFont="1" applyFill="1" applyBorder="1" applyAlignment="1">
      <alignment horizontal="left" wrapText="1"/>
    </xf>
    <xf numFmtId="0" fontId="42" fillId="27" borderId="18" xfId="89" applyFont="1" applyFill="1" applyBorder="1" applyAlignment="1">
      <alignment horizontal="left" wrapText="1"/>
    </xf>
    <xf numFmtId="0" fontId="42" fillId="27" borderId="40" xfId="89" applyFont="1" applyFill="1" applyBorder="1" applyAlignment="1">
      <alignment horizontal="left" wrapText="1"/>
    </xf>
    <xf numFmtId="0" fontId="42" fillId="26" borderId="57" xfId="89" applyFont="1" applyFill="1" applyBorder="1" applyAlignment="1">
      <alignment horizontal="center" wrapText="1"/>
    </xf>
    <xf numFmtId="0" fontId="42" fillId="26" borderId="53" xfId="89" applyFont="1" applyFill="1" applyBorder="1" applyAlignment="1">
      <alignment horizontal="center" wrapText="1"/>
    </xf>
    <xf numFmtId="0" fontId="42" fillId="26" borderId="56" xfId="89" applyFont="1" applyFill="1" applyBorder="1" applyAlignment="1">
      <alignment horizontal="center" wrapText="1"/>
    </xf>
    <xf numFmtId="44" fontId="31" fillId="0" borderId="0" xfId="255" applyFont="1"/>
    <xf numFmtId="44" fontId="42" fillId="0" borderId="0" xfId="255" applyFont="1"/>
    <xf numFmtId="0" fontId="42" fillId="0" borderId="0" xfId="0" applyFont="1" applyBorder="1" applyAlignment="1">
      <alignment vertical="center" wrapText="1"/>
    </xf>
    <xf numFmtId="0" fontId="42" fillId="25" borderId="0" xfId="130" applyFont="1" applyFill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2369127</xdr:colOff>
      <xdr:row>104</xdr:row>
      <xdr:rowOff>69273</xdr:rowOff>
    </xdr:from>
    <xdr:to>
      <xdr:col>6</xdr:col>
      <xdr:colOff>4320016</xdr:colOff>
      <xdr:row>105</xdr:row>
      <xdr:rowOff>1620440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4BFCE1-9784-4EC2-AE80-BE5816E00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9345" y="44196000"/>
          <a:ext cx="1950889" cy="17451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110"/>
  <sheetViews>
    <sheetView showGridLines="0" tabSelected="1" view="pageBreakPreview" zoomScale="55" zoomScaleNormal="100" zoomScaleSheetLayoutView="55" zoomScalePageLayoutView="55" workbookViewId="0">
      <selection activeCell="C100" sqref="C100:G100"/>
    </sheetView>
  </sheetViews>
  <sheetFormatPr baseColWidth="10" defaultColWidth="11.44140625" defaultRowHeight="13.8"/>
  <cols>
    <col min="1" max="2" width="3.44140625" style="1" customWidth="1"/>
    <col min="3" max="3" width="5.109375" style="1" customWidth="1"/>
    <col min="4" max="4" width="15.44140625" style="1" customWidth="1"/>
    <col min="5" max="5" width="16.109375" style="2" customWidth="1"/>
    <col min="6" max="6" width="17.44140625" style="1" customWidth="1"/>
    <col min="7" max="7" width="85.33203125" style="1" customWidth="1"/>
    <col min="8" max="8" width="8.5546875" style="1" customWidth="1"/>
    <col min="9" max="9" width="18.5546875" style="1" customWidth="1"/>
    <col min="10" max="10" width="23.5546875" style="1" customWidth="1"/>
    <col min="11" max="11" width="30" style="1" customWidth="1"/>
    <col min="12" max="12" width="3.44140625" style="1" customWidth="1"/>
    <col min="13" max="13" width="2.5546875" style="1" customWidth="1"/>
    <col min="14" max="14" width="21.21875" style="1" customWidth="1"/>
    <col min="15" max="15" width="30.6640625" style="1" customWidth="1"/>
    <col min="16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>
      <c r="A2" s="5"/>
      <c r="B2" s="7"/>
      <c r="C2" s="97"/>
      <c r="D2" s="97"/>
      <c r="E2" s="98"/>
      <c r="F2" s="97"/>
      <c r="G2" s="97"/>
      <c r="H2" s="97"/>
      <c r="I2" s="97"/>
      <c r="J2" s="97"/>
      <c r="K2" s="97"/>
      <c r="L2" s="8"/>
      <c r="M2" s="5"/>
    </row>
    <row r="3" spans="1:13" ht="27" customHeight="1">
      <c r="A3" s="5"/>
      <c r="B3" s="9"/>
      <c r="C3" s="115" t="s">
        <v>34</v>
      </c>
      <c r="D3" s="137"/>
      <c r="E3" s="137"/>
      <c r="F3" s="137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84" t="s">
        <v>0</v>
      </c>
      <c r="D4" s="85" t="s">
        <v>35</v>
      </c>
      <c r="E4" s="84" t="s">
        <v>1</v>
      </c>
      <c r="F4" s="85">
        <v>1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138" t="s">
        <v>28</v>
      </c>
      <c r="D5" s="138"/>
      <c r="E5" s="138"/>
      <c r="F5" s="138"/>
      <c r="G5" s="138"/>
      <c r="H5" s="138"/>
      <c r="I5" s="138"/>
      <c r="J5" s="138"/>
      <c r="K5" s="138"/>
      <c r="L5" s="10"/>
      <c r="M5" s="5"/>
    </row>
    <row r="6" spans="1:13" ht="16.2" thickBot="1">
      <c r="A6" s="5"/>
      <c r="B6" s="9"/>
      <c r="C6" s="133" t="s">
        <v>29</v>
      </c>
      <c r="D6" s="133"/>
      <c r="E6" s="133"/>
      <c r="F6" s="133"/>
      <c r="G6" s="133"/>
      <c r="H6" s="133"/>
      <c r="I6" s="133"/>
      <c r="J6" s="133"/>
      <c r="K6" s="133"/>
      <c r="L6" s="10"/>
      <c r="M6" s="5"/>
    </row>
    <row r="7" spans="1:13" s="17" customFormat="1" ht="15.6" customHeight="1">
      <c r="A7" s="16"/>
      <c r="B7" s="95"/>
      <c r="C7" s="139" t="s">
        <v>31</v>
      </c>
      <c r="D7" s="140"/>
      <c r="E7" s="140"/>
      <c r="F7" s="140"/>
      <c r="G7" s="140"/>
      <c r="H7" s="140"/>
      <c r="I7" s="140"/>
      <c r="J7" s="140"/>
      <c r="K7" s="141"/>
      <c r="L7" s="18"/>
      <c r="M7" s="16"/>
    </row>
    <row r="8" spans="1:13" ht="43.5" customHeight="1" thickBot="1">
      <c r="A8" s="5"/>
      <c r="B8" s="96"/>
      <c r="C8" s="142"/>
      <c r="D8" s="143"/>
      <c r="E8" s="143"/>
      <c r="F8" s="143"/>
      <c r="G8" s="143"/>
      <c r="H8" s="143"/>
      <c r="I8" s="143"/>
      <c r="J8" s="143"/>
      <c r="K8" s="144"/>
      <c r="L8" s="10"/>
      <c r="M8" s="5"/>
    </row>
    <row r="9" spans="1:13" ht="34.5" customHeight="1">
      <c r="A9" s="5"/>
      <c r="B9" s="96"/>
      <c r="C9" s="145" t="s">
        <v>32</v>
      </c>
      <c r="D9" s="146"/>
      <c r="E9" s="146"/>
      <c r="F9" s="146"/>
      <c r="G9" s="146"/>
      <c r="H9" s="146"/>
      <c r="I9" s="146"/>
      <c r="J9" s="146"/>
      <c r="K9" s="147"/>
      <c r="L9" s="10"/>
      <c r="M9" s="5"/>
    </row>
    <row r="10" spans="1:13" ht="30" customHeight="1" thickBot="1">
      <c r="A10" s="5"/>
      <c r="B10" s="9"/>
      <c r="C10" s="118"/>
      <c r="D10" s="119"/>
      <c r="E10" s="119"/>
      <c r="F10" s="119"/>
      <c r="G10" s="119"/>
      <c r="H10" s="119"/>
      <c r="I10" s="119"/>
      <c r="J10" s="119"/>
      <c r="K10" s="120"/>
      <c r="L10" s="10"/>
      <c r="M10" s="5"/>
    </row>
    <row r="11" spans="1:13" ht="30" customHeight="1">
      <c r="A11" s="5"/>
      <c r="B11" s="9"/>
      <c r="C11" s="110" t="s">
        <v>2</v>
      </c>
      <c r="D11" s="112" t="s">
        <v>3</v>
      </c>
      <c r="E11" s="114" t="s">
        <v>4</v>
      </c>
      <c r="F11" s="114"/>
      <c r="G11" s="110" t="s">
        <v>5</v>
      </c>
      <c r="H11" s="112" t="s">
        <v>6</v>
      </c>
      <c r="I11" s="112" t="s">
        <v>7</v>
      </c>
      <c r="J11" s="106" t="s">
        <v>8</v>
      </c>
      <c r="K11" s="108" t="s">
        <v>9</v>
      </c>
      <c r="L11" s="10"/>
      <c r="M11" s="5"/>
    </row>
    <row r="12" spans="1:13" ht="30" customHeight="1" thickBot="1">
      <c r="A12" s="5"/>
      <c r="B12" s="9"/>
      <c r="C12" s="111"/>
      <c r="D12" s="113"/>
      <c r="E12" s="19" t="s">
        <v>10</v>
      </c>
      <c r="F12" s="19" t="s">
        <v>11</v>
      </c>
      <c r="G12" s="111"/>
      <c r="H12" s="113"/>
      <c r="I12" s="113"/>
      <c r="J12" s="107"/>
      <c r="K12" s="109"/>
      <c r="L12" s="10"/>
      <c r="M12" s="5"/>
    </row>
    <row r="13" spans="1:13" ht="30" customHeight="1" thickBot="1">
      <c r="A13" s="5"/>
      <c r="B13" s="9"/>
      <c r="C13" s="20"/>
      <c r="D13" s="21">
        <v>1</v>
      </c>
      <c r="E13" s="21"/>
      <c r="F13" s="21"/>
      <c r="G13" s="21" t="s">
        <v>36</v>
      </c>
      <c r="H13" s="21"/>
      <c r="I13" s="21"/>
      <c r="J13" s="21"/>
      <c r="K13" s="22"/>
      <c r="L13" s="10"/>
      <c r="M13" s="5"/>
    </row>
    <row r="14" spans="1:13" ht="30" customHeight="1">
      <c r="A14" s="5"/>
      <c r="B14" s="9"/>
      <c r="C14" s="23"/>
      <c r="D14" s="24">
        <v>1.01</v>
      </c>
      <c r="E14" s="24"/>
      <c r="F14" s="24"/>
      <c r="G14" s="25" t="s">
        <v>37</v>
      </c>
      <c r="H14" s="24" t="s">
        <v>44</v>
      </c>
      <c r="I14" s="26">
        <v>202.87</v>
      </c>
      <c r="J14" s="27">
        <v>12000</v>
      </c>
      <c r="K14" s="28">
        <f>+ROUND(I14*J14,0)</f>
        <v>2434440</v>
      </c>
      <c r="L14" s="10"/>
      <c r="M14" s="5"/>
    </row>
    <row r="15" spans="1:13" ht="30" customHeight="1">
      <c r="A15" s="5"/>
      <c r="B15" s="9"/>
      <c r="C15" s="23"/>
      <c r="D15" s="24">
        <v>1.02</v>
      </c>
      <c r="E15" s="24"/>
      <c r="F15" s="24"/>
      <c r="G15" s="25" t="s">
        <v>38</v>
      </c>
      <c r="H15" s="24" t="s">
        <v>45</v>
      </c>
      <c r="I15" s="26">
        <v>1</v>
      </c>
      <c r="J15" s="27">
        <v>1500000</v>
      </c>
      <c r="K15" s="28">
        <f t="shared" ref="K15:K20" si="0">+ROUND(I15*J15,0)</f>
        <v>1500000</v>
      </c>
      <c r="L15" s="10"/>
      <c r="M15" s="5"/>
    </row>
    <row r="16" spans="1:13" ht="30" customHeight="1">
      <c r="A16" s="5"/>
      <c r="B16" s="9"/>
      <c r="C16" s="23"/>
      <c r="D16" s="24">
        <v>1.03</v>
      </c>
      <c r="E16" s="24"/>
      <c r="F16" s="24"/>
      <c r="G16" s="25" t="s">
        <v>39</v>
      </c>
      <c r="H16" s="24" t="s">
        <v>46</v>
      </c>
      <c r="I16" s="26">
        <v>4</v>
      </c>
      <c r="J16" s="27">
        <v>232000</v>
      </c>
      <c r="K16" s="28">
        <f t="shared" si="0"/>
        <v>928000</v>
      </c>
      <c r="L16" s="10"/>
      <c r="M16" s="5"/>
    </row>
    <row r="17" spans="1:13" ht="30" customHeight="1">
      <c r="A17" s="5"/>
      <c r="B17" s="9"/>
      <c r="C17" s="23"/>
      <c r="D17" s="24">
        <v>1.04</v>
      </c>
      <c r="E17" s="24"/>
      <c r="F17" s="24"/>
      <c r="G17" s="25" t="s">
        <v>40</v>
      </c>
      <c r="H17" s="24" t="s">
        <v>46</v>
      </c>
      <c r="I17" s="26">
        <v>2</v>
      </c>
      <c r="J17" s="27">
        <v>130000</v>
      </c>
      <c r="K17" s="28">
        <f t="shared" si="0"/>
        <v>260000</v>
      </c>
      <c r="L17" s="10"/>
      <c r="M17" s="5"/>
    </row>
    <row r="18" spans="1:13" ht="30" customHeight="1">
      <c r="A18" s="5"/>
      <c r="B18" s="9"/>
      <c r="C18" s="23"/>
      <c r="D18" s="24">
        <v>1.05</v>
      </c>
      <c r="E18" s="24"/>
      <c r="F18" s="24"/>
      <c r="G18" s="25" t="s">
        <v>41</v>
      </c>
      <c r="H18" s="24" t="s">
        <v>47</v>
      </c>
      <c r="I18" s="26">
        <v>713.31</v>
      </c>
      <c r="J18" s="27">
        <v>5000</v>
      </c>
      <c r="K18" s="28">
        <f t="shared" si="0"/>
        <v>3566550</v>
      </c>
      <c r="L18" s="10"/>
      <c r="M18" s="5"/>
    </row>
    <row r="19" spans="1:13" ht="30" customHeight="1">
      <c r="A19" s="5"/>
      <c r="B19" s="9"/>
      <c r="C19" s="23"/>
      <c r="D19" s="24">
        <v>1.06</v>
      </c>
      <c r="E19" s="24"/>
      <c r="F19" s="24"/>
      <c r="G19" s="25" t="s">
        <v>42</v>
      </c>
      <c r="H19" s="24" t="s">
        <v>48</v>
      </c>
      <c r="I19" s="26">
        <v>3.12</v>
      </c>
      <c r="J19" s="27">
        <v>22200</v>
      </c>
      <c r="K19" s="28">
        <f t="shared" si="0"/>
        <v>69264</v>
      </c>
      <c r="L19" s="10"/>
      <c r="M19" s="5"/>
    </row>
    <row r="20" spans="1:13" ht="30" customHeight="1">
      <c r="A20" s="5"/>
      <c r="B20" s="9"/>
      <c r="C20" s="23"/>
      <c r="D20" s="24">
        <v>1.07</v>
      </c>
      <c r="E20" s="24"/>
      <c r="F20" s="24"/>
      <c r="G20" s="25" t="s">
        <v>43</v>
      </c>
      <c r="H20" s="24" t="s">
        <v>48</v>
      </c>
      <c r="I20" s="26">
        <v>3.12</v>
      </c>
      <c r="J20" s="27">
        <v>59000</v>
      </c>
      <c r="K20" s="28">
        <f t="shared" si="0"/>
        <v>184080</v>
      </c>
      <c r="L20" s="10"/>
      <c r="M20" s="5"/>
    </row>
    <row r="21" spans="1:13" ht="30" customHeight="1" thickBot="1">
      <c r="A21" s="5"/>
      <c r="B21" s="9"/>
      <c r="C21" s="29" t="s">
        <v>12</v>
      </c>
      <c r="D21" s="30"/>
      <c r="E21" s="30"/>
      <c r="F21" s="30"/>
      <c r="G21" s="31"/>
      <c r="H21" s="30"/>
      <c r="I21" s="26"/>
      <c r="J21" s="32"/>
      <c r="K21" s="33">
        <f>SUM(K14:K20)</f>
        <v>8942334</v>
      </c>
      <c r="L21" s="10"/>
      <c r="M21" s="5"/>
    </row>
    <row r="22" spans="1:13" ht="30" customHeight="1" thickBot="1">
      <c r="A22" s="5"/>
      <c r="B22" s="9"/>
      <c r="C22" s="20"/>
      <c r="D22" s="21">
        <v>2</v>
      </c>
      <c r="E22" s="21"/>
      <c r="F22" s="21"/>
      <c r="G22" s="21" t="s">
        <v>49</v>
      </c>
      <c r="H22" s="21"/>
      <c r="I22" s="21"/>
      <c r="J22" s="21"/>
      <c r="K22" s="22"/>
      <c r="L22" s="10"/>
      <c r="M22" s="5"/>
    </row>
    <row r="23" spans="1:13" ht="30" customHeight="1">
      <c r="A23" s="5"/>
      <c r="B23" s="9"/>
      <c r="C23" s="23"/>
      <c r="D23" s="24">
        <v>2.0099999999999998</v>
      </c>
      <c r="E23" s="24"/>
      <c r="F23" s="24"/>
      <c r="G23" s="34" t="s">
        <v>50</v>
      </c>
      <c r="H23" s="24" t="s">
        <v>47</v>
      </c>
      <c r="I23" s="26">
        <v>80.87</v>
      </c>
      <c r="J23" s="27">
        <v>5400</v>
      </c>
      <c r="K23" s="28">
        <f t="shared" ref="K23:K30" si="1">+ROUND(I23*J23,0)</f>
        <v>436698</v>
      </c>
      <c r="L23" s="10"/>
      <c r="M23" s="5"/>
    </row>
    <row r="24" spans="1:13" ht="30" customHeight="1">
      <c r="A24" s="5"/>
      <c r="B24" s="9"/>
      <c r="C24" s="23"/>
      <c r="D24" s="24">
        <v>2.02</v>
      </c>
      <c r="E24" s="24"/>
      <c r="F24" s="24"/>
      <c r="G24" s="34" t="s">
        <v>51</v>
      </c>
      <c r="H24" s="24" t="s">
        <v>48</v>
      </c>
      <c r="I24" s="26">
        <v>102.6</v>
      </c>
      <c r="J24" s="27">
        <v>17500</v>
      </c>
      <c r="K24" s="28">
        <f t="shared" si="1"/>
        <v>1795500</v>
      </c>
      <c r="L24" s="10"/>
      <c r="M24" s="5"/>
    </row>
    <row r="25" spans="1:13" ht="30" customHeight="1">
      <c r="A25" s="5"/>
      <c r="B25" s="9"/>
      <c r="C25" s="23"/>
      <c r="D25" s="24">
        <v>2.0299999999999998</v>
      </c>
      <c r="E25" s="24"/>
      <c r="F25" s="24"/>
      <c r="G25" s="34" t="s">
        <v>52</v>
      </c>
      <c r="H25" s="24" t="s">
        <v>48</v>
      </c>
      <c r="I25" s="26">
        <v>66.209999999999994</v>
      </c>
      <c r="J25" s="27">
        <v>17200</v>
      </c>
      <c r="K25" s="28">
        <f t="shared" si="1"/>
        <v>1138812</v>
      </c>
      <c r="L25" s="10"/>
      <c r="M25" s="5"/>
    </row>
    <row r="26" spans="1:13" ht="30" customHeight="1">
      <c r="A26" s="5"/>
      <c r="B26" s="9"/>
      <c r="C26" s="23"/>
      <c r="D26" s="24">
        <v>2.04</v>
      </c>
      <c r="E26" s="24"/>
      <c r="F26" s="24"/>
      <c r="G26" s="34" t="s">
        <v>53</v>
      </c>
      <c r="H26" s="24" t="s">
        <v>48</v>
      </c>
      <c r="I26" s="26">
        <v>24.26</v>
      </c>
      <c r="J26" s="27">
        <v>98200</v>
      </c>
      <c r="K26" s="28">
        <f t="shared" si="1"/>
        <v>2382332</v>
      </c>
      <c r="L26" s="10"/>
      <c r="M26" s="5"/>
    </row>
    <row r="27" spans="1:13" ht="30" customHeight="1">
      <c r="A27" s="5"/>
      <c r="B27" s="9"/>
      <c r="C27" s="23"/>
      <c r="D27" s="24">
        <v>2.0499999999999998</v>
      </c>
      <c r="E27" s="24"/>
      <c r="F27" s="24"/>
      <c r="G27" s="34" t="s">
        <v>54</v>
      </c>
      <c r="H27" s="24" t="s">
        <v>48</v>
      </c>
      <c r="I27" s="26">
        <v>12.13</v>
      </c>
      <c r="J27" s="27">
        <v>120000</v>
      </c>
      <c r="K27" s="28">
        <f t="shared" si="1"/>
        <v>1455600</v>
      </c>
      <c r="L27" s="10"/>
      <c r="M27" s="5"/>
    </row>
    <row r="28" spans="1:13" ht="30" customHeight="1">
      <c r="A28" s="5"/>
      <c r="B28" s="9"/>
      <c r="C28" s="23"/>
      <c r="D28" s="24">
        <v>2.06</v>
      </c>
      <c r="E28" s="24"/>
      <c r="F28" s="24"/>
      <c r="G28" s="34" t="s">
        <v>55</v>
      </c>
      <c r="H28" s="24" t="s">
        <v>47</v>
      </c>
      <c r="I28" s="26">
        <v>218.55</v>
      </c>
      <c r="J28" s="27">
        <v>5900</v>
      </c>
      <c r="K28" s="28">
        <f t="shared" si="1"/>
        <v>1289445</v>
      </c>
      <c r="L28" s="10"/>
      <c r="M28" s="5"/>
    </row>
    <row r="29" spans="1:13" ht="30" customHeight="1">
      <c r="A29" s="5"/>
      <c r="B29" s="9"/>
      <c r="C29" s="23"/>
      <c r="D29" s="24">
        <v>2.0699999999999998</v>
      </c>
      <c r="E29" s="24"/>
      <c r="F29" s="24"/>
      <c r="G29" s="34" t="s">
        <v>42</v>
      </c>
      <c r="H29" s="24" t="s">
        <v>48</v>
      </c>
      <c r="I29" s="26">
        <v>68.34</v>
      </c>
      <c r="J29" s="27">
        <v>21200</v>
      </c>
      <c r="K29" s="28">
        <f t="shared" si="1"/>
        <v>1448808</v>
      </c>
      <c r="L29" s="10"/>
      <c r="M29" s="5"/>
    </row>
    <row r="30" spans="1:13" ht="30" customHeight="1">
      <c r="A30" s="5"/>
      <c r="B30" s="9"/>
      <c r="C30" s="23"/>
      <c r="D30" s="24">
        <v>2.08</v>
      </c>
      <c r="E30" s="24"/>
      <c r="F30" s="24"/>
      <c r="G30" s="34" t="s">
        <v>43</v>
      </c>
      <c r="H30" s="24" t="s">
        <v>48</v>
      </c>
      <c r="I30" s="26">
        <v>68.34</v>
      </c>
      <c r="J30" s="27">
        <v>59000</v>
      </c>
      <c r="K30" s="28">
        <f t="shared" si="1"/>
        <v>4032060</v>
      </c>
      <c r="L30" s="10"/>
      <c r="M30" s="5"/>
    </row>
    <row r="31" spans="1:13" ht="30" customHeight="1" thickBot="1">
      <c r="A31" s="5"/>
      <c r="B31" s="9"/>
      <c r="C31" s="29" t="s">
        <v>12</v>
      </c>
      <c r="D31" s="36"/>
      <c r="E31" s="37"/>
      <c r="F31" s="36"/>
      <c r="G31" s="36"/>
      <c r="H31" s="36"/>
      <c r="I31" s="26"/>
      <c r="J31" s="36"/>
      <c r="K31" s="33">
        <f>SUM(K23:K30)</f>
        <v>13979255</v>
      </c>
      <c r="L31" s="10"/>
      <c r="M31" s="5"/>
    </row>
    <row r="32" spans="1:13" ht="30" customHeight="1" thickBot="1">
      <c r="A32" s="5"/>
      <c r="B32" s="9"/>
      <c r="C32" s="20"/>
      <c r="D32" s="21">
        <v>3</v>
      </c>
      <c r="E32" s="21"/>
      <c r="F32" s="21"/>
      <c r="G32" s="21" t="s">
        <v>56</v>
      </c>
      <c r="H32" s="21"/>
      <c r="I32" s="21"/>
      <c r="J32" s="21"/>
      <c r="K32" s="22"/>
      <c r="L32" s="10"/>
      <c r="M32" s="5"/>
    </row>
    <row r="33" spans="1:13" ht="30" customHeight="1">
      <c r="A33" s="5"/>
      <c r="B33" s="9"/>
      <c r="C33" s="23"/>
      <c r="D33" s="38">
        <v>3.01</v>
      </c>
      <c r="E33" s="38"/>
      <c r="F33" s="38"/>
      <c r="G33" s="39" t="s">
        <v>57</v>
      </c>
      <c r="H33" s="38" t="s">
        <v>47</v>
      </c>
      <c r="I33" s="26">
        <v>80.87</v>
      </c>
      <c r="J33" s="149">
        <v>30100</v>
      </c>
      <c r="K33" s="28">
        <f t="shared" ref="K33:K35" si="2">+ROUND(I33*J33,0)</f>
        <v>2434187</v>
      </c>
      <c r="L33" s="10"/>
      <c r="M33" s="5"/>
    </row>
    <row r="34" spans="1:13" ht="47.4" customHeight="1">
      <c r="A34" s="5"/>
      <c r="B34" s="9"/>
      <c r="C34" s="23"/>
      <c r="D34" s="40">
        <v>3.03</v>
      </c>
      <c r="E34" s="40"/>
      <c r="F34" s="40"/>
      <c r="G34" s="39" t="s">
        <v>94</v>
      </c>
      <c r="H34" s="38" t="s">
        <v>48</v>
      </c>
      <c r="I34" s="26">
        <v>36.770000000000003</v>
      </c>
      <c r="J34" s="27">
        <v>420500</v>
      </c>
      <c r="K34" s="28">
        <f t="shared" si="2"/>
        <v>15461785</v>
      </c>
      <c r="L34" s="10"/>
      <c r="M34" s="5"/>
    </row>
    <row r="35" spans="1:13" ht="30" customHeight="1">
      <c r="A35" s="5"/>
      <c r="B35" s="9"/>
      <c r="C35" s="23"/>
      <c r="D35" s="38">
        <v>3.05</v>
      </c>
      <c r="E35" s="38"/>
      <c r="F35" s="38"/>
      <c r="G35" s="39" t="s">
        <v>58</v>
      </c>
      <c r="H35" s="38" t="s">
        <v>59</v>
      </c>
      <c r="I35" s="26">
        <v>3239.52</v>
      </c>
      <c r="J35" s="27">
        <v>8200</v>
      </c>
      <c r="K35" s="28">
        <f t="shared" si="2"/>
        <v>26564064</v>
      </c>
      <c r="L35" s="10"/>
      <c r="M35" s="5"/>
    </row>
    <row r="36" spans="1:13" ht="30" customHeight="1" thickBot="1">
      <c r="A36" s="5"/>
      <c r="B36" s="9"/>
      <c r="C36" s="41" t="s">
        <v>12</v>
      </c>
      <c r="D36" s="42"/>
      <c r="E36" s="42"/>
      <c r="F36" s="42"/>
      <c r="G36" s="43"/>
      <c r="H36" s="42"/>
      <c r="I36" s="26"/>
      <c r="J36" s="44"/>
      <c r="K36" s="45">
        <f>SUM(K33:K35)</f>
        <v>44460036</v>
      </c>
      <c r="L36" s="10"/>
      <c r="M36" s="5"/>
    </row>
    <row r="37" spans="1:13" ht="30" customHeight="1" thickBot="1">
      <c r="A37" s="5"/>
      <c r="B37" s="9"/>
      <c r="C37" s="20"/>
      <c r="D37" s="21">
        <v>4</v>
      </c>
      <c r="E37" s="21"/>
      <c r="F37" s="21"/>
      <c r="G37" s="21" t="s">
        <v>60</v>
      </c>
      <c r="H37" s="21"/>
      <c r="I37" s="21"/>
      <c r="J37" s="21"/>
      <c r="K37" s="22"/>
      <c r="L37" s="10"/>
      <c r="M37" s="5"/>
    </row>
    <row r="38" spans="1:13" ht="60" customHeight="1">
      <c r="A38" s="5"/>
      <c r="B38" s="9"/>
      <c r="C38" s="23"/>
      <c r="D38" s="38">
        <v>4.01</v>
      </c>
      <c r="E38" s="38"/>
      <c r="F38" s="38"/>
      <c r="G38" s="39" t="s">
        <v>61</v>
      </c>
      <c r="H38" s="38" t="s">
        <v>59</v>
      </c>
      <c r="I38" s="26">
        <v>11986.66</v>
      </c>
      <c r="J38" s="27">
        <v>17800</v>
      </c>
      <c r="K38" s="28">
        <f t="shared" ref="K38:K40" si="3">+ROUND(I38*J38,0)</f>
        <v>213362548</v>
      </c>
      <c r="L38" s="10"/>
      <c r="M38" s="5"/>
    </row>
    <row r="39" spans="1:13" ht="45" customHeight="1">
      <c r="A39" s="5"/>
      <c r="B39" s="9"/>
      <c r="C39" s="23"/>
      <c r="D39" s="38">
        <v>4.0199999999999996</v>
      </c>
      <c r="E39" s="38"/>
      <c r="F39" s="38"/>
      <c r="G39" s="39" t="s">
        <v>95</v>
      </c>
      <c r="H39" s="38" t="s">
        <v>48</v>
      </c>
      <c r="I39" s="26">
        <v>34.06</v>
      </c>
      <c r="J39" s="27">
        <v>542000</v>
      </c>
      <c r="K39" s="28">
        <f t="shared" si="3"/>
        <v>18460520</v>
      </c>
      <c r="L39" s="10"/>
      <c r="M39" s="5"/>
    </row>
    <row r="40" spans="1:13" ht="45" customHeight="1">
      <c r="A40" s="5"/>
      <c r="B40" s="9"/>
      <c r="C40" s="46"/>
      <c r="D40" s="38">
        <v>4.03</v>
      </c>
      <c r="E40" s="38"/>
      <c r="F40" s="38"/>
      <c r="G40" s="39" t="s">
        <v>58</v>
      </c>
      <c r="H40" s="38" t="s">
        <v>59</v>
      </c>
      <c r="I40" s="26">
        <v>7721.74</v>
      </c>
      <c r="J40" s="27">
        <v>8200</v>
      </c>
      <c r="K40" s="28">
        <f t="shared" si="3"/>
        <v>63318268</v>
      </c>
      <c r="L40" s="10"/>
      <c r="M40" s="5"/>
    </row>
    <row r="41" spans="1:13" ht="30" customHeight="1" thickBot="1">
      <c r="A41" s="5"/>
      <c r="B41" s="9"/>
      <c r="C41" s="29" t="s">
        <v>12</v>
      </c>
      <c r="D41" s="47"/>
      <c r="E41" s="47"/>
      <c r="F41" s="47"/>
      <c r="G41" s="48"/>
      <c r="H41" s="49"/>
      <c r="I41" s="26"/>
      <c r="J41" s="32"/>
      <c r="K41" s="33">
        <f>SUM(K38:K40)</f>
        <v>295141336</v>
      </c>
      <c r="L41" s="10"/>
      <c r="M41" s="5"/>
    </row>
    <row r="42" spans="1:13" ht="30" customHeight="1" thickBot="1">
      <c r="A42" s="5"/>
      <c r="B42" s="9"/>
      <c r="C42" s="20"/>
      <c r="D42" s="21">
        <v>5</v>
      </c>
      <c r="E42" s="21"/>
      <c r="F42" s="21"/>
      <c r="G42" s="21" t="s">
        <v>62</v>
      </c>
      <c r="H42" s="21"/>
      <c r="I42" s="21"/>
      <c r="J42" s="21"/>
      <c r="K42" s="22"/>
      <c r="L42" s="10"/>
      <c r="M42" s="5"/>
    </row>
    <row r="43" spans="1:13" ht="49.8" customHeight="1">
      <c r="A43" s="5"/>
      <c r="B43" s="9"/>
      <c r="C43" s="23"/>
      <c r="D43" s="38">
        <v>5.01</v>
      </c>
      <c r="E43" s="38"/>
      <c r="F43" s="38"/>
      <c r="G43" s="39" t="s">
        <v>64</v>
      </c>
      <c r="H43" s="38" t="s">
        <v>47</v>
      </c>
      <c r="I43" s="26">
        <v>723.54</v>
      </c>
      <c r="J43" s="27">
        <v>265000</v>
      </c>
      <c r="K43" s="28">
        <f t="shared" ref="K43:K45" si="4">+ROUND(I43*J43,0)</f>
        <v>191738100</v>
      </c>
      <c r="L43" s="10"/>
      <c r="M43" s="5"/>
    </row>
    <row r="44" spans="1:13" ht="49.8" customHeight="1">
      <c r="A44" s="5"/>
      <c r="B44" s="9"/>
      <c r="C44" s="23"/>
      <c r="D44" s="38">
        <v>5.0199999999999996</v>
      </c>
      <c r="E44" s="38"/>
      <c r="F44" s="38"/>
      <c r="G44" s="39" t="s">
        <v>65</v>
      </c>
      <c r="H44" s="38" t="s">
        <v>44</v>
      </c>
      <c r="I44" s="26">
        <v>62</v>
      </c>
      <c r="J44" s="27">
        <v>114000</v>
      </c>
      <c r="K44" s="28">
        <f t="shared" si="4"/>
        <v>7068000</v>
      </c>
      <c r="L44" s="10"/>
      <c r="M44" s="5"/>
    </row>
    <row r="45" spans="1:13" ht="70.8" customHeight="1">
      <c r="A45" s="5"/>
      <c r="B45" s="9"/>
      <c r="C45" s="23"/>
      <c r="D45" s="38">
        <v>5.03</v>
      </c>
      <c r="E45" s="38"/>
      <c r="F45" s="38"/>
      <c r="G45" s="39" t="s">
        <v>66</v>
      </c>
      <c r="H45" s="38" t="s">
        <v>44</v>
      </c>
      <c r="I45" s="26">
        <v>37.64</v>
      </c>
      <c r="J45" s="27">
        <v>25000</v>
      </c>
      <c r="K45" s="28">
        <f t="shared" si="4"/>
        <v>941000</v>
      </c>
      <c r="L45" s="10"/>
      <c r="M45" s="5"/>
    </row>
    <row r="46" spans="1:13" ht="30" customHeight="1" thickBot="1">
      <c r="A46" s="5"/>
      <c r="B46" s="9"/>
      <c r="C46" s="29" t="s">
        <v>12</v>
      </c>
      <c r="D46" s="47"/>
      <c r="E46" s="47"/>
      <c r="F46" s="47"/>
      <c r="G46" s="50"/>
      <c r="H46" s="49"/>
      <c r="I46" s="26"/>
      <c r="J46" s="32"/>
      <c r="K46" s="33">
        <f>+K43+K44+K45</f>
        <v>199747100</v>
      </c>
      <c r="L46" s="10"/>
      <c r="M46" s="5"/>
    </row>
    <row r="47" spans="1:13" ht="30" customHeight="1" thickBot="1">
      <c r="A47" s="5"/>
      <c r="B47" s="9"/>
      <c r="C47" s="20"/>
      <c r="D47" s="21">
        <v>6</v>
      </c>
      <c r="E47" s="21"/>
      <c r="F47" s="21"/>
      <c r="G47" s="21" t="s">
        <v>67</v>
      </c>
      <c r="H47" s="21"/>
      <c r="I47" s="21"/>
      <c r="J47" s="21"/>
      <c r="K47" s="22"/>
      <c r="L47" s="10"/>
      <c r="M47" s="5"/>
    </row>
    <row r="48" spans="1:13" ht="30" customHeight="1">
      <c r="A48" s="5"/>
      <c r="B48" s="9"/>
      <c r="C48" s="23"/>
      <c r="D48" s="38">
        <v>6.01</v>
      </c>
      <c r="E48" s="38"/>
      <c r="F48" s="38"/>
      <c r="G48" s="39" t="s">
        <v>63</v>
      </c>
      <c r="H48" s="38" t="s">
        <v>47</v>
      </c>
      <c r="I48" s="26">
        <v>527</v>
      </c>
      <c r="J48" s="27">
        <v>3600</v>
      </c>
      <c r="K48" s="28">
        <f t="shared" ref="K48:K51" si="5">+ROUND(I48*J48,0)</f>
        <v>1897200</v>
      </c>
      <c r="L48" s="10"/>
      <c r="M48" s="5"/>
    </row>
    <row r="49" spans="1:13" ht="55.8" customHeight="1">
      <c r="A49" s="5"/>
      <c r="B49" s="9"/>
      <c r="C49" s="23"/>
      <c r="D49" s="38">
        <v>6.02</v>
      </c>
      <c r="E49" s="38"/>
      <c r="F49" s="38"/>
      <c r="G49" s="39" t="s">
        <v>100</v>
      </c>
      <c r="H49" s="38" t="s">
        <v>44</v>
      </c>
      <c r="I49" s="26">
        <v>373.6</v>
      </c>
      <c r="J49" s="27">
        <v>5200</v>
      </c>
      <c r="K49" s="28">
        <f t="shared" si="5"/>
        <v>1942720</v>
      </c>
      <c r="L49" s="10"/>
      <c r="M49" s="5"/>
    </row>
    <row r="50" spans="1:13" ht="72" customHeight="1">
      <c r="A50" s="5"/>
      <c r="B50" s="9"/>
      <c r="C50" s="23"/>
      <c r="D50" s="38">
        <v>6.03</v>
      </c>
      <c r="E50" s="38"/>
      <c r="F50" s="38"/>
      <c r="G50" s="39" t="s">
        <v>96</v>
      </c>
      <c r="H50" s="38" t="s">
        <v>47</v>
      </c>
      <c r="I50" s="26">
        <v>527</v>
      </c>
      <c r="J50" s="27">
        <v>94000</v>
      </c>
      <c r="K50" s="28">
        <f t="shared" si="5"/>
        <v>49538000</v>
      </c>
      <c r="L50" s="10"/>
      <c r="M50" s="5"/>
    </row>
    <row r="51" spans="1:13" ht="66" customHeight="1">
      <c r="A51" s="5"/>
      <c r="B51" s="9"/>
      <c r="C51" s="46"/>
      <c r="D51" s="38">
        <v>6.04</v>
      </c>
      <c r="E51" s="38"/>
      <c r="F51" s="38"/>
      <c r="G51" s="39" t="s">
        <v>97</v>
      </c>
      <c r="H51" s="38" t="s">
        <v>47</v>
      </c>
      <c r="I51" s="26">
        <v>594.84</v>
      </c>
      <c r="J51" s="27">
        <v>22000</v>
      </c>
      <c r="K51" s="28">
        <f t="shared" si="5"/>
        <v>13086480</v>
      </c>
      <c r="L51" s="10"/>
      <c r="M51" s="5"/>
    </row>
    <row r="52" spans="1:13" ht="30" customHeight="1" thickBot="1">
      <c r="A52" s="5"/>
      <c r="B52" s="9"/>
      <c r="C52" s="29" t="s">
        <v>12</v>
      </c>
      <c r="D52" s="47"/>
      <c r="E52" s="47"/>
      <c r="F52" s="47"/>
      <c r="G52" s="48"/>
      <c r="H52" s="49"/>
      <c r="I52" s="26"/>
      <c r="J52" s="32"/>
      <c r="K52" s="33">
        <f>SUM(K48:K51)</f>
        <v>66464400</v>
      </c>
      <c r="L52" s="10"/>
      <c r="M52" s="5"/>
    </row>
    <row r="53" spans="1:13" ht="30" customHeight="1" thickBot="1">
      <c r="A53" s="5"/>
      <c r="B53" s="9"/>
      <c r="C53" s="20"/>
      <c r="D53" s="21">
        <v>7</v>
      </c>
      <c r="E53" s="21"/>
      <c r="F53" s="21"/>
      <c r="G53" s="21"/>
      <c r="H53" s="21"/>
      <c r="I53" s="21"/>
      <c r="J53" s="21"/>
      <c r="K53" s="22"/>
      <c r="L53" s="10"/>
      <c r="M53" s="5"/>
    </row>
    <row r="54" spans="1:13" ht="30" customHeight="1">
      <c r="A54" s="5"/>
      <c r="B54" s="9"/>
      <c r="C54" s="23"/>
      <c r="D54" s="38">
        <v>7.01</v>
      </c>
      <c r="E54" s="38"/>
      <c r="F54" s="38"/>
      <c r="G54" s="39" t="s">
        <v>68</v>
      </c>
      <c r="H54" s="38" t="s">
        <v>47</v>
      </c>
      <c r="I54" s="26">
        <v>61.62</v>
      </c>
      <c r="J54" s="27">
        <v>1000</v>
      </c>
      <c r="K54" s="28">
        <f t="shared" ref="K54:K66" si="6">+ROUND(I54*J54,0)</f>
        <v>61620</v>
      </c>
      <c r="L54" s="10"/>
      <c r="M54" s="5"/>
    </row>
    <row r="55" spans="1:13" ht="30" customHeight="1">
      <c r="A55" s="5"/>
      <c r="B55" s="9"/>
      <c r="C55" s="23"/>
      <c r="D55" s="38">
        <v>7.02</v>
      </c>
      <c r="E55" s="38"/>
      <c r="F55" s="38"/>
      <c r="G55" s="39" t="s">
        <v>51</v>
      </c>
      <c r="H55" s="38" t="s">
        <v>48</v>
      </c>
      <c r="I55" s="26">
        <v>16.43</v>
      </c>
      <c r="J55" s="27">
        <v>17000</v>
      </c>
      <c r="K55" s="28">
        <f t="shared" si="6"/>
        <v>279310</v>
      </c>
      <c r="L55" s="10"/>
      <c r="M55" s="5"/>
    </row>
    <row r="56" spans="1:13" ht="30" customHeight="1">
      <c r="A56" s="5"/>
      <c r="B56" s="9"/>
      <c r="C56" s="23"/>
      <c r="D56" s="38">
        <v>7.03</v>
      </c>
      <c r="E56" s="38"/>
      <c r="F56" s="38"/>
      <c r="G56" s="39" t="s">
        <v>69</v>
      </c>
      <c r="H56" s="38" t="s">
        <v>48</v>
      </c>
      <c r="I56" s="26">
        <v>10.35</v>
      </c>
      <c r="J56" s="27">
        <v>35000</v>
      </c>
      <c r="K56" s="28">
        <f t="shared" si="6"/>
        <v>362250</v>
      </c>
      <c r="L56" s="10"/>
      <c r="M56" s="5"/>
    </row>
    <row r="57" spans="1:13" ht="30" customHeight="1">
      <c r="A57" s="5"/>
      <c r="B57" s="9"/>
      <c r="C57" s="23"/>
      <c r="D57" s="38">
        <v>7.04</v>
      </c>
      <c r="E57" s="38"/>
      <c r="F57" s="38"/>
      <c r="G57" s="39" t="s">
        <v>42</v>
      </c>
      <c r="H57" s="38" t="s">
        <v>48</v>
      </c>
      <c r="I57" s="26">
        <v>6.08</v>
      </c>
      <c r="J57" s="27">
        <v>22000</v>
      </c>
      <c r="K57" s="28">
        <f t="shared" si="6"/>
        <v>133760</v>
      </c>
      <c r="L57" s="10"/>
      <c r="M57" s="5"/>
    </row>
    <row r="58" spans="1:13" ht="30" customHeight="1">
      <c r="A58" s="5"/>
      <c r="B58" s="9"/>
      <c r="C58" s="23"/>
      <c r="D58" s="38">
        <v>7.05</v>
      </c>
      <c r="E58" s="38"/>
      <c r="F58" s="38"/>
      <c r="G58" s="39" t="s">
        <v>43</v>
      </c>
      <c r="H58" s="38" t="s">
        <v>48</v>
      </c>
      <c r="I58" s="26">
        <v>6.08</v>
      </c>
      <c r="J58" s="27">
        <v>58500</v>
      </c>
      <c r="K58" s="28">
        <f t="shared" si="6"/>
        <v>355680</v>
      </c>
      <c r="L58" s="10"/>
      <c r="M58" s="5"/>
    </row>
    <row r="59" spans="1:13" ht="30" customHeight="1">
      <c r="A59" s="5"/>
      <c r="B59" s="9"/>
      <c r="C59" s="23"/>
      <c r="D59" s="38">
        <v>7.06</v>
      </c>
      <c r="E59" s="38"/>
      <c r="F59" s="38"/>
      <c r="G59" s="39" t="s">
        <v>70</v>
      </c>
      <c r="H59" s="38" t="s">
        <v>44</v>
      </c>
      <c r="I59" s="26">
        <v>54.71</v>
      </c>
      <c r="J59" s="27">
        <v>36000</v>
      </c>
      <c r="K59" s="28">
        <f t="shared" si="6"/>
        <v>1969560</v>
      </c>
      <c r="L59" s="10"/>
      <c r="M59" s="5"/>
    </row>
    <row r="60" spans="1:13" ht="30" customHeight="1">
      <c r="A60" s="5"/>
      <c r="B60" s="9"/>
      <c r="C60" s="23"/>
      <c r="D60" s="38">
        <v>7.07</v>
      </c>
      <c r="E60" s="38"/>
      <c r="F60" s="38"/>
      <c r="G60" s="39" t="s">
        <v>71</v>
      </c>
      <c r="H60" s="38" t="s">
        <v>44</v>
      </c>
      <c r="I60" s="26">
        <v>50.89</v>
      </c>
      <c r="J60" s="27">
        <v>54000</v>
      </c>
      <c r="K60" s="28">
        <f t="shared" si="6"/>
        <v>2748060</v>
      </c>
      <c r="L60" s="10"/>
      <c r="M60" s="5"/>
    </row>
    <row r="61" spans="1:13" ht="30" customHeight="1">
      <c r="A61" s="5"/>
      <c r="B61" s="9"/>
      <c r="C61" s="23"/>
      <c r="D61" s="38">
        <v>7.08</v>
      </c>
      <c r="E61" s="38"/>
      <c r="F61" s="38"/>
      <c r="G61" s="39" t="s">
        <v>72</v>
      </c>
      <c r="H61" s="38" t="s">
        <v>46</v>
      </c>
      <c r="I61" s="26">
        <v>12</v>
      </c>
      <c r="J61" s="27">
        <v>22000</v>
      </c>
      <c r="K61" s="28">
        <f t="shared" si="6"/>
        <v>264000</v>
      </c>
      <c r="L61" s="10"/>
      <c r="M61" s="5"/>
    </row>
    <row r="62" spans="1:13" ht="30" customHeight="1">
      <c r="A62" s="5"/>
      <c r="B62" s="9"/>
      <c r="C62" s="23"/>
      <c r="D62" s="38">
        <v>7.09</v>
      </c>
      <c r="E62" s="38"/>
      <c r="F62" s="38"/>
      <c r="G62" s="39" t="s">
        <v>73</v>
      </c>
      <c r="H62" s="38" t="s">
        <v>46</v>
      </c>
      <c r="I62" s="26">
        <v>2</v>
      </c>
      <c r="J62" s="27">
        <v>390000</v>
      </c>
      <c r="K62" s="28">
        <f t="shared" si="6"/>
        <v>780000</v>
      </c>
      <c r="L62" s="10"/>
      <c r="M62" s="5"/>
    </row>
    <row r="63" spans="1:13" ht="30" customHeight="1">
      <c r="A63" s="5"/>
      <c r="B63" s="9"/>
      <c r="C63" s="23"/>
      <c r="D63" s="38">
        <v>7.1</v>
      </c>
      <c r="E63" s="38"/>
      <c r="F63" s="38"/>
      <c r="G63" s="39" t="s">
        <v>74</v>
      </c>
      <c r="H63" s="38" t="s">
        <v>46</v>
      </c>
      <c r="I63" s="26">
        <v>1</v>
      </c>
      <c r="J63" s="27">
        <v>468000</v>
      </c>
      <c r="K63" s="28">
        <f t="shared" si="6"/>
        <v>468000</v>
      </c>
      <c r="L63" s="10"/>
      <c r="M63" s="5"/>
    </row>
    <row r="64" spans="1:13" ht="30" customHeight="1">
      <c r="A64" s="5"/>
      <c r="B64" s="9"/>
      <c r="C64" s="23"/>
      <c r="D64" s="38">
        <v>7.11</v>
      </c>
      <c r="E64" s="38"/>
      <c r="F64" s="38"/>
      <c r="G64" s="39" t="s">
        <v>75</v>
      </c>
      <c r="H64" s="38" t="s">
        <v>46</v>
      </c>
      <c r="I64" s="26">
        <v>2</v>
      </c>
      <c r="J64" s="27">
        <v>595000</v>
      </c>
      <c r="K64" s="28">
        <f t="shared" si="6"/>
        <v>1190000</v>
      </c>
      <c r="L64" s="10"/>
      <c r="M64" s="5"/>
    </row>
    <row r="65" spans="1:13" ht="30" customHeight="1">
      <c r="A65" s="5"/>
      <c r="B65" s="9"/>
      <c r="C65" s="23"/>
      <c r="D65" s="38">
        <v>7.12</v>
      </c>
      <c r="E65" s="38"/>
      <c r="F65" s="38"/>
      <c r="G65" s="39" t="s">
        <v>76</v>
      </c>
      <c r="H65" s="38" t="s">
        <v>44</v>
      </c>
      <c r="I65" s="26">
        <v>6</v>
      </c>
      <c r="J65" s="27">
        <v>560000</v>
      </c>
      <c r="K65" s="28">
        <f t="shared" si="6"/>
        <v>3360000</v>
      </c>
      <c r="L65" s="10"/>
      <c r="M65" s="5"/>
    </row>
    <row r="66" spans="1:13" ht="30" customHeight="1">
      <c r="A66" s="5"/>
      <c r="B66" s="9"/>
      <c r="C66" s="23"/>
      <c r="D66" s="38">
        <v>7.13</v>
      </c>
      <c r="E66" s="38"/>
      <c r="F66" s="38"/>
      <c r="G66" s="39" t="s">
        <v>77</v>
      </c>
      <c r="H66" s="38" t="s">
        <v>46</v>
      </c>
      <c r="I66" s="26">
        <v>1</v>
      </c>
      <c r="J66" s="27">
        <v>238000</v>
      </c>
      <c r="K66" s="28">
        <f t="shared" si="6"/>
        <v>238000</v>
      </c>
      <c r="L66" s="10"/>
      <c r="M66" s="5"/>
    </row>
    <row r="67" spans="1:13" ht="30" customHeight="1" thickBot="1">
      <c r="A67" s="5"/>
      <c r="B67" s="9"/>
      <c r="C67" s="29" t="s">
        <v>12</v>
      </c>
      <c r="D67" s="47"/>
      <c r="E67" s="47"/>
      <c r="F67" s="47"/>
      <c r="G67" s="50"/>
      <c r="H67" s="49"/>
      <c r="I67" s="26"/>
      <c r="J67" s="32"/>
      <c r="K67" s="33">
        <f>SUM(K54:K66)</f>
        <v>12210240</v>
      </c>
      <c r="L67" s="10"/>
      <c r="M67" s="5"/>
    </row>
    <row r="68" spans="1:13" ht="30" customHeight="1" thickBot="1">
      <c r="A68" s="5"/>
      <c r="B68" s="9"/>
      <c r="C68" s="20"/>
      <c r="D68" s="21">
        <v>8</v>
      </c>
      <c r="E68" s="21"/>
      <c r="F68" s="21"/>
      <c r="G68" s="21" t="s">
        <v>78</v>
      </c>
      <c r="H68" s="21"/>
      <c r="I68" s="21"/>
      <c r="J68" s="21"/>
      <c r="K68" s="22"/>
      <c r="L68" s="10"/>
      <c r="M68" s="5"/>
    </row>
    <row r="69" spans="1:13" ht="30" customHeight="1">
      <c r="A69" s="5"/>
      <c r="B69" s="9"/>
      <c r="C69" s="23"/>
      <c r="D69" s="38">
        <v>8.01</v>
      </c>
      <c r="E69" s="38"/>
      <c r="F69" s="38"/>
      <c r="G69" s="39" t="s">
        <v>79</v>
      </c>
      <c r="H69" s="38" t="s">
        <v>46</v>
      </c>
      <c r="I69" s="26">
        <v>1</v>
      </c>
      <c r="J69" s="27">
        <v>112000</v>
      </c>
      <c r="K69" s="28">
        <f t="shared" ref="K69:K81" si="7">+ROUND(I69*J69,0)</f>
        <v>112000</v>
      </c>
      <c r="L69" s="10"/>
      <c r="M69" s="5"/>
    </row>
    <row r="70" spans="1:13" ht="30" customHeight="1">
      <c r="A70" s="5"/>
      <c r="B70" s="9"/>
      <c r="C70" s="23"/>
      <c r="D70" s="38"/>
      <c r="E70" s="38"/>
      <c r="F70" s="38"/>
      <c r="G70" s="104" t="s">
        <v>80</v>
      </c>
      <c r="H70" s="38"/>
      <c r="I70" s="26"/>
      <c r="J70" s="27"/>
      <c r="K70" s="28"/>
      <c r="L70" s="10"/>
      <c r="M70" s="5"/>
    </row>
    <row r="71" spans="1:13" ht="67.8" customHeight="1">
      <c r="A71" s="5"/>
      <c r="B71" s="9"/>
      <c r="C71" s="23"/>
      <c r="D71" s="38">
        <v>8.02</v>
      </c>
      <c r="E71" s="38"/>
      <c r="F71" s="38"/>
      <c r="G71" s="39" t="s">
        <v>98</v>
      </c>
      <c r="H71" s="38" t="s">
        <v>46</v>
      </c>
      <c r="I71" s="26">
        <v>1</v>
      </c>
      <c r="J71" s="27">
        <v>325000</v>
      </c>
      <c r="K71" s="28">
        <f t="shared" si="7"/>
        <v>325000</v>
      </c>
      <c r="L71" s="10"/>
      <c r="M71" s="5"/>
    </row>
    <row r="72" spans="1:13" ht="46.8" customHeight="1">
      <c r="A72" s="5"/>
      <c r="B72" s="9"/>
      <c r="C72" s="23"/>
      <c r="D72" s="38">
        <v>8.0299999999999994</v>
      </c>
      <c r="E72" s="38"/>
      <c r="F72" s="38"/>
      <c r="G72" s="39" t="s">
        <v>99</v>
      </c>
      <c r="H72" s="38" t="s">
        <v>46</v>
      </c>
      <c r="I72" s="26">
        <v>12</v>
      </c>
      <c r="J72" s="27">
        <v>130000</v>
      </c>
      <c r="K72" s="28">
        <f t="shared" si="7"/>
        <v>1560000</v>
      </c>
      <c r="L72" s="10"/>
      <c r="M72" s="5"/>
    </row>
    <row r="73" spans="1:13" ht="42" customHeight="1">
      <c r="A73" s="5"/>
      <c r="B73" s="9"/>
      <c r="C73" s="23"/>
      <c r="D73" s="38">
        <v>8.0399999999999991</v>
      </c>
      <c r="E73" s="38"/>
      <c r="F73" s="38"/>
      <c r="G73" s="39" t="s">
        <v>82</v>
      </c>
      <c r="H73" s="38" t="s">
        <v>46</v>
      </c>
      <c r="I73" s="26">
        <v>12</v>
      </c>
      <c r="J73" s="27">
        <v>3100000</v>
      </c>
      <c r="K73" s="28">
        <f t="shared" si="7"/>
        <v>37200000</v>
      </c>
      <c r="L73" s="10"/>
      <c r="M73" s="5"/>
    </row>
    <row r="74" spans="1:13" ht="30" customHeight="1">
      <c r="A74" s="5"/>
      <c r="B74" s="9"/>
      <c r="C74" s="23"/>
      <c r="D74" s="38">
        <v>8.0500000000000007</v>
      </c>
      <c r="E74" s="38"/>
      <c r="F74" s="38"/>
      <c r="G74" s="39" t="s">
        <v>81</v>
      </c>
      <c r="H74" s="38" t="s">
        <v>44</v>
      </c>
      <c r="I74" s="26">
        <v>70</v>
      </c>
      <c r="J74" s="27">
        <v>39000</v>
      </c>
      <c r="K74" s="28">
        <f t="shared" si="7"/>
        <v>2730000</v>
      </c>
      <c r="L74" s="10"/>
      <c r="M74" s="5"/>
    </row>
    <row r="75" spans="1:13" ht="69.599999999999994" customHeight="1">
      <c r="A75" s="5"/>
      <c r="B75" s="9"/>
      <c r="C75" s="23"/>
      <c r="D75" s="38">
        <v>8.06</v>
      </c>
      <c r="E75" s="38"/>
      <c r="F75" s="38"/>
      <c r="G75" s="39" t="s">
        <v>83</v>
      </c>
      <c r="H75" s="38" t="s">
        <v>44</v>
      </c>
      <c r="I75" s="26">
        <v>65</v>
      </c>
      <c r="J75" s="27">
        <v>15400</v>
      </c>
      <c r="K75" s="28">
        <f t="shared" si="7"/>
        <v>1001000</v>
      </c>
      <c r="L75" s="10"/>
      <c r="M75" s="5"/>
    </row>
    <row r="76" spans="1:13" ht="30" customHeight="1">
      <c r="A76" s="5"/>
      <c r="B76" s="9"/>
      <c r="C76" s="23"/>
      <c r="D76" s="38"/>
      <c r="E76" s="38"/>
      <c r="F76" s="38"/>
      <c r="G76" s="104" t="s">
        <v>84</v>
      </c>
      <c r="H76" s="38"/>
      <c r="I76" s="26"/>
      <c r="J76" s="27"/>
      <c r="K76" s="28"/>
      <c r="L76" s="10"/>
      <c r="M76" s="5"/>
    </row>
    <row r="77" spans="1:13" ht="30" customHeight="1">
      <c r="A77" s="5"/>
      <c r="B77" s="9"/>
      <c r="C77" s="23"/>
      <c r="D77" s="38">
        <v>8.07</v>
      </c>
      <c r="E77" s="38"/>
      <c r="F77" s="38"/>
      <c r="G77" s="39" t="s">
        <v>85</v>
      </c>
      <c r="H77" s="38" t="s">
        <v>46</v>
      </c>
      <c r="I77" s="26">
        <v>1</v>
      </c>
      <c r="J77" s="27">
        <v>245000</v>
      </c>
      <c r="K77" s="28">
        <f t="shared" si="7"/>
        <v>245000</v>
      </c>
      <c r="L77" s="10"/>
      <c r="M77" s="5"/>
    </row>
    <row r="78" spans="1:13" ht="30" customHeight="1">
      <c r="A78" s="5"/>
      <c r="B78" s="9"/>
      <c r="C78" s="23"/>
      <c r="D78" s="38">
        <v>8.08</v>
      </c>
      <c r="E78" s="38"/>
      <c r="F78" s="38"/>
      <c r="G78" s="39" t="s">
        <v>86</v>
      </c>
      <c r="H78" s="38" t="s">
        <v>46</v>
      </c>
      <c r="I78" s="26">
        <v>1</v>
      </c>
      <c r="J78" s="27">
        <v>190000</v>
      </c>
      <c r="K78" s="28">
        <f t="shared" si="7"/>
        <v>190000</v>
      </c>
      <c r="L78" s="10"/>
      <c r="M78" s="5"/>
    </row>
    <row r="79" spans="1:13" ht="30" customHeight="1">
      <c r="A79" s="5"/>
      <c r="B79" s="9"/>
      <c r="C79" s="23"/>
      <c r="D79" s="38">
        <v>8.09</v>
      </c>
      <c r="E79" s="38"/>
      <c r="F79" s="38"/>
      <c r="G79" s="39" t="s">
        <v>87</v>
      </c>
      <c r="H79" s="38" t="s">
        <v>90</v>
      </c>
      <c r="I79" s="26">
        <v>1</v>
      </c>
      <c r="J79" s="27">
        <v>340000</v>
      </c>
      <c r="K79" s="28">
        <f t="shared" si="7"/>
        <v>340000</v>
      </c>
      <c r="L79" s="10"/>
      <c r="M79" s="5"/>
    </row>
    <row r="80" spans="1:13" ht="30" customHeight="1">
      <c r="A80" s="5"/>
      <c r="B80" s="9"/>
      <c r="C80" s="23"/>
      <c r="D80" s="38">
        <v>8.1</v>
      </c>
      <c r="E80" s="38"/>
      <c r="F80" s="38"/>
      <c r="G80" s="39" t="s">
        <v>88</v>
      </c>
      <c r="H80" s="38" t="s">
        <v>44</v>
      </c>
      <c r="I80" s="26">
        <v>8</v>
      </c>
      <c r="J80" s="27">
        <v>115000</v>
      </c>
      <c r="K80" s="28">
        <f t="shared" si="7"/>
        <v>920000</v>
      </c>
      <c r="L80" s="10"/>
      <c r="M80" s="5"/>
    </row>
    <row r="81" spans="1:15" ht="30" customHeight="1">
      <c r="A81" s="5"/>
      <c r="B81" s="9"/>
      <c r="C81" s="23"/>
      <c r="D81" s="38">
        <v>8.11</v>
      </c>
      <c r="E81" s="38"/>
      <c r="F81" s="38"/>
      <c r="G81" s="39" t="s">
        <v>89</v>
      </c>
      <c r="H81" s="38" t="s">
        <v>90</v>
      </c>
      <c r="I81" s="26">
        <v>1</v>
      </c>
      <c r="J81" s="27">
        <v>580000</v>
      </c>
      <c r="K81" s="28">
        <f t="shared" si="7"/>
        <v>580000</v>
      </c>
      <c r="L81" s="10"/>
      <c r="M81" s="5"/>
    </row>
    <row r="82" spans="1:15" ht="30" customHeight="1" thickBot="1">
      <c r="A82" s="5"/>
      <c r="B82" s="9"/>
      <c r="C82" s="29" t="s">
        <v>12</v>
      </c>
      <c r="D82" s="47"/>
      <c r="E82" s="47"/>
      <c r="F82" s="47"/>
      <c r="G82" s="48"/>
      <c r="H82" s="49"/>
      <c r="I82" s="26"/>
      <c r="J82" s="32"/>
      <c r="K82" s="33">
        <f>SUM(K69:K81)</f>
        <v>45203000</v>
      </c>
      <c r="L82" s="10"/>
      <c r="M82" s="5"/>
    </row>
    <row r="83" spans="1:15" ht="30" customHeight="1" thickBot="1">
      <c r="A83" s="5"/>
      <c r="B83" s="9"/>
      <c r="C83" s="20"/>
      <c r="D83" s="21">
        <v>9</v>
      </c>
      <c r="E83" s="21"/>
      <c r="F83" s="21"/>
      <c r="G83" s="21" t="s">
        <v>91</v>
      </c>
      <c r="H83" s="21"/>
      <c r="I83" s="21"/>
      <c r="J83" s="21"/>
      <c r="K83" s="22"/>
      <c r="L83" s="10"/>
      <c r="M83" s="5"/>
    </row>
    <row r="84" spans="1:15" ht="30" customHeight="1">
      <c r="A84" s="5"/>
      <c r="B84" s="9"/>
      <c r="C84" s="23"/>
      <c r="D84" s="38">
        <v>9.01</v>
      </c>
      <c r="E84" s="38"/>
      <c r="F84" s="38"/>
      <c r="G84" s="39" t="s">
        <v>92</v>
      </c>
      <c r="H84" s="38" t="s">
        <v>48</v>
      </c>
      <c r="I84" s="26">
        <v>9.57</v>
      </c>
      <c r="J84" s="27">
        <v>25000</v>
      </c>
      <c r="K84" s="35">
        <f>+I84*J84</f>
        <v>239250</v>
      </c>
      <c r="L84" s="10"/>
      <c r="M84" s="5"/>
    </row>
    <row r="85" spans="1:15" ht="30" customHeight="1">
      <c r="A85" s="5"/>
      <c r="B85" s="9"/>
      <c r="C85" s="23"/>
      <c r="D85" s="38">
        <v>9.02</v>
      </c>
      <c r="E85" s="38"/>
      <c r="F85" s="38"/>
      <c r="G85" s="39" t="s">
        <v>93</v>
      </c>
      <c r="H85" s="38" t="s">
        <v>47</v>
      </c>
      <c r="I85" s="26">
        <v>63.8</v>
      </c>
      <c r="J85" s="27">
        <v>9750</v>
      </c>
      <c r="K85" s="35">
        <f>+I85*J85</f>
        <v>622050</v>
      </c>
      <c r="L85" s="10"/>
      <c r="M85" s="5"/>
    </row>
    <row r="86" spans="1:15" ht="30" customHeight="1" thickBot="1">
      <c r="A86" s="5"/>
      <c r="B86" s="9"/>
      <c r="C86" s="29" t="s">
        <v>12</v>
      </c>
      <c r="D86" s="47"/>
      <c r="E86" s="47"/>
      <c r="F86" s="47"/>
      <c r="G86" s="50"/>
      <c r="H86" s="49"/>
      <c r="I86" s="26"/>
      <c r="J86" s="32"/>
      <c r="K86" s="33">
        <f>+K84+K85</f>
        <v>861300</v>
      </c>
      <c r="L86" s="10"/>
      <c r="M86" s="5"/>
    </row>
    <row r="87" spans="1:15" s="3" customFormat="1" ht="30" customHeight="1" thickBot="1">
      <c r="A87" s="11"/>
      <c r="B87" s="12"/>
      <c r="C87" s="121" t="s">
        <v>13</v>
      </c>
      <c r="D87" s="122"/>
      <c r="E87" s="122"/>
      <c r="F87" s="122"/>
      <c r="G87" s="122"/>
      <c r="H87" s="122"/>
      <c r="I87" s="122"/>
      <c r="J87" s="123"/>
      <c r="K87" s="51">
        <f>+K86+K82+K67+K52+K46+K41+K36+K31+K21</f>
        <v>687009001</v>
      </c>
      <c r="L87" s="13"/>
      <c r="M87" s="11"/>
      <c r="O87" s="105"/>
    </row>
    <row r="88" spans="1:15" s="3" customFormat="1" ht="16.2" thickBot="1">
      <c r="A88" s="11"/>
      <c r="B88" s="12"/>
      <c r="C88" s="52"/>
      <c r="D88" s="52"/>
      <c r="E88" s="52"/>
      <c r="F88" s="52"/>
      <c r="G88" s="52"/>
      <c r="H88" s="52"/>
      <c r="I88" s="52"/>
      <c r="J88" s="52"/>
      <c r="K88" s="53"/>
      <c r="L88" s="13"/>
      <c r="M88" s="11"/>
    </row>
    <row r="89" spans="1:15" s="3" customFormat="1" ht="30" customHeight="1">
      <c r="A89" s="11"/>
      <c r="B89" s="12"/>
      <c r="C89" s="54"/>
      <c r="D89" s="55"/>
      <c r="E89" s="54"/>
      <c r="F89" s="54"/>
      <c r="G89" s="134"/>
      <c r="H89" s="135"/>
      <c r="I89" s="136"/>
      <c r="J89" s="56"/>
      <c r="K89" s="57"/>
      <c r="L89" s="13"/>
      <c r="M89" s="11"/>
      <c r="O89" s="148"/>
    </row>
    <row r="90" spans="1:15" s="3" customFormat="1" ht="30" customHeight="1">
      <c r="A90" s="11"/>
      <c r="B90" s="12"/>
      <c r="C90" s="54"/>
      <c r="D90" s="55"/>
      <c r="E90" s="54"/>
      <c r="F90" s="54"/>
      <c r="G90" s="58"/>
      <c r="H90" s="59"/>
      <c r="I90" s="60"/>
      <c r="J90" s="61"/>
      <c r="K90" s="62"/>
      <c r="L90" s="13"/>
      <c r="M90" s="11"/>
    </row>
    <row r="91" spans="1:15" s="3" customFormat="1" ht="30" customHeight="1">
      <c r="A91" s="11"/>
      <c r="B91" s="12"/>
      <c r="C91" s="54"/>
      <c r="D91" s="63"/>
      <c r="E91" s="63"/>
      <c r="F91" s="63"/>
      <c r="G91" s="58"/>
      <c r="H91" s="64"/>
      <c r="I91" s="65"/>
      <c r="J91" s="66"/>
      <c r="K91" s="62"/>
      <c r="L91" s="13"/>
      <c r="M91" s="11"/>
    </row>
    <row r="92" spans="1:15" s="3" customFormat="1" ht="30" customHeight="1">
      <c r="A92" s="11"/>
      <c r="B92" s="12"/>
      <c r="C92" s="54"/>
      <c r="D92" s="63"/>
      <c r="E92" s="63"/>
      <c r="F92" s="63"/>
      <c r="G92" s="67" t="s">
        <v>14</v>
      </c>
      <c r="H92" s="64"/>
      <c r="I92" s="65"/>
      <c r="J92" s="66"/>
      <c r="K92" s="68">
        <f>+K87</f>
        <v>687009001</v>
      </c>
      <c r="L92" s="13"/>
      <c r="M92" s="11"/>
    </row>
    <row r="93" spans="1:15" s="3" customFormat="1" ht="30" customHeight="1">
      <c r="A93" s="11"/>
      <c r="B93" s="12"/>
      <c r="C93" s="54"/>
      <c r="D93" s="55"/>
      <c r="E93" s="54"/>
      <c r="F93" s="54"/>
      <c r="G93" s="58"/>
      <c r="H93" s="58"/>
      <c r="I93" s="58"/>
      <c r="J93" s="58"/>
      <c r="K93" s="62"/>
      <c r="L93" s="13"/>
      <c r="M93" s="11"/>
    </row>
    <row r="94" spans="1:15" s="3" customFormat="1" ht="30" customHeight="1">
      <c r="A94" s="11"/>
      <c r="B94" s="12"/>
      <c r="C94" s="54"/>
      <c r="D94" s="55"/>
      <c r="E94" s="54"/>
      <c r="F94" s="54"/>
      <c r="G94" s="69"/>
      <c r="H94" s="64"/>
      <c r="I94" s="65"/>
      <c r="J94" s="70"/>
      <c r="K94" s="62"/>
      <c r="L94" s="13"/>
      <c r="M94" s="11"/>
    </row>
    <row r="95" spans="1:15" s="3" customFormat="1" ht="30" customHeight="1" thickBot="1">
      <c r="A95" s="11"/>
      <c r="B95" s="12"/>
      <c r="C95" s="54"/>
      <c r="D95" s="55"/>
      <c r="E95" s="54"/>
      <c r="F95" s="71"/>
      <c r="G95" s="69"/>
      <c r="H95" s="64"/>
      <c r="I95" s="65"/>
      <c r="J95" s="70"/>
      <c r="K95" s="68"/>
      <c r="L95" s="13"/>
      <c r="M95" s="11"/>
    </row>
    <row r="96" spans="1:15" s="3" customFormat="1" ht="30" customHeight="1" thickBot="1">
      <c r="A96" s="11"/>
      <c r="B96" s="12"/>
      <c r="C96" s="54"/>
      <c r="D96" s="55"/>
      <c r="E96" s="54"/>
      <c r="F96" s="54"/>
      <c r="G96" s="72" t="s">
        <v>15</v>
      </c>
      <c r="H96" s="73"/>
      <c r="I96" s="74"/>
      <c r="J96" s="75"/>
      <c r="K96" s="51">
        <f>+K92</f>
        <v>687009001</v>
      </c>
      <c r="L96" s="13"/>
      <c r="M96" s="11"/>
    </row>
    <row r="97" spans="1:13" s="3" customFormat="1" ht="16.2" thickBot="1">
      <c r="A97" s="11"/>
      <c r="B97" s="12"/>
      <c r="C97" s="54"/>
      <c r="D97" s="55"/>
      <c r="E97" s="55"/>
      <c r="F97" s="55"/>
      <c r="G97" s="54"/>
      <c r="H97" s="54"/>
      <c r="I97" s="76"/>
      <c r="J97" s="77"/>
      <c r="K97" s="78"/>
      <c r="L97" s="13"/>
      <c r="M97" s="11"/>
    </row>
    <row r="98" spans="1:13" s="3" customFormat="1" ht="15.6">
      <c r="A98" s="11"/>
      <c r="B98" s="12"/>
      <c r="C98" s="79"/>
      <c r="D98" s="131"/>
      <c r="E98" s="131"/>
      <c r="F98" s="131"/>
      <c r="G98" s="131"/>
      <c r="H98" s="131"/>
      <c r="I98" s="131"/>
      <c r="J98" s="131"/>
      <c r="K98" s="132"/>
      <c r="L98" s="14"/>
      <c r="M98" s="11"/>
    </row>
    <row r="99" spans="1:13" s="3" customFormat="1" ht="46.5" customHeight="1">
      <c r="A99" s="11"/>
      <c r="B99" s="12"/>
      <c r="C99" s="116" t="s">
        <v>16</v>
      </c>
      <c r="D99" s="117"/>
      <c r="E99" s="117"/>
      <c r="F99" s="117"/>
      <c r="G99" s="117"/>
      <c r="H99" s="130" t="s">
        <v>17</v>
      </c>
      <c r="I99" s="130"/>
      <c r="J99" s="130"/>
      <c r="K99" s="80" t="s">
        <v>18</v>
      </c>
      <c r="L99" s="15"/>
      <c r="M99" s="11"/>
    </row>
    <row r="100" spans="1:13" s="3" customFormat="1" ht="32.25" customHeight="1">
      <c r="A100" s="11"/>
      <c r="B100" s="12"/>
      <c r="C100" s="116" t="s">
        <v>30</v>
      </c>
      <c r="D100" s="117"/>
      <c r="E100" s="117"/>
      <c r="F100" s="117"/>
      <c r="G100" s="117"/>
      <c r="H100" s="129" t="s">
        <v>19</v>
      </c>
      <c r="I100" s="129"/>
      <c r="J100" s="81" t="s">
        <v>20</v>
      </c>
      <c r="K100" s="82">
        <v>0.21</v>
      </c>
      <c r="L100" s="15"/>
      <c r="M100" s="11"/>
    </row>
    <row r="101" spans="1:13" s="3" customFormat="1" ht="30" customHeight="1">
      <c r="A101" s="11"/>
      <c r="B101" s="12"/>
      <c r="C101" s="116" t="s">
        <v>21</v>
      </c>
      <c r="D101" s="117"/>
      <c r="E101" s="117"/>
      <c r="F101" s="117"/>
      <c r="G101" s="117"/>
      <c r="H101" s="126" t="s">
        <v>22</v>
      </c>
      <c r="I101" s="127"/>
      <c r="J101" s="81" t="s">
        <v>23</v>
      </c>
      <c r="K101" s="82">
        <v>0</v>
      </c>
      <c r="L101" s="15"/>
      <c r="M101" s="11"/>
    </row>
    <row r="102" spans="1:13" s="4" customFormat="1" ht="58.5" customHeight="1">
      <c r="A102" s="11"/>
      <c r="B102" s="12"/>
      <c r="C102" s="86"/>
      <c r="E102" s="87"/>
      <c r="F102" s="87"/>
      <c r="G102" s="88"/>
      <c r="H102" s="128" t="s">
        <v>24</v>
      </c>
      <c r="I102" s="129"/>
      <c r="J102" s="81" t="s">
        <v>25</v>
      </c>
      <c r="K102" s="82">
        <v>0.04</v>
      </c>
      <c r="L102" s="13"/>
      <c r="M102" s="11"/>
    </row>
    <row r="103" spans="1:13" ht="57" customHeight="1">
      <c r="A103" s="5"/>
      <c r="B103" s="9"/>
      <c r="C103" s="89"/>
      <c r="D103" s="90"/>
      <c r="E103" s="90"/>
      <c r="F103" s="90"/>
      <c r="G103" s="91"/>
      <c r="H103" s="129" t="s">
        <v>26</v>
      </c>
      <c r="I103" s="129"/>
      <c r="J103" s="81" t="s">
        <v>27</v>
      </c>
      <c r="K103" s="82">
        <v>0.25</v>
      </c>
      <c r="L103" s="10"/>
      <c r="M103" s="5"/>
    </row>
    <row r="104" spans="1:13" ht="16.2" thickBot="1">
      <c r="A104" s="5"/>
      <c r="B104" s="9"/>
      <c r="C104" s="94"/>
      <c r="D104" s="92"/>
      <c r="E104" s="92"/>
      <c r="F104" s="92"/>
      <c r="G104" s="93"/>
      <c r="H104" s="124"/>
      <c r="I104" s="124"/>
      <c r="J104" s="124"/>
      <c r="K104" s="125"/>
      <c r="L104" s="10"/>
      <c r="M104" s="5"/>
    </row>
    <row r="105" spans="1:13" ht="15.6">
      <c r="A105" s="5"/>
      <c r="B105" s="9"/>
      <c r="C105" s="150"/>
      <c r="D105" s="150"/>
      <c r="E105" s="150"/>
      <c r="F105" s="150"/>
      <c r="G105" s="150"/>
      <c r="H105" s="151"/>
      <c r="I105" s="151"/>
      <c r="J105" s="151"/>
      <c r="K105" s="151"/>
      <c r="L105" s="10"/>
      <c r="M105" s="5"/>
    </row>
    <row r="106" spans="1:13" ht="141.6" customHeight="1">
      <c r="A106" s="5"/>
      <c r="B106" s="9"/>
      <c r="C106" s="150"/>
      <c r="D106" s="150"/>
      <c r="E106" s="150"/>
      <c r="F106" s="150"/>
      <c r="G106" s="150"/>
      <c r="H106" s="151"/>
      <c r="I106" s="151"/>
      <c r="J106" s="151"/>
      <c r="K106" s="151"/>
      <c r="L106" s="10"/>
      <c r="M106" s="5"/>
    </row>
    <row r="107" spans="1:13" ht="15.6">
      <c r="A107" s="5"/>
      <c r="B107" s="9"/>
      <c r="C107" s="150"/>
      <c r="D107" s="150"/>
      <c r="E107" s="150"/>
      <c r="F107" s="150"/>
      <c r="G107" s="83" t="s">
        <v>33</v>
      </c>
      <c r="H107" s="151"/>
      <c r="I107" s="151"/>
      <c r="J107" s="151"/>
      <c r="K107" s="151"/>
      <c r="L107" s="10"/>
      <c r="M107" s="5"/>
    </row>
    <row r="108" spans="1:13" ht="15.6">
      <c r="A108" s="5"/>
      <c r="B108" s="9"/>
      <c r="C108" s="150"/>
      <c r="D108" s="150"/>
      <c r="E108" s="150"/>
      <c r="F108" s="150"/>
      <c r="G108" s="150"/>
      <c r="H108" s="151"/>
      <c r="I108" s="151"/>
      <c r="J108" s="151"/>
      <c r="K108" s="151"/>
      <c r="L108" s="10"/>
      <c r="M108" s="5"/>
    </row>
    <row r="109" spans="1:13" ht="16.2" thickBot="1">
      <c r="A109" s="5"/>
      <c r="B109" s="99"/>
      <c r="C109" s="100"/>
      <c r="D109" s="100"/>
      <c r="E109" s="101"/>
      <c r="F109" s="100"/>
      <c r="G109" s="102"/>
      <c r="H109" s="100"/>
      <c r="I109" s="100"/>
      <c r="J109" s="100"/>
      <c r="K109" s="100"/>
      <c r="L109" s="103"/>
      <c r="M109" s="5"/>
    </row>
    <row r="110" spans="1:13" ht="16.2" thickTop="1">
      <c r="A110" s="5"/>
      <c r="B110" s="5"/>
      <c r="C110" s="5"/>
      <c r="D110" s="5"/>
      <c r="E110" s="6"/>
      <c r="F110" s="5"/>
      <c r="G110" s="5"/>
      <c r="H110" s="5"/>
      <c r="I110" s="5"/>
      <c r="J110" s="5"/>
      <c r="K110" s="5"/>
      <c r="L110" s="5"/>
      <c r="M110" s="5"/>
    </row>
  </sheetData>
  <mergeCells count="26">
    <mergeCell ref="C3:F3"/>
    <mergeCell ref="C100:G100"/>
    <mergeCell ref="C10:K10"/>
    <mergeCell ref="C87:J87"/>
    <mergeCell ref="H104:K104"/>
    <mergeCell ref="C101:G101"/>
    <mergeCell ref="H101:I101"/>
    <mergeCell ref="H102:I102"/>
    <mergeCell ref="H103:I103"/>
    <mergeCell ref="C99:G99"/>
    <mergeCell ref="H99:J99"/>
    <mergeCell ref="H100:I100"/>
    <mergeCell ref="D98:K98"/>
    <mergeCell ref="C6:K6"/>
    <mergeCell ref="G89:I89"/>
    <mergeCell ref="I11:I12"/>
    <mergeCell ref="C5:K5"/>
    <mergeCell ref="J11:J12"/>
    <mergeCell ref="K11:K12"/>
    <mergeCell ref="C11:C12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3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ING. DIEGO</cp:lastModifiedBy>
  <cp:revision/>
  <cp:lastPrinted>2021-07-22T21:21:55Z</cp:lastPrinted>
  <dcterms:created xsi:type="dcterms:W3CDTF">2006-06-27T16:47:25Z</dcterms:created>
  <dcterms:modified xsi:type="dcterms:W3CDTF">2022-09-06T14:37:26Z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