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0910"/>
  <workbookPr autoCompressPictures="0"/>
  <bookViews>
    <workbookView showSheetTabs="0" xWindow="0" yWindow="0" windowWidth="25600" windowHeight="14560"/>
  </bookViews>
  <sheets>
    <sheet name="040822 rafael (2)" sheetId="1" r:id="rId1"/>
  </sheets>
  <externalReferences>
    <externalReference r:id="rId2"/>
    <externalReference r:id="rId3"/>
  </externalReferences>
  <definedNames>
    <definedName name="_Fill" hidden="1">#REF!</definedName>
    <definedName name="_Order1" hidden="1">255</definedName>
    <definedName name="_Sort" hidden="1">#REF!</definedName>
    <definedName name="\a">#REF!</definedName>
    <definedName name="\b">#REF!</definedName>
    <definedName name="\c">#REF!</definedName>
    <definedName name="\l">#REF!</definedName>
    <definedName name="A_impresión_IM">#REF!</definedName>
    <definedName name="AccessDatabase" hidden="1">"C:\C-314\VOLUMENES\volfin4.mdb"</definedName>
    <definedName name="aiu_mat">[1]PRESUPUESTO!$AD$891</definedName>
    <definedName name="_xlnm.Print_Area" localSheetId="0">'040822 rafael (2)'!$A$3:$V$59</definedName>
    <definedName name="campamentos">[1]PRESUPUESTO!$AD$883</definedName>
    <definedName name="CUAESTRUCT">#REF!</definedName>
    <definedName name="CUAPRUEBAS">#REF!</definedName>
    <definedName name="equipos">[1]PRESUPUESTO!$AD$876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gastos_contrato">[1]PRESUPUESTO!$AD$885</definedName>
    <definedName name="herramientas">[1]PRESUPUESTO!$AD$878</definedName>
    <definedName name="INDI1">#REF!</definedName>
    <definedName name="inst_provis">[1]PRESUPUESTO!$AD$882</definedName>
    <definedName name="mano_obra_apoyo">[1]PRESUPUESTO!$AD$881</definedName>
    <definedName name="mano_obra_direccion">[1]PRESUPUESTO!$AD$880</definedName>
    <definedName name="mano_obra_directa">[1]PRESUPUESTO!$AD$872</definedName>
    <definedName name="materiales">[1]PRESUPUESTO!$AD$873</definedName>
    <definedName name="MOD">#REF!</definedName>
    <definedName name="obser">[2]BD_SITP_08!$AP:$AV</definedName>
    <definedName name="SEM_02">#N/A</definedName>
    <definedName name="servicios">[1]PRESUPUESTO!$AD$884</definedName>
    <definedName name="SMLMV">#REF!</definedName>
    <definedName name="subcontratos">[1]PRESUPUESTO!$AD$877</definedName>
    <definedName name="total_hh">[1]PRESUPUESTO!$AC$327</definedName>
    <definedName name="valor_final">#REF!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58" i="1" l="1"/>
  <c r="V58" i="1"/>
  <c r="U57" i="1"/>
  <c r="V57" i="1"/>
  <c r="U56" i="1"/>
  <c r="V56" i="1"/>
  <c r="U55" i="1"/>
  <c r="V55" i="1"/>
  <c r="U54" i="1"/>
  <c r="V54" i="1"/>
  <c r="U53" i="1"/>
  <c r="V53" i="1"/>
  <c r="U52" i="1"/>
  <c r="V52" i="1"/>
  <c r="U51" i="1"/>
  <c r="V51" i="1"/>
  <c r="U50" i="1"/>
  <c r="V50" i="1"/>
  <c r="U49" i="1"/>
  <c r="V49" i="1"/>
  <c r="U48" i="1"/>
  <c r="V48" i="1"/>
  <c r="U47" i="1"/>
  <c r="V47" i="1"/>
  <c r="U46" i="1"/>
  <c r="V46" i="1"/>
  <c r="U45" i="1"/>
  <c r="V45" i="1"/>
  <c r="U44" i="1"/>
  <c r="V44" i="1"/>
  <c r="U43" i="1"/>
  <c r="V43" i="1"/>
  <c r="U42" i="1"/>
  <c r="V42" i="1"/>
  <c r="U41" i="1"/>
  <c r="V41" i="1"/>
  <c r="U40" i="1"/>
  <c r="V40" i="1"/>
  <c r="U39" i="1"/>
  <c r="V39" i="1"/>
  <c r="U38" i="1"/>
  <c r="V38" i="1"/>
  <c r="U37" i="1"/>
  <c r="V37" i="1"/>
  <c r="U36" i="1"/>
  <c r="V36" i="1"/>
  <c r="U35" i="1"/>
  <c r="V35" i="1"/>
  <c r="U34" i="1"/>
  <c r="V34" i="1"/>
  <c r="U33" i="1"/>
  <c r="V33" i="1"/>
  <c r="U32" i="1"/>
  <c r="V32" i="1"/>
  <c r="U31" i="1"/>
  <c r="V31" i="1"/>
  <c r="U30" i="1"/>
  <c r="V30" i="1"/>
  <c r="U29" i="1"/>
  <c r="V29" i="1"/>
  <c r="U28" i="1"/>
  <c r="V28" i="1"/>
  <c r="U27" i="1"/>
  <c r="V27" i="1"/>
  <c r="U26" i="1"/>
  <c r="V26" i="1"/>
  <c r="U25" i="1"/>
  <c r="V25" i="1"/>
  <c r="U24" i="1"/>
  <c r="V24" i="1"/>
  <c r="U23" i="1"/>
  <c r="V23" i="1"/>
  <c r="U22" i="1"/>
  <c r="V22" i="1"/>
  <c r="U21" i="1"/>
  <c r="V21" i="1"/>
  <c r="U20" i="1"/>
  <c r="V20" i="1"/>
  <c r="U19" i="1"/>
  <c r="V19" i="1"/>
  <c r="U18" i="1"/>
  <c r="V18" i="1"/>
  <c r="U17" i="1"/>
  <c r="V17" i="1"/>
  <c r="U16" i="1"/>
  <c r="V16" i="1"/>
  <c r="U15" i="1"/>
  <c r="V15" i="1"/>
  <c r="U14" i="1"/>
  <c r="V14" i="1"/>
  <c r="U13" i="1"/>
  <c r="V13" i="1"/>
  <c r="U12" i="1"/>
  <c r="V12" i="1"/>
  <c r="U11" i="1"/>
  <c r="V11" i="1"/>
  <c r="U10" i="1"/>
  <c r="V10" i="1"/>
  <c r="U9" i="1"/>
  <c r="V9" i="1"/>
  <c r="U8" i="1"/>
  <c r="V8" i="1"/>
  <c r="U7" i="1"/>
  <c r="V7" i="1"/>
  <c r="U6" i="1"/>
  <c r="V6" i="1"/>
  <c r="U5" i="1"/>
  <c r="V5" i="1"/>
  <c r="S6" i="1"/>
  <c r="T6" i="1"/>
  <c r="S7" i="1"/>
  <c r="T7" i="1"/>
  <c r="S8" i="1"/>
  <c r="T8" i="1"/>
  <c r="S9" i="1"/>
  <c r="T9" i="1"/>
  <c r="S11" i="1"/>
  <c r="T11" i="1"/>
  <c r="S12" i="1"/>
  <c r="T12" i="1"/>
  <c r="S13" i="1"/>
  <c r="T13" i="1"/>
  <c r="S14" i="1"/>
  <c r="T14" i="1"/>
  <c r="S15" i="1"/>
  <c r="T15" i="1"/>
  <c r="S16" i="1"/>
  <c r="T16" i="1"/>
  <c r="S17" i="1"/>
  <c r="T17" i="1"/>
  <c r="S18" i="1"/>
  <c r="T18" i="1"/>
  <c r="S19" i="1"/>
  <c r="T19" i="1"/>
  <c r="S20" i="1"/>
  <c r="T20" i="1"/>
  <c r="S21" i="1"/>
  <c r="T21" i="1"/>
  <c r="S22" i="1"/>
  <c r="T22" i="1"/>
  <c r="S23" i="1"/>
  <c r="T23" i="1"/>
  <c r="S24" i="1"/>
  <c r="T24" i="1"/>
  <c r="S25" i="1"/>
  <c r="T25" i="1"/>
  <c r="S26" i="1"/>
  <c r="T26" i="1"/>
  <c r="S30" i="1"/>
  <c r="T30" i="1"/>
  <c r="S31" i="1"/>
  <c r="T31" i="1"/>
  <c r="S34" i="1"/>
  <c r="T34" i="1"/>
  <c r="S35" i="1"/>
  <c r="T35" i="1"/>
  <c r="S36" i="1"/>
  <c r="T36" i="1"/>
  <c r="S37" i="1"/>
  <c r="T37" i="1"/>
  <c r="S38" i="1"/>
  <c r="T38" i="1"/>
  <c r="S39" i="1"/>
  <c r="T39" i="1"/>
  <c r="S40" i="1"/>
  <c r="T40" i="1"/>
  <c r="S41" i="1"/>
  <c r="T41" i="1"/>
  <c r="S42" i="1"/>
  <c r="T42" i="1"/>
  <c r="S43" i="1"/>
  <c r="T43" i="1"/>
  <c r="S44" i="1"/>
  <c r="T44" i="1"/>
  <c r="S49" i="1"/>
  <c r="T49" i="1"/>
  <c r="S50" i="1"/>
  <c r="T50" i="1"/>
  <c r="S51" i="1"/>
  <c r="T51" i="1"/>
  <c r="S52" i="1"/>
  <c r="T52" i="1"/>
  <c r="S54" i="1"/>
  <c r="T54" i="1"/>
  <c r="S55" i="1"/>
  <c r="T55" i="1"/>
  <c r="S56" i="1"/>
  <c r="T56" i="1"/>
  <c r="S57" i="1"/>
  <c r="T57" i="1"/>
  <c r="S5" i="1"/>
  <c r="T5" i="1"/>
  <c r="M58" i="1"/>
  <c r="N58" i="1"/>
  <c r="J58" i="1"/>
  <c r="K58" i="1"/>
  <c r="G58" i="1"/>
  <c r="H58" i="1"/>
  <c r="M57" i="1"/>
  <c r="N57" i="1"/>
  <c r="J57" i="1"/>
  <c r="K57" i="1"/>
  <c r="G57" i="1"/>
  <c r="H57" i="1"/>
  <c r="M56" i="1"/>
  <c r="N56" i="1"/>
  <c r="J56" i="1"/>
  <c r="K56" i="1"/>
  <c r="G56" i="1"/>
  <c r="H56" i="1"/>
  <c r="M55" i="1"/>
  <c r="N55" i="1"/>
  <c r="J55" i="1"/>
  <c r="K55" i="1"/>
  <c r="G55" i="1"/>
  <c r="H55" i="1"/>
  <c r="M54" i="1"/>
  <c r="N54" i="1"/>
  <c r="J54" i="1"/>
  <c r="K54" i="1"/>
  <c r="G54" i="1"/>
  <c r="H54" i="1"/>
  <c r="M53" i="1"/>
  <c r="N53" i="1"/>
  <c r="J53" i="1"/>
  <c r="K53" i="1"/>
  <c r="G53" i="1"/>
  <c r="H53" i="1"/>
  <c r="M52" i="1"/>
  <c r="N52" i="1"/>
  <c r="J52" i="1"/>
  <c r="K52" i="1"/>
  <c r="G52" i="1"/>
  <c r="H52" i="1"/>
  <c r="M51" i="1"/>
  <c r="N51" i="1"/>
  <c r="J51" i="1"/>
  <c r="K51" i="1"/>
  <c r="G51" i="1"/>
  <c r="H51" i="1"/>
  <c r="M50" i="1"/>
  <c r="N50" i="1"/>
  <c r="J50" i="1"/>
  <c r="K50" i="1"/>
  <c r="G50" i="1"/>
  <c r="H50" i="1"/>
  <c r="M49" i="1"/>
  <c r="N49" i="1"/>
  <c r="J49" i="1"/>
  <c r="K49" i="1"/>
  <c r="G49" i="1"/>
  <c r="H49" i="1"/>
  <c r="M48" i="1"/>
  <c r="N48" i="1"/>
  <c r="J48" i="1"/>
  <c r="K48" i="1"/>
  <c r="G48" i="1"/>
  <c r="H48" i="1"/>
  <c r="M47" i="1"/>
  <c r="N47" i="1"/>
  <c r="J47" i="1"/>
  <c r="K47" i="1"/>
  <c r="G47" i="1"/>
  <c r="H47" i="1"/>
  <c r="M46" i="1"/>
  <c r="N46" i="1"/>
  <c r="J46" i="1"/>
  <c r="K46" i="1"/>
  <c r="G46" i="1"/>
  <c r="H46" i="1"/>
  <c r="M45" i="1"/>
  <c r="N45" i="1"/>
  <c r="J45" i="1"/>
  <c r="K45" i="1"/>
  <c r="G45" i="1"/>
  <c r="H45" i="1"/>
  <c r="M44" i="1"/>
  <c r="N44" i="1"/>
  <c r="J44" i="1"/>
  <c r="K44" i="1"/>
  <c r="G44" i="1"/>
  <c r="H44" i="1"/>
  <c r="M43" i="1"/>
  <c r="N43" i="1"/>
  <c r="J43" i="1"/>
  <c r="K43" i="1"/>
  <c r="G43" i="1"/>
  <c r="H43" i="1"/>
  <c r="M42" i="1"/>
  <c r="N42" i="1"/>
  <c r="J42" i="1"/>
  <c r="K42" i="1"/>
  <c r="G42" i="1"/>
  <c r="H42" i="1"/>
  <c r="M41" i="1"/>
  <c r="N41" i="1"/>
  <c r="J41" i="1"/>
  <c r="K41" i="1"/>
  <c r="G41" i="1"/>
  <c r="H41" i="1"/>
  <c r="M40" i="1"/>
  <c r="N40" i="1"/>
  <c r="J40" i="1"/>
  <c r="K40" i="1"/>
  <c r="G40" i="1"/>
  <c r="H40" i="1"/>
  <c r="M39" i="1"/>
  <c r="N39" i="1"/>
  <c r="J39" i="1"/>
  <c r="K39" i="1"/>
  <c r="G39" i="1"/>
  <c r="H39" i="1"/>
  <c r="M38" i="1"/>
  <c r="N38" i="1"/>
  <c r="J38" i="1"/>
  <c r="K38" i="1"/>
  <c r="G38" i="1"/>
  <c r="H38" i="1"/>
  <c r="M37" i="1"/>
  <c r="N37" i="1"/>
  <c r="J37" i="1"/>
  <c r="K37" i="1"/>
  <c r="G37" i="1"/>
  <c r="H37" i="1"/>
  <c r="M36" i="1"/>
  <c r="N36" i="1"/>
  <c r="J36" i="1"/>
  <c r="K36" i="1"/>
  <c r="G36" i="1"/>
  <c r="H36" i="1"/>
  <c r="M35" i="1"/>
  <c r="N35" i="1"/>
  <c r="J35" i="1"/>
  <c r="K35" i="1"/>
  <c r="G35" i="1"/>
  <c r="H35" i="1"/>
  <c r="M34" i="1"/>
  <c r="N34" i="1"/>
  <c r="J34" i="1"/>
  <c r="K34" i="1"/>
  <c r="G34" i="1"/>
  <c r="H34" i="1"/>
  <c r="M33" i="1"/>
  <c r="N33" i="1"/>
  <c r="J33" i="1"/>
  <c r="K33" i="1"/>
  <c r="G33" i="1"/>
  <c r="H33" i="1"/>
  <c r="M32" i="1"/>
  <c r="N32" i="1"/>
  <c r="J32" i="1"/>
  <c r="K32" i="1"/>
  <c r="G32" i="1"/>
  <c r="H32" i="1"/>
  <c r="M31" i="1"/>
  <c r="N31" i="1"/>
  <c r="J31" i="1"/>
  <c r="K31" i="1"/>
  <c r="G31" i="1"/>
  <c r="H31" i="1"/>
  <c r="M30" i="1"/>
  <c r="N30" i="1"/>
  <c r="J30" i="1"/>
  <c r="K30" i="1"/>
  <c r="G30" i="1"/>
  <c r="H30" i="1"/>
  <c r="M29" i="1"/>
  <c r="N29" i="1"/>
  <c r="J29" i="1"/>
  <c r="K29" i="1"/>
  <c r="G29" i="1"/>
  <c r="H29" i="1"/>
  <c r="M28" i="1"/>
  <c r="N28" i="1"/>
  <c r="J28" i="1"/>
  <c r="K28" i="1"/>
  <c r="G28" i="1"/>
  <c r="H28" i="1"/>
  <c r="M27" i="1"/>
  <c r="N27" i="1"/>
  <c r="J27" i="1"/>
  <c r="K27" i="1"/>
  <c r="G27" i="1"/>
  <c r="H27" i="1"/>
  <c r="M26" i="1"/>
  <c r="N26" i="1"/>
  <c r="J26" i="1"/>
  <c r="K26" i="1"/>
  <c r="G26" i="1"/>
  <c r="H26" i="1"/>
  <c r="M25" i="1"/>
  <c r="N25" i="1"/>
  <c r="J25" i="1"/>
  <c r="K25" i="1"/>
  <c r="G25" i="1"/>
  <c r="H25" i="1"/>
  <c r="M24" i="1"/>
  <c r="N24" i="1"/>
  <c r="J24" i="1"/>
  <c r="K24" i="1"/>
  <c r="G24" i="1"/>
  <c r="H24" i="1"/>
  <c r="M23" i="1"/>
  <c r="N23" i="1"/>
  <c r="J23" i="1"/>
  <c r="K23" i="1"/>
  <c r="G23" i="1"/>
  <c r="H23" i="1"/>
  <c r="M22" i="1"/>
  <c r="N22" i="1"/>
  <c r="J22" i="1"/>
  <c r="K22" i="1"/>
  <c r="G22" i="1"/>
  <c r="H22" i="1"/>
  <c r="M21" i="1"/>
  <c r="N21" i="1"/>
  <c r="J21" i="1"/>
  <c r="K21" i="1"/>
  <c r="G21" i="1"/>
  <c r="H21" i="1"/>
  <c r="M20" i="1"/>
  <c r="N20" i="1"/>
  <c r="J20" i="1"/>
  <c r="K20" i="1"/>
  <c r="G20" i="1"/>
  <c r="H20" i="1"/>
  <c r="M19" i="1"/>
  <c r="N19" i="1"/>
  <c r="J19" i="1"/>
  <c r="K19" i="1"/>
  <c r="G19" i="1"/>
  <c r="H19" i="1"/>
  <c r="M18" i="1"/>
  <c r="N18" i="1"/>
  <c r="J18" i="1"/>
  <c r="K18" i="1"/>
  <c r="G18" i="1"/>
  <c r="H18" i="1"/>
  <c r="M17" i="1"/>
  <c r="N17" i="1"/>
  <c r="J17" i="1"/>
  <c r="K17" i="1"/>
  <c r="G17" i="1"/>
  <c r="H17" i="1"/>
  <c r="M16" i="1"/>
  <c r="N16" i="1"/>
  <c r="J16" i="1"/>
  <c r="K16" i="1"/>
  <c r="G16" i="1"/>
  <c r="H16" i="1"/>
  <c r="M15" i="1"/>
  <c r="N15" i="1"/>
  <c r="J15" i="1"/>
  <c r="K15" i="1"/>
  <c r="G15" i="1"/>
  <c r="H15" i="1"/>
  <c r="M14" i="1"/>
  <c r="N14" i="1"/>
  <c r="J14" i="1"/>
  <c r="K14" i="1"/>
  <c r="G14" i="1"/>
  <c r="H14" i="1"/>
  <c r="M13" i="1"/>
  <c r="N13" i="1"/>
  <c r="J13" i="1"/>
  <c r="K13" i="1"/>
  <c r="G13" i="1"/>
  <c r="H13" i="1"/>
  <c r="M12" i="1"/>
  <c r="N12" i="1"/>
  <c r="J12" i="1"/>
  <c r="K12" i="1"/>
  <c r="G12" i="1"/>
  <c r="H12" i="1"/>
  <c r="M11" i="1"/>
  <c r="N11" i="1"/>
  <c r="J11" i="1"/>
  <c r="K11" i="1"/>
  <c r="G11" i="1"/>
  <c r="H11" i="1"/>
  <c r="M10" i="1"/>
  <c r="N10" i="1"/>
  <c r="J10" i="1"/>
  <c r="K10" i="1"/>
  <c r="G10" i="1"/>
  <c r="H10" i="1"/>
  <c r="M9" i="1"/>
  <c r="N9" i="1"/>
  <c r="J9" i="1"/>
  <c r="K9" i="1"/>
  <c r="G9" i="1"/>
  <c r="H9" i="1"/>
  <c r="M8" i="1"/>
  <c r="N8" i="1"/>
  <c r="J8" i="1"/>
  <c r="K8" i="1"/>
  <c r="G8" i="1"/>
  <c r="H8" i="1"/>
  <c r="M7" i="1"/>
  <c r="N7" i="1"/>
  <c r="J7" i="1"/>
  <c r="K7" i="1"/>
  <c r="G7" i="1"/>
  <c r="H7" i="1"/>
  <c r="M6" i="1"/>
  <c r="N6" i="1"/>
  <c r="J6" i="1"/>
  <c r="K6" i="1"/>
  <c r="G6" i="1"/>
  <c r="H6" i="1"/>
  <c r="M5" i="1"/>
  <c r="N5" i="1"/>
  <c r="J5" i="1"/>
  <c r="K5" i="1"/>
  <c r="G5" i="1"/>
  <c r="H5" i="1"/>
  <c r="B64" i="1"/>
  <c r="B65" i="1"/>
  <c r="B66" i="1"/>
  <c r="B67" i="1"/>
  <c r="O58" i="1"/>
  <c r="N59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P58" i="1"/>
  <c r="Q58" i="1"/>
  <c r="Q59" i="1"/>
  <c r="H59" i="1"/>
  <c r="K59" i="1"/>
  <c r="U59" i="1"/>
  <c r="V59" i="1"/>
</calcChain>
</file>

<file path=xl/sharedStrings.xml><?xml version="1.0" encoding="utf-8"?>
<sst xmlns="http://schemas.openxmlformats.org/spreadsheetml/2006/main" count="145" uniqueCount="76">
  <si>
    <t xml:space="preserve">ITEM </t>
  </si>
  <si>
    <t>DESCRIPCION</t>
  </si>
  <si>
    <t>UNIDAD</t>
  </si>
  <si>
    <t>CANTIDAD</t>
  </si>
  <si>
    <t>PLUSEL</t>
  </si>
  <si>
    <t>INFRAESTRUCTURA Y SUMINISTROS VIALES</t>
  </si>
  <si>
    <t>INFRAESTRUCTURAS COLOMBIA</t>
  </si>
  <si>
    <t>GEOSYSTEM INGENIERIA</t>
  </si>
  <si>
    <t xml:space="preserve">VALOR UNITARIO </t>
  </si>
  <si>
    <t xml:space="preserve">IVA </t>
  </si>
  <si>
    <t xml:space="preserve">VALOR UNITARIO INCLUIDO IVA </t>
  </si>
  <si>
    <t>BASE GRANULAR CLASE A (BG_A)</t>
  </si>
  <si>
    <t>M3</t>
  </si>
  <si>
    <t>SUBBASE GRANULAR CLASE A (SBG_A)</t>
  </si>
  <si>
    <t xml:space="preserve">ARENA DE RIO </t>
  </si>
  <si>
    <t>ARENA DE PEÑA</t>
  </si>
  <si>
    <t>GRAVILLA 1/2"</t>
  </si>
  <si>
    <t>GRAVILLA 3/4"</t>
  </si>
  <si>
    <t>TRITURADO 1-1/2"</t>
  </si>
  <si>
    <t>TRITURADO 3/4"</t>
  </si>
  <si>
    <t>RAJÓN = 6" A 12" (15 - 30 cm)</t>
  </si>
  <si>
    <t>RAJÓN SUELTO &gt; = 12" (30 - 50 cm)</t>
  </si>
  <si>
    <t>RECEBO COMUN</t>
  </si>
  <si>
    <t>SARDINEL PREFABRICADO A10</t>
  </si>
  <si>
    <t>UND</t>
  </si>
  <si>
    <t>SARDINEL BAJO RAMPA A85</t>
  </si>
  <si>
    <t>SARDINEL ALTO RAMPA A86</t>
  </si>
  <si>
    <t>SARDINEL ALTO RAMPA A100</t>
  </si>
  <si>
    <t>BORDILLO PREFABRICADO A80</t>
  </si>
  <si>
    <t>BORDILLO PREFABRICADO A81</t>
  </si>
  <si>
    <t>EMULSION ASFALTICA CRL-1</t>
  </si>
  <si>
    <t>LT</t>
  </si>
  <si>
    <t>EMULSION ASFALTICA CRR-1</t>
  </si>
  <si>
    <t>MEZCLA ASFÁLTICA EN CALIENTE CON ASFALTO MODIFICADO CON GRANO DE CAUCHO RECICLADO (GCR)</t>
  </si>
  <si>
    <t>MEZCLA ASFÁLTICA DENSA EN CALIENTE MD12 CON CEMENTO ASFÁLTICO 80-100</t>
  </si>
  <si>
    <t>MEZCLA ASFÁLTICA EN CALIENTE DENSA MD12 CON CEMENTO ASFÁLTICO 60-70</t>
  </si>
  <si>
    <t>MEZCLA ASFÁLTICA EN CALIENTE CON ASFALTO MODIFICADO CON GRANO DE CAUCHO RECICLADO (GCR) INCLUYE TRASPORTE HASTA EL SITIO DE LA OBRA (ENGATIVA)</t>
  </si>
  <si>
    <t>MEZCLA ASFÁLTICA DENSA EN CALIENTE MD12 CON CEMENTO ASFÁLTICO 80-100 INCLUYE TRASPORTE HASTA EL SITIO DE LA OBRA (ENGATIVA)</t>
  </si>
  <si>
    <t>MEZCLA ASFÁLTICA EN CALIENTE DENSA MD12 CON CEMENTO ASFÁLTICO 60-70 INCLUYE TRASPORTE HASTA EL SITIO DE LA OBRA (ENGATIVA)</t>
  </si>
  <si>
    <t>MEZCLA ASFÁLTICA EN CALIENTE TIPO DENSO MD10 CON CEMENTO ASFÁLTICO 80-100</t>
  </si>
  <si>
    <t>MEZCLA ASFÁLTICA EN CALIENTE DENSA MD10 CON CEMENTO ASFÁLTICO 60-70</t>
  </si>
  <si>
    <t>MEZCLA ASFÁLTICA EN CALIENTE TIPO DENSO MD10 CON CEMENTO ASFÁLTICO 80-100 INCLUYE TRASPORTE HASTA EL SITIO DE LA OBRA (ENGATIVA)</t>
  </si>
  <si>
    <t>MEZCLA ASFÁLTICA EN CALIENTE DENSA MD10 CON CEMENTO ASFÁLTICO 60-70 INCLUYE TRASPORTE HASTA EL SITIO DE LA OBRA (ENGATIVA)</t>
  </si>
  <si>
    <t>PLACA CUBIERTA POZO D=1.70m, e=0.25m - EAAB</t>
  </si>
  <si>
    <t>CARROTANQUE IRRIGADOR DE AGUA - HORA</t>
  </si>
  <si>
    <t>HR</t>
  </si>
  <si>
    <t>TAPA PARA POZO D=0.70m</t>
  </si>
  <si>
    <t>SUMIDERO LATERAL SL-100</t>
  </si>
  <si>
    <t>SUMIDERO LATERAL SL-150</t>
  </si>
  <si>
    <t>SUMIDERO LATERAL SL-200</t>
  </si>
  <si>
    <t>SUMIDERO LATERAL SL-250</t>
  </si>
  <si>
    <t>TAPA SUMIDERO LATERAL SL-100</t>
  </si>
  <si>
    <t>TAPA SUMIDERO LATERAL SL-150</t>
  </si>
  <si>
    <t>TAPA SUMIDERO LATERAL SL-200</t>
  </si>
  <si>
    <t>TAPA SUMIDERO LATERAL SL-250</t>
  </si>
  <si>
    <t>SOBRETAPA SUMIDERO LATERAL SL-100</t>
  </si>
  <si>
    <t>SOBRETAPA SUMIDERO LATERAL SL-150</t>
  </si>
  <si>
    <t>SOBRETAPA SUMIDERO LATERAL SL-200</t>
  </si>
  <si>
    <t>SOBRETAPA SUMIDERO LATERAL SL-250</t>
  </si>
  <si>
    <t>REJILLA SUMIDERO LATERAL 83.50 X 45</t>
  </si>
  <si>
    <t>REJILLA SUMIDERO TRANSVERSAL 50 X 50</t>
  </si>
  <si>
    <t>TAPA (REJILLA) PARA CAÑUELA A-124. Dimensiones: 600x300x100mm.</t>
  </si>
  <si>
    <t>MARCO REJILLA SUMIDERO LATERAL 100 X 65</t>
  </si>
  <si>
    <t>TRANSPORTE Y DISPOSICIÓN FINAL DE ESCOMBROS EN SITIO AUTORIZADO (DISTANCIA DE TRANSPORTE 21 KM). A DISTANCIA MAYOR DEL ACARREO LIBRE (90 M) EN SITIO AUTORIZADO POR LA ENTIDAD AMBIENTAL COMPETENTE.</t>
  </si>
  <si>
    <t>ESCOLTA - COSTO POR ESCOLTA EN CADA RECORRIDO EN PERÍMETRO URBANO</t>
  </si>
  <si>
    <t>VIAJE</t>
  </si>
  <si>
    <t>TRANSPORTE DE EQUIPO DE CINCO TONELADAS POR VIAJE DIURNO SIN ESCOLTA</t>
  </si>
  <si>
    <t>TRANSPORTE DE EQUIPO DE DIEZ TONELADAS POR VIAJE DIURNO SIN ESCOLTA</t>
  </si>
  <si>
    <t>TRANSPORTE DE EQUIPO DE QUINCE TONELADAS POR VIAJE DIURNO SIN ESCOLTA</t>
  </si>
  <si>
    <t>CALIBRACION DE EQUIPOS DE TOPOGRAFIA (ESTACION Y NIVEL)</t>
  </si>
  <si>
    <t>TOTAL</t>
  </si>
  <si>
    <t>ESTUDIO DE MERCADO (SUMINISTRO ASFALTO)
SUMINISTRO DE MATERIALES ASFALTICOS, DE BASE Y SUB-BASE GRANULAR, DISPOSICIÓN FINAL DE ESCOMBROS Y DEMÁS ELEMENTOS REQUERIDOS PARA LA REHABILITACIÓN, MANTENIMIENTO DE LA MALLA VIAL Y ESPACIO PÚBLICO DE LA LOCALIDAD DE ENGATIVÁ, A MONTO AGOTABLE</t>
  </si>
  <si>
    <t>PRECIOS DE REF. IDU</t>
  </si>
  <si>
    <t>IVA</t>
  </si>
  <si>
    <t>VALOR UNITARIO SIN IVA (ESTUDIOS DE MERCADO)</t>
  </si>
  <si>
    <t>VALOR UNITARIO CON IVA (ESTUDIOS DE MERCADO)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</si>
</sst>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4" fontId="4" fillId="2" borderId="5" xfId="1" applyFont="1" applyFill="1" applyBorder="1" applyAlignment="1">
      <alignment horizontal="center" vertical="center" wrapText="1"/>
    </xf>
    <xf numFmtId="164" fontId="4" fillId="0" borderId="5" xfId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2" borderId="9" xfId="1" applyNumberFormat="1" applyFont="1" applyFill="1" applyBorder="1" applyAlignment="1">
      <alignment vertical="center"/>
    </xf>
    <xf numFmtId="165" fontId="0" fillId="2" borderId="10" xfId="1" applyNumberFormat="1" applyFont="1" applyFill="1" applyBorder="1" applyAlignment="1">
      <alignment vertical="center"/>
    </xf>
    <xf numFmtId="165" fontId="0" fillId="0" borderId="9" xfId="1" applyNumberFormat="1" applyFont="1" applyFill="1" applyBorder="1" applyAlignment="1">
      <alignment vertical="center"/>
    </xf>
    <xf numFmtId="165" fontId="0" fillId="0" borderId="10" xfId="1" applyNumberFormat="1" applyFont="1" applyFill="1" applyBorder="1" applyAlignment="1">
      <alignment vertical="center"/>
    </xf>
    <xf numFmtId="9" fontId="0" fillId="0" borderId="0" xfId="2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5" fontId="0" fillId="2" borderId="12" xfId="1" applyNumberFormat="1" applyFont="1" applyFill="1" applyBorder="1" applyAlignment="1">
      <alignment vertical="center"/>
    </xf>
    <xf numFmtId="165" fontId="0" fillId="0" borderId="12" xfId="1" applyNumberFormat="1" applyFont="1" applyFill="1" applyBorder="1" applyAlignment="1">
      <alignment vertical="center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5" fontId="0" fillId="2" borderId="16" xfId="1" applyNumberFormat="1" applyFont="1" applyFill="1" applyBorder="1" applyAlignment="1">
      <alignment vertical="center"/>
    </xf>
    <xf numFmtId="165" fontId="0" fillId="0" borderId="16" xfId="1" applyNumberFormat="1" applyFont="1" applyFill="1" applyBorder="1" applyAlignment="1">
      <alignment vertical="center"/>
    </xf>
    <xf numFmtId="0" fontId="0" fillId="0" borderId="9" xfId="0" applyFill="1" applyBorder="1" applyAlignment="1">
      <alignment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65" fontId="0" fillId="2" borderId="12" xfId="1" applyNumberFormat="1" applyFont="1" applyFill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1" applyFont="1" applyAlignment="1">
      <alignment vertical="center"/>
    </xf>
    <xf numFmtId="0" fontId="0" fillId="0" borderId="0" xfId="0" applyFill="1"/>
    <xf numFmtId="0" fontId="5" fillId="3" borderId="12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9" fontId="0" fillId="0" borderId="10" xfId="2" applyFont="1" applyBorder="1" applyAlignment="1">
      <alignment horizontal="center" vertical="center"/>
    </xf>
    <xf numFmtId="164" fontId="0" fillId="0" borderId="0" xfId="1" applyFont="1"/>
    <xf numFmtId="164" fontId="0" fillId="0" borderId="0" xfId="1" applyFont="1" applyFill="1" applyBorder="1"/>
    <xf numFmtId="0" fontId="0" fillId="0" borderId="0" xfId="0" applyAlignment="1">
      <alignment wrapText="1"/>
    </xf>
    <xf numFmtId="3" fontId="0" fillId="0" borderId="9" xfId="0" applyNumberFormat="1" applyBorder="1"/>
    <xf numFmtId="0" fontId="0" fillId="0" borderId="9" xfId="0" applyBorder="1"/>
    <xf numFmtId="165" fontId="0" fillId="0" borderId="14" xfId="1" applyNumberFormat="1" applyFont="1" applyFill="1" applyBorder="1" applyAlignment="1">
      <alignment vertical="center"/>
    </xf>
    <xf numFmtId="3" fontId="0" fillId="0" borderId="12" xfId="0" applyNumberFormat="1" applyBorder="1"/>
    <xf numFmtId="164" fontId="2" fillId="0" borderId="17" xfId="1" applyFont="1" applyBorder="1" applyAlignment="1">
      <alignment vertical="center"/>
    </xf>
    <xf numFmtId="164" fontId="2" fillId="0" borderId="0" xfId="1" applyFont="1" applyFill="1" applyBorder="1" applyAlignment="1">
      <alignment vertical="center"/>
    </xf>
    <xf numFmtId="164" fontId="2" fillId="0" borderId="17" xfId="1" applyFont="1" applyFill="1" applyBorder="1" applyAlignment="1">
      <alignment vertical="center"/>
    </xf>
    <xf numFmtId="0" fontId="5" fillId="0" borderId="16" xfId="0" applyFont="1" applyFill="1" applyBorder="1" applyAlignment="1">
      <alignment horizontal="center" vertical="center"/>
    </xf>
    <xf numFmtId="9" fontId="0" fillId="0" borderId="11" xfId="2" applyFont="1" applyBorder="1" applyAlignment="1">
      <alignment horizontal="center" vertical="center"/>
    </xf>
    <xf numFmtId="9" fontId="0" fillId="0" borderId="13" xfId="2" applyFont="1" applyBorder="1" applyAlignment="1">
      <alignment horizontal="center" vertical="center"/>
    </xf>
    <xf numFmtId="9" fontId="0" fillId="0" borderId="20" xfId="2" applyFont="1" applyBorder="1" applyAlignment="1">
      <alignment horizontal="center" vertical="center"/>
    </xf>
    <xf numFmtId="9" fontId="0" fillId="0" borderId="0" xfId="2" applyFont="1" applyAlignment="1">
      <alignment horizontal="center"/>
    </xf>
    <xf numFmtId="165" fontId="0" fillId="2" borderId="6" xfId="1" applyNumberFormat="1" applyFont="1" applyFill="1" applyBorder="1" applyAlignment="1">
      <alignment vertical="center"/>
    </xf>
    <xf numFmtId="165" fontId="0" fillId="2" borderId="7" xfId="1" applyNumberFormat="1" applyFont="1" applyFill="1" applyBorder="1" applyAlignment="1">
      <alignment vertical="center"/>
    </xf>
    <xf numFmtId="165" fontId="0" fillId="2" borderId="8" xfId="1" applyNumberFormat="1" applyFont="1" applyFill="1" applyBorder="1" applyAlignment="1">
      <alignment vertical="center"/>
    </xf>
    <xf numFmtId="165" fontId="0" fillId="0" borderId="6" xfId="1" applyNumberFormat="1" applyFont="1" applyFill="1" applyBorder="1" applyAlignment="1">
      <alignment vertical="center"/>
    </xf>
    <xf numFmtId="165" fontId="0" fillId="0" borderId="7" xfId="1" applyNumberFormat="1" applyFont="1" applyFill="1" applyBorder="1" applyAlignment="1">
      <alignment vertical="center"/>
    </xf>
    <xf numFmtId="165" fontId="0" fillId="0" borderId="8" xfId="1" applyNumberFormat="1" applyFont="1" applyFill="1" applyBorder="1" applyAlignment="1">
      <alignment vertical="center"/>
    </xf>
    <xf numFmtId="165" fontId="0" fillId="2" borderId="21" xfId="1" applyNumberFormat="1" applyFont="1" applyFill="1" applyBorder="1" applyAlignment="1">
      <alignment vertical="center"/>
    </xf>
    <xf numFmtId="165" fontId="0" fillId="0" borderId="25" xfId="1" applyNumberFormat="1" applyFont="1" applyFill="1" applyBorder="1" applyAlignment="1">
      <alignment vertical="center"/>
    </xf>
    <xf numFmtId="165" fontId="0" fillId="0" borderId="26" xfId="1" applyNumberFormat="1" applyFont="1" applyFill="1" applyBorder="1" applyAlignment="1">
      <alignment vertical="center"/>
    </xf>
    <xf numFmtId="164" fontId="6" fillId="0" borderId="27" xfId="1" applyFont="1" applyFill="1" applyBorder="1" applyAlignment="1">
      <alignment horizontal="center" vertical="center"/>
    </xf>
    <xf numFmtId="164" fontId="6" fillId="0" borderId="28" xfId="1" applyFont="1" applyFill="1" applyBorder="1" applyAlignment="1">
      <alignment horizontal="center" vertical="center"/>
    </xf>
    <xf numFmtId="164" fontId="0" fillId="0" borderId="0" xfId="1" applyFont="1" applyFill="1"/>
    <xf numFmtId="164" fontId="4" fillId="4" borderId="5" xfId="1" applyFont="1" applyFill="1" applyBorder="1" applyAlignment="1">
      <alignment horizontal="center" vertical="center" wrapText="1"/>
    </xf>
    <xf numFmtId="165" fontId="0" fillId="4" borderId="6" xfId="1" applyNumberFormat="1" applyFont="1" applyFill="1" applyBorder="1" applyAlignment="1">
      <alignment vertical="center"/>
    </xf>
    <xf numFmtId="165" fontId="0" fillId="4" borderId="7" xfId="1" applyNumberFormat="1" applyFont="1" applyFill="1" applyBorder="1" applyAlignment="1">
      <alignment vertical="center"/>
    </xf>
    <xf numFmtId="165" fontId="0" fillId="4" borderId="8" xfId="1" applyNumberFormat="1" applyFont="1" applyFill="1" applyBorder="1" applyAlignment="1">
      <alignment vertical="center"/>
    </xf>
    <xf numFmtId="165" fontId="0" fillId="4" borderId="12" xfId="1" applyNumberFormat="1" applyFont="1" applyFill="1" applyBorder="1" applyAlignment="1">
      <alignment vertical="center"/>
    </xf>
    <xf numFmtId="165" fontId="0" fillId="4" borderId="9" xfId="1" applyNumberFormat="1" applyFont="1" applyFill="1" applyBorder="1" applyAlignment="1">
      <alignment vertical="center"/>
    </xf>
    <xf numFmtId="165" fontId="0" fillId="4" borderId="10" xfId="1" applyNumberFormat="1" applyFont="1" applyFill="1" applyBorder="1" applyAlignment="1">
      <alignment vertical="center"/>
    </xf>
    <xf numFmtId="165" fontId="0" fillId="4" borderId="12" xfId="1" applyNumberFormat="1" applyFont="1" applyFill="1" applyBorder="1" applyAlignment="1">
      <alignment vertical="center" wrapText="1"/>
    </xf>
    <xf numFmtId="165" fontId="0" fillId="4" borderId="9" xfId="1" applyNumberFormat="1" applyFont="1" applyFill="1" applyBorder="1" applyAlignment="1">
      <alignment vertical="center" wrapText="1"/>
    </xf>
    <xf numFmtId="165" fontId="0" fillId="4" borderId="10" xfId="1" applyNumberFormat="1" applyFont="1" applyFill="1" applyBorder="1" applyAlignment="1">
      <alignment vertical="center" wrapText="1"/>
    </xf>
    <xf numFmtId="165" fontId="0" fillId="4" borderId="16" xfId="1" applyNumberFormat="1" applyFont="1" applyFill="1" applyBorder="1" applyAlignment="1">
      <alignment vertical="center"/>
    </xf>
    <xf numFmtId="165" fontId="0" fillId="4" borderId="14" xfId="1" applyNumberFormat="1" applyFont="1" applyFill="1" applyBorder="1" applyAlignment="1">
      <alignment vertical="center"/>
    </xf>
    <xf numFmtId="165" fontId="0" fillId="4" borderId="15" xfId="1" applyNumberFormat="1" applyFont="1" applyFill="1" applyBorder="1" applyAlignment="1">
      <alignment vertical="center"/>
    </xf>
    <xf numFmtId="165" fontId="0" fillId="3" borderId="22" xfId="0" applyNumberFormat="1" applyFill="1" applyBorder="1" applyAlignment="1">
      <alignment vertical="center"/>
    </xf>
    <xf numFmtId="165" fontId="0" fillId="3" borderId="13" xfId="0" applyNumberFormat="1" applyFill="1" applyBorder="1" applyAlignment="1">
      <alignment vertical="center"/>
    </xf>
    <xf numFmtId="165" fontId="0" fillId="3" borderId="23" xfId="0" applyNumberFormat="1" applyFill="1" applyBorder="1" applyAlignment="1">
      <alignment vertical="center"/>
    </xf>
    <xf numFmtId="165" fontId="0" fillId="3" borderId="24" xfId="0" applyNumberForma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2" fillId="2" borderId="1" xfId="1" applyFont="1" applyFill="1" applyBorder="1" applyAlignment="1">
      <alignment horizontal="center"/>
    </xf>
    <xf numFmtId="164" fontId="2" fillId="0" borderId="1" xfId="1" applyFont="1" applyFill="1" applyBorder="1" applyAlignment="1">
      <alignment horizontal="center"/>
    </xf>
    <xf numFmtId="9" fontId="2" fillId="0" borderId="5" xfId="2" applyFont="1" applyBorder="1" applyAlignment="1">
      <alignment horizontal="center" vertical="center"/>
    </xf>
    <xf numFmtId="9" fontId="2" fillId="0" borderId="17" xfId="2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164" fontId="2" fillId="0" borderId="2" xfId="1" applyFont="1" applyFill="1" applyBorder="1" applyAlignment="1">
      <alignment horizontal="center"/>
    </xf>
    <xf numFmtId="164" fontId="2" fillId="0" borderId="3" xfId="1" applyFont="1" applyFill="1" applyBorder="1" applyAlignment="1">
      <alignment horizontal="center"/>
    </xf>
    <xf numFmtId="164" fontId="2" fillId="0" borderId="4" xfId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164" fontId="2" fillId="4" borderId="2" xfId="1" applyFont="1" applyFill="1" applyBorder="1" applyAlignment="1">
      <alignment horizontal="center" vertical="center" wrapText="1"/>
    </xf>
    <xf numFmtId="164" fontId="2" fillId="4" borderId="3" xfId="1" applyFont="1" applyFill="1" applyBorder="1" applyAlignment="1">
      <alignment horizontal="center" vertical="center" wrapText="1"/>
    </xf>
    <xf numFmtId="164" fontId="2" fillId="4" borderId="4" xfId="1" applyFont="1" applyFill="1" applyBorder="1" applyAlignment="1">
      <alignment horizontal="center" vertical="center" wrapText="1"/>
    </xf>
    <xf numFmtId="165" fontId="6" fillId="3" borderId="19" xfId="0" applyNumberFormat="1" applyFont="1" applyFill="1" applyBorder="1" applyAlignment="1">
      <alignment vertical="center"/>
    </xf>
    <xf numFmtId="165" fontId="6" fillId="3" borderId="20" xfId="0" applyNumberFormat="1" applyFont="1" applyFill="1" applyBorder="1" applyAlignment="1">
      <alignment vertical="center"/>
    </xf>
  </cellXfs>
  <cellStyles count="3">
    <cellStyle name="Moneda" xfId="1" builtinId="4"/>
    <cellStyle name="Normal" xfId="0" builtinId="0"/>
    <cellStyle name="Porcentual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openxmlformats.org/officeDocument/2006/relationships/customXml" Target="../customXml/item1.xml"/><Relationship Id="rId9" Type="http://schemas.openxmlformats.org/officeDocument/2006/relationships/customXml" Target="../customXml/item2.xml"/><Relationship Id="rId1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898118" cy="649941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0" y="0"/>
          <a:ext cx="1898118" cy="649941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/@/SCIA-NT2/PRESUPUESTOS/Actuales/050-1028%20rev.%20sep-01/62PRESUP/PRES1028SEPT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clbedoya1/Downloads/BASE%20SITP%20COMPLETA%20CON%20POLIZAS%20TODAS%20LAS%20LOCALIDADES%20INCLUIDO%20JORGE%20MAR%2024%20CON%20EMERGENCIAS%20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M S &lt; o = 2SMLMV OBRA"/>
      <sheetName val="PRECIO"/>
      <sheetName val="RESUMEN"/>
      <sheetName val="PRESUPUESTO"/>
      <sheetName val="PERSONAL POR FRENTE"/>
      <sheetName val="CAL1_NORMAL"/>
      <sheetName val="CAL2_DOBLE_TURNO"/>
      <sheetName val="ANALISIS DE HORAS EXTRAS"/>
      <sheetName val="TABLA DE SALARIOS"/>
      <sheetName val="EQUIPO"/>
      <sheetName val="ALIMENTACION"/>
      <sheetName val="PROV. CONST"/>
      <sheetName val="PROV. OPERACION"/>
      <sheetName val="CAMP CONST"/>
      <sheetName val="VIVIENDA DIRECCION"/>
      <sheetName val="INDIRECTOS"/>
      <sheetName val="CONSUMO ENERGIA"/>
      <sheetName val="POLIZAS"/>
      <sheetName val="Cot. CV y AP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8"/>
  <sheetViews>
    <sheetView tabSelected="1" topLeftCell="J44" zoomScale="85" zoomScaleNormal="85" zoomScaleSheetLayoutView="85" zoomScalePageLayoutView="85" workbookViewId="0">
      <selection activeCell="T70" sqref="T70:U70"/>
    </sheetView>
  </sheetViews>
  <sheetFormatPr baseColWidth="10" defaultColWidth="11.5" defaultRowHeight="14" x14ac:dyDescent="0"/>
  <cols>
    <col min="1" max="1" width="5.83203125" style="35" bestFit="1" customWidth="1"/>
    <col min="2" max="2" width="46.33203125" style="41" customWidth="1"/>
    <col min="3" max="3" width="9.1640625" style="1" customWidth="1"/>
    <col min="4" max="4" width="11.33203125" style="1" customWidth="1"/>
    <col min="5" max="5" width="6.5" style="53" customWidth="1"/>
    <col min="6" max="6" width="13.5" style="39" customWidth="1"/>
    <col min="7" max="7" width="13.6640625" style="39" customWidth="1"/>
    <col min="8" max="8" width="17.5" style="39" customWidth="1"/>
    <col min="9" max="9" width="13.6640625" style="40" customWidth="1"/>
    <col min="10" max="10" width="12.5" style="40" customWidth="1"/>
    <col min="11" max="11" width="16.5" style="40" customWidth="1"/>
    <col min="12" max="12" width="12.5" style="40" customWidth="1"/>
    <col min="13" max="13" width="11.33203125" style="40" customWidth="1"/>
    <col min="14" max="14" width="18.33203125" style="40" customWidth="1"/>
    <col min="15" max="15" width="12.5" style="40" customWidth="1"/>
    <col min="16" max="16" width="11.33203125" style="40" customWidth="1"/>
    <col min="17" max="17" width="18.33203125" style="40" customWidth="1"/>
    <col min="18" max="20" width="15" style="65" customWidth="1"/>
    <col min="21" max="22" width="17.83203125" customWidth="1"/>
  </cols>
  <sheetData>
    <row r="1" spans="1:22" ht="57" customHeight="1" thickBot="1">
      <c r="A1" s="83" t="s">
        <v>71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5"/>
    </row>
    <row r="2" spans="1:22" ht="6.75" customHeight="1" thickBot="1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  <c r="U2" s="98"/>
    </row>
    <row r="3" spans="1:22" ht="30.75" customHeight="1" thickBot="1">
      <c r="A3" s="88" t="s">
        <v>0</v>
      </c>
      <c r="B3" s="90" t="s">
        <v>1</v>
      </c>
      <c r="C3" s="92" t="s">
        <v>2</v>
      </c>
      <c r="D3" s="92" t="s">
        <v>3</v>
      </c>
      <c r="E3" s="96" t="s">
        <v>73</v>
      </c>
      <c r="F3" s="94" t="s">
        <v>4</v>
      </c>
      <c r="G3" s="94"/>
      <c r="H3" s="94"/>
      <c r="I3" s="95" t="s">
        <v>5</v>
      </c>
      <c r="J3" s="95"/>
      <c r="K3" s="95"/>
      <c r="L3" s="94" t="s">
        <v>6</v>
      </c>
      <c r="M3" s="94"/>
      <c r="N3" s="94"/>
      <c r="O3" s="99" t="s">
        <v>7</v>
      </c>
      <c r="P3" s="100"/>
      <c r="Q3" s="101"/>
      <c r="R3" s="104" t="s">
        <v>72</v>
      </c>
      <c r="S3" s="105"/>
      <c r="T3" s="106"/>
      <c r="U3" s="102" t="s">
        <v>74</v>
      </c>
      <c r="V3" s="86" t="s">
        <v>75</v>
      </c>
    </row>
    <row r="4" spans="1:22" ht="29" thickBot="1">
      <c r="A4" s="89"/>
      <c r="B4" s="91"/>
      <c r="C4" s="93"/>
      <c r="D4" s="93"/>
      <c r="E4" s="97"/>
      <c r="F4" s="2" t="s">
        <v>8</v>
      </c>
      <c r="G4" s="2" t="s">
        <v>9</v>
      </c>
      <c r="H4" s="2" t="s">
        <v>10</v>
      </c>
      <c r="I4" s="3" t="s">
        <v>8</v>
      </c>
      <c r="J4" s="3" t="s">
        <v>9</v>
      </c>
      <c r="K4" s="3" t="s">
        <v>10</v>
      </c>
      <c r="L4" s="2" t="s">
        <v>8</v>
      </c>
      <c r="M4" s="2" t="s">
        <v>9</v>
      </c>
      <c r="N4" s="2" t="s">
        <v>10</v>
      </c>
      <c r="O4" s="3" t="s">
        <v>8</v>
      </c>
      <c r="P4" s="3" t="s">
        <v>9</v>
      </c>
      <c r="Q4" s="3" t="s">
        <v>10</v>
      </c>
      <c r="R4" s="66" t="s">
        <v>8</v>
      </c>
      <c r="S4" s="66" t="s">
        <v>9</v>
      </c>
      <c r="T4" s="66" t="s">
        <v>10</v>
      </c>
      <c r="U4" s="103"/>
      <c r="V4" s="87"/>
    </row>
    <row r="5" spans="1:22" s="13" customFormat="1" ht="15">
      <c r="A5" s="4">
        <v>1</v>
      </c>
      <c r="B5" s="5" t="s">
        <v>11</v>
      </c>
      <c r="C5" s="6" t="s">
        <v>12</v>
      </c>
      <c r="D5" s="7">
        <v>1</v>
      </c>
      <c r="E5" s="50">
        <v>0.19</v>
      </c>
      <c r="F5" s="54">
        <v>87000</v>
      </c>
      <c r="G5" s="55">
        <f>ROUND(+E5*F5,0)</f>
        <v>16530</v>
      </c>
      <c r="H5" s="56">
        <f t="shared" ref="H5:H58" si="0">+F5+G5</f>
        <v>103530</v>
      </c>
      <c r="I5" s="57">
        <v>85000</v>
      </c>
      <c r="J5" s="58">
        <f>ROUND(E5*I5,0)</f>
        <v>16150</v>
      </c>
      <c r="K5" s="59">
        <f t="shared" ref="K5:K58" si="1">+I5+J5</f>
        <v>101150</v>
      </c>
      <c r="L5" s="54">
        <v>89000</v>
      </c>
      <c r="M5" s="8">
        <f>ROUND(+E5*L5,0)</f>
        <v>16910</v>
      </c>
      <c r="N5" s="9">
        <f t="shared" ref="N5:N58" si="2">+L5+M5</f>
        <v>105910</v>
      </c>
      <c r="O5" s="19"/>
      <c r="P5" s="10"/>
      <c r="Q5" s="61"/>
      <c r="R5" s="67">
        <v>69020</v>
      </c>
      <c r="S5" s="68">
        <f>+R5*0.19</f>
        <v>13113.8</v>
      </c>
      <c r="T5" s="69">
        <f>+S5+R5</f>
        <v>82133.8</v>
      </c>
      <c r="U5" s="79">
        <f>+AVERAGE(F5,I5,L5,R5)</f>
        <v>82505</v>
      </c>
      <c r="V5" s="80">
        <f>+U5*1.19</f>
        <v>98180.95</v>
      </c>
    </row>
    <row r="6" spans="1:22" s="13" customFormat="1" ht="15">
      <c r="A6" s="14">
        <f>+A5+1</f>
        <v>2</v>
      </c>
      <c r="B6" s="15" t="s">
        <v>13</v>
      </c>
      <c r="C6" s="16" t="s">
        <v>12</v>
      </c>
      <c r="D6" s="17">
        <v>1</v>
      </c>
      <c r="E6" s="51">
        <v>0.19</v>
      </c>
      <c r="F6" s="18">
        <v>67000</v>
      </c>
      <c r="G6" s="8">
        <f>ROUND(+E6*F6,0)</f>
        <v>12730</v>
      </c>
      <c r="H6" s="9">
        <f t="shared" si="0"/>
        <v>79730</v>
      </c>
      <c r="I6" s="19">
        <v>70000</v>
      </c>
      <c r="J6" s="10">
        <f>ROUND(E6*I6,0)</f>
        <v>13300</v>
      </c>
      <c r="K6" s="11">
        <f t="shared" si="1"/>
        <v>83300</v>
      </c>
      <c r="L6" s="18">
        <v>63000</v>
      </c>
      <c r="M6" s="8">
        <f>ROUND(+E6*L6,0)</f>
        <v>11970</v>
      </c>
      <c r="N6" s="9">
        <f t="shared" si="2"/>
        <v>74970</v>
      </c>
      <c r="O6" s="45"/>
      <c r="P6" s="42"/>
      <c r="Q6" s="61"/>
      <c r="R6" s="70">
        <v>57120</v>
      </c>
      <c r="S6" s="71">
        <f t="shared" ref="S6:S57" si="3">+R6*0.19</f>
        <v>10852.8</v>
      </c>
      <c r="T6" s="72">
        <f t="shared" ref="T6:T57" si="4">+S6+R6</f>
        <v>67972.800000000003</v>
      </c>
      <c r="U6" s="81">
        <f t="shared" ref="U6:U58" si="5">+AVERAGE(F6,I6,L6,R6)</f>
        <v>64280</v>
      </c>
      <c r="V6" s="80">
        <f t="shared" ref="V6:V58" si="6">+U6*1.19</f>
        <v>76493.2</v>
      </c>
    </row>
    <row r="7" spans="1:22" s="13" customFormat="1" ht="15">
      <c r="A7" s="14">
        <f t="shared" ref="A7:A58" si="7">+A6+1</f>
        <v>3</v>
      </c>
      <c r="B7" s="15" t="s">
        <v>14</v>
      </c>
      <c r="C7" s="16" t="s">
        <v>12</v>
      </c>
      <c r="D7" s="17">
        <v>1</v>
      </c>
      <c r="E7" s="51">
        <v>0.19</v>
      </c>
      <c r="F7" s="18">
        <v>128000</v>
      </c>
      <c r="G7" s="8">
        <f t="shared" ref="G7:G58" si="8">ROUND(+E7*F7,0)</f>
        <v>24320</v>
      </c>
      <c r="H7" s="9">
        <f t="shared" si="0"/>
        <v>152320</v>
      </c>
      <c r="I7" s="19">
        <v>132000</v>
      </c>
      <c r="J7" s="10">
        <f t="shared" ref="J7:J58" si="9">ROUND(E7*I7,0)</f>
        <v>25080</v>
      </c>
      <c r="K7" s="11">
        <f t="shared" si="1"/>
        <v>157080</v>
      </c>
      <c r="L7" s="18">
        <v>125000</v>
      </c>
      <c r="M7" s="8">
        <f t="shared" ref="M7:M58" si="10">ROUND(+E7*L7,0)</f>
        <v>23750</v>
      </c>
      <c r="N7" s="9">
        <f t="shared" si="2"/>
        <v>148750</v>
      </c>
      <c r="O7" s="45"/>
      <c r="P7" s="42"/>
      <c r="Q7" s="61"/>
      <c r="R7" s="70">
        <v>119000</v>
      </c>
      <c r="S7" s="71">
        <f t="shared" si="3"/>
        <v>22610</v>
      </c>
      <c r="T7" s="72">
        <f t="shared" si="4"/>
        <v>141610</v>
      </c>
      <c r="U7" s="81">
        <f t="shared" si="5"/>
        <v>126000</v>
      </c>
      <c r="V7" s="80">
        <f t="shared" si="6"/>
        <v>149940</v>
      </c>
    </row>
    <row r="8" spans="1:22" s="13" customFormat="1" ht="15">
      <c r="A8" s="14">
        <f t="shared" si="7"/>
        <v>4</v>
      </c>
      <c r="B8" s="15" t="s">
        <v>15</v>
      </c>
      <c r="C8" s="16" t="s">
        <v>12</v>
      </c>
      <c r="D8" s="17">
        <v>1</v>
      </c>
      <c r="E8" s="51">
        <v>0.19</v>
      </c>
      <c r="F8" s="18">
        <v>103000</v>
      </c>
      <c r="G8" s="8">
        <f t="shared" si="8"/>
        <v>19570</v>
      </c>
      <c r="H8" s="9">
        <f t="shared" si="0"/>
        <v>122570</v>
      </c>
      <c r="I8" s="19">
        <v>107000</v>
      </c>
      <c r="J8" s="10">
        <f t="shared" si="9"/>
        <v>20330</v>
      </c>
      <c r="K8" s="11">
        <f t="shared" si="1"/>
        <v>127330</v>
      </c>
      <c r="L8" s="18">
        <v>100000</v>
      </c>
      <c r="M8" s="8">
        <f t="shared" si="10"/>
        <v>19000</v>
      </c>
      <c r="N8" s="9">
        <f t="shared" si="2"/>
        <v>119000</v>
      </c>
      <c r="O8" s="45"/>
      <c r="P8" s="42"/>
      <c r="Q8" s="61"/>
      <c r="R8" s="70">
        <v>41650</v>
      </c>
      <c r="S8" s="71">
        <f t="shared" si="3"/>
        <v>7913.5</v>
      </c>
      <c r="T8" s="72">
        <f t="shared" si="4"/>
        <v>49563.5</v>
      </c>
      <c r="U8" s="81">
        <f t="shared" si="5"/>
        <v>87912.5</v>
      </c>
      <c r="V8" s="80">
        <f t="shared" si="6"/>
        <v>104615.875</v>
      </c>
    </row>
    <row r="9" spans="1:22" s="13" customFormat="1" ht="15">
      <c r="A9" s="14">
        <f t="shared" si="7"/>
        <v>5</v>
      </c>
      <c r="B9" s="15" t="s">
        <v>16</v>
      </c>
      <c r="C9" s="16" t="s">
        <v>12</v>
      </c>
      <c r="D9" s="17">
        <v>1</v>
      </c>
      <c r="E9" s="51">
        <v>0.19</v>
      </c>
      <c r="F9" s="18">
        <v>131000</v>
      </c>
      <c r="G9" s="8">
        <f t="shared" si="8"/>
        <v>24890</v>
      </c>
      <c r="H9" s="9">
        <f t="shared" si="0"/>
        <v>155890</v>
      </c>
      <c r="I9" s="19">
        <v>135000</v>
      </c>
      <c r="J9" s="10">
        <f t="shared" si="9"/>
        <v>25650</v>
      </c>
      <c r="K9" s="11">
        <f t="shared" si="1"/>
        <v>160650</v>
      </c>
      <c r="L9" s="18">
        <v>129000</v>
      </c>
      <c r="M9" s="8">
        <f t="shared" si="10"/>
        <v>24510</v>
      </c>
      <c r="N9" s="9">
        <f t="shared" si="2"/>
        <v>153510</v>
      </c>
      <c r="O9" s="45"/>
      <c r="P9" s="42"/>
      <c r="Q9" s="61"/>
      <c r="R9" s="70">
        <v>61642</v>
      </c>
      <c r="S9" s="71">
        <f t="shared" si="3"/>
        <v>11711.98</v>
      </c>
      <c r="T9" s="72">
        <f t="shared" si="4"/>
        <v>73353.98</v>
      </c>
      <c r="U9" s="81">
        <f t="shared" si="5"/>
        <v>114160.5</v>
      </c>
      <c r="V9" s="80">
        <f t="shared" si="6"/>
        <v>135850.995</v>
      </c>
    </row>
    <row r="10" spans="1:22" s="13" customFormat="1" ht="15">
      <c r="A10" s="14">
        <f t="shared" si="7"/>
        <v>6</v>
      </c>
      <c r="B10" s="15" t="s">
        <v>17</v>
      </c>
      <c r="C10" s="16" t="s">
        <v>12</v>
      </c>
      <c r="D10" s="17">
        <v>1</v>
      </c>
      <c r="E10" s="51">
        <v>0.19</v>
      </c>
      <c r="F10" s="18">
        <v>131000</v>
      </c>
      <c r="G10" s="8">
        <f t="shared" si="8"/>
        <v>24890</v>
      </c>
      <c r="H10" s="9">
        <f t="shared" si="0"/>
        <v>155890</v>
      </c>
      <c r="I10" s="19">
        <v>135000</v>
      </c>
      <c r="J10" s="10">
        <f t="shared" si="9"/>
        <v>25650</v>
      </c>
      <c r="K10" s="11">
        <f t="shared" si="1"/>
        <v>160650</v>
      </c>
      <c r="L10" s="18">
        <v>128000</v>
      </c>
      <c r="M10" s="8">
        <f t="shared" si="10"/>
        <v>24320</v>
      </c>
      <c r="N10" s="9">
        <f t="shared" si="2"/>
        <v>152320</v>
      </c>
      <c r="O10" s="45"/>
      <c r="P10" s="42"/>
      <c r="Q10" s="61"/>
      <c r="R10" s="70"/>
      <c r="S10" s="71"/>
      <c r="T10" s="72"/>
      <c r="U10" s="81">
        <f t="shared" si="5"/>
        <v>131333.33333333334</v>
      </c>
      <c r="V10" s="80">
        <f t="shared" si="6"/>
        <v>156286.66666666666</v>
      </c>
    </row>
    <row r="11" spans="1:22" s="13" customFormat="1" ht="15">
      <c r="A11" s="14">
        <f t="shared" si="7"/>
        <v>7</v>
      </c>
      <c r="B11" s="15" t="s">
        <v>18</v>
      </c>
      <c r="C11" s="16" t="s">
        <v>12</v>
      </c>
      <c r="D11" s="17">
        <v>1</v>
      </c>
      <c r="E11" s="51">
        <v>0.19</v>
      </c>
      <c r="F11" s="18">
        <v>79000</v>
      </c>
      <c r="G11" s="8">
        <f t="shared" si="8"/>
        <v>15010</v>
      </c>
      <c r="H11" s="9">
        <f t="shared" si="0"/>
        <v>94010</v>
      </c>
      <c r="I11" s="19">
        <v>74800</v>
      </c>
      <c r="J11" s="10">
        <f t="shared" si="9"/>
        <v>14212</v>
      </c>
      <c r="K11" s="11">
        <f t="shared" si="1"/>
        <v>89012</v>
      </c>
      <c r="L11" s="18">
        <v>83000</v>
      </c>
      <c r="M11" s="8">
        <f t="shared" si="10"/>
        <v>15770</v>
      </c>
      <c r="N11" s="9">
        <f t="shared" si="2"/>
        <v>98770</v>
      </c>
      <c r="O11" s="45"/>
      <c r="P11" s="42"/>
      <c r="Q11" s="61"/>
      <c r="R11" s="70">
        <v>61642</v>
      </c>
      <c r="S11" s="71">
        <f t="shared" si="3"/>
        <v>11711.98</v>
      </c>
      <c r="T11" s="72">
        <f t="shared" si="4"/>
        <v>73353.98</v>
      </c>
      <c r="U11" s="81">
        <f t="shared" si="5"/>
        <v>74610.5</v>
      </c>
      <c r="V11" s="80">
        <f t="shared" si="6"/>
        <v>88786.494999999995</v>
      </c>
    </row>
    <row r="12" spans="1:22" s="13" customFormat="1" ht="16" thickBot="1">
      <c r="A12" s="14">
        <f t="shared" si="7"/>
        <v>8</v>
      </c>
      <c r="B12" s="15" t="s">
        <v>19</v>
      </c>
      <c r="C12" s="16" t="s">
        <v>12</v>
      </c>
      <c r="D12" s="17">
        <v>1</v>
      </c>
      <c r="E12" s="51">
        <v>0.19</v>
      </c>
      <c r="F12" s="23">
        <v>82000</v>
      </c>
      <c r="G12" s="8">
        <f t="shared" si="8"/>
        <v>15580</v>
      </c>
      <c r="H12" s="9">
        <f t="shared" si="0"/>
        <v>97580</v>
      </c>
      <c r="I12" s="24">
        <v>84000</v>
      </c>
      <c r="J12" s="10">
        <f t="shared" si="9"/>
        <v>15960</v>
      </c>
      <c r="K12" s="11">
        <f t="shared" si="1"/>
        <v>99960</v>
      </c>
      <c r="L12" s="60">
        <v>80000</v>
      </c>
      <c r="M12" s="8">
        <f t="shared" si="10"/>
        <v>15200</v>
      </c>
      <c r="N12" s="9">
        <f t="shared" si="2"/>
        <v>95200</v>
      </c>
      <c r="O12" s="45"/>
      <c r="P12" s="42"/>
      <c r="Q12" s="61"/>
      <c r="R12" s="70">
        <v>59500</v>
      </c>
      <c r="S12" s="71">
        <f t="shared" si="3"/>
        <v>11305</v>
      </c>
      <c r="T12" s="72">
        <f t="shared" si="4"/>
        <v>70805</v>
      </c>
      <c r="U12" s="81">
        <f t="shared" si="5"/>
        <v>76375</v>
      </c>
      <c r="V12" s="80">
        <f t="shared" si="6"/>
        <v>90886.25</v>
      </c>
    </row>
    <row r="13" spans="1:22" s="13" customFormat="1" ht="15">
      <c r="A13" s="14">
        <f t="shared" si="7"/>
        <v>9</v>
      </c>
      <c r="B13" s="15" t="s">
        <v>20</v>
      </c>
      <c r="C13" s="16" t="s">
        <v>12</v>
      </c>
      <c r="D13" s="17">
        <v>1</v>
      </c>
      <c r="E13" s="51">
        <v>0.19</v>
      </c>
      <c r="F13" s="18">
        <v>73000</v>
      </c>
      <c r="G13" s="8">
        <f t="shared" si="8"/>
        <v>13870</v>
      </c>
      <c r="H13" s="9">
        <f t="shared" si="0"/>
        <v>86870</v>
      </c>
      <c r="I13" s="19">
        <v>72500</v>
      </c>
      <c r="J13" s="10">
        <f t="shared" si="9"/>
        <v>13775</v>
      </c>
      <c r="K13" s="11">
        <f t="shared" si="1"/>
        <v>86275</v>
      </c>
      <c r="L13" s="18">
        <v>76000</v>
      </c>
      <c r="M13" s="8">
        <f t="shared" si="10"/>
        <v>14440</v>
      </c>
      <c r="N13" s="9">
        <f t="shared" si="2"/>
        <v>90440</v>
      </c>
      <c r="O13" s="45"/>
      <c r="P13" s="42"/>
      <c r="Q13" s="61"/>
      <c r="R13" s="70">
        <v>47600</v>
      </c>
      <c r="S13" s="71">
        <f t="shared" si="3"/>
        <v>9044</v>
      </c>
      <c r="T13" s="72">
        <f t="shared" si="4"/>
        <v>56644</v>
      </c>
      <c r="U13" s="81">
        <f t="shared" si="5"/>
        <v>67275</v>
      </c>
      <c r="V13" s="80">
        <f t="shared" si="6"/>
        <v>80057.25</v>
      </c>
    </row>
    <row r="14" spans="1:22" s="13" customFormat="1" ht="15">
      <c r="A14" s="14">
        <f t="shared" si="7"/>
        <v>10</v>
      </c>
      <c r="B14" s="15" t="s">
        <v>21</v>
      </c>
      <c r="C14" s="16" t="s">
        <v>12</v>
      </c>
      <c r="D14" s="17">
        <v>1</v>
      </c>
      <c r="E14" s="51">
        <v>0.19</v>
      </c>
      <c r="F14" s="18">
        <v>68000</v>
      </c>
      <c r="G14" s="8">
        <f t="shared" si="8"/>
        <v>12920</v>
      </c>
      <c r="H14" s="9">
        <f t="shared" si="0"/>
        <v>80920</v>
      </c>
      <c r="I14" s="19">
        <v>65300</v>
      </c>
      <c r="J14" s="10">
        <f t="shared" si="9"/>
        <v>12407</v>
      </c>
      <c r="K14" s="11">
        <f t="shared" si="1"/>
        <v>77707</v>
      </c>
      <c r="L14" s="18">
        <v>72000</v>
      </c>
      <c r="M14" s="8">
        <f t="shared" si="10"/>
        <v>13680</v>
      </c>
      <c r="N14" s="9">
        <f t="shared" si="2"/>
        <v>85680</v>
      </c>
      <c r="O14" s="45"/>
      <c r="P14" s="10"/>
      <c r="Q14" s="61"/>
      <c r="R14" s="70">
        <v>41650</v>
      </c>
      <c r="S14" s="71">
        <f t="shared" si="3"/>
        <v>7913.5</v>
      </c>
      <c r="T14" s="72">
        <f t="shared" si="4"/>
        <v>49563.5</v>
      </c>
      <c r="U14" s="81">
        <f t="shared" si="5"/>
        <v>61737.5</v>
      </c>
      <c r="V14" s="80">
        <f t="shared" si="6"/>
        <v>73467.625</v>
      </c>
    </row>
    <row r="15" spans="1:22" s="13" customFormat="1" ht="15">
      <c r="A15" s="14">
        <f t="shared" si="7"/>
        <v>11</v>
      </c>
      <c r="B15" s="15" t="s">
        <v>22</v>
      </c>
      <c r="C15" s="16" t="s">
        <v>12</v>
      </c>
      <c r="D15" s="17">
        <v>1</v>
      </c>
      <c r="E15" s="51">
        <v>0.19</v>
      </c>
      <c r="F15" s="18">
        <v>26000</v>
      </c>
      <c r="G15" s="8">
        <f t="shared" si="8"/>
        <v>4940</v>
      </c>
      <c r="H15" s="9">
        <f t="shared" si="0"/>
        <v>30940</v>
      </c>
      <c r="I15" s="19">
        <v>23200</v>
      </c>
      <c r="J15" s="10">
        <f t="shared" si="9"/>
        <v>4408</v>
      </c>
      <c r="K15" s="11">
        <f t="shared" si="1"/>
        <v>27608</v>
      </c>
      <c r="L15" s="18">
        <v>28900</v>
      </c>
      <c r="M15" s="8">
        <f t="shared" si="10"/>
        <v>5491</v>
      </c>
      <c r="N15" s="9">
        <f t="shared" si="2"/>
        <v>34391</v>
      </c>
      <c r="O15" s="45"/>
      <c r="P15" s="42"/>
      <c r="Q15" s="61"/>
      <c r="R15" s="70">
        <v>3927</v>
      </c>
      <c r="S15" s="71">
        <f t="shared" si="3"/>
        <v>746.13</v>
      </c>
      <c r="T15" s="72">
        <f t="shared" si="4"/>
        <v>4673.13</v>
      </c>
      <c r="U15" s="81">
        <f t="shared" si="5"/>
        <v>20506.75</v>
      </c>
      <c r="V15" s="80">
        <f t="shared" si="6"/>
        <v>24403.032499999998</v>
      </c>
    </row>
    <row r="16" spans="1:22" s="13" customFormat="1" ht="15">
      <c r="A16" s="14">
        <f t="shared" si="7"/>
        <v>12</v>
      </c>
      <c r="B16" s="15" t="s">
        <v>23</v>
      </c>
      <c r="C16" s="16" t="s">
        <v>24</v>
      </c>
      <c r="D16" s="17">
        <v>1</v>
      </c>
      <c r="E16" s="51">
        <v>0.19</v>
      </c>
      <c r="F16" s="18">
        <v>45500</v>
      </c>
      <c r="G16" s="8">
        <f t="shared" si="8"/>
        <v>8645</v>
      </c>
      <c r="H16" s="9">
        <f t="shared" si="0"/>
        <v>54145</v>
      </c>
      <c r="I16" s="19">
        <v>48000</v>
      </c>
      <c r="J16" s="10">
        <f t="shared" si="9"/>
        <v>9120</v>
      </c>
      <c r="K16" s="11">
        <f t="shared" si="1"/>
        <v>57120</v>
      </c>
      <c r="L16" s="18">
        <v>43200</v>
      </c>
      <c r="M16" s="8">
        <f t="shared" si="10"/>
        <v>8208</v>
      </c>
      <c r="N16" s="9">
        <f t="shared" si="2"/>
        <v>51408</v>
      </c>
      <c r="O16" s="45"/>
      <c r="P16" s="42"/>
      <c r="Q16" s="61"/>
      <c r="R16" s="70">
        <v>36183</v>
      </c>
      <c r="S16" s="71">
        <f t="shared" si="3"/>
        <v>6874.77</v>
      </c>
      <c r="T16" s="72">
        <f t="shared" si="4"/>
        <v>43057.770000000004</v>
      </c>
      <c r="U16" s="81">
        <f t="shared" si="5"/>
        <v>43220.75</v>
      </c>
      <c r="V16" s="80">
        <f t="shared" si="6"/>
        <v>51432.692499999997</v>
      </c>
    </row>
    <row r="17" spans="1:22" s="13" customFormat="1" ht="15">
      <c r="A17" s="14">
        <f t="shared" si="7"/>
        <v>13</v>
      </c>
      <c r="B17" s="15" t="s">
        <v>25</v>
      </c>
      <c r="C17" s="16" t="s">
        <v>24</v>
      </c>
      <c r="D17" s="17">
        <v>1</v>
      </c>
      <c r="E17" s="51">
        <v>0.19</v>
      </c>
      <c r="F17" s="18">
        <v>37000</v>
      </c>
      <c r="G17" s="8">
        <f t="shared" si="8"/>
        <v>7030</v>
      </c>
      <c r="H17" s="9">
        <f t="shared" si="0"/>
        <v>44030</v>
      </c>
      <c r="I17" s="19">
        <v>39500</v>
      </c>
      <c r="J17" s="10">
        <f t="shared" si="9"/>
        <v>7505</v>
      </c>
      <c r="K17" s="11">
        <f t="shared" si="1"/>
        <v>47005</v>
      </c>
      <c r="L17" s="18">
        <v>34600</v>
      </c>
      <c r="M17" s="8">
        <f t="shared" si="10"/>
        <v>6574</v>
      </c>
      <c r="N17" s="9">
        <f t="shared" si="2"/>
        <v>41174</v>
      </c>
      <c r="O17" s="45"/>
      <c r="P17" s="42"/>
      <c r="Q17" s="61"/>
      <c r="R17" s="70">
        <v>36809</v>
      </c>
      <c r="S17" s="71">
        <f t="shared" si="3"/>
        <v>6993.71</v>
      </c>
      <c r="T17" s="72">
        <f t="shared" si="4"/>
        <v>43802.71</v>
      </c>
      <c r="U17" s="81">
        <f t="shared" si="5"/>
        <v>36977.25</v>
      </c>
      <c r="V17" s="80">
        <f t="shared" si="6"/>
        <v>44002.927499999998</v>
      </c>
    </row>
    <row r="18" spans="1:22" s="13" customFormat="1" ht="15">
      <c r="A18" s="14">
        <f t="shared" si="7"/>
        <v>14</v>
      </c>
      <c r="B18" s="15" t="s">
        <v>26</v>
      </c>
      <c r="C18" s="16" t="s">
        <v>24</v>
      </c>
      <c r="D18" s="17">
        <v>1</v>
      </c>
      <c r="E18" s="51">
        <v>0.19</v>
      </c>
      <c r="F18" s="18">
        <v>37000</v>
      </c>
      <c r="G18" s="8">
        <f t="shared" si="8"/>
        <v>7030</v>
      </c>
      <c r="H18" s="9">
        <f t="shared" si="0"/>
        <v>44030</v>
      </c>
      <c r="I18" s="19">
        <v>39500</v>
      </c>
      <c r="J18" s="10">
        <f t="shared" si="9"/>
        <v>7505</v>
      </c>
      <c r="K18" s="11">
        <f t="shared" si="1"/>
        <v>47005</v>
      </c>
      <c r="L18" s="18">
        <v>34600</v>
      </c>
      <c r="M18" s="8">
        <f t="shared" si="10"/>
        <v>6574</v>
      </c>
      <c r="N18" s="9">
        <f t="shared" si="2"/>
        <v>41174</v>
      </c>
      <c r="O18" s="45"/>
      <c r="P18" s="42"/>
      <c r="Q18" s="61"/>
      <c r="R18" s="70">
        <v>37404</v>
      </c>
      <c r="S18" s="71">
        <f t="shared" si="3"/>
        <v>7106.76</v>
      </c>
      <c r="T18" s="72">
        <f t="shared" si="4"/>
        <v>44510.76</v>
      </c>
      <c r="U18" s="81">
        <f t="shared" si="5"/>
        <v>37126</v>
      </c>
      <c r="V18" s="80">
        <f t="shared" si="6"/>
        <v>44179.939999999995</v>
      </c>
    </row>
    <row r="19" spans="1:22" s="13" customFormat="1" ht="15">
      <c r="A19" s="14">
        <f t="shared" si="7"/>
        <v>15</v>
      </c>
      <c r="B19" s="15" t="s">
        <v>27</v>
      </c>
      <c r="C19" s="16" t="s">
        <v>24</v>
      </c>
      <c r="D19" s="17">
        <v>1</v>
      </c>
      <c r="E19" s="51">
        <v>0.19</v>
      </c>
      <c r="F19" s="18">
        <v>45500</v>
      </c>
      <c r="G19" s="8">
        <f t="shared" si="8"/>
        <v>8645</v>
      </c>
      <c r="H19" s="9">
        <f t="shared" si="0"/>
        <v>54145</v>
      </c>
      <c r="I19" s="19">
        <v>48300</v>
      </c>
      <c r="J19" s="10">
        <f t="shared" si="9"/>
        <v>9177</v>
      </c>
      <c r="K19" s="11">
        <f t="shared" si="1"/>
        <v>57477</v>
      </c>
      <c r="L19" s="18">
        <v>42700</v>
      </c>
      <c r="M19" s="8">
        <f t="shared" si="10"/>
        <v>8113</v>
      </c>
      <c r="N19" s="9">
        <f t="shared" si="2"/>
        <v>50813</v>
      </c>
      <c r="O19" s="45"/>
      <c r="P19" s="42"/>
      <c r="Q19" s="61"/>
      <c r="R19" s="70">
        <v>43695</v>
      </c>
      <c r="S19" s="71">
        <f t="shared" si="3"/>
        <v>8302.0499999999993</v>
      </c>
      <c r="T19" s="72">
        <f t="shared" si="4"/>
        <v>51997.05</v>
      </c>
      <c r="U19" s="81">
        <f t="shared" si="5"/>
        <v>45048.75</v>
      </c>
      <c r="V19" s="80">
        <f t="shared" si="6"/>
        <v>53608.012499999997</v>
      </c>
    </row>
    <row r="20" spans="1:22" s="13" customFormat="1" ht="15">
      <c r="A20" s="14">
        <f t="shared" si="7"/>
        <v>16</v>
      </c>
      <c r="B20" s="15" t="s">
        <v>28</v>
      </c>
      <c r="C20" s="16" t="s">
        <v>24</v>
      </c>
      <c r="D20" s="17">
        <v>1</v>
      </c>
      <c r="E20" s="51">
        <v>0.19</v>
      </c>
      <c r="F20" s="18">
        <v>39000</v>
      </c>
      <c r="G20" s="8">
        <f t="shared" si="8"/>
        <v>7410</v>
      </c>
      <c r="H20" s="9">
        <f t="shared" si="0"/>
        <v>46410</v>
      </c>
      <c r="I20" s="19">
        <v>42400</v>
      </c>
      <c r="J20" s="10">
        <f t="shared" si="9"/>
        <v>8056</v>
      </c>
      <c r="K20" s="11">
        <f t="shared" si="1"/>
        <v>50456</v>
      </c>
      <c r="L20" s="18">
        <v>37200</v>
      </c>
      <c r="M20" s="8">
        <f t="shared" si="10"/>
        <v>7068</v>
      </c>
      <c r="N20" s="9">
        <f t="shared" si="2"/>
        <v>44268</v>
      </c>
      <c r="O20" s="45"/>
      <c r="P20" s="42"/>
      <c r="Q20" s="61"/>
      <c r="R20" s="70">
        <v>31977</v>
      </c>
      <c r="S20" s="71">
        <f t="shared" si="3"/>
        <v>6075.63</v>
      </c>
      <c r="T20" s="72">
        <f t="shared" si="4"/>
        <v>38052.629999999997</v>
      </c>
      <c r="U20" s="81">
        <f t="shared" si="5"/>
        <v>37644.25</v>
      </c>
      <c r="V20" s="80">
        <f t="shared" si="6"/>
        <v>44796.657500000001</v>
      </c>
    </row>
    <row r="21" spans="1:22" s="13" customFormat="1" ht="15">
      <c r="A21" s="14">
        <f t="shared" si="7"/>
        <v>17</v>
      </c>
      <c r="B21" s="15" t="s">
        <v>29</v>
      </c>
      <c r="C21" s="16" t="s">
        <v>24</v>
      </c>
      <c r="D21" s="17">
        <v>1</v>
      </c>
      <c r="E21" s="51">
        <v>0.19</v>
      </c>
      <c r="F21" s="18">
        <v>39000</v>
      </c>
      <c r="G21" s="8">
        <f t="shared" si="8"/>
        <v>7410</v>
      </c>
      <c r="H21" s="9">
        <f t="shared" si="0"/>
        <v>46410</v>
      </c>
      <c r="I21" s="19">
        <v>43000</v>
      </c>
      <c r="J21" s="10">
        <f t="shared" si="9"/>
        <v>8170</v>
      </c>
      <c r="K21" s="11">
        <f t="shared" si="1"/>
        <v>51170</v>
      </c>
      <c r="L21" s="18">
        <v>36000</v>
      </c>
      <c r="M21" s="8">
        <f t="shared" si="10"/>
        <v>6840</v>
      </c>
      <c r="N21" s="9">
        <f t="shared" si="2"/>
        <v>42840</v>
      </c>
      <c r="O21" s="45"/>
      <c r="P21" s="42"/>
      <c r="Q21" s="61"/>
      <c r="R21" s="70">
        <v>31273</v>
      </c>
      <c r="S21" s="71">
        <f t="shared" si="3"/>
        <v>5941.87</v>
      </c>
      <c r="T21" s="72">
        <f t="shared" si="4"/>
        <v>37214.870000000003</v>
      </c>
      <c r="U21" s="81">
        <f t="shared" si="5"/>
        <v>37318.25</v>
      </c>
      <c r="V21" s="80">
        <f t="shared" si="6"/>
        <v>44408.717499999999</v>
      </c>
    </row>
    <row r="22" spans="1:22" s="13" customFormat="1" ht="15">
      <c r="A22" s="14">
        <f t="shared" si="7"/>
        <v>18</v>
      </c>
      <c r="B22" s="15" t="s">
        <v>30</v>
      </c>
      <c r="C22" s="16" t="s">
        <v>31</v>
      </c>
      <c r="D22" s="17">
        <v>1</v>
      </c>
      <c r="E22" s="51">
        <v>0.19</v>
      </c>
      <c r="F22" s="18">
        <v>2950</v>
      </c>
      <c r="G22" s="8">
        <f t="shared" si="8"/>
        <v>561</v>
      </c>
      <c r="H22" s="9">
        <f t="shared" si="0"/>
        <v>3511</v>
      </c>
      <c r="I22" s="19">
        <v>3200</v>
      </c>
      <c r="J22" s="10">
        <f t="shared" si="9"/>
        <v>608</v>
      </c>
      <c r="K22" s="11">
        <f t="shared" si="1"/>
        <v>3808</v>
      </c>
      <c r="L22" s="18">
        <v>2750</v>
      </c>
      <c r="M22" s="8">
        <f t="shared" si="10"/>
        <v>523</v>
      </c>
      <c r="N22" s="9">
        <f t="shared" si="2"/>
        <v>3273</v>
      </c>
      <c r="O22" s="45"/>
      <c r="P22" s="43"/>
      <c r="Q22" s="61"/>
      <c r="R22" s="70">
        <v>1949</v>
      </c>
      <c r="S22" s="71">
        <f t="shared" si="3"/>
        <v>370.31</v>
      </c>
      <c r="T22" s="72">
        <f t="shared" si="4"/>
        <v>2319.31</v>
      </c>
      <c r="U22" s="81">
        <f t="shared" si="5"/>
        <v>2712.25</v>
      </c>
      <c r="V22" s="80">
        <f t="shared" si="6"/>
        <v>3227.5774999999999</v>
      </c>
    </row>
    <row r="23" spans="1:22" s="13" customFormat="1" ht="15">
      <c r="A23" s="14">
        <f t="shared" si="7"/>
        <v>19</v>
      </c>
      <c r="B23" s="25" t="s">
        <v>32</v>
      </c>
      <c r="C23" s="16" t="s">
        <v>31</v>
      </c>
      <c r="D23" s="17">
        <v>1</v>
      </c>
      <c r="E23" s="51">
        <v>0.19</v>
      </c>
      <c r="F23" s="18">
        <v>3500</v>
      </c>
      <c r="G23" s="8">
        <f t="shared" si="8"/>
        <v>665</v>
      </c>
      <c r="H23" s="9">
        <f t="shared" si="0"/>
        <v>4165</v>
      </c>
      <c r="I23" s="19">
        <v>3900</v>
      </c>
      <c r="J23" s="10">
        <f t="shared" si="9"/>
        <v>741</v>
      </c>
      <c r="K23" s="11">
        <f t="shared" si="1"/>
        <v>4641</v>
      </c>
      <c r="L23" s="18">
        <v>3300</v>
      </c>
      <c r="M23" s="8">
        <f t="shared" si="10"/>
        <v>627</v>
      </c>
      <c r="N23" s="9">
        <f t="shared" si="2"/>
        <v>3927</v>
      </c>
      <c r="O23" s="45"/>
      <c r="P23" s="43"/>
      <c r="Q23" s="61"/>
      <c r="R23" s="70">
        <v>2067</v>
      </c>
      <c r="S23" s="71">
        <f t="shared" si="3"/>
        <v>392.73</v>
      </c>
      <c r="T23" s="72">
        <f t="shared" si="4"/>
        <v>2459.73</v>
      </c>
      <c r="U23" s="81">
        <f t="shared" si="5"/>
        <v>3191.75</v>
      </c>
      <c r="V23" s="80">
        <f t="shared" si="6"/>
        <v>3798.1824999999999</v>
      </c>
    </row>
    <row r="24" spans="1:22" s="13" customFormat="1" ht="43.25" customHeight="1">
      <c r="A24" s="14">
        <f t="shared" si="7"/>
        <v>20</v>
      </c>
      <c r="B24" s="25" t="s">
        <v>33</v>
      </c>
      <c r="C24" s="16" t="s">
        <v>12</v>
      </c>
      <c r="D24" s="17">
        <v>1</v>
      </c>
      <c r="E24" s="51">
        <v>0.19</v>
      </c>
      <c r="F24" s="18">
        <v>740000</v>
      </c>
      <c r="G24" s="8">
        <f t="shared" si="8"/>
        <v>140600</v>
      </c>
      <c r="H24" s="9">
        <f t="shared" si="0"/>
        <v>880600</v>
      </c>
      <c r="I24" s="19">
        <v>730252</v>
      </c>
      <c r="J24" s="10">
        <f t="shared" si="9"/>
        <v>138748</v>
      </c>
      <c r="K24" s="11">
        <f t="shared" si="1"/>
        <v>869000</v>
      </c>
      <c r="L24" s="18">
        <v>750504</v>
      </c>
      <c r="M24" s="8">
        <f t="shared" si="10"/>
        <v>142596</v>
      </c>
      <c r="N24" s="9">
        <f t="shared" si="2"/>
        <v>893100</v>
      </c>
      <c r="O24" s="45"/>
      <c r="P24" s="42"/>
      <c r="Q24" s="61"/>
      <c r="R24" s="70">
        <v>821100</v>
      </c>
      <c r="S24" s="71">
        <f t="shared" si="3"/>
        <v>156009</v>
      </c>
      <c r="T24" s="72">
        <f t="shared" si="4"/>
        <v>977109</v>
      </c>
      <c r="U24" s="81">
        <f t="shared" si="5"/>
        <v>760464</v>
      </c>
      <c r="V24" s="80">
        <f t="shared" si="6"/>
        <v>904952.15999999992</v>
      </c>
    </row>
    <row r="25" spans="1:22" s="31" customFormat="1" ht="28">
      <c r="A25" s="26">
        <f t="shared" si="7"/>
        <v>21</v>
      </c>
      <c r="B25" s="25" t="s">
        <v>34</v>
      </c>
      <c r="C25" s="27" t="s">
        <v>12</v>
      </c>
      <c r="D25" s="28">
        <v>1</v>
      </c>
      <c r="E25" s="51">
        <v>0.19</v>
      </c>
      <c r="F25" s="29">
        <v>574000</v>
      </c>
      <c r="G25" s="8">
        <f t="shared" si="8"/>
        <v>109060</v>
      </c>
      <c r="H25" s="9">
        <f t="shared" si="0"/>
        <v>683060</v>
      </c>
      <c r="I25" s="30">
        <v>568000</v>
      </c>
      <c r="J25" s="10">
        <f t="shared" si="9"/>
        <v>107920</v>
      </c>
      <c r="K25" s="11">
        <f t="shared" si="1"/>
        <v>675920</v>
      </c>
      <c r="L25" s="29">
        <v>582000</v>
      </c>
      <c r="M25" s="8">
        <f t="shared" si="10"/>
        <v>110580</v>
      </c>
      <c r="N25" s="9">
        <f t="shared" si="2"/>
        <v>692580</v>
      </c>
      <c r="O25" s="45"/>
      <c r="P25" s="42"/>
      <c r="Q25" s="61"/>
      <c r="R25" s="73">
        <v>581851</v>
      </c>
      <c r="S25" s="74">
        <f t="shared" si="3"/>
        <v>110551.69</v>
      </c>
      <c r="T25" s="75">
        <f t="shared" si="4"/>
        <v>692402.69</v>
      </c>
      <c r="U25" s="81">
        <f t="shared" si="5"/>
        <v>576462.75</v>
      </c>
      <c r="V25" s="80">
        <f t="shared" si="6"/>
        <v>685990.67249999999</v>
      </c>
    </row>
    <row r="26" spans="1:22" s="31" customFormat="1" ht="28">
      <c r="A26" s="26">
        <f t="shared" si="7"/>
        <v>22</v>
      </c>
      <c r="B26" s="25" t="s">
        <v>35</v>
      </c>
      <c r="C26" s="27" t="s">
        <v>12</v>
      </c>
      <c r="D26" s="28">
        <v>1</v>
      </c>
      <c r="E26" s="51">
        <v>0.19</v>
      </c>
      <c r="F26" s="29">
        <v>574000</v>
      </c>
      <c r="G26" s="8">
        <f t="shared" si="8"/>
        <v>109060</v>
      </c>
      <c r="H26" s="9">
        <f t="shared" si="0"/>
        <v>683060</v>
      </c>
      <c r="I26" s="30">
        <v>568000</v>
      </c>
      <c r="J26" s="10">
        <f t="shared" si="9"/>
        <v>107920</v>
      </c>
      <c r="K26" s="11">
        <f t="shared" si="1"/>
        <v>675920</v>
      </c>
      <c r="L26" s="29">
        <v>582000</v>
      </c>
      <c r="M26" s="8">
        <f t="shared" si="10"/>
        <v>110580</v>
      </c>
      <c r="N26" s="9">
        <f t="shared" si="2"/>
        <v>692580</v>
      </c>
      <c r="O26" s="45"/>
      <c r="P26" s="42"/>
      <c r="Q26" s="61"/>
      <c r="R26" s="73">
        <v>541926</v>
      </c>
      <c r="S26" s="74">
        <f t="shared" si="3"/>
        <v>102965.94</v>
      </c>
      <c r="T26" s="75">
        <f t="shared" si="4"/>
        <v>644891.93999999994</v>
      </c>
      <c r="U26" s="81">
        <f t="shared" si="5"/>
        <v>566481.5</v>
      </c>
      <c r="V26" s="80">
        <f t="shared" si="6"/>
        <v>674112.98499999999</v>
      </c>
    </row>
    <row r="27" spans="1:22" s="31" customFormat="1" ht="56">
      <c r="A27" s="26">
        <f t="shared" si="7"/>
        <v>23</v>
      </c>
      <c r="B27" s="25" t="s">
        <v>36</v>
      </c>
      <c r="C27" s="27" t="s">
        <v>12</v>
      </c>
      <c r="D27" s="28">
        <v>1</v>
      </c>
      <c r="E27" s="51">
        <v>0.19</v>
      </c>
      <c r="F27" s="29">
        <v>770000</v>
      </c>
      <c r="G27" s="8">
        <f t="shared" si="8"/>
        <v>146300</v>
      </c>
      <c r="H27" s="9">
        <f t="shared" si="0"/>
        <v>916300</v>
      </c>
      <c r="I27" s="30">
        <v>763025</v>
      </c>
      <c r="J27" s="10">
        <f t="shared" si="9"/>
        <v>144975</v>
      </c>
      <c r="K27" s="11">
        <f t="shared" si="1"/>
        <v>908000</v>
      </c>
      <c r="L27" s="29">
        <v>777143</v>
      </c>
      <c r="M27" s="8">
        <f t="shared" si="10"/>
        <v>147657</v>
      </c>
      <c r="N27" s="9">
        <f t="shared" si="2"/>
        <v>924800</v>
      </c>
      <c r="O27" s="45"/>
      <c r="P27" s="42"/>
      <c r="Q27" s="61"/>
      <c r="R27" s="73"/>
      <c r="S27" s="74"/>
      <c r="T27" s="75"/>
      <c r="U27" s="81">
        <f t="shared" si="5"/>
        <v>770056</v>
      </c>
      <c r="V27" s="80">
        <f t="shared" si="6"/>
        <v>916366.64</v>
      </c>
    </row>
    <row r="28" spans="1:22" s="31" customFormat="1" ht="42">
      <c r="A28" s="26">
        <f t="shared" si="7"/>
        <v>24</v>
      </c>
      <c r="B28" s="15" t="s">
        <v>37</v>
      </c>
      <c r="C28" s="27" t="s">
        <v>12</v>
      </c>
      <c r="D28" s="28">
        <v>1</v>
      </c>
      <c r="E28" s="51">
        <v>0.19</v>
      </c>
      <c r="F28" s="29">
        <v>610000</v>
      </c>
      <c r="G28" s="8">
        <f t="shared" si="8"/>
        <v>115900</v>
      </c>
      <c r="H28" s="9">
        <f t="shared" si="0"/>
        <v>725900</v>
      </c>
      <c r="I28" s="30">
        <v>570000</v>
      </c>
      <c r="J28" s="10">
        <f t="shared" si="9"/>
        <v>108300</v>
      </c>
      <c r="K28" s="11">
        <f t="shared" si="1"/>
        <v>678300</v>
      </c>
      <c r="L28" s="29">
        <v>650000</v>
      </c>
      <c r="M28" s="8">
        <f t="shared" si="10"/>
        <v>123500</v>
      </c>
      <c r="N28" s="9">
        <f t="shared" si="2"/>
        <v>773500</v>
      </c>
      <c r="O28" s="45"/>
      <c r="P28" s="42"/>
      <c r="Q28" s="61"/>
      <c r="R28" s="73"/>
      <c r="S28" s="74"/>
      <c r="T28" s="75"/>
      <c r="U28" s="81">
        <f t="shared" si="5"/>
        <v>610000</v>
      </c>
      <c r="V28" s="80">
        <f t="shared" si="6"/>
        <v>725900</v>
      </c>
    </row>
    <row r="29" spans="1:22" s="31" customFormat="1" ht="42">
      <c r="A29" s="26">
        <f t="shared" si="7"/>
        <v>25</v>
      </c>
      <c r="B29" s="15" t="s">
        <v>38</v>
      </c>
      <c r="C29" s="27" t="s">
        <v>12</v>
      </c>
      <c r="D29" s="28">
        <v>1</v>
      </c>
      <c r="E29" s="51">
        <v>0.19</v>
      </c>
      <c r="F29" s="29">
        <v>610000</v>
      </c>
      <c r="G29" s="8">
        <f t="shared" si="8"/>
        <v>115900</v>
      </c>
      <c r="H29" s="9">
        <f t="shared" si="0"/>
        <v>725900</v>
      </c>
      <c r="I29" s="30">
        <v>574300</v>
      </c>
      <c r="J29" s="10">
        <f t="shared" si="9"/>
        <v>109117</v>
      </c>
      <c r="K29" s="11">
        <f t="shared" si="1"/>
        <v>683417</v>
      </c>
      <c r="L29" s="29">
        <v>645000</v>
      </c>
      <c r="M29" s="8">
        <f t="shared" si="10"/>
        <v>122550</v>
      </c>
      <c r="N29" s="9">
        <f t="shared" si="2"/>
        <v>767550</v>
      </c>
      <c r="O29" s="45"/>
      <c r="P29" s="42"/>
      <c r="Q29" s="61"/>
      <c r="R29" s="73"/>
      <c r="S29" s="74"/>
      <c r="T29" s="75"/>
      <c r="U29" s="81">
        <f t="shared" si="5"/>
        <v>609766.66666666663</v>
      </c>
      <c r="V29" s="80">
        <f t="shared" si="6"/>
        <v>725622.33333333326</v>
      </c>
    </row>
    <row r="30" spans="1:22" s="31" customFormat="1" ht="28">
      <c r="A30" s="26">
        <f>+A29+1</f>
        <v>26</v>
      </c>
      <c r="B30" s="15" t="s">
        <v>39</v>
      </c>
      <c r="C30" s="27" t="s">
        <v>12</v>
      </c>
      <c r="D30" s="28">
        <v>1</v>
      </c>
      <c r="E30" s="51">
        <v>0.19</v>
      </c>
      <c r="F30" s="29">
        <v>637000</v>
      </c>
      <c r="G30" s="8">
        <f t="shared" si="8"/>
        <v>121030</v>
      </c>
      <c r="H30" s="9">
        <f t="shared" si="0"/>
        <v>758030</v>
      </c>
      <c r="I30" s="30">
        <v>616000</v>
      </c>
      <c r="J30" s="10">
        <f t="shared" si="9"/>
        <v>117040</v>
      </c>
      <c r="K30" s="11">
        <f t="shared" si="1"/>
        <v>733040</v>
      </c>
      <c r="L30" s="29">
        <v>659000</v>
      </c>
      <c r="M30" s="8">
        <f t="shared" si="10"/>
        <v>125210</v>
      </c>
      <c r="N30" s="9">
        <f t="shared" si="2"/>
        <v>784210</v>
      </c>
      <c r="O30" s="45"/>
      <c r="P30" s="42"/>
      <c r="Q30" s="61"/>
      <c r="R30" s="73">
        <v>620335</v>
      </c>
      <c r="S30" s="74">
        <f t="shared" si="3"/>
        <v>117863.65</v>
      </c>
      <c r="T30" s="75">
        <f t="shared" si="4"/>
        <v>738198.65</v>
      </c>
      <c r="U30" s="81">
        <f t="shared" si="5"/>
        <v>633083.75</v>
      </c>
      <c r="V30" s="80">
        <f t="shared" si="6"/>
        <v>753369.66249999998</v>
      </c>
    </row>
    <row r="31" spans="1:22" s="31" customFormat="1" ht="28">
      <c r="A31" s="26">
        <f t="shared" si="7"/>
        <v>27</v>
      </c>
      <c r="B31" s="15" t="s">
        <v>40</v>
      </c>
      <c r="C31" s="27" t="s">
        <v>12</v>
      </c>
      <c r="D31" s="28">
        <v>1</v>
      </c>
      <c r="E31" s="51">
        <v>0.19</v>
      </c>
      <c r="F31" s="29">
        <v>637000</v>
      </c>
      <c r="G31" s="8">
        <f t="shared" si="8"/>
        <v>121030</v>
      </c>
      <c r="H31" s="9">
        <f t="shared" si="0"/>
        <v>758030</v>
      </c>
      <c r="I31" s="30">
        <v>616000</v>
      </c>
      <c r="J31" s="10">
        <f t="shared" si="9"/>
        <v>117040</v>
      </c>
      <c r="K31" s="11">
        <f t="shared" si="1"/>
        <v>733040</v>
      </c>
      <c r="L31" s="29">
        <v>659000</v>
      </c>
      <c r="M31" s="8">
        <f t="shared" si="10"/>
        <v>125210</v>
      </c>
      <c r="N31" s="9">
        <f t="shared" si="2"/>
        <v>784210</v>
      </c>
      <c r="O31" s="45"/>
      <c r="P31" s="42"/>
      <c r="Q31" s="61"/>
      <c r="R31" s="73">
        <v>589050</v>
      </c>
      <c r="S31" s="74">
        <f t="shared" si="3"/>
        <v>111919.5</v>
      </c>
      <c r="T31" s="75">
        <f t="shared" si="4"/>
        <v>700969.5</v>
      </c>
      <c r="U31" s="81">
        <f t="shared" si="5"/>
        <v>625262.5</v>
      </c>
      <c r="V31" s="80">
        <f t="shared" si="6"/>
        <v>744062.375</v>
      </c>
    </row>
    <row r="32" spans="1:22" s="31" customFormat="1" ht="51.75" customHeight="1">
      <c r="A32" s="26">
        <f t="shared" si="7"/>
        <v>28</v>
      </c>
      <c r="B32" s="15" t="s">
        <v>41</v>
      </c>
      <c r="C32" s="27" t="s">
        <v>12</v>
      </c>
      <c r="D32" s="28">
        <v>1</v>
      </c>
      <c r="E32" s="51">
        <v>0.19</v>
      </c>
      <c r="F32" s="29">
        <v>673000</v>
      </c>
      <c r="G32" s="8">
        <f t="shared" si="8"/>
        <v>127870</v>
      </c>
      <c r="H32" s="9">
        <f t="shared" si="0"/>
        <v>800870</v>
      </c>
      <c r="I32" s="30">
        <v>658000</v>
      </c>
      <c r="J32" s="10">
        <f t="shared" si="9"/>
        <v>125020</v>
      </c>
      <c r="K32" s="11">
        <f t="shared" si="1"/>
        <v>783020</v>
      </c>
      <c r="L32" s="29">
        <v>688000</v>
      </c>
      <c r="M32" s="8">
        <f t="shared" si="10"/>
        <v>130720</v>
      </c>
      <c r="N32" s="9">
        <f t="shared" si="2"/>
        <v>818720</v>
      </c>
      <c r="O32" s="45"/>
      <c r="P32" s="42"/>
      <c r="Q32" s="61"/>
      <c r="R32" s="73"/>
      <c r="S32" s="74"/>
      <c r="T32" s="75"/>
      <c r="U32" s="81">
        <f t="shared" si="5"/>
        <v>673000</v>
      </c>
      <c r="V32" s="80">
        <f t="shared" si="6"/>
        <v>800870</v>
      </c>
    </row>
    <row r="33" spans="1:22" s="31" customFormat="1" ht="51" customHeight="1">
      <c r="A33" s="26">
        <f t="shared" si="7"/>
        <v>29</v>
      </c>
      <c r="B33" s="15" t="s">
        <v>42</v>
      </c>
      <c r="C33" s="27" t="s">
        <v>12</v>
      </c>
      <c r="D33" s="28">
        <v>1</v>
      </c>
      <c r="E33" s="51">
        <v>0.19</v>
      </c>
      <c r="F33" s="29">
        <v>673000</v>
      </c>
      <c r="G33" s="8">
        <f t="shared" si="8"/>
        <v>127870</v>
      </c>
      <c r="H33" s="9">
        <f t="shared" si="0"/>
        <v>800870</v>
      </c>
      <c r="I33" s="30">
        <v>660000</v>
      </c>
      <c r="J33" s="10">
        <f t="shared" si="9"/>
        <v>125400</v>
      </c>
      <c r="K33" s="11">
        <f t="shared" si="1"/>
        <v>785400</v>
      </c>
      <c r="L33" s="29">
        <v>694000</v>
      </c>
      <c r="M33" s="8">
        <f t="shared" si="10"/>
        <v>131860</v>
      </c>
      <c r="N33" s="9">
        <f t="shared" si="2"/>
        <v>825860</v>
      </c>
      <c r="O33" s="45"/>
      <c r="P33" s="42"/>
      <c r="Q33" s="61"/>
      <c r="R33" s="73"/>
      <c r="S33" s="74"/>
      <c r="T33" s="75"/>
      <c r="U33" s="81">
        <f t="shared" si="5"/>
        <v>675666.66666666663</v>
      </c>
      <c r="V33" s="80">
        <f t="shared" si="6"/>
        <v>804043.33333333326</v>
      </c>
    </row>
    <row r="34" spans="1:22" s="31" customFormat="1" ht="15">
      <c r="A34" s="26">
        <f t="shared" si="7"/>
        <v>30</v>
      </c>
      <c r="B34" s="15" t="s">
        <v>43</v>
      </c>
      <c r="C34" s="27" t="s">
        <v>24</v>
      </c>
      <c r="D34" s="28">
        <v>1</v>
      </c>
      <c r="E34" s="51">
        <v>0.19</v>
      </c>
      <c r="F34" s="29">
        <v>1400000</v>
      </c>
      <c r="G34" s="8">
        <f t="shared" si="8"/>
        <v>266000</v>
      </c>
      <c r="H34" s="9">
        <f t="shared" si="0"/>
        <v>1666000</v>
      </c>
      <c r="I34" s="30">
        <v>1370000</v>
      </c>
      <c r="J34" s="10">
        <f t="shared" si="9"/>
        <v>260300</v>
      </c>
      <c r="K34" s="11">
        <f t="shared" si="1"/>
        <v>1630300</v>
      </c>
      <c r="L34" s="29">
        <v>1460000</v>
      </c>
      <c r="M34" s="8">
        <f t="shared" si="10"/>
        <v>277400</v>
      </c>
      <c r="N34" s="9">
        <f t="shared" si="2"/>
        <v>1737400</v>
      </c>
      <c r="O34" s="45"/>
      <c r="P34" s="42"/>
      <c r="Q34" s="61"/>
      <c r="R34" s="73">
        <v>1059005</v>
      </c>
      <c r="S34" s="74">
        <f t="shared" si="3"/>
        <v>201210.95</v>
      </c>
      <c r="T34" s="75">
        <f t="shared" si="4"/>
        <v>1260215.95</v>
      </c>
      <c r="U34" s="81">
        <f t="shared" si="5"/>
        <v>1322251.25</v>
      </c>
      <c r="V34" s="80">
        <f t="shared" si="6"/>
        <v>1573478.9874999998</v>
      </c>
    </row>
    <row r="35" spans="1:22" s="13" customFormat="1" ht="15">
      <c r="A35" s="14">
        <f t="shared" si="7"/>
        <v>31</v>
      </c>
      <c r="B35" s="15" t="s">
        <v>44</v>
      </c>
      <c r="C35" s="16" t="s">
        <v>45</v>
      </c>
      <c r="D35" s="17">
        <v>1</v>
      </c>
      <c r="E35" s="51">
        <v>0.19</v>
      </c>
      <c r="F35" s="18">
        <v>85000</v>
      </c>
      <c r="G35" s="8">
        <f t="shared" si="8"/>
        <v>16150</v>
      </c>
      <c r="H35" s="9">
        <f t="shared" si="0"/>
        <v>101150</v>
      </c>
      <c r="I35" s="19">
        <v>88000</v>
      </c>
      <c r="J35" s="10">
        <f t="shared" si="9"/>
        <v>16720</v>
      </c>
      <c r="K35" s="11">
        <f t="shared" si="1"/>
        <v>104720</v>
      </c>
      <c r="L35" s="18">
        <v>81000</v>
      </c>
      <c r="M35" s="8">
        <f t="shared" si="10"/>
        <v>15390</v>
      </c>
      <c r="N35" s="9">
        <f t="shared" si="2"/>
        <v>96390</v>
      </c>
      <c r="O35" s="45"/>
      <c r="P35" s="42"/>
      <c r="Q35" s="61"/>
      <c r="R35" s="70">
        <v>35000</v>
      </c>
      <c r="S35" s="71">
        <f t="shared" si="3"/>
        <v>6650</v>
      </c>
      <c r="T35" s="72">
        <f t="shared" si="4"/>
        <v>41650</v>
      </c>
      <c r="U35" s="81">
        <f t="shared" si="5"/>
        <v>72250</v>
      </c>
      <c r="V35" s="80">
        <f t="shared" si="6"/>
        <v>85977.5</v>
      </c>
    </row>
    <row r="36" spans="1:22" s="13" customFormat="1" ht="15">
      <c r="A36" s="14">
        <f t="shared" si="7"/>
        <v>32</v>
      </c>
      <c r="B36" s="15" t="s">
        <v>46</v>
      </c>
      <c r="C36" s="16" t="s">
        <v>24</v>
      </c>
      <c r="D36" s="17">
        <v>1</v>
      </c>
      <c r="E36" s="51">
        <v>0.19</v>
      </c>
      <c r="F36" s="18">
        <v>250000</v>
      </c>
      <c r="G36" s="8">
        <f t="shared" si="8"/>
        <v>47500</v>
      </c>
      <c r="H36" s="9">
        <f t="shared" si="0"/>
        <v>297500</v>
      </c>
      <c r="I36" s="19">
        <v>241000</v>
      </c>
      <c r="J36" s="10">
        <f t="shared" si="9"/>
        <v>45790</v>
      </c>
      <c r="K36" s="11">
        <f t="shared" si="1"/>
        <v>286790</v>
      </c>
      <c r="L36" s="18">
        <v>267000</v>
      </c>
      <c r="M36" s="8">
        <f t="shared" si="10"/>
        <v>50730</v>
      </c>
      <c r="N36" s="9">
        <f t="shared" si="2"/>
        <v>317730</v>
      </c>
      <c r="O36" s="45"/>
      <c r="P36" s="42"/>
      <c r="Q36" s="61"/>
      <c r="R36" s="70">
        <v>184003</v>
      </c>
      <c r="S36" s="71">
        <f t="shared" si="3"/>
        <v>34960.57</v>
      </c>
      <c r="T36" s="72">
        <f t="shared" si="4"/>
        <v>218963.57</v>
      </c>
      <c r="U36" s="81">
        <f t="shared" si="5"/>
        <v>235500.75</v>
      </c>
      <c r="V36" s="80">
        <f t="shared" si="6"/>
        <v>280245.89250000002</v>
      </c>
    </row>
    <row r="37" spans="1:22" s="13" customFormat="1" ht="15">
      <c r="A37" s="14">
        <f t="shared" si="7"/>
        <v>33</v>
      </c>
      <c r="B37" s="15" t="s">
        <v>47</v>
      </c>
      <c r="C37" s="16" t="s">
        <v>24</v>
      </c>
      <c r="D37" s="17">
        <v>1</v>
      </c>
      <c r="E37" s="51">
        <v>0.19</v>
      </c>
      <c r="F37" s="18">
        <v>1100000</v>
      </c>
      <c r="G37" s="8">
        <f t="shared" si="8"/>
        <v>209000</v>
      </c>
      <c r="H37" s="9">
        <f t="shared" si="0"/>
        <v>1309000</v>
      </c>
      <c r="I37" s="19">
        <v>1090000</v>
      </c>
      <c r="J37" s="10">
        <f t="shared" si="9"/>
        <v>207100</v>
      </c>
      <c r="K37" s="11">
        <f t="shared" si="1"/>
        <v>1297100</v>
      </c>
      <c r="L37" s="18">
        <v>1110000</v>
      </c>
      <c r="M37" s="8">
        <f t="shared" si="10"/>
        <v>210900</v>
      </c>
      <c r="N37" s="9">
        <f t="shared" si="2"/>
        <v>1320900</v>
      </c>
      <c r="O37" s="45"/>
      <c r="P37" s="42"/>
      <c r="Q37" s="61"/>
      <c r="R37" s="70">
        <v>1370154</v>
      </c>
      <c r="S37" s="71">
        <f t="shared" si="3"/>
        <v>260329.26</v>
      </c>
      <c r="T37" s="72">
        <f t="shared" si="4"/>
        <v>1630483.26</v>
      </c>
      <c r="U37" s="81">
        <f t="shared" si="5"/>
        <v>1167538.5</v>
      </c>
      <c r="V37" s="80">
        <f t="shared" si="6"/>
        <v>1389370.8149999999</v>
      </c>
    </row>
    <row r="38" spans="1:22" s="13" customFormat="1" ht="15">
      <c r="A38" s="14">
        <f t="shared" si="7"/>
        <v>34</v>
      </c>
      <c r="B38" s="15" t="s">
        <v>48</v>
      </c>
      <c r="C38" s="16" t="s">
        <v>24</v>
      </c>
      <c r="D38" s="17">
        <v>1</v>
      </c>
      <c r="E38" s="51">
        <v>0.19</v>
      </c>
      <c r="F38" s="18">
        <v>1560000</v>
      </c>
      <c r="G38" s="8">
        <f t="shared" si="8"/>
        <v>296400</v>
      </c>
      <c r="H38" s="9">
        <f t="shared" si="0"/>
        <v>1856400</v>
      </c>
      <c r="I38" s="19">
        <v>1710000</v>
      </c>
      <c r="J38" s="10">
        <f t="shared" si="9"/>
        <v>324900</v>
      </c>
      <c r="K38" s="11">
        <f t="shared" si="1"/>
        <v>2034900</v>
      </c>
      <c r="L38" s="18">
        <v>1410000</v>
      </c>
      <c r="M38" s="8">
        <f t="shared" si="10"/>
        <v>267900</v>
      </c>
      <c r="N38" s="9">
        <f t="shared" si="2"/>
        <v>1677900</v>
      </c>
      <c r="O38" s="45"/>
      <c r="P38" s="42"/>
      <c r="Q38" s="61"/>
      <c r="R38" s="70">
        <v>1839216</v>
      </c>
      <c r="S38" s="71">
        <f t="shared" si="3"/>
        <v>349451.04</v>
      </c>
      <c r="T38" s="72">
        <f t="shared" si="4"/>
        <v>2188667.04</v>
      </c>
      <c r="U38" s="81">
        <f t="shared" si="5"/>
        <v>1629804</v>
      </c>
      <c r="V38" s="80">
        <f t="shared" si="6"/>
        <v>1939466.76</v>
      </c>
    </row>
    <row r="39" spans="1:22" s="13" customFormat="1" ht="15">
      <c r="A39" s="14">
        <f t="shared" si="7"/>
        <v>35</v>
      </c>
      <c r="B39" s="15" t="s">
        <v>49</v>
      </c>
      <c r="C39" s="16" t="s">
        <v>24</v>
      </c>
      <c r="D39" s="17">
        <v>1</v>
      </c>
      <c r="E39" s="51">
        <v>0.19</v>
      </c>
      <c r="F39" s="18">
        <v>1800000</v>
      </c>
      <c r="G39" s="8">
        <f t="shared" si="8"/>
        <v>342000</v>
      </c>
      <c r="H39" s="9">
        <f t="shared" si="0"/>
        <v>2142000</v>
      </c>
      <c r="I39" s="19">
        <v>1880000</v>
      </c>
      <c r="J39" s="10">
        <f t="shared" si="9"/>
        <v>357200</v>
      </c>
      <c r="K39" s="11">
        <f t="shared" si="1"/>
        <v>2237200</v>
      </c>
      <c r="L39" s="18">
        <v>1625000</v>
      </c>
      <c r="M39" s="8">
        <f t="shared" si="10"/>
        <v>308750</v>
      </c>
      <c r="N39" s="9">
        <f t="shared" si="2"/>
        <v>1933750</v>
      </c>
      <c r="O39" s="45"/>
      <c r="P39" s="42"/>
      <c r="Q39" s="61"/>
      <c r="R39" s="70">
        <v>2129162</v>
      </c>
      <c r="S39" s="71">
        <f t="shared" si="3"/>
        <v>404540.78</v>
      </c>
      <c r="T39" s="72">
        <f t="shared" si="4"/>
        <v>2533702.7800000003</v>
      </c>
      <c r="U39" s="81">
        <f t="shared" si="5"/>
        <v>1858540.5</v>
      </c>
      <c r="V39" s="80">
        <f t="shared" si="6"/>
        <v>2211663.1949999998</v>
      </c>
    </row>
    <row r="40" spans="1:22" s="13" customFormat="1" ht="15">
      <c r="A40" s="14">
        <f t="shared" si="7"/>
        <v>36</v>
      </c>
      <c r="B40" s="15" t="s">
        <v>50</v>
      </c>
      <c r="C40" s="16" t="s">
        <v>24</v>
      </c>
      <c r="D40" s="17">
        <v>1</v>
      </c>
      <c r="E40" s="51">
        <v>0.19</v>
      </c>
      <c r="F40" s="18">
        <v>2750000</v>
      </c>
      <c r="G40" s="8">
        <f t="shared" si="8"/>
        <v>522500</v>
      </c>
      <c r="H40" s="9">
        <f t="shared" si="0"/>
        <v>3272500</v>
      </c>
      <c r="I40" s="19">
        <v>2600000</v>
      </c>
      <c r="J40" s="10">
        <f t="shared" si="9"/>
        <v>494000</v>
      </c>
      <c r="K40" s="11">
        <f t="shared" si="1"/>
        <v>3094000</v>
      </c>
      <c r="L40" s="18">
        <v>2900000</v>
      </c>
      <c r="M40" s="8">
        <f t="shared" si="10"/>
        <v>551000</v>
      </c>
      <c r="N40" s="9">
        <f t="shared" si="2"/>
        <v>3451000</v>
      </c>
      <c r="O40" s="45"/>
      <c r="P40" s="42"/>
      <c r="Q40" s="61"/>
      <c r="R40" s="70">
        <v>2947511</v>
      </c>
      <c r="S40" s="71">
        <f t="shared" si="3"/>
        <v>560027.09</v>
      </c>
      <c r="T40" s="72">
        <f t="shared" si="4"/>
        <v>3507538.09</v>
      </c>
      <c r="U40" s="81">
        <f t="shared" si="5"/>
        <v>2799377.75</v>
      </c>
      <c r="V40" s="80">
        <f t="shared" si="6"/>
        <v>3331259.5225</v>
      </c>
    </row>
    <row r="41" spans="1:22" s="13" customFormat="1" ht="15">
      <c r="A41" s="14">
        <f t="shared" si="7"/>
        <v>37</v>
      </c>
      <c r="B41" s="15" t="s">
        <v>51</v>
      </c>
      <c r="C41" s="16" t="s">
        <v>24</v>
      </c>
      <c r="D41" s="17">
        <v>1</v>
      </c>
      <c r="E41" s="51">
        <v>0.19</v>
      </c>
      <c r="F41" s="18">
        <v>2620000</v>
      </c>
      <c r="G41" s="8">
        <f t="shared" si="8"/>
        <v>497800</v>
      </c>
      <c r="H41" s="9">
        <f t="shared" si="0"/>
        <v>3117800</v>
      </c>
      <c r="I41" s="19">
        <v>2500000</v>
      </c>
      <c r="J41" s="10">
        <f t="shared" si="9"/>
        <v>475000</v>
      </c>
      <c r="K41" s="11">
        <f t="shared" si="1"/>
        <v>2975000</v>
      </c>
      <c r="L41" s="18">
        <v>2750000</v>
      </c>
      <c r="M41" s="8">
        <f t="shared" si="10"/>
        <v>522500</v>
      </c>
      <c r="N41" s="9">
        <f t="shared" si="2"/>
        <v>3272500</v>
      </c>
      <c r="O41" s="45"/>
      <c r="P41" s="42"/>
      <c r="Q41" s="61"/>
      <c r="R41" s="70">
        <v>1391241</v>
      </c>
      <c r="S41" s="71">
        <f t="shared" si="3"/>
        <v>264335.78999999998</v>
      </c>
      <c r="T41" s="72">
        <f t="shared" si="4"/>
        <v>1655576.79</v>
      </c>
      <c r="U41" s="81">
        <f t="shared" si="5"/>
        <v>2315310.25</v>
      </c>
      <c r="V41" s="80">
        <f t="shared" si="6"/>
        <v>2755219.1974999998</v>
      </c>
    </row>
    <row r="42" spans="1:22" s="13" customFormat="1" ht="15">
      <c r="A42" s="14">
        <f t="shared" si="7"/>
        <v>38</v>
      </c>
      <c r="B42" s="15" t="s">
        <v>52</v>
      </c>
      <c r="C42" s="16" t="s">
        <v>24</v>
      </c>
      <c r="D42" s="17">
        <v>1</v>
      </c>
      <c r="E42" s="51">
        <v>0.19</v>
      </c>
      <c r="F42" s="18">
        <v>1650000</v>
      </c>
      <c r="G42" s="8">
        <f t="shared" si="8"/>
        <v>313500</v>
      </c>
      <c r="H42" s="9">
        <f t="shared" si="0"/>
        <v>1963500</v>
      </c>
      <c r="I42" s="19">
        <v>1470000</v>
      </c>
      <c r="J42" s="10">
        <f t="shared" si="9"/>
        <v>279300</v>
      </c>
      <c r="K42" s="11">
        <f t="shared" si="1"/>
        <v>1749300</v>
      </c>
      <c r="L42" s="18">
        <v>1720000</v>
      </c>
      <c r="M42" s="8">
        <f t="shared" si="10"/>
        <v>326800</v>
      </c>
      <c r="N42" s="9">
        <f t="shared" si="2"/>
        <v>2046800</v>
      </c>
      <c r="O42" s="45"/>
      <c r="P42" s="42"/>
      <c r="Q42" s="61"/>
      <c r="R42" s="70">
        <v>2149750</v>
      </c>
      <c r="S42" s="71">
        <f t="shared" si="3"/>
        <v>408452.5</v>
      </c>
      <c r="T42" s="72">
        <f t="shared" si="4"/>
        <v>2558202.5</v>
      </c>
      <c r="U42" s="81">
        <f t="shared" si="5"/>
        <v>1747437.5</v>
      </c>
      <c r="V42" s="80">
        <f t="shared" si="6"/>
        <v>2079450.625</v>
      </c>
    </row>
    <row r="43" spans="1:22" s="13" customFormat="1" ht="15">
      <c r="A43" s="14">
        <f t="shared" si="7"/>
        <v>39</v>
      </c>
      <c r="B43" s="15" t="s">
        <v>53</v>
      </c>
      <c r="C43" s="16" t="s">
        <v>24</v>
      </c>
      <c r="D43" s="17">
        <v>1</v>
      </c>
      <c r="E43" s="51">
        <v>0.19</v>
      </c>
      <c r="F43" s="18">
        <v>1740000</v>
      </c>
      <c r="G43" s="8">
        <f t="shared" si="8"/>
        <v>330600</v>
      </c>
      <c r="H43" s="9">
        <f t="shared" si="0"/>
        <v>2070600</v>
      </c>
      <c r="I43" s="19">
        <v>1870000</v>
      </c>
      <c r="J43" s="10">
        <f t="shared" si="9"/>
        <v>355300</v>
      </c>
      <c r="K43" s="11">
        <f t="shared" si="1"/>
        <v>2225300</v>
      </c>
      <c r="L43" s="18">
        <v>1650000</v>
      </c>
      <c r="M43" s="8">
        <f t="shared" si="10"/>
        <v>313500</v>
      </c>
      <c r="N43" s="9">
        <f t="shared" si="2"/>
        <v>1963500</v>
      </c>
      <c r="O43" s="45"/>
      <c r="P43" s="42"/>
      <c r="Q43" s="61"/>
      <c r="R43" s="70">
        <v>2731426</v>
      </c>
      <c r="S43" s="71">
        <f t="shared" si="3"/>
        <v>518970.94</v>
      </c>
      <c r="T43" s="72">
        <f t="shared" si="4"/>
        <v>3250396.94</v>
      </c>
      <c r="U43" s="81">
        <f t="shared" si="5"/>
        <v>1997856.5</v>
      </c>
      <c r="V43" s="80">
        <f t="shared" si="6"/>
        <v>2377449.2349999999</v>
      </c>
    </row>
    <row r="44" spans="1:22" s="13" customFormat="1" ht="15">
      <c r="A44" s="14">
        <f t="shared" si="7"/>
        <v>40</v>
      </c>
      <c r="B44" s="15" t="s">
        <v>54</v>
      </c>
      <c r="C44" s="16" t="s">
        <v>24</v>
      </c>
      <c r="D44" s="17">
        <v>1</v>
      </c>
      <c r="E44" s="51">
        <v>0.19</v>
      </c>
      <c r="F44" s="18">
        <v>2410000</v>
      </c>
      <c r="G44" s="8">
        <f t="shared" si="8"/>
        <v>457900</v>
      </c>
      <c r="H44" s="9">
        <f t="shared" si="0"/>
        <v>2867900</v>
      </c>
      <c r="I44" s="19">
        <v>2520000</v>
      </c>
      <c r="J44" s="10">
        <f t="shared" si="9"/>
        <v>478800</v>
      </c>
      <c r="K44" s="11">
        <f t="shared" si="1"/>
        <v>2998800</v>
      </c>
      <c r="L44" s="18">
        <v>2390000</v>
      </c>
      <c r="M44" s="8">
        <f t="shared" si="10"/>
        <v>454100</v>
      </c>
      <c r="N44" s="9">
        <f t="shared" si="2"/>
        <v>2844100</v>
      </c>
      <c r="O44" s="45"/>
      <c r="P44" s="42"/>
      <c r="Q44" s="61"/>
      <c r="R44" s="70">
        <v>2826286</v>
      </c>
      <c r="S44" s="71">
        <f t="shared" si="3"/>
        <v>536994.34</v>
      </c>
      <c r="T44" s="72">
        <f t="shared" si="4"/>
        <v>3363280.34</v>
      </c>
      <c r="U44" s="81">
        <f t="shared" si="5"/>
        <v>2536571.5</v>
      </c>
      <c r="V44" s="80">
        <f t="shared" si="6"/>
        <v>3018520.085</v>
      </c>
    </row>
    <row r="45" spans="1:22" s="13" customFormat="1" ht="15">
      <c r="A45" s="14">
        <f t="shared" si="7"/>
        <v>41</v>
      </c>
      <c r="B45" s="15" t="s">
        <v>55</v>
      </c>
      <c r="C45" s="16" t="s">
        <v>24</v>
      </c>
      <c r="D45" s="17">
        <v>1</v>
      </c>
      <c r="E45" s="51">
        <v>0.19</v>
      </c>
      <c r="F45" s="18">
        <v>550000</v>
      </c>
      <c r="G45" s="8">
        <f t="shared" si="8"/>
        <v>104500</v>
      </c>
      <c r="H45" s="9">
        <f t="shared" si="0"/>
        <v>654500</v>
      </c>
      <c r="I45" s="19">
        <v>610000</v>
      </c>
      <c r="J45" s="10">
        <f t="shared" si="9"/>
        <v>115900</v>
      </c>
      <c r="K45" s="11">
        <f t="shared" si="1"/>
        <v>725900</v>
      </c>
      <c r="L45" s="18">
        <v>515000</v>
      </c>
      <c r="M45" s="8">
        <f t="shared" si="10"/>
        <v>97850</v>
      </c>
      <c r="N45" s="9">
        <f t="shared" si="2"/>
        <v>612850</v>
      </c>
      <c r="O45" s="45"/>
      <c r="P45" s="42"/>
      <c r="Q45" s="61"/>
      <c r="R45" s="70"/>
      <c r="S45" s="71"/>
      <c r="T45" s="72"/>
      <c r="U45" s="81">
        <f t="shared" si="5"/>
        <v>558333.33333333337</v>
      </c>
      <c r="V45" s="80">
        <f t="shared" si="6"/>
        <v>664416.66666666663</v>
      </c>
    </row>
    <row r="46" spans="1:22" s="13" customFormat="1" ht="15">
      <c r="A46" s="14">
        <f t="shared" si="7"/>
        <v>42</v>
      </c>
      <c r="B46" s="15" t="s">
        <v>56</v>
      </c>
      <c r="C46" s="16" t="s">
        <v>24</v>
      </c>
      <c r="D46" s="17">
        <v>1</v>
      </c>
      <c r="E46" s="51">
        <v>0.19</v>
      </c>
      <c r="F46" s="18">
        <v>575000</v>
      </c>
      <c r="G46" s="8">
        <f t="shared" si="8"/>
        <v>109250</v>
      </c>
      <c r="H46" s="9">
        <f t="shared" si="0"/>
        <v>684250</v>
      </c>
      <c r="I46" s="19">
        <v>590000</v>
      </c>
      <c r="J46" s="10">
        <f t="shared" si="9"/>
        <v>112100</v>
      </c>
      <c r="K46" s="11">
        <f t="shared" si="1"/>
        <v>702100</v>
      </c>
      <c r="L46" s="18">
        <v>560000</v>
      </c>
      <c r="M46" s="8">
        <f t="shared" si="10"/>
        <v>106400</v>
      </c>
      <c r="N46" s="9">
        <f t="shared" si="2"/>
        <v>666400</v>
      </c>
      <c r="O46" s="45"/>
      <c r="P46" s="42"/>
      <c r="Q46" s="61"/>
      <c r="R46" s="70"/>
      <c r="S46" s="71"/>
      <c r="T46" s="72"/>
      <c r="U46" s="81">
        <f t="shared" si="5"/>
        <v>575000</v>
      </c>
      <c r="V46" s="80">
        <f t="shared" si="6"/>
        <v>684250</v>
      </c>
    </row>
    <row r="47" spans="1:22" s="13" customFormat="1" ht="15">
      <c r="A47" s="14">
        <f t="shared" si="7"/>
        <v>43</v>
      </c>
      <c r="B47" s="15" t="s">
        <v>57</v>
      </c>
      <c r="C47" s="16" t="s">
        <v>24</v>
      </c>
      <c r="D47" s="17">
        <v>1</v>
      </c>
      <c r="E47" s="51">
        <v>0.19</v>
      </c>
      <c r="F47" s="18">
        <v>550000</v>
      </c>
      <c r="G47" s="8">
        <f t="shared" si="8"/>
        <v>104500</v>
      </c>
      <c r="H47" s="9">
        <f t="shared" si="0"/>
        <v>654500</v>
      </c>
      <c r="I47" s="19">
        <v>610000</v>
      </c>
      <c r="J47" s="10">
        <f t="shared" si="9"/>
        <v>115900</v>
      </c>
      <c r="K47" s="11">
        <f t="shared" si="1"/>
        <v>725900</v>
      </c>
      <c r="L47" s="18">
        <v>515000</v>
      </c>
      <c r="M47" s="8">
        <f t="shared" si="10"/>
        <v>97850</v>
      </c>
      <c r="N47" s="9">
        <f t="shared" si="2"/>
        <v>612850</v>
      </c>
      <c r="O47" s="45"/>
      <c r="P47" s="42"/>
      <c r="Q47" s="61"/>
      <c r="R47" s="70"/>
      <c r="S47" s="71"/>
      <c r="T47" s="72"/>
      <c r="U47" s="81">
        <f t="shared" si="5"/>
        <v>558333.33333333337</v>
      </c>
      <c r="V47" s="80">
        <f t="shared" si="6"/>
        <v>664416.66666666663</v>
      </c>
    </row>
    <row r="48" spans="1:22" s="13" customFormat="1" ht="15">
      <c r="A48" s="14">
        <f t="shared" si="7"/>
        <v>44</v>
      </c>
      <c r="B48" s="15" t="s">
        <v>58</v>
      </c>
      <c r="C48" s="16" t="s">
        <v>24</v>
      </c>
      <c r="D48" s="17">
        <v>1</v>
      </c>
      <c r="E48" s="51">
        <v>0.19</v>
      </c>
      <c r="F48" s="18">
        <v>550000</v>
      </c>
      <c r="G48" s="8">
        <f t="shared" si="8"/>
        <v>104500</v>
      </c>
      <c r="H48" s="9">
        <f t="shared" si="0"/>
        <v>654500</v>
      </c>
      <c r="I48" s="19">
        <v>610000</v>
      </c>
      <c r="J48" s="10">
        <f t="shared" si="9"/>
        <v>115900</v>
      </c>
      <c r="K48" s="11">
        <f t="shared" si="1"/>
        <v>725900</v>
      </c>
      <c r="L48" s="18">
        <v>515000</v>
      </c>
      <c r="M48" s="8">
        <f t="shared" si="10"/>
        <v>97850</v>
      </c>
      <c r="N48" s="9">
        <f t="shared" si="2"/>
        <v>612850</v>
      </c>
      <c r="O48" s="45"/>
      <c r="P48" s="42"/>
      <c r="Q48" s="61"/>
      <c r="R48" s="70"/>
      <c r="S48" s="71"/>
      <c r="T48" s="72"/>
      <c r="U48" s="81">
        <f t="shared" si="5"/>
        <v>558333.33333333337</v>
      </c>
      <c r="V48" s="80">
        <f t="shared" si="6"/>
        <v>664416.66666666663</v>
      </c>
    </row>
    <row r="49" spans="1:22" s="13" customFormat="1" ht="15">
      <c r="A49" s="14">
        <f t="shared" si="7"/>
        <v>45</v>
      </c>
      <c r="B49" s="15" t="s">
        <v>59</v>
      </c>
      <c r="C49" s="16" t="s">
        <v>24</v>
      </c>
      <c r="D49" s="17">
        <v>1</v>
      </c>
      <c r="E49" s="51">
        <v>0.19</v>
      </c>
      <c r="F49" s="18">
        <v>280000</v>
      </c>
      <c r="G49" s="8">
        <f t="shared" si="8"/>
        <v>53200</v>
      </c>
      <c r="H49" s="9">
        <f t="shared" si="0"/>
        <v>333200</v>
      </c>
      <c r="I49" s="19">
        <v>260000</v>
      </c>
      <c r="J49" s="10">
        <f t="shared" si="9"/>
        <v>49400</v>
      </c>
      <c r="K49" s="11">
        <f t="shared" si="1"/>
        <v>309400</v>
      </c>
      <c r="L49" s="18">
        <v>290000</v>
      </c>
      <c r="M49" s="8">
        <f t="shared" si="10"/>
        <v>55100</v>
      </c>
      <c r="N49" s="9">
        <f t="shared" si="2"/>
        <v>345100</v>
      </c>
      <c r="O49" s="45"/>
      <c r="P49" s="42"/>
      <c r="Q49" s="61"/>
      <c r="R49" s="70">
        <v>272284</v>
      </c>
      <c r="S49" s="71">
        <f t="shared" si="3"/>
        <v>51733.96</v>
      </c>
      <c r="T49" s="72">
        <f t="shared" si="4"/>
        <v>324017.96000000002</v>
      </c>
      <c r="U49" s="81">
        <f t="shared" si="5"/>
        <v>275571</v>
      </c>
      <c r="V49" s="80">
        <f t="shared" si="6"/>
        <v>327929.49</v>
      </c>
    </row>
    <row r="50" spans="1:22" s="13" customFormat="1" ht="15">
      <c r="A50" s="14">
        <f t="shared" si="7"/>
        <v>46</v>
      </c>
      <c r="B50" s="15" t="s">
        <v>60</v>
      </c>
      <c r="C50" s="16" t="s">
        <v>24</v>
      </c>
      <c r="D50" s="17">
        <v>1</v>
      </c>
      <c r="E50" s="51">
        <v>0.19</v>
      </c>
      <c r="F50" s="18">
        <v>245000</v>
      </c>
      <c r="G50" s="8">
        <f t="shared" si="8"/>
        <v>46550</v>
      </c>
      <c r="H50" s="9">
        <f t="shared" si="0"/>
        <v>291550</v>
      </c>
      <c r="I50" s="19">
        <v>240000</v>
      </c>
      <c r="J50" s="10">
        <f t="shared" si="9"/>
        <v>45600</v>
      </c>
      <c r="K50" s="11">
        <f t="shared" si="1"/>
        <v>285600</v>
      </c>
      <c r="L50" s="18">
        <v>250000</v>
      </c>
      <c r="M50" s="8">
        <f t="shared" si="10"/>
        <v>47500</v>
      </c>
      <c r="N50" s="9">
        <f t="shared" si="2"/>
        <v>297500</v>
      </c>
      <c r="O50" s="45"/>
      <c r="P50" s="42"/>
      <c r="Q50" s="61"/>
      <c r="R50" s="70">
        <v>303486</v>
      </c>
      <c r="S50" s="71">
        <f t="shared" si="3"/>
        <v>57662.340000000004</v>
      </c>
      <c r="T50" s="72">
        <f t="shared" si="4"/>
        <v>361148.34</v>
      </c>
      <c r="U50" s="81">
        <f t="shared" si="5"/>
        <v>259621.5</v>
      </c>
      <c r="V50" s="80">
        <f t="shared" si="6"/>
        <v>308949.58499999996</v>
      </c>
    </row>
    <row r="51" spans="1:22" s="13" customFormat="1" ht="28">
      <c r="A51" s="14">
        <f t="shared" si="7"/>
        <v>47</v>
      </c>
      <c r="B51" s="15" t="s">
        <v>61</v>
      </c>
      <c r="C51" s="16" t="s">
        <v>24</v>
      </c>
      <c r="D51" s="17">
        <v>1</v>
      </c>
      <c r="E51" s="51">
        <v>0.19</v>
      </c>
      <c r="F51" s="18">
        <v>66000</v>
      </c>
      <c r="G51" s="8">
        <f t="shared" si="8"/>
        <v>12540</v>
      </c>
      <c r="H51" s="9">
        <f t="shared" si="0"/>
        <v>78540</v>
      </c>
      <c r="I51" s="19">
        <v>71800</v>
      </c>
      <c r="J51" s="10">
        <f t="shared" si="9"/>
        <v>13642</v>
      </c>
      <c r="K51" s="11">
        <f t="shared" si="1"/>
        <v>85442</v>
      </c>
      <c r="L51" s="18">
        <v>61000</v>
      </c>
      <c r="M51" s="8">
        <f t="shared" si="10"/>
        <v>11590</v>
      </c>
      <c r="N51" s="9">
        <f t="shared" si="2"/>
        <v>72590</v>
      </c>
      <c r="O51" s="45"/>
      <c r="P51" s="42"/>
      <c r="Q51" s="61"/>
      <c r="R51" s="70">
        <v>37652</v>
      </c>
      <c r="S51" s="71">
        <f t="shared" si="3"/>
        <v>7153.88</v>
      </c>
      <c r="T51" s="72">
        <f t="shared" si="4"/>
        <v>44805.88</v>
      </c>
      <c r="U51" s="81">
        <f t="shared" si="5"/>
        <v>59113</v>
      </c>
      <c r="V51" s="80">
        <f t="shared" si="6"/>
        <v>70344.47</v>
      </c>
    </row>
    <row r="52" spans="1:22" s="13" customFormat="1" ht="15">
      <c r="A52" s="14">
        <f t="shared" si="7"/>
        <v>48</v>
      </c>
      <c r="B52" s="15" t="s">
        <v>62</v>
      </c>
      <c r="C52" s="16" t="s">
        <v>24</v>
      </c>
      <c r="D52" s="17">
        <v>1</v>
      </c>
      <c r="E52" s="51">
        <v>0.19</v>
      </c>
      <c r="F52" s="18">
        <v>134000</v>
      </c>
      <c r="G52" s="8">
        <f t="shared" si="8"/>
        <v>25460</v>
      </c>
      <c r="H52" s="9">
        <f t="shared" si="0"/>
        <v>159460</v>
      </c>
      <c r="I52" s="19">
        <v>143000</v>
      </c>
      <c r="J52" s="10">
        <f t="shared" si="9"/>
        <v>27170</v>
      </c>
      <c r="K52" s="11">
        <f t="shared" si="1"/>
        <v>170170</v>
      </c>
      <c r="L52" s="18">
        <v>128000</v>
      </c>
      <c r="M52" s="8">
        <f t="shared" si="10"/>
        <v>24320</v>
      </c>
      <c r="N52" s="9">
        <f t="shared" si="2"/>
        <v>152320</v>
      </c>
      <c r="O52" s="45"/>
      <c r="P52" s="42"/>
      <c r="Q52" s="61"/>
      <c r="R52" s="70">
        <v>150440</v>
      </c>
      <c r="S52" s="71">
        <f t="shared" si="3"/>
        <v>28583.599999999999</v>
      </c>
      <c r="T52" s="72">
        <f t="shared" si="4"/>
        <v>179023.6</v>
      </c>
      <c r="U52" s="81">
        <f t="shared" si="5"/>
        <v>138860</v>
      </c>
      <c r="V52" s="80">
        <f t="shared" si="6"/>
        <v>165243.4</v>
      </c>
    </row>
    <row r="53" spans="1:22" s="13" customFormat="1" ht="56">
      <c r="A53" s="14">
        <f t="shared" si="7"/>
        <v>49</v>
      </c>
      <c r="B53" s="15" t="s">
        <v>63</v>
      </c>
      <c r="C53" s="16" t="s">
        <v>12</v>
      </c>
      <c r="D53" s="17">
        <v>1</v>
      </c>
      <c r="E53" s="51">
        <v>0.19</v>
      </c>
      <c r="F53" s="18">
        <v>46000</v>
      </c>
      <c r="G53" s="8">
        <f t="shared" si="8"/>
        <v>8740</v>
      </c>
      <c r="H53" s="9">
        <f t="shared" si="0"/>
        <v>54740</v>
      </c>
      <c r="I53" s="19">
        <v>52400</v>
      </c>
      <c r="J53" s="10">
        <f t="shared" si="9"/>
        <v>9956</v>
      </c>
      <c r="K53" s="11">
        <f t="shared" si="1"/>
        <v>62356</v>
      </c>
      <c r="L53" s="18">
        <v>42000</v>
      </c>
      <c r="M53" s="8">
        <f t="shared" si="10"/>
        <v>7980</v>
      </c>
      <c r="N53" s="9">
        <f t="shared" si="2"/>
        <v>49980</v>
      </c>
      <c r="O53" s="45"/>
      <c r="P53" s="42"/>
      <c r="Q53" s="61"/>
      <c r="R53" s="70"/>
      <c r="S53" s="71"/>
      <c r="T53" s="72"/>
      <c r="U53" s="81">
        <f t="shared" si="5"/>
        <v>46800</v>
      </c>
      <c r="V53" s="80">
        <f t="shared" si="6"/>
        <v>55692</v>
      </c>
    </row>
    <row r="54" spans="1:22" s="13" customFormat="1" ht="28">
      <c r="A54" s="14">
        <f t="shared" si="7"/>
        <v>50</v>
      </c>
      <c r="B54" s="15" t="s">
        <v>64</v>
      </c>
      <c r="C54" s="16" t="s">
        <v>65</v>
      </c>
      <c r="D54" s="17">
        <v>1</v>
      </c>
      <c r="E54" s="51">
        <v>0.19</v>
      </c>
      <c r="F54" s="18">
        <v>83000</v>
      </c>
      <c r="G54" s="8">
        <f t="shared" si="8"/>
        <v>15770</v>
      </c>
      <c r="H54" s="9">
        <f t="shared" si="0"/>
        <v>98770</v>
      </c>
      <c r="I54" s="19">
        <v>76700</v>
      </c>
      <c r="J54" s="10">
        <f t="shared" si="9"/>
        <v>14573</v>
      </c>
      <c r="K54" s="11">
        <f t="shared" si="1"/>
        <v>91273</v>
      </c>
      <c r="L54" s="18">
        <v>89700</v>
      </c>
      <c r="M54" s="8">
        <f t="shared" si="10"/>
        <v>17043</v>
      </c>
      <c r="N54" s="9">
        <f t="shared" si="2"/>
        <v>106743</v>
      </c>
      <c r="O54" s="45"/>
      <c r="P54" s="42"/>
      <c r="Q54" s="61"/>
      <c r="R54" s="70">
        <v>48950</v>
      </c>
      <c r="S54" s="71">
        <f t="shared" si="3"/>
        <v>9300.5</v>
      </c>
      <c r="T54" s="72">
        <f t="shared" si="4"/>
        <v>58250.5</v>
      </c>
      <c r="U54" s="81">
        <f t="shared" si="5"/>
        <v>74587.5</v>
      </c>
      <c r="V54" s="80">
        <f t="shared" si="6"/>
        <v>88759.125</v>
      </c>
    </row>
    <row r="55" spans="1:22" s="13" customFormat="1" ht="28">
      <c r="A55" s="14">
        <f t="shared" si="7"/>
        <v>51</v>
      </c>
      <c r="B55" s="15" t="s">
        <v>66</v>
      </c>
      <c r="C55" s="16" t="s">
        <v>65</v>
      </c>
      <c r="D55" s="17">
        <v>1</v>
      </c>
      <c r="E55" s="51">
        <v>0.19</v>
      </c>
      <c r="F55" s="18">
        <v>650000</v>
      </c>
      <c r="G55" s="8">
        <f t="shared" si="8"/>
        <v>123500</v>
      </c>
      <c r="H55" s="9">
        <f t="shared" si="0"/>
        <v>773500</v>
      </c>
      <c r="I55" s="19">
        <v>583000</v>
      </c>
      <c r="J55" s="10">
        <f t="shared" si="9"/>
        <v>110770</v>
      </c>
      <c r="K55" s="11">
        <f t="shared" si="1"/>
        <v>693770</v>
      </c>
      <c r="L55" s="18">
        <v>720000</v>
      </c>
      <c r="M55" s="8">
        <f t="shared" si="10"/>
        <v>136800</v>
      </c>
      <c r="N55" s="9">
        <f t="shared" si="2"/>
        <v>856800</v>
      </c>
      <c r="O55" s="45"/>
      <c r="P55" s="42"/>
      <c r="Q55" s="61"/>
      <c r="R55" s="70">
        <v>398334</v>
      </c>
      <c r="S55" s="71">
        <f t="shared" si="3"/>
        <v>75683.460000000006</v>
      </c>
      <c r="T55" s="72">
        <f t="shared" si="4"/>
        <v>474017.46</v>
      </c>
      <c r="U55" s="81">
        <f t="shared" si="5"/>
        <v>587833.5</v>
      </c>
      <c r="V55" s="80">
        <f t="shared" si="6"/>
        <v>699521.86499999999</v>
      </c>
    </row>
    <row r="56" spans="1:22" s="13" customFormat="1" ht="28">
      <c r="A56" s="14">
        <f t="shared" si="7"/>
        <v>52</v>
      </c>
      <c r="B56" s="15" t="s">
        <v>67</v>
      </c>
      <c r="C56" s="16" t="s">
        <v>65</v>
      </c>
      <c r="D56" s="17">
        <v>1</v>
      </c>
      <c r="E56" s="51">
        <v>0.19</v>
      </c>
      <c r="F56" s="18">
        <v>893000</v>
      </c>
      <c r="G56" s="8">
        <f t="shared" si="8"/>
        <v>169670</v>
      </c>
      <c r="H56" s="9">
        <f t="shared" si="0"/>
        <v>1062670</v>
      </c>
      <c r="I56" s="19">
        <v>871000</v>
      </c>
      <c r="J56" s="10">
        <f t="shared" si="9"/>
        <v>165490</v>
      </c>
      <c r="K56" s="11">
        <f t="shared" si="1"/>
        <v>1036490</v>
      </c>
      <c r="L56" s="18">
        <v>920000</v>
      </c>
      <c r="M56" s="8">
        <f t="shared" si="10"/>
        <v>174800</v>
      </c>
      <c r="N56" s="9">
        <f t="shared" si="2"/>
        <v>1094800</v>
      </c>
      <c r="O56" s="45"/>
      <c r="P56" s="42"/>
      <c r="Q56" s="61"/>
      <c r="R56" s="70">
        <v>655324</v>
      </c>
      <c r="S56" s="71">
        <f t="shared" si="3"/>
        <v>124511.56</v>
      </c>
      <c r="T56" s="72">
        <f t="shared" si="4"/>
        <v>779835.56</v>
      </c>
      <c r="U56" s="81">
        <f t="shared" si="5"/>
        <v>834831</v>
      </c>
      <c r="V56" s="80">
        <f t="shared" si="6"/>
        <v>993448.8899999999</v>
      </c>
    </row>
    <row r="57" spans="1:22" s="13" customFormat="1" ht="28">
      <c r="A57" s="14">
        <f t="shared" si="7"/>
        <v>53</v>
      </c>
      <c r="B57" s="15" t="s">
        <v>68</v>
      </c>
      <c r="C57" s="16" t="s">
        <v>65</v>
      </c>
      <c r="D57" s="17">
        <v>1</v>
      </c>
      <c r="E57" s="51">
        <v>0.19</v>
      </c>
      <c r="F57" s="18">
        <v>1220000</v>
      </c>
      <c r="G57" s="8">
        <f t="shared" si="8"/>
        <v>231800</v>
      </c>
      <c r="H57" s="9">
        <f t="shared" si="0"/>
        <v>1451800</v>
      </c>
      <c r="I57" s="19">
        <v>1110000</v>
      </c>
      <c r="J57" s="10">
        <f t="shared" si="9"/>
        <v>210900</v>
      </c>
      <c r="K57" s="11">
        <f t="shared" si="1"/>
        <v>1320900</v>
      </c>
      <c r="L57" s="18">
        <v>1350000</v>
      </c>
      <c r="M57" s="8">
        <f t="shared" si="10"/>
        <v>256500</v>
      </c>
      <c r="N57" s="9">
        <f t="shared" si="2"/>
        <v>1606500</v>
      </c>
      <c r="O57" s="45"/>
      <c r="P57" s="42"/>
      <c r="Q57" s="61"/>
      <c r="R57" s="70">
        <v>912313</v>
      </c>
      <c r="S57" s="71">
        <f t="shared" si="3"/>
        <v>173339.47</v>
      </c>
      <c r="T57" s="72">
        <f t="shared" si="4"/>
        <v>1085652.47</v>
      </c>
      <c r="U57" s="81">
        <f t="shared" si="5"/>
        <v>1148078.25</v>
      </c>
      <c r="V57" s="80">
        <f t="shared" si="6"/>
        <v>1366213.1174999999</v>
      </c>
    </row>
    <row r="58" spans="1:22" s="13" customFormat="1" ht="29" thickBot="1">
      <c r="A58" s="49">
        <f t="shared" si="7"/>
        <v>54</v>
      </c>
      <c r="B58" s="20" t="s">
        <v>69</v>
      </c>
      <c r="C58" s="21" t="s">
        <v>24</v>
      </c>
      <c r="D58" s="22">
        <v>1</v>
      </c>
      <c r="E58" s="52">
        <v>0.19</v>
      </c>
      <c r="F58" s="18">
        <v>400000</v>
      </c>
      <c r="G58" s="8">
        <f t="shared" si="8"/>
        <v>76000</v>
      </c>
      <c r="H58" s="9">
        <f t="shared" si="0"/>
        <v>476000</v>
      </c>
      <c r="I58" s="19">
        <v>360000</v>
      </c>
      <c r="J58" s="10">
        <f t="shared" si="9"/>
        <v>68400</v>
      </c>
      <c r="K58" s="11">
        <f t="shared" si="1"/>
        <v>428400</v>
      </c>
      <c r="L58" s="18">
        <v>470000</v>
      </c>
      <c r="M58" s="8">
        <f t="shared" si="10"/>
        <v>89300</v>
      </c>
      <c r="N58" s="9">
        <f t="shared" si="2"/>
        <v>559300</v>
      </c>
      <c r="O58" s="24">
        <f>300000+450000</f>
        <v>750000</v>
      </c>
      <c r="P58" s="44">
        <f>+O58*0.19</f>
        <v>142500</v>
      </c>
      <c r="Q58" s="62">
        <f t="shared" ref="Q58" si="11">+O58+P58</f>
        <v>892500</v>
      </c>
      <c r="R58" s="76"/>
      <c r="S58" s="77"/>
      <c r="T58" s="78"/>
      <c r="U58" s="82">
        <f t="shared" si="5"/>
        <v>410000</v>
      </c>
      <c r="V58" s="80">
        <f t="shared" si="6"/>
        <v>487900</v>
      </c>
    </row>
    <row r="59" spans="1:22" s="13" customFormat="1" ht="15" thickBot="1">
      <c r="A59" s="32"/>
      <c r="B59" s="31"/>
      <c r="C59" s="33"/>
      <c r="D59" s="33"/>
      <c r="E59" s="12"/>
      <c r="F59" s="34"/>
      <c r="G59" s="34"/>
      <c r="H59" s="46">
        <f>+SUM(H5:H58)</f>
        <v>37282046</v>
      </c>
      <c r="I59" s="47"/>
      <c r="J59" s="47"/>
      <c r="K59" s="46">
        <f>+SUM(K5:K58)</f>
        <v>37011472</v>
      </c>
      <c r="L59" s="47"/>
      <c r="M59" s="47"/>
      <c r="N59" s="46">
        <f>+SUM(N5:N58)</f>
        <v>37703481</v>
      </c>
      <c r="O59" s="47"/>
      <c r="P59" s="47"/>
      <c r="Q59" s="48">
        <f>+SUM(Q5:Q58)</f>
        <v>892500</v>
      </c>
      <c r="R59" s="63" t="s">
        <v>70</v>
      </c>
      <c r="S59" s="64"/>
      <c r="T59" s="64"/>
      <c r="U59" s="107">
        <f>SUM(U5:U58)</f>
        <v>31417913.416666664</v>
      </c>
      <c r="V59" s="108">
        <f>SUM(V5:V58)</f>
        <v>37387316.965833336</v>
      </c>
    </row>
    <row r="63" spans="1:22" hidden="1"/>
    <row r="64" spans="1:22" s="39" customFormat="1" ht="15" hidden="1">
      <c r="A64" s="35"/>
      <c r="B64" s="36">
        <f t="shared" ref="B64:B67" si="12">+B63+1</f>
        <v>1</v>
      </c>
      <c r="C64" s="37" t="s">
        <v>59</v>
      </c>
      <c r="D64" s="16" t="s">
        <v>24</v>
      </c>
      <c r="E64" s="38">
        <v>1</v>
      </c>
      <c r="I64" s="40"/>
      <c r="J64" s="40"/>
      <c r="K64" s="40"/>
      <c r="L64" s="40"/>
      <c r="M64" s="40"/>
      <c r="N64" s="40"/>
      <c r="O64" s="40"/>
      <c r="P64" s="40"/>
      <c r="Q64" s="40"/>
      <c r="R64" s="65"/>
      <c r="S64" s="65"/>
      <c r="T64" s="65"/>
      <c r="U64"/>
      <c r="V64"/>
    </row>
    <row r="65" spans="1:22" s="39" customFormat="1" ht="15" hidden="1">
      <c r="A65" s="35"/>
      <c r="B65" s="36">
        <f t="shared" si="12"/>
        <v>2</v>
      </c>
      <c r="C65" s="37" t="s">
        <v>60</v>
      </c>
      <c r="D65" s="16" t="s">
        <v>24</v>
      </c>
      <c r="E65" s="38">
        <v>1</v>
      </c>
      <c r="I65" s="40"/>
      <c r="J65" s="40"/>
      <c r="K65" s="40"/>
      <c r="L65" s="40"/>
      <c r="M65" s="40"/>
      <c r="N65" s="40"/>
      <c r="O65" s="40"/>
      <c r="P65" s="40"/>
      <c r="Q65" s="40"/>
      <c r="R65" s="65"/>
      <c r="S65" s="65"/>
      <c r="T65" s="65"/>
      <c r="U65"/>
      <c r="V65"/>
    </row>
    <row r="66" spans="1:22" s="39" customFormat="1" ht="15" hidden="1">
      <c r="A66" s="35"/>
      <c r="B66" s="36">
        <f t="shared" si="12"/>
        <v>3</v>
      </c>
      <c r="C66" s="37" t="s">
        <v>61</v>
      </c>
      <c r="D66" s="16" t="s">
        <v>24</v>
      </c>
      <c r="E66" s="38">
        <v>1</v>
      </c>
      <c r="I66" s="40"/>
      <c r="J66" s="40"/>
      <c r="K66" s="40"/>
      <c r="L66" s="40"/>
      <c r="M66" s="40"/>
      <c r="N66" s="40"/>
      <c r="O66" s="40"/>
      <c r="P66" s="40"/>
      <c r="Q66" s="40"/>
      <c r="R66" s="65"/>
      <c r="S66" s="65"/>
      <c r="T66" s="65"/>
      <c r="U66"/>
      <c r="V66"/>
    </row>
    <row r="67" spans="1:22" s="39" customFormat="1" ht="15" hidden="1">
      <c r="A67" s="35"/>
      <c r="B67" s="36">
        <f t="shared" si="12"/>
        <v>4</v>
      </c>
      <c r="C67" s="37" t="s">
        <v>62</v>
      </c>
      <c r="D67" s="16" t="s">
        <v>24</v>
      </c>
      <c r="E67" s="38">
        <v>1</v>
      </c>
      <c r="I67" s="40"/>
      <c r="J67" s="40"/>
      <c r="K67" s="40"/>
      <c r="L67" s="40"/>
      <c r="M67" s="40"/>
      <c r="N67" s="40"/>
      <c r="O67" s="40"/>
      <c r="P67" s="40"/>
      <c r="Q67" s="40"/>
      <c r="R67" s="65"/>
      <c r="S67" s="65"/>
      <c r="T67" s="65"/>
      <c r="U67"/>
      <c r="V67"/>
    </row>
    <row r="68" spans="1:22" hidden="1"/>
  </sheetData>
  <mergeCells count="14">
    <mergeCell ref="A1:V1"/>
    <mergeCell ref="V3:V4"/>
    <mergeCell ref="A3:A4"/>
    <mergeCell ref="B3:B4"/>
    <mergeCell ref="C3:C4"/>
    <mergeCell ref="D3:D4"/>
    <mergeCell ref="F3:H3"/>
    <mergeCell ref="I3:K3"/>
    <mergeCell ref="E3:E4"/>
    <mergeCell ref="A2:U2"/>
    <mergeCell ref="L3:N3"/>
    <mergeCell ref="O3:Q3"/>
    <mergeCell ref="U3:U4"/>
    <mergeCell ref="R3:T3"/>
  </mergeCells>
  <pageMargins left="0.23622047244094491" right="0.23622047244094491" top="1.3779527559055118" bottom="1.0629921259842521" header="0.46" footer="0.31496062992125984"/>
  <pageSetup scale="61" orientation="landscape"/>
  <headerFooter>
    <oddHeader>&amp;C&amp;"-,Negrita"ESTUDIO DE MERCADOS
COMPARATIVO DE PRECIOS
SUMINISTRO DE MATERIAL ASFALTICO
FONDO DE DESARROLLO LOCAL DE ENGATIV&amp;"-,Normal"A</oddHeader>
    <oddFooter xml:space="preserve">&amp;LElaboro: Paula Andrea Diaz Maldonado - Profesional de Apoyo oficina de Planeación FDLE
                 Leonardo Hernández Penagos - Profesional de Apoyo oficina de Infraestructura FDLE
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794DD0D15C887449145E6347F25AA25" ma:contentTypeVersion="11" ma:contentTypeDescription="Crear nuevo documento." ma:contentTypeScope="" ma:versionID="aedcc7b9660a4dcc1dcec7bdef82b16f">
  <xsd:schema xmlns:xsd="http://www.w3.org/2001/XMLSchema" xmlns:xs="http://www.w3.org/2001/XMLSchema" xmlns:p="http://schemas.microsoft.com/office/2006/metadata/properties" xmlns:ns3="01cd8225-e17f-40e8-b442-775dc48868ab" xmlns:ns4="93c051ad-7e17-44e6-9b57-790d35f2e520" targetNamespace="http://schemas.microsoft.com/office/2006/metadata/properties" ma:root="true" ma:fieldsID="2da91f68b9e8616a0cd2def271c92455" ns3:_="" ns4:_="">
    <xsd:import namespace="01cd8225-e17f-40e8-b442-775dc48868ab"/>
    <xsd:import namespace="93c051ad-7e17-44e6-9b57-790d35f2e52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d8225-e17f-40e8-b442-775dc48868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c051ad-7e17-44e6-9b57-790d35f2e52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FC9B0B-B829-4B42-A428-C0F6311A2C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cd8225-e17f-40e8-b442-775dc48868ab"/>
    <ds:schemaRef ds:uri="93c051ad-7e17-44e6-9b57-790d35f2e52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DBD4853-726E-40CC-AE57-29FA8766CEFF}">
  <ds:schemaRefs>
    <ds:schemaRef ds:uri="http://schemas.microsoft.com/office/2006/metadata/properties"/>
    <ds:schemaRef ds:uri="http://www.w3.org/XML/1998/namespace"/>
    <ds:schemaRef ds:uri="01cd8225-e17f-40e8-b442-775dc48868ab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93c051ad-7e17-44e6-9b57-790d35f2e520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03E25B9-C0BD-4227-AA13-6800F1A2E9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040822 rafael (2)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Melissa Morales Cano</dc:creator>
  <cp:lastModifiedBy>Jose Luis</cp:lastModifiedBy>
  <dcterms:created xsi:type="dcterms:W3CDTF">2022-08-16T20:54:50Z</dcterms:created>
  <dcterms:modified xsi:type="dcterms:W3CDTF">2022-10-03T22:31:25Z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0x010100D794DD0D15C887449145E6347F25AA25</vt:lpwstr>
  </property>
</Properties>
</file>