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ques Nacionales\Procesos contractuales\Selección Abreviada\2022\Subasta\DTAO-SASI-F-001-2022 Materiales e insumos\29 REPORTES SUBASTA\"/>
    </mc:Choice>
  </mc:AlternateContent>
  <bookViews>
    <workbookView xWindow="0" yWindow="0" windowWidth="23040" windowHeight="747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9" i="1" s="1"/>
  <c r="E25" i="1"/>
  <c r="G26" i="1"/>
  <c r="G27" i="1" s="1"/>
  <c r="G28" i="1" s="1"/>
  <c r="G12" i="1"/>
  <c r="G13" i="1" s="1"/>
  <c r="G4" i="1"/>
  <c r="G5" i="1" s="1"/>
  <c r="G6" i="1" s="1"/>
  <c r="E3" i="1"/>
  <c r="E5" i="1" s="1"/>
  <c r="E7" i="1" s="1"/>
  <c r="C20" i="1"/>
  <c r="C18" i="1" s="1"/>
  <c r="B18" i="1"/>
  <c r="B15" i="1"/>
  <c r="B12" i="1"/>
  <c r="G14" i="1" l="1"/>
  <c r="E11" i="1"/>
  <c r="E13" i="1" s="1"/>
  <c r="E15" i="1" s="1"/>
</calcChain>
</file>

<file path=xl/sharedStrings.xml><?xml version="1.0" encoding="utf-8"?>
<sst xmlns="http://schemas.openxmlformats.org/spreadsheetml/2006/main" count="50" uniqueCount="19">
  <si>
    <t>SEVERAL PARTS</t>
  </si>
  <si>
    <t>INICIAL</t>
  </si>
  <si>
    <t>orq</t>
  </si>
  <si>
    <t>selva</t>
  </si>
  <si>
    <t>ORGANIAGRO</t>
  </si>
  <si>
    <t>DISERMED</t>
  </si>
  <si>
    <t>SUBASTA</t>
  </si>
  <si>
    <t>MARGEN M.M. 0,5%</t>
  </si>
  <si>
    <t>VALOR QUE DEBE MEJORAR</t>
  </si>
  <si>
    <t>VERIFICACIÓN</t>
  </si>
  <si>
    <t>COORP HACIENDO SUR</t>
  </si>
  <si>
    <t>SOLUCIONES AMBIENTALES DEL SUR</t>
  </si>
  <si>
    <t>VER. ART BAJO</t>
  </si>
  <si>
    <t>P.O.</t>
  </si>
  <si>
    <t>VALOR ART BAJO</t>
  </si>
  <si>
    <t>verificación porcentaje de descuento subasta GRUPO 1 GALERAS</t>
  </si>
  <si>
    <t>verificación porcentaje de descuento subasta GRUPO 2 ORQUÍDEAS Y SELVA</t>
  </si>
  <si>
    <t>verificación porcentaje de descuento subasta GRUPO 3 NEVADO DEL HUILA</t>
  </si>
  <si>
    <t>Posición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</si>
</sst>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65">
    <xf numFmtId="0" fontId="0" fillId="0" borderId="0" xfId="0"/>
    <xf numFmtId="0" fontId="0" fillId="0" borderId="2" xfId="0" applyBorder="1"/>
    <xf numFmtId="0" fontId="0" fillId="0" borderId="7" xfId="0" applyBorder="1" applyAlignment="1">
      <alignment horizontal="right"/>
    </xf>
    <xf numFmtId="44" fontId="0" fillId="0" borderId="8" xfId="2" applyFont="1" applyBorder="1"/>
    <xf numFmtId="0" fontId="0" fillId="4" borderId="4" xfId="0" applyFill="1" applyBorder="1" applyAlignment="1">
      <alignment horizontal="right"/>
    </xf>
    <xf numFmtId="44" fontId="0" fillId="4" borderId="5" xfId="2" applyFont="1" applyFill="1" applyBorder="1"/>
    <xf numFmtId="44" fontId="0" fillId="4" borderId="6" xfId="2" applyFont="1" applyFill="1" applyBorder="1"/>
    <xf numFmtId="0" fontId="0" fillId="4" borderId="7" xfId="0" applyFill="1" applyBorder="1" applyAlignment="1">
      <alignment horizontal="right"/>
    </xf>
    <xf numFmtId="44" fontId="0" fillId="4" borderId="1" xfId="2" applyFont="1" applyFill="1" applyBorder="1"/>
    <xf numFmtId="44" fontId="0" fillId="4" borderId="8" xfId="2" applyFont="1" applyFill="1" applyBorder="1"/>
    <xf numFmtId="0" fontId="0" fillId="4" borderId="9" xfId="0" applyFill="1" applyBorder="1" applyAlignment="1">
      <alignment horizontal="right"/>
    </xf>
    <xf numFmtId="44" fontId="0" fillId="4" borderId="10" xfId="2" applyFont="1" applyFill="1" applyBorder="1"/>
    <xf numFmtId="44" fontId="0" fillId="4" borderId="11" xfId="2" applyFont="1" applyFill="1" applyBorder="1"/>
    <xf numFmtId="44" fontId="0" fillId="5" borderId="5" xfId="2" applyFont="1" applyFill="1" applyBorder="1"/>
    <xf numFmtId="44" fontId="0" fillId="5" borderId="6" xfId="2" applyFont="1" applyFill="1" applyBorder="1"/>
    <xf numFmtId="0" fontId="0" fillId="5" borderId="7" xfId="0" applyFill="1" applyBorder="1" applyAlignment="1">
      <alignment horizontal="right"/>
    </xf>
    <xf numFmtId="44" fontId="0" fillId="5" borderId="1" xfId="2" applyFont="1" applyFill="1" applyBorder="1"/>
    <xf numFmtId="44" fontId="0" fillId="5" borderId="8" xfId="2" applyFont="1" applyFill="1" applyBorder="1"/>
    <xf numFmtId="0" fontId="0" fillId="5" borderId="9" xfId="0" applyFill="1" applyBorder="1" applyAlignment="1">
      <alignment horizontal="right"/>
    </xf>
    <xf numFmtId="44" fontId="0" fillId="5" borderId="10" xfId="2" applyFont="1" applyFill="1" applyBorder="1"/>
    <xf numFmtId="44" fontId="0" fillId="5" borderId="11" xfId="2" applyFont="1" applyFill="1" applyBorder="1"/>
    <xf numFmtId="0" fontId="0" fillId="6" borderId="4" xfId="0" applyFill="1" applyBorder="1" applyAlignment="1">
      <alignment horizontal="right"/>
    </xf>
    <xf numFmtId="44" fontId="0" fillId="6" borderId="5" xfId="2" applyFont="1" applyFill="1" applyBorder="1"/>
    <xf numFmtId="44" fontId="0" fillId="6" borderId="6" xfId="2" applyFont="1" applyFill="1" applyBorder="1"/>
    <xf numFmtId="0" fontId="0" fillId="6" borderId="7" xfId="0" applyFill="1" applyBorder="1" applyAlignment="1">
      <alignment horizontal="right"/>
    </xf>
    <xf numFmtId="44" fontId="0" fillId="6" borderId="1" xfId="2" applyFont="1" applyFill="1" applyBorder="1"/>
    <xf numFmtId="44" fontId="0" fillId="6" borderId="8" xfId="2" applyFont="1" applyFill="1" applyBorder="1"/>
    <xf numFmtId="0" fontId="0" fillId="6" borderId="9" xfId="0" applyFill="1" applyBorder="1" applyAlignment="1">
      <alignment horizontal="right"/>
    </xf>
    <xf numFmtId="44" fontId="0" fillId="6" borderId="10" xfId="2" applyFont="1" applyFill="1" applyBorder="1"/>
    <xf numFmtId="44" fontId="0" fillId="6" borderId="11" xfId="2" applyFont="1" applyFill="1" applyBorder="1"/>
    <xf numFmtId="0" fontId="2" fillId="2" borderId="4" xfId="3" applyBorder="1" applyAlignment="1">
      <alignment horizontal="right"/>
    </xf>
    <xf numFmtId="0" fontId="0" fillId="7" borderId="12" xfId="0" applyFill="1" applyBorder="1"/>
    <xf numFmtId="0" fontId="0" fillId="8" borderId="13" xfId="0" applyFill="1" applyBorder="1"/>
    <xf numFmtId="44" fontId="0" fillId="7" borderId="13" xfId="2" applyFont="1" applyFill="1" applyBorder="1"/>
    <xf numFmtId="0" fontId="0" fillId="8" borderId="14" xfId="0" applyFill="1" applyBorder="1"/>
    <xf numFmtId="0" fontId="0" fillId="9" borderId="12" xfId="0" applyFill="1" applyBorder="1"/>
    <xf numFmtId="44" fontId="0" fillId="9" borderId="13" xfId="0" applyNumberFormat="1" applyFill="1" applyBorder="1"/>
    <xf numFmtId="44" fontId="0" fillId="0" borderId="0" xfId="0" applyNumberFormat="1" applyFill="1" applyBorder="1"/>
    <xf numFmtId="0" fontId="0" fillId="0" borderId="0" xfId="0" applyFill="1" applyBorder="1"/>
    <xf numFmtId="0" fontId="0" fillId="0" borderId="5" xfId="0" applyBorder="1"/>
    <xf numFmtId="0" fontId="0" fillId="0" borderId="6" xfId="0" applyBorder="1"/>
    <xf numFmtId="0" fontId="0" fillId="5" borderId="18" xfId="0" applyFill="1" applyBorder="1" applyAlignment="1">
      <alignment horizontal="right"/>
    </xf>
    <xf numFmtId="44" fontId="0" fillId="5" borderId="3" xfId="2" applyFont="1" applyFill="1" applyBorder="1"/>
    <xf numFmtId="44" fontId="0" fillId="5" borderId="19" xfId="2" applyFont="1" applyFill="1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0" xfId="0" applyFill="1"/>
    <xf numFmtId="44" fontId="0" fillId="7" borderId="5" xfId="2" applyFont="1" applyFill="1" applyBorder="1"/>
    <xf numFmtId="9" fontId="0" fillId="0" borderId="7" xfId="0" applyNumberFormat="1" applyBorder="1"/>
    <xf numFmtId="44" fontId="0" fillId="0" borderId="8" xfId="0" applyNumberFormat="1" applyBorder="1"/>
    <xf numFmtId="0" fontId="0" fillId="0" borderId="11" xfId="0" applyFill="1" applyBorder="1"/>
    <xf numFmtId="0" fontId="0" fillId="4" borderId="21" xfId="0" applyFill="1" applyBorder="1" applyAlignment="1">
      <alignment horizontal="right"/>
    </xf>
    <xf numFmtId="44" fontId="0" fillId="4" borderId="22" xfId="2" applyFont="1" applyFill="1" applyBorder="1"/>
    <xf numFmtId="0" fontId="0" fillId="0" borderId="15" xfId="0" applyBorder="1"/>
    <xf numFmtId="0" fontId="0" fillId="0" borderId="16" xfId="0" applyBorder="1"/>
    <xf numFmtId="44" fontId="2" fillId="2" borderId="6" xfId="3" applyNumberFormat="1" applyBorder="1"/>
    <xf numFmtId="0" fontId="0" fillId="8" borderId="21" xfId="0" applyFill="1" applyBorder="1" applyAlignment="1">
      <alignment horizontal="right"/>
    </xf>
    <xf numFmtId="44" fontId="0" fillId="8" borderId="22" xfId="2" applyFont="1" applyFill="1" applyBorder="1"/>
    <xf numFmtId="44" fontId="0" fillId="8" borderId="23" xfId="2" applyFont="1" applyFill="1" applyBorder="1"/>
    <xf numFmtId="44" fontId="2" fillId="2" borderId="23" xfId="3" applyNumberFormat="1" applyBorder="1"/>
    <xf numFmtId="43" fontId="0" fillId="0" borderId="0" xfId="1" applyFont="1" applyFill="1" applyBorder="1"/>
    <xf numFmtId="44" fontId="3" fillId="3" borderId="6" xfId="4" applyNumberFormat="1" applyBorder="1"/>
    <xf numFmtId="0" fontId="0" fillId="0" borderId="20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</cellXfs>
  <cellStyles count="5">
    <cellStyle name="Bueno" xfId="3" builtinId="26"/>
    <cellStyle name="Incorrecto" xfId="4" builtinId="27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8" workbookViewId="0">
      <selection activeCell="B18" sqref="B18"/>
    </sheetView>
  </sheetViews>
  <sheetFormatPr baseColWidth="10" defaultRowHeight="14.4" x14ac:dyDescent="0.3"/>
  <cols>
    <col min="1" max="1" width="39.6640625" bestFit="1" customWidth="1"/>
    <col min="2" max="3" width="15.33203125" bestFit="1" customWidth="1"/>
    <col min="4" max="4" width="11.5546875" style="61"/>
    <col min="5" max="5" width="24.109375" bestFit="1" customWidth="1"/>
    <col min="6" max="7" width="15.33203125" bestFit="1" customWidth="1"/>
  </cols>
  <sheetData>
    <row r="1" spans="1:7" ht="15" thickBot="1" x14ac:dyDescent="0.35">
      <c r="A1" s="44" t="s">
        <v>15</v>
      </c>
      <c r="B1" s="39"/>
      <c r="C1" s="40"/>
    </row>
    <row r="2" spans="1:7" ht="15" thickBot="1" x14ac:dyDescent="0.35">
      <c r="A2" s="54"/>
      <c r="B2" s="1" t="s">
        <v>1</v>
      </c>
      <c r="C2" s="55" t="s">
        <v>6</v>
      </c>
      <c r="D2" s="61" t="s">
        <v>18</v>
      </c>
      <c r="E2" s="31" t="s">
        <v>7</v>
      </c>
      <c r="F2" s="63" t="s">
        <v>12</v>
      </c>
      <c r="G2" s="64"/>
    </row>
    <row r="3" spans="1:7" ht="15" thickBot="1" x14ac:dyDescent="0.35">
      <c r="A3" s="30" t="s">
        <v>10</v>
      </c>
      <c r="B3" s="48">
        <v>75369341</v>
      </c>
      <c r="C3" s="56">
        <v>63302355.200000003</v>
      </c>
      <c r="D3" s="61">
        <v>1</v>
      </c>
      <c r="E3" s="33">
        <f>+B3*0.5%</f>
        <v>376846.70500000002</v>
      </c>
      <c r="F3" s="2" t="s">
        <v>13</v>
      </c>
      <c r="G3" s="3">
        <v>75702831</v>
      </c>
    </row>
    <row r="4" spans="1:7" ht="15" thickBot="1" x14ac:dyDescent="0.35">
      <c r="A4" s="41" t="s">
        <v>0</v>
      </c>
      <c r="B4" s="42">
        <v>75691621</v>
      </c>
      <c r="C4" s="43">
        <v>66368104.079999998</v>
      </c>
      <c r="D4" s="61">
        <v>3</v>
      </c>
      <c r="E4" s="35" t="s">
        <v>8</v>
      </c>
      <c r="F4" s="49">
        <v>0.2</v>
      </c>
      <c r="G4" s="50">
        <f>+F4*G3</f>
        <v>15140566.200000001</v>
      </c>
    </row>
    <row r="5" spans="1:7" ht="15" thickBot="1" x14ac:dyDescent="0.35">
      <c r="A5" s="21" t="s">
        <v>4</v>
      </c>
      <c r="B5" s="22">
        <v>75702831</v>
      </c>
      <c r="C5" s="23"/>
      <c r="D5" s="61">
        <v>4</v>
      </c>
      <c r="E5" s="36">
        <f>+B3-E3</f>
        <v>74992494.295000002</v>
      </c>
      <c r="F5" s="45" t="s">
        <v>14</v>
      </c>
      <c r="G5" s="50">
        <f>+G3-G4</f>
        <v>60562264.799999997</v>
      </c>
    </row>
    <row r="6" spans="1:7" ht="15" thickBot="1" x14ac:dyDescent="0.35">
      <c r="A6" s="4" t="s">
        <v>5</v>
      </c>
      <c r="B6" s="5">
        <v>75702831</v>
      </c>
      <c r="C6" s="6"/>
      <c r="D6" s="61">
        <v>5</v>
      </c>
      <c r="E6" s="34" t="s">
        <v>9</v>
      </c>
      <c r="F6" s="46" t="s">
        <v>9</v>
      </c>
      <c r="G6" s="51" t="str">
        <f>+IF(G5&lt;C3, "NO REQUERIR","REQUERIR")</f>
        <v>NO REQUERIR</v>
      </c>
    </row>
    <row r="7" spans="1:7" ht="15" thickBot="1" x14ac:dyDescent="0.35">
      <c r="A7" s="57" t="s">
        <v>11</v>
      </c>
      <c r="B7" s="58">
        <v>75702831</v>
      </c>
      <c r="C7" s="59">
        <v>64382355.200000003</v>
      </c>
      <c r="D7" s="61">
        <v>2</v>
      </c>
      <c r="E7" s="32" t="str">
        <f>+IF(E5&lt;C3, "NO MEJORA","MEJORA")</f>
        <v>MEJORA</v>
      </c>
    </row>
    <row r="8" spans="1:7" x14ac:dyDescent="0.3">
      <c r="A8" s="47"/>
      <c r="B8" s="47"/>
      <c r="C8" s="47"/>
      <c r="E8" s="37"/>
    </row>
    <row r="9" spans="1:7" ht="15" thickBot="1" x14ac:dyDescent="0.35">
      <c r="A9" s="47"/>
      <c r="B9" s="47"/>
      <c r="C9" s="47"/>
      <c r="E9" s="38"/>
    </row>
    <row r="10" spans="1:7" x14ac:dyDescent="0.3">
      <c r="A10" s="44" t="s">
        <v>16</v>
      </c>
      <c r="B10" s="39"/>
      <c r="C10" s="40"/>
      <c r="E10" s="31" t="s">
        <v>7</v>
      </c>
      <c r="F10" s="63" t="s">
        <v>12</v>
      </c>
      <c r="G10" s="64"/>
    </row>
    <row r="11" spans="1:7" ht="15" thickBot="1" x14ac:dyDescent="0.35">
      <c r="A11" s="54"/>
      <c r="B11" s="1" t="s">
        <v>1</v>
      </c>
      <c r="C11" s="55" t="s">
        <v>6</v>
      </c>
      <c r="D11" s="61" t="s">
        <v>18</v>
      </c>
      <c r="E11" s="33">
        <f>+B12*0.5%</f>
        <v>159597.22</v>
      </c>
      <c r="F11" s="2" t="s">
        <v>13</v>
      </c>
      <c r="G11" s="3">
        <v>31920344</v>
      </c>
    </row>
    <row r="12" spans="1:7" x14ac:dyDescent="0.3">
      <c r="A12" s="30" t="s">
        <v>0</v>
      </c>
      <c r="B12" s="16">
        <f>+B13+B14</f>
        <v>31919444</v>
      </c>
      <c r="C12" s="14"/>
      <c r="D12" s="61">
        <v>1</v>
      </c>
      <c r="E12" s="35" t="s">
        <v>8</v>
      </c>
      <c r="F12" s="49">
        <v>0.2</v>
      </c>
      <c r="G12" s="50">
        <f>+F12*G11</f>
        <v>6384068.8000000007</v>
      </c>
    </row>
    <row r="13" spans="1:7" ht="15" thickBot="1" x14ac:dyDescent="0.35">
      <c r="A13" s="15" t="s">
        <v>2</v>
      </c>
      <c r="B13" s="16">
        <v>14185910</v>
      </c>
      <c r="C13" s="17"/>
      <c r="E13" s="36">
        <f>+B12-E11</f>
        <v>31759846.780000001</v>
      </c>
      <c r="F13" s="45" t="s">
        <v>14</v>
      </c>
      <c r="G13" s="50">
        <f>+G11-G12</f>
        <v>25536275.199999999</v>
      </c>
    </row>
    <row r="14" spans="1:7" ht="15" thickBot="1" x14ac:dyDescent="0.35">
      <c r="A14" s="18" t="s">
        <v>3</v>
      </c>
      <c r="B14" s="19">
        <v>17733534</v>
      </c>
      <c r="C14" s="20"/>
      <c r="E14" s="34" t="s">
        <v>9</v>
      </c>
      <c r="F14" s="46" t="s">
        <v>9</v>
      </c>
      <c r="G14" s="51" t="str">
        <f>+IF(G13&lt;C18, "NO REQUERIR","REQUERIR")</f>
        <v>NO REQUERIR</v>
      </c>
    </row>
    <row r="15" spans="1:7" ht="15" thickBot="1" x14ac:dyDescent="0.35">
      <c r="A15" s="21" t="s">
        <v>4</v>
      </c>
      <c r="B15" s="22">
        <f>+B16+B17</f>
        <v>31920344</v>
      </c>
      <c r="C15" s="23"/>
      <c r="D15" s="61">
        <v>2</v>
      </c>
      <c r="E15" s="32" t="str">
        <f>+IF(E13&lt;C18, "NO MEJORA","MEJORA")</f>
        <v>NO MEJORA</v>
      </c>
    </row>
    <row r="16" spans="1:7" x14ac:dyDescent="0.3">
      <c r="A16" s="24" t="s">
        <v>2</v>
      </c>
      <c r="B16" s="25">
        <v>14186276</v>
      </c>
      <c r="C16" s="26"/>
    </row>
    <row r="17" spans="1:7" ht="15" thickBot="1" x14ac:dyDescent="0.35">
      <c r="A17" s="27" t="s">
        <v>3</v>
      </c>
      <c r="B17" s="28">
        <v>17734068</v>
      </c>
      <c r="C17" s="29"/>
    </row>
    <row r="18" spans="1:7" x14ac:dyDescent="0.3">
      <c r="A18" s="4" t="s">
        <v>5</v>
      </c>
      <c r="B18" s="5">
        <f>+B19+B20</f>
        <v>31920344</v>
      </c>
      <c r="C18" s="62">
        <f>+C19+C20</f>
        <v>31848336</v>
      </c>
      <c r="D18" s="61">
        <v>3</v>
      </c>
    </row>
    <row r="19" spans="1:7" x14ac:dyDescent="0.3">
      <c r="A19" s="7" t="s">
        <v>2</v>
      </c>
      <c r="B19" s="8">
        <v>14186276</v>
      </c>
      <c r="C19" s="9">
        <v>14114268</v>
      </c>
    </row>
    <row r="20" spans="1:7" ht="15" thickBot="1" x14ac:dyDescent="0.35">
      <c r="A20" s="10" t="s">
        <v>3</v>
      </c>
      <c r="B20" s="11">
        <v>17734068</v>
      </c>
      <c r="C20" s="12">
        <f>B20</f>
        <v>17734068</v>
      </c>
    </row>
    <row r="22" spans="1:7" ht="15" thickBot="1" x14ac:dyDescent="0.35"/>
    <row r="23" spans="1:7" ht="15" thickBot="1" x14ac:dyDescent="0.35">
      <c r="A23" s="44" t="s">
        <v>17</v>
      </c>
      <c r="B23" s="39"/>
      <c r="C23" s="40"/>
    </row>
    <row r="24" spans="1:7" ht="15" thickBot="1" x14ac:dyDescent="0.35">
      <c r="A24" s="54"/>
      <c r="B24" s="1" t="s">
        <v>1</v>
      </c>
      <c r="C24" s="55" t="s">
        <v>6</v>
      </c>
      <c r="D24" s="61" t="s">
        <v>18</v>
      </c>
      <c r="E24" s="31" t="s">
        <v>7</v>
      </c>
      <c r="F24" s="63" t="s">
        <v>12</v>
      </c>
      <c r="G24" s="64"/>
    </row>
    <row r="25" spans="1:7" ht="15" thickBot="1" x14ac:dyDescent="0.35">
      <c r="A25" s="30" t="s">
        <v>0</v>
      </c>
      <c r="B25" s="13">
        <v>24341006</v>
      </c>
      <c r="C25" s="14"/>
      <c r="D25" s="61">
        <v>2</v>
      </c>
      <c r="E25" s="33">
        <f>+B25*0.5%</f>
        <v>121705.03</v>
      </c>
      <c r="F25" s="2" t="s">
        <v>13</v>
      </c>
      <c r="G25" s="3">
        <v>24341750</v>
      </c>
    </row>
    <row r="26" spans="1:7" ht="15" thickBot="1" x14ac:dyDescent="0.35">
      <c r="A26" s="21" t="s">
        <v>4</v>
      </c>
      <c r="B26" s="22">
        <v>24341750</v>
      </c>
      <c r="C26" s="23"/>
      <c r="D26" s="61">
        <v>3</v>
      </c>
      <c r="E26" s="35" t="s">
        <v>8</v>
      </c>
      <c r="F26" s="49">
        <v>0.2</v>
      </c>
      <c r="G26" s="50">
        <f>+F26*G25</f>
        <v>4868350</v>
      </c>
    </row>
    <row r="27" spans="1:7" ht="15" thickBot="1" x14ac:dyDescent="0.35">
      <c r="A27" s="52" t="s">
        <v>5</v>
      </c>
      <c r="B27" s="53">
        <v>24341750</v>
      </c>
      <c r="C27" s="60">
        <v>24195694</v>
      </c>
      <c r="D27" s="61">
        <v>1</v>
      </c>
      <c r="E27" s="36">
        <f>+B25-E25</f>
        <v>24219300.969999999</v>
      </c>
      <c r="F27" s="45" t="s">
        <v>14</v>
      </c>
      <c r="G27" s="50">
        <f>+G25-G26</f>
        <v>19473400</v>
      </c>
    </row>
    <row r="28" spans="1:7" ht="15" thickBot="1" x14ac:dyDescent="0.35">
      <c r="E28" s="34" t="s">
        <v>9</v>
      </c>
      <c r="F28" s="46" t="s">
        <v>9</v>
      </c>
      <c r="G28" s="51" t="str">
        <f>+IF(G27&lt;C27, "NO REQUERIR","REQUERIR")</f>
        <v>NO REQUERIR</v>
      </c>
    </row>
    <row r="29" spans="1:7" ht="15" thickBot="1" x14ac:dyDescent="0.35">
      <c r="E29" s="32" t="str">
        <f>+IF(E27&lt;C27, "NO MEJORA","MEJORA")</f>
        <v>MEJORA</v>
      </c>
    </row>
  </sheetData>
  <mergeCells count="3">
    <mergeCell ref="F2:G2"/>
    <mergeCell ref="F10:G10"/>
    <mergeCell ref="F24:G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Perafan</dc:creator>
  <cp:lastModifiedBy>Guillermo Perafan</cp:lastModifiedBy>
  <dcterms:created xsi:type="dcterms:W3CDTF">2022-10-04T15:55:25Z</dcterms:created>
  <dcterms:modified xsi:type="dcterms:W3CDTF">2022-10-04T21:02:36Z</dcterms:modified>
</cp:coreProperties>
</file>