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Proceso Dotación Casas Culturales - Fortalecimiento\"/>
    </mc:Choice>
  </mc:AlternateContent>
  <bookViews>
    <workbookView xWindow="0" yWindow="0" windowWidth="15300" windowHeight="6615"/>
  </bookViews>
  <sheets>
    <sheet name="VALOR TOTAL DEL PROCESO " sheetId="8" r:id="rId1"/>
    <sheet name="GRUPO 1 MOBILIARIO" sheetId="3" r:id="rId2"/>
    <sheet name="GRUPO 2 AUDIO, VIDEO Y TECNO" sheetId="4" r:id="rId3"/>
    <sheet name="GRUPO 3 ARTES GRÁFICAS" sheetId="2" r:id="rId4"/>
    <sheet name="ITEM PARA CADA CASA" sheetId="7" r:id="rId5"/>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V25" i="4" l="1"/>
  <c r="V26" i="4"/>
  <c r="AD4" i="2"/>
  <c r="AD22" i="2"/>
  <c r="AD21" i="2"/>
  <c r="AD15" i="3" l="1"/>
  <c r="AD14" i="3"/>
  <c r="AD16" i="3"/>
  <c r="AD6" i="3"/>
  <c r="AD23" i="2"/>
  <c r="AE6" i="3" l="1"/>
  <c r="AF6" i="3" s="1"/>
  <c r="AG6" i="3" s="1"/>
  <c r="S6" i="3"/>
  <c r="AD29" i="2" l="1"/>
  <c r="R4" i="2"/>
  <c r="V5" i="4"/>
  <c r="K104" i="7" l="1"/>
  <c r="AE4" i="2" l="1"/>
  <c r="AD5" i="2"/>
  <c r="AD6" i="2"/>
  <c r="AD7" i="2"/>
  <c r="AD8" i="2"/>
  <c r="AD9" i="2"/>
  <c r="AD10" i="2"/>
  <c r="AD11" i="2"/>
  <c r="AD12" i="2"/>
  <c r="AD13" i="2"/>
  <c r="AD14" i="2"/>
  <c r="AD15" i="2"/>
  <c r="AD16" i="2"/>
  <c r="AD17" i="2"/>
  <c r="AD18" i="2"/>
  <c r="AD19" i="2"/>
  <c r="AD20" i="2"/>
  <c r="AD24" i="2"/>
  <c r="K23" i="4"/>
  <c r="L3" i="8" l="1"/>
  <c r="AD27" i="2" l="1"/>
  <c r="V18" i="4"/>
  <c r="W26" i="4"/>
  <c r="X26" i="4" s="1"/>
  <c r="Y26" i="4" s="1"/>
  <c r="V24" i="4"/>
  <c r="W24" i="4" s="1"/>
  <c r="X24" i="4" s="1"/>
  <c r="Y24" i="4" s="1"/>
  <c r="Y27" i="4" s="1"/>
  <c r="V23" i="4"/>
  <c r="W23" i="4" s="1"/>
  <c r="X23" i="4" s="1"/>
  <c r="Y23" i="4" s="1"/>
  <c r="V10" i="4"/>
  <c r="V7" i="4"/>
  <c r="W7" i="4" s="1"/>
  <c r="S26" i="4"/>
  <c r="T26" i="4" s="1"/>
  <c r="O26" i="4"/>
  <c r="P26" i="4" s="1"/>
  <c r="K26" i="4"/>
  <c r="L26" i="4" s="1"/>
  <c r="W25" i="4"/>
  <c r="X25" i="4" s="1"/>
  <c r="Y25" i="4" s="1"/>
  <c r="S25" i="4"/>
  <c r="T25" i="4" s="1"/>
  <c r="O25" i="4"/>
  <c r="P25" i="4" s="1"/>
  <c r="K25" i="4"/>
  <c r="L25" i="4" s="1"/>
  <c r="S24" i="4"/>
  <c r="T24" i="4" s="1"/>
  <c r="O24" i="4"/>
  <c r="P24" i="4" s="1"/>
  <c r="K24" i="4"/>
  <c r="L24" i="4" s="1"/>
  <c r="S23" i="4"/>
  <c r="T23" i="4" s="1"/>
  <c r="O23" i="4"/>
  <c r="P23" i="4" s="1"/>
  <c r="L23" i="4"/>
  <c r="V6" i="4"/>
  <c r="W6" i="4" s="1"/>
  <c r="V8" i="4"/>
  <c r="V9" i="4"/>
  <c r="V11" i="4"/>
  <c r="V12" i="4"/>
  <c r="V13" i="4"/>
  <c r="V14" i="4"/>
  <c r="V15" i="4"/>
  <c r="V16" i="4"/>
  <c r="V17" i="4"/>
  <c r="W5" i="4"/>
  <c r="X5" i="4" s="1"/>
  <c r="Y5" i="4" l="1"/>
  <c r="AF4" i="2"/>
  <c r="AG4" i="2" s="1"/>
  <c r="Z27" i="2"/>
  <c r="AA27" i="2" s="1"/>
  <c r="Z5" i="2"/>
  <c r="AA5" i="2" s="1"/>
  <c r="Z6" i="2"/>
  <c r="AA6" i="2" s="1"/>
  <c r="Z7" i="2"/>
  <c r="AA7" i="2" s="1"/>
  <c r="Z8" i="2"/>
  <c r="AA8" i="2" s="1"/>
  <c r="Z9" i="2"/>
  <c r="AA9" i="2" s="1"/>
  <c r="Z10" i="2"/>
  <c r="AA10" i="2" s="1"/>
  <c r="Z11" i="2"/>
  <c r="AA11" i="2" s="1"/>
  <c r="Z12" i="2"/>
  <c r="AA12" i="2" s="1"/>
  <c r="Z13" i="2"/>
  <c r="AA13" i="2" s="1"/>
  <c r="Z14" i="2"/>
  <c r="AA14" i="2" s="1"/>
  <c r="Z15" i="2"/>
  <c r="AA15" i="2" s="1"/>
  <c r="Z16" i="2"/>
  <c r="AA16" i="2" s="1"/>
  <c r="Z17" i="2"/>
  <c r="AA17" i="2" s="1"/>
  <c r="Z18" i="2"/>
  <c r="AA18" i="2" s="1"/>
  <c r="Z19" i="2"/>
  <c r="AA19" i="2" s="1"/>
  <c r="Z20" i="2"/>
  <c r="AA20" i="2" s="1"/>
  <c r="Z21" i="2"/>
  <c r="AA21" i="2" s="1"/>
  <c r="Z22" i="2"/>
  <c r="AA22" i="2" s="1"/>
  <c r="Z23" i="2"/>
  <c r="AA23" i="2" s="1"/>
  <c r="Z24" i="2"/>
  <c r="AA24" i="2" s="1"/>
  <c r="Z26" i="2"/>
  <c r="AA26" i="2" s="1"/>
  <c r="Z29" i="2"/>
  <c r="AA29" i="2" s="1"/>
  <c r="V29" i="2"/>
  <c r="W29" i="2" s="1"/>
  <c r="V27" i="2"/>
  <c r="W27" i="2" s="1"/>
  <c r="V26" i="2"/>
  <c r="W26" i="2" s="1"/>
  <c r="V5" i="2"/>
  <c r="W5" i="2" s="1"/>
  <c r="V6" i="2"/>
  <c r="W6" i="2" s="1"/>
  <c r="V7" i="2"/>
  <c r="W7" i="2" s="1"/>
  <c r="V8" i="2"/>
  <c r="W8" i="2" s="1"/>
  <c r="V9" i="2"/>
  <c r="W9" i="2" s="1"/>
  <c r="V10" i="2"/>
  <c r="W10" i="2" s="1"/>
  <c r="V11" i="2"/>
  <c r="W11" i="2" s="1"/>
  <c r="V12" i="2"/>
  <c r="W12" i="2" s="1"/>
  <c r="V13" i="2"/>
  <c r="W13" i="2" s="1"/>
  <c r="V14" i="2"/>
  <c r="W14" i="2" s="1"/>
  <c r="V15" i="2"/>
  <c r="W15" i="2" s="1"/>
  <c r="V16" i="2"/>
  <c r="W16" i="2" s="1"/>
  <c r="V17" i="2"/>
  <c r="W17" i="2" s="1"/>
  <c r="V18" i="2"/>
  <c r="W18" i="2" s="1"/>
  <c r="V19" i="2"/>
  <c r="W19" i="2" s="1"/>
  <c r="V20" i="2"/>
  <c r="W20" i="2" s="1"/>
  <c r="V21" i="2"/>
  <c r="W21" i="2" s="1"/>
  <c r="V22" i="2"/>
  <c r="W22" i="2" s="1"/>
  <c r="V23" i="2"/>
  <c r="W23" i="2" s="1"/>
  <c r="V24" i="2"/>
  <c r="W24" i="2" s="1"/>
  <c r="Z4" i="2"/>
  <c r="AA4" i="2" s="1"/>
  <c r="V4" i="2"/>
  <c r="W4" i="2" s="1"/>
  <c r="R29" i="2"/>
  <c r="S29" i="2" s="1"/>
  <c r="R27" i="2"/>
  <c r="S27" i="2" s="1"/>
  <c r="R26" i="2"/>
  <c r="S26" i="2" s="1"/>
  <c r="R5" i="2"/>
  <c r="S5" i="2" s="1"/>
  <c r="R6" i="2"/>
  <c r="S6" i="2" s="1"/>
  <c r="R7" i="2"/>
  <c r="S7" i="2" s="1"/>
  <c r="R8" i="2"/>
  <c r="S8" i="2" s="1"/>
  <c r="R9" i="2"/>
  <c r="S9" i="2" s="1"/>
  <c r="R10" i="2"/>
  <c r="S10" i="2" s="1"/>
  <c r="R11" i="2"/>
  <c r="S11" i="2" s="1"/>
  <c r="R12" i="2"/>
  <c r="S12" i="2" s="1"/>
  <c r="R13" i="2"/>
  <c r="S13" i="2" s="1"/>
  <c r="R14" i="2"/>
  <c r="S14" i="2" s="1"/>
  <c r="R15" i="2"/>
  <c r="S15" i="2" s="1"/>
  <c r="R16" i="2"/>
  <c r="S16" i="2" s="1"/>
  <c r="R17" i="2"/>
  <c r="S17" i="2" s="1"/>
  <c r="R18" i="2"/>
  <c r="S18" i="2" s="1"/>
  <c r="R19" i="2"/>
  <c r="S19" i="2" s="1"/>
  <c r="R20" i="2"/>
  <c r="S20" i="2" s="1"/>
  <c r="R21" i="2"/>
  <c r="S21" i="2" s="1"/>
  <c r="R22" i="2"/>
  <c r="S22" i="2" s="1"/>
  <c r="R23" i="2"/>
  <c r="S23" i="2" s="1"/>
  <c r="R24" i="2"/>
  <c r="S24" i="2" s="1"/>
  <c r="S4" i="2"/>
  <c r="S5" i="4"/>
  <c r="T5" i="4" s="1"/>
  <c r="S6" i="4"/>
  <c r="T6" i="4" s="1"/>
  <c r="S7" i="4"/>
  <c r="T7" i="4" s="1"/>
  <c r="S8" i="4"/>
  <c r="T8" i="4" s="1"/>
  <c r="S9" i="4"/>
  <c r="T9" i="4" s="1"/>
  <c r="S10" i="4"/>
  <c r="T10" i="4" s="1"/>
  <c r="S11" i="4"/>
  <c r="T11" i="4" s="1"/>
  <c r="S12" i="4"/>
  <c r="T12" i="4" s="1"/>
  <c r="S13" i="4"/>
  <c r="T13" i="4" s="1"/>
  <c r="S14" i="4"/>
  <c r="T14" i="4" s="1"/>
  <c r="S15" i="4"/>
  <c r="T15" i="4" s="1"/>
  <c r="S16" i="4"/>
  <c r="T16" i="4" s="1"/>
  <c r="S17" i="4"/>
  <c r="T17" i="4" s="1"/>
  <c r="S18" i="4"/>
  <c r="T18" i="4" s="1"/>
  <c r="O5" i="4"/>
  <c r="P5" i="4" s="1"/>
  <c r="O6" i="4"/>
  <c r="P6" i="4" s="1"/>
  <c r="O7" i="4"/>
  <c r="P7" i="4" s="1"/>
  <c r="O8" i="4"/>
  <c r="P8" i="4" s="1"/>
  <c r="O9" i="4"/>
  <c r="P9" i="4" s="1"/>
  <c r="O10" i="4"/>
  <c r="P10" i="4" s="1"/>
  <c r="O11" i="4"/>
  <c r="P11" i="4" s="1"/>
  <c r="O12" i="4"/>
  <c r="P12" i="4" s="1"/>
  <c r="O13" i="4"/>
  <c r="P13" i="4" s="1"/>
  <c r="O14" i="4"/>
  <c r="P14" i="4" s="1"/>
  <c r="O15" i="4"/>
  <c r="P15" i="4" s="1"/>
  <c r="O16" i="4"/>
  <c r="P16" i="4" s="1"/>
  <c r="O17" i="4"/>
  <c r="P17" i="4" s="1"/>
  <c r="O18" i="4"/>
  <c r="P18" i="4" s="1"/>
  <c r="K5" i="4"/>
  <c r="L5" i="4" s="1"/>
  <c r="K6" i="4"/>
  <c r="L6" i="4" s="1"/>
  <c r="K7" i="4"/>
  <c r="L7" i="4" s="1"/>
  <c r="K8" i="4"/>
  <c r="L8" i="4" s="1"/>
  <c r="K9" i="4"/>
  <c r="L9" i="4" s="1"/>
  <c r="K10" i="4"/>
  <c r="L10" i="4" s="1"/>
  <c r="K11" i="4"/>
  <c r="L11" i="4" s="1"/>
  <c r="K12" i="4"/>
  <c r="L12" i="4" s="1"/>
  <c r="K13" i="4"/>
  <c r="L13" i="4" s="1"/>
  <c r="K14" i="4"/>
  <c r="L14" i="4" s="1"/>
  <c r="K15" i="4"/>
  <c r="L15" i="4" s="1"/>
  <c r="K16" i="4"/>
  <c r="L16" i="4" s="1"/>
  <c r="K17" i="4"/>
  <c r="L17" i="4" s="1"/>
  <c r="K18" i="4"/>
  <c r="L18" i="4" s="1"/>
  <c r="W6" i="3"/>
  <c r="X6" i="3" s="1"/>
  <c r="AA7" i="3"/>
  <c r="AB7" i="3" s="1"/>
  <c r="AA8" i="3"/>
  <c r="AB8" i="3" s="1"/>
  <c r="AA9" i="3"/>
  <c r="AB9" i="3" s="1"/>
  <c r="AA10" i="3"/>
  <c r="AB10" i="3" s="1"/>
  <c r="AA11" i="3"/>
  <c r="AB11" i="3" s="1"/>
  <c r="AA12" i="3"/>
  <c r="AB12" i="3" s="1"/>
  <c r="AA13" i="3"/>
  <c r="AB13" i="3" s="1"/>
  <c r="AA14" i="3"/>
  <c r="AB14" i="3" s="1"/>
  <c r="AA15" i="3"/>
  <c r="AB15" i="3" s="1"/>
  <c r="AA16" i="3"/>
  <c r="AB16" i="3" s="1"/>
  <c r="AA17" i="3"/>
  <c r="AB17" i="3" s="1"/>
  <c r="W17" i="3"/>
  <c r="X17" i="3" s="1"/>
  <c r="W7" i="3"/>
  <c r="X7" i="3" s="1"/>
  <c r="W8" i="3"/>
  <c r="X8" i="3" s="1"/>
  <c r="W9" i="3"/>
  <c r="X9" i="3" s="1"/>
  <c r="W10" i="3"/>
  <c r="X10" i="3" s="1"/>
  <c r="W11" i="3"/>
  <c r="X11" i="3" s="1"/>
  <c r="W12" i="3"/>
  <c r="X12" i="3" s="1"/>
  <c r="W13" i="3"/>
  <c r="X13" i="3" s="1"/>
  <c r="W14" i="3"/>
  <c r="X14" i="3" s="1"/>
  <c r="W15" i="3"/>
  <c r="X15" i="3" s="1"/>
  <c r="W16" i="3"/>
  <c r="X16" i="3" s="1"/>
  <c r="AA6" i="3"/>
  <c r="AB6" i="3" s="1"/>
  <c r="S8" i="3"/>
  <c r="T8" i="3" s="1"/>
  <c r="S9" i="3"/>
  <c r="T9" i="3" s="1"/>
  <c r="S10" i="3"/>
  <c r="T10" i="3" s="1"/>
  <c r="S11" i="3"/>
  <c r="T11" i="3" s="1"/>
  <c r="S12" i="3"/>
  <c r="T12" i="3" s="1"/>
  <c r="S13" i="3"/>
  <c r="T13" i="3" s="1"/>
  <c r="S14" i="3"/>
  <c r="T14" i="3" s="1"/>
  <c r="S15" i="3"/>
  <c r="T15" i="3" s="1"/>
  <c r="S16" i="3"/>
  <c r="T16" i="3" s="1"/>
  <c r="S17" i="3"/>
  <c r="T17" i="3" s="1"/>
  <c r="S7" i="3"/>
  <c r="T7" i="3" s="1"/>
  <c r="T6" i="3"/>
  <c r="L4" i="8" l="1"/>
  <c r="L5" i="8"/>
  <c r="L6" i="8"/>
  <c r="L7" i="8"/>
  <c r="L8" i="8"/>
  <c r="L9" i="8"/>
  <c r="L10" i="8"/>
  <c r="L11" i="8"/>
  <c r="L12" i="8"/>
  <c r="L13" i="8"/>
  <c r="L14" i="8"/>
  <c r="L15" i="8"/>
  <c r="L16" i="8"/>
  <c r="L17" i="8"/>
  <c r="L18" i="8"/>
  <c r="L19" i="8"/>
  <c r="L20" i="8"/>
  <c r="L21" i="8"/>
  <c r="L22" i="8" l="1"/>
  <c r="AD9" i="3" l="1"/>
  <c r="AD26" i="2" l="1"/>
  <c r="AE9" i="2"/>
  <c r="AE20" i="2"/>
  <c r="AD17" i="3"/>
  <c r="AE17" i="3" s="1"/>
  <c r="AD13" i="3"/>
  <c r="AD11" i="3"/>
  <c r="AD10" i="3"/>
  <c r="AD8" i="3"/>
  <c r="AD7" i="3"/>
  <c r="AD12" i="3"/>
  <c r="AE7" i="3" l="1"/>
  <c r="AF17" i="3"/>
  <c r="AG17" i="3" s="1"/>
  <c r="AE29" i="2"/>
  <c r="AF29" i="2" s="1"/>
  <c r="AG29" i="2" s="1"/>
  <c r="AE27" i="2"/>
  <c r="AF27" i="2" s="1"/>
  <c r="AG27" i="2" s="1"/>
  <c r="AE26" i="2"/>
  <c r="AF26" i="2" s="1"/>
  <c r="AG26" i="2" s="1"/>
  <c r="AE24" i="2"/>
  <c r="AF24" i="2" s="1"/>
  <c r="AG24" i="2" s="1"/>
  <c r="AE23" i="2"/>
  <c r="AF23" i="2" s="1"/>
  <c r="AG23" i="2" s="1"/>
  <c r="AE22" i="2"/>
  <c r="AF22" i="2" s="1"/>
  <c r="AG22" i="2" s="1"/>
  <c r="AE21" i="2"/>
  <c r="AF21" i="2" s="1"/>
  <c r="AG21" i="2" s="1"/>
  <c r="AF20" i="2"/>
  <c r="AG20" i="2" s="1"/>
  <c r="AE19" i="2"/>
  <c r="AF19" i="2" s="1"/>
  <c r="AG19" i="2" s="1"/>
  <c r="AE18" i="2"/>
  <c r="AF18" i="2" s="1"/>
  <c r="AG18" i="2" s="1"/>
  <c r="AE5" i="2"/>
  <c r="AF5" i="2" s="1"/>
  <c r="AG5" i="2" s="1"/>
  <c r="AE6" i="2"/>
  <c r="AF6" i="2" s="1"/>
  <c r="AG6" i="2" s="1"/>
  <c r="AE7" i="2"/>
  <c r="AF7" i="2" s="1"/>
  <c r="AG7" i="2" s="1"/>
  <c r="AE8" i="2"/>
  <c r="AF8" i="2" s="1"/>
  <c r="AG8" i="2" s="1"/>
  <c r="AF9" i="2"/>
  <c r="AG9" i="2" s="1"/>
  <c r="AE10" i="2"/>
  <c r="AF10" i="2" s="1"/>
  <c r="AG10" i="2" s="1"/>
  <c r="AE11" i="2"/>
  <c r="AF11" i="2" s="1"/>
  <c r="AG11" i="2" s="1"/>
  <c r="AE12" i="2"/>
  <c r="AF12" i="2" s="1"/>
  <c r="AG12" i="2" s="1"/>
  <c r="AE13" i="2"/>
  <c r="AF13" i="2" s="1"/>
  <c r="AG13" i="2" s="1"/>
  <c r="AE14" i="2"/>
  <c r="AF14" i="2" s="1"/>
  <c r="AG14" i="2" s="1"/>
  <c r="AE15" i="2"/>
  <c r="AF15" i="2" s="1"/>
  <c r="AG15" i="2" s="1"/>
  <c r="AE16" i="2"/>
  <c r="AF16" i="2" s="1"/>
  <c r="AG16" i="2" s="1"/>
  <c r="AE17" i="2"/>
  <c r="AF17" i="2" s="1"/>
  <c r="AG17" i="2" s="1"/>
  <c r="W18" i="4"/>
  <c r="X18" i="4" s="1"/>
  <c r="Y18" i="4" s="1"/>
  <c r="X6" i="4"/>
  <c r="Y6" i="4" s="1"/>
  <c r="X7" i="4"/>
  <c r="Y7" i="4" s="1"/>
  <c r="W8" i="4"/>
  <c r="X8" i="4" s="1"/>
  <c r="Y8" i="4" s="1"/>
  <c r="W9" i="4"/>
  <c r="X9" i="4" s="1"/>
  <c r="Y9" i="4" s="1"/>
  <c r="W10" i="4"/>
  <c r="X10" i="4" s="1"/>
  <c r="Y10" i="4" s="1"/>
  <c r="W11" i="4"/>
  <c r="X11" i="4" s="1"/>
  <c r="Y11" i="4" s="1"/>
  <c r="W12" i="4"/>
  <c r="X12" i="4" s="1"/>
  <c r="Y12" i="4" s="1"/>
  <c r="W13" i="4"/>
  <c r="X13" i="4" s="1"/>
  <c r="Y13" i="4" s="1"/>
  <c r="W14" i="4"/>
  <c r="X14" i="4" s="1"/>
  <c r="Y14" i="4" s="1"/>
  <c r="W15" i="4"/>
  <c r="X15" i="4" s="1"/>
  <c r="Y15" i="4" s="1"/>
  <c r="W16" i="4"/>
  <c r="X16" i="4" s="1"/>
  <c r="Y16" i="4" s="1"/>
  <c r="W17" i="4"/>
  <c r="X17" i="4" s="1"/>
  <c r="Y17" i="4" s="1"/>
  <c r="Y19" i="4" l="1"/>
  <c r="X30" i="4" s="1"/>
  <c r="AF32" i="2"/>
  <c r="C7" i="8" s="1"/>
  <c r="AE16" i="3"/>
  <c r="AF16" i="3" s="1"/>
  <c r="AG16" i="3" s="1"/>
  <c r="AE15" i="3"/>
  <c r="AF15" i="3" s="1"/>
  <c r="AG15" i="3" s="1"/>
  <c r="AE14" i="3"/>
  <c r="AF14" i="3" s="1"/>
  <c r="AG14" i="3" s="1"/>
  <c r="AE13" i="3"/>
  <c r="AF13" i="3" s="1"/>
  <c r="AG13" i="3" s="1"/>
  <c r="AE12" i="3"/>
  <c r="AF12" i="3" s="1"/>
  <c r="AG12" i="3" s="1"/>
  <c r="AE11" i="3"/>
  <c r="AF11" i="3" s="1"/>
  <c r="AG11" i="3" s="1"/>
  <c r="AE10" i="3"/>
  <c r="AF10" i="3" s="1"/>
  <c r="AG10" i="3" s="1"/>
  <c r="AE9" i="3"/>
  <c r="AF9" i="3" s="1"/>
  <c r="AG9" i="3" s="1"/>
  <c r="AE8" i="3"/>
  <c r="AF7" i="3"/>
  <c r="AG7" i="3" s="1"/>
  <c r="AG18" i="3" s="1"/>
  <c r="C6" i="8" l="1"/>
  <c r="AF8" i="3"/>
  <c r="AG8" i="3" s="1"/>
  <c r="C5" i="8" l="1"/>
  <c r="C8" i="8" s="1"/>
</calcChain>
</file>

<file path=xl/sharedStrings.xml><?xml version="1.0" encoding="utf-8"?>
<sst xmlns="http://schemas.openxmlformats.org/spreadsheetml/2006/main" count="403" uniqueCount="157">
  <si>
    <t>MESA DE LUZ PARA DIBUJO</t>
  </si>
  <si>
    <t>Mesa para dibujo con luz, tipo tijera 120 cm*80 cm. Fabricada en madera con caja para tubos de luz led, superficie en vidrio y tapa en madera.  Los materiales deben ser de alta calidad para uso institucional.
Color natural. Medidas aproximadas: ALTO: 1.60 m, ANCHO:  1.20 m, FONDO: 0.80 m. Garantía 6 meses.</t>
  </si>
  <si>
    <t xml:space="preserve">UNI </t>
  </si>
  <si>
    <t>MESA PARA REVELADO DE MARCOS  DE SERIGRAFÍA</t>
  </si>
  <si>
    <t>MESA DE REVELADO DE MARCOS PARA SERIGRAFÍA, CON SISTEMA DE SUCCIÓN, CAPACIDAD 1 MT ANCHO,  Control digital para el sistema de vacío y para la luz,  caja de revelado con luz UV, estructura en metal. Bisagras de seguridad, material elástico de alta resistencia para la cámara de vacío. Dimensiones aproximadas: ALTO: 0.80 m, ANCHO:  1.20 m, FONDO: 0.90 m. Garantía 1 año.</t>
  </si>
  <si>
    <t>CABALLETES MEDIANOS DE PISO</t>
  </si>
  <si>
    <t>MARCOS PARA SERIGRAFÍA SEDAS VARIADAS</t>
  </si>
  <si>
    <t>PISTOLA DE AIRE CALIENTE PARA SECADO</t>
  </si>
  <si>
    <t xml:space="preserve">Pistola eléctrica de aire caliente para secado rápido, diferentes grados de ajuste de temperatura, dos ajustes de intensidad, 220V-240V, Potencia: 2000 W Fabricado en plástico de alta densidad  y lámina mtálica, con boquilla en metal. Los materiales deben ser de alta calidad para uso institucional. Color según disponibilidad. Dimensiones aproximadas: ALTO: 22 cm, ANCHO:  8 cm, LARGO: 32 cm.  Garantía 1 año.
</t>
  </si>
  <si>
    <t>RASCADORES PARA TINTA</t>
  </si>
  <si>
    <t xml:space="preserve">Rascadores para aplicación de titnta de serigrafía, fabricados en madera y goma de 1 cm. Tamaño 38 cm. ancho. Los materiales deben ser de alta calidad para uso institucional. Color natural. Dimensiones aprox: ALTO: 12 cm, ANCHO:  38 cm, FONDO: 3 cm. 
</t>
  </si>
  <si>
    <t xml:space="preserve">ESPÁTULA PLÁSTICA </t>
  </si>
  <si>
    <t>APLICADOR DE EMULSIÓN (EMULSIONADOR)</t>
  </si>
  <si>
    <t xml:space="preserve">PIEZA METÁLICA PARA CARGA Y APLICACIÓN DE LA EMULSIÓN EN LOS MARCOS, DE 35 A 40 CM PROX. TAPAS PLÁSTICAS A LOS BORDES. Los materiales deben ser de alta calidad para uso institucional. Color metálico. Dimensiones: ALTO: 6  cm, ANCHO:  35 - 40 cm, FONDO: 10 cm
</t>
  </si>
  <si>
    <t>IMPRESORA. MULTIFUNCIONAL DE TONNER</t>
  </si>
  <si>
    <t xml:space="preserve">TABLEROS ACRÍLICOS, MÓVILES (CON RUEDAS) </t>
  </si>
  <si>
    <t>TINTAS BASE AGUA</t>
  </si>
  <si>
    <t xml:space="preserve">TINTAS PLASTISOL </t>
  </si>
  <si>
    <t xml:space="preserve">VARSÓL </t>
  </si>
  <si>
    <t xml:space="preserve">DISOLVENTE VARSOL PARA REMOVER TINTAS, PRESENTACIÓN POR GALÓN. Los materiales deben ser de alta calidad para uso institucional.
Color incoloro. Dimensiones apox: ALTO: 30 cm, ANCHO: 30 cm, FONDO: 15 cm.
</t>
  </si>
  <si>
    <t>UNI</t>
  </si>
  <si>
    <t xml:space="preserve">EMULSIÓN PARA REVELADO  </t>
  </si>
  <si>
    <t xml:space="preserve">EMULSIÓN LÍQUIDA IMPORTADA PARA REVELADO DE SCREEN DE ALTA DURACIÓN Y EXPOSICIÓN MEDIA. COLOR VERDE O ROSADO. PRESENTACIÓN TARRO PLÁSTICO DE 1 KILO.
Los materiales deben ser de alta calidad para uso institucional. Color verde o morado. Dimensiones aprox: ALTO: 20 cm , ANCHO: 15 cm, FONDO: 15 cm.
</t>
  </si>
  <si>
    <t xml:space="preserve">REMOVEDOR DE EMULSIÓN </t>
  </si>
  <si>
    <t xml:space="preserve">Químico para remover la emulsión de los marcos, presentación tarro de 250 ml para preparar en 1 galón de agua, o en galón ya preparado. Los materiales deben ser de alta calidad para uso institucional.
Color incoloro.
 </t>
  </si>
  <si>
    <t>DESCRIPCIÓN</t>
  </si>
  <si>
    <t>ESPECIFICACIONES TÉCNICAS</t>
  </si>
  <si>
    <t>IMAGEN DE REFERENCIA</t>
  </si>
  <si>
    <t>UNIDAD</t>
  </si>
  <si>
    <t xml:space="preserve">CANTIDAD </t>
  </si>
  <si>
    <t xml:space="preserve">VALOR UNITARIO </t>
  </si>
  <si>
    <r>
      <rPr>
        <b/>
        <sz val="20"/>
        <color theme="1"/>
        <rFont val="Calibri (Cuerpo)_x0000_"/>
      </rPr>
      <t>MAQUINARIA E INSUMOS PARA SERIGRAFÍA</t>
    </r>
    <r>
      <rPr>
        <sz val="12"/>
        <color theme="1"/>
        <rFont val="Calibri"/>
        <family val="2"/>
        <scheme val="minor"/>
      </rPr>
      <t xml:space="preserve"> </t>
    </r>
  </si>
  <si>
    <t>PULPOS SCREEN PARTMAQ</t>
  </si>
  <si>
    <t xml:space="preserve">MARCOS PARA SERIGRAFÍA DE 40X50 cm. Marcos en madera resistente al agua, con seda tensada para serigrafía de calibre 120 hilos. Los materiales deben ser de alta calidad para uso institucional. Color natural. Dimensiones: ALTO: 50 cm, ANCHO:  40 cm, FONDO: 5 cm
</t>
  </si>
  <si>
    <t xml:space="preserve">MARCOS PARA SERIGRAFÍA DE 40X50 cm. Marcos en madera resistente al agua, con seda tensada para serigrafía de calibre 90 hilos. Los materiales deben ser de alta calidad para uso institucional. Color natural. Dimensiones: ALTO: 50 cm, ANCHO:  40 cm, FONDO: 5 cm
</t>
  </si>
  <si>
    <t>=</t>
  </si>
  <si>
    <t xml:space="preserve">TINTA PLASTISOL COLOR MAGENTA POLICROMÍA , PRESENTACIÓN TARRO DE PLÁSTICO DE 1 KILO. Los materiales deben ser de alta calidad para uso institucional.
Colores a elección. Dimensiones aprox: ALTO: 25 cm , ANCHO: 15 cm, FONDO: 15 cm
</t>
  </si>
  <si>
    <t xml:space="preserve">TINTA PLASTISOL COLOR CIAN POLICROMÍA , PRESENTACIÓN TARRO DE PLÁSTICO DE 1 KILO. Los materiales deben ser de alta calidad para uso institucional.
Colores a elección. Dimensiones aprox: ALTO: 25 cm , ANCHO: 15 cm, FONDO: 15 cm
</t>
  </si>
  <si>
    <t xml:space="preserve">TINTA PLASTISOL COLOR AMARILLO POLICROMÍA , PRESENTACIÓN TARRO DE PLÁSTICO DE 1 KILO. Los materiales deben ser de alta calidad para uso institucional.
Colores a elección. Dimensiones aprox: ALTO: 25 cm , ANCHO: 15 cm, FONDO: 15 cm
</t>
  </si>
  <si>
    <t xml:space="preserve">TINTA PLASTISOL COLOR AZUL , PRESENTACIÓN TARRO DE PLÁSTICO DE 1 KILO. Los materiales deben ser de alta calidad para uso institucional.
Colores a elección. Dimensiones aprox: ALTO: 25 cm , ANCHO: 15 cm, FONDO: 15 cm
</t>
  </si>
  <si>
    <t xml:space="preserve">TINTA PLASTISOL COLOR ROJO, PRESENTACIÓN TARRO DE PLÁSTICO DE 1 KILO. Los materiales deben ser de alta calidad para uso institucional.
Colores a elección. Dimensiones aprox: ALTO: 25 cm , ANCHO: 15 cm, FONDO: 15 cm
</t>
  </si>
  <si>
    <t xml:space="preserve">TINTA PLASTISOL COLOR AMARILLO, PRESENTACIÓN TARRO DE PLÁSTICO DE 1 KILO. Los materiales deben ser de alta calidad para uso institucional.
Colores a elección. Dimensiones aprox: ALTO: 25 cm , ANCHO: 15 cm, FONDO: 15 cm
</t>
  </si>
  <si>
    <t xml:space="preserve">TINTA PLASTISOL COLOR NEGRO, PRESENTACIÓN TARRO DE PLÁSTICO DE 1 KILO. Los materiales deben ser de alta calidad para uso institucional.
Colores a elección. Dimensiones aprox: ALTO: 25 cm , ANCHO: 15 cm, FONDO: 15 cm
</t>
  </si>
  <si>
    <t xml:space="preserve">TINTA PLASTISOL BLANCO CUBRIENTE, PRESENTACIÓN TARRO DE PLÁSTICO DE 1 KILO. Los materiales deben ser de alta calidad para uso institucional.
Colores a elección. Dimensiones aprox: ALTO: 25 cm , ANCHO: 15 cm, FONDO: 15 cm
</t>
  </si>
  <si>
    <t xml:space="preserve">TINTA PLASTISOL COLOR VERDE, PRESENTACIÓN TARRO DE PLÁSTICO DE 1 KILO. Los materiales deben ser de alta calidad para uso institucional.
Colores a elección. Dimensiones aprox: ALTO: 25 cm , ANCHO: 15 cm, FONDO: 15 cm
</t>
  </si>
  <si>
    <t xml:space="preserve">TINTA PLASTISOL COLOR VIOLETA, PRESENTACIÓN TARRO DE PLÁSTICO DE 1 KILO. Los materiales deben ser de alta calidad para uso institucional.
Colores a elección. Dimensiones aprox: ALTO: 25 cm , ANCHO: 15 cm, FONDO: 15 cm
</t>
  </si>
  <si>
    <t>SERIGRAFÍA EU</t>
  </si>
  <si>
    <t>SCREEN COLOR INK</t>
  </si>
  <si>
    <r>
      <t>ESPÁTULAS PARA MEZCLAR Y APLICAR LAS PINURAS, CON ESQUINAS REDONDEADAS, TAMAÑO MEDIANO.</t>
    </r>
    <r>
      <rPr>
        <sz val="14"/>
        <color rgb="FFFF0000"/>
        <rFont val="Calibri (Cuerpo)_x0000_"/>
      </rPr>
      <t xml:space="preserve"> </t>
    </r>
    <r>
      <rPr>
        <sz val="14"/>
        <color rgb="FF000000"/>
        <rFont val="Calibri (Cuerpo)_x0000_"/>
      </rPr>
      <t xml:space="preserve">Los materiales deben ser de alta calidad para uso institucional. Color según disponibilidad. Dimensiones: ALTO: 5 cm, ANCHO:  35 cm, FONDO: 0,3 cm. 
</t>
    </r>
  </si>
  <si>
    <r>
      <t xml:space="preserve">Caballete de piso fabricado en madera,  trípode ajustable para dibujar, pintar y exhibir arte, apto para diferentes gamas de lienzos, para adultos y niños. Pivote metálico, con seguro. Los materiales deben ser de alta calidad para uso institucional.. Color natural. Medidas: ALTO: 1,50-1,60 m, ANCHO:  60 cm, FONDO abierto: 60 cm. Garantía 6 meses.
</t>
    </r>
    <r>
      <rPr>
        <sz val="14"/>
        <color rgb="FFFF0000"/>
        <rFont val="Calibri (Cuerpo)_x0000_"/>
      </rPr>
      <t xml:space="preserve">
</t>
    </r>
  </si>
  <si>
    <t>IMPLEMENTOS ARTÍSTICOS</t>
  </si>
  <si>
    <t>HOUD SOUND</t>
  </si>
  <si>
    <t>ACRÍLICOS ALFA</t>
  </si>
  <si>
    <t>MOBILIARIO</t>
  </si>
  <si>
    <t xml:space="preserve">SILLAS EJECUTIVA </t>
  </si>
  <si>
    <t>PUFFS TIPO PERA</t>
  </si>
  <si>
    <t xml:space="preserve">LÁMPARA DE PISO PARA SALA </t>
  </si>
  <si>
    <t>COJÍN DE PISO</t>
  </si>
  <si>
    <t>BIBLIOTECA EN MADERA</t>
  </si>
  <si>
    <t xml:space="preserve">BUTACOS ALTOS
</t>
  </si>
  <si>
    <t>COLCHONETA YOGA PILATES TAPETE EJERCICIOS</t>
  </si>
  <si>
    <t xml:space="preserve">BLACKOUT MEDIANO PARA PROYECCIÓN </t>
  </si>
  <si>
    <r>
      <t>MESA SALA DE JUNTAS</t>
    </r>
    <r>
      <rPr>
        <b/>
        <sz val="14"/>
        <color rgb="FFFF0000"/>
        <rFont val="Calibri"/>
        <family val="2"/>
      </rPr>
      <t xml:space="preserve"> </t>
    </r>
  </si>
  <si>
    <r>
      <t>ESPEJO RECTANGULAR</t>
    </r>
    <r>
      <rPr>
        <b/>
        <sz val="14"/>
        <color rgb="FFFF0000"/>
        <rFont val="Calibri"/>
        <family val="2"/>
      </rPr>
      <t xml:space="preserve"> </t>
    </r>
  </si>
  <si>
    <r>
      <t>MESA DE CENTRO PARA SALA</t>
    </r>
    <r>
      <rPr>
        <b/>
        <sz val="14"/>
        <color rgb="FFFF0000"/>
        <rFont val="Calibri"/>
        <family val="2"/>
      </rPr>
      <t xml:space="preserve"> 
</t>
    </r>
  </si>
  <si>
    <r>
      <t xml:space="preserve">SILLA TIPO GAMER  
</t>
    </r>
    <r>
      <rPr>
        <b/>
        <sz val="14"/>
        <color rgb="FFFF0000"/>
        <rFont val="Calibri"/>
        <family val="2"/>
      </rPr>
      <t xml:space="preserve">
</t>
    </r>
  </si>
  <si>
    <t>SUMINISTRO DE MESA  SALA DE JUNTAS. 
Mesa Sala de juntas rectangular de 8 puestos de 25 mm laminada. Estructura metálica con acabado de pintura electrostática. 
DIMENSIONES 
LARGO: 100 cm 
ANCHO: 200 cm
ALTO: 73 cm
  DETALLE:
•        Superficie Mesa: Madera de 25 mm enchapada en formica
•        Estructura: Tubo Metálico redondo calibre 16 con terminación en pintura electrostática
•        Acabados: Gromet 2 puertos usb + 2 tomas eléctricos.     Garantía: 1 año. (Defectos de fabricación- deterioro en el acabado)  GARANTIA:  1 AÑO</t>
  </si>
  <si>
    <t>Silla Ejecutiva  ergonómica con curva lumbar y brazos fijos en polipropileno. Estructura cromada y tapizada en malla. Ideal para oficinas con alto tráfico de personal. Detalle del Modelo: 
•        Superficie: Marco en polipropileno de alto impacto. Asiento con espuma de alta densidad.
•        Estructura: Base de 5 puntas metálica cromada, brazos fijos en polipropileno. Ruedas en nylon de alta resistencia. Sistema de elevación neumática. Mecanismo basculante. Ajuste en recueste de silla cuando no está en posición fija.
•        Acabados: Tapizada en malla antitranspirante de alta tensión. Curva lumbar. DIMENSIONES Y CAPACIDAD
TIPO: SILLA PARA OFICINA
ALTO:107 cm
ANCHO:  51 cm
PROFUNDIDAD: 51 cm.     GARANTIA: 1 AÑO.</t>
  </si>
  <si>
    <t xml:space="preserve">Espejo Rectangular de 5 milimetros de 3,20 X 2,08 MT   
Los materiales deben ser de alta calidad para uso institucional.         
Nota: Incluye traslado e instalación.
Color a definir.
</t>
  </si>
  <si>
    <t>Puff Pera Classic en Tela Anti fluido. Puff Pera Classic en Tela Anti fluido  
Material
Tela Antifluido de interiores
Largo
90 centímetros
Ancho
90 centímetros
Capacidad (resistencia - carga máxima)
Hasta 60 Kg aproximadamente
Peso del producto
3 kilogramos
Relleno 
Poliestireno (icopor).            GARANTIA: 6 MESES.</t>
  </si>
  <si>
    <t>MESA CENTRO PARA SALA.
Suministro de Mesa Centro para Sala con uuperficie melamínico 18mm con canto rígido, estructura metálica en O cuadrada con pintura en polvo electrostática negro.
Color Madera lisa.
Los materiales deben ser de alta calidad para uso institucional.DIMENSIONES 
TIPO: Mesa de Centro 
ALTO:0.45 m 
ANCHO: 0.40 m
LARGO: 0.80m                              GARANTIA: 1 AÑO.</t>
  </si>
  <si>
    <t xml:space="preserve">SUMINISTRO DE BLACKOUT MEDIANO PARA PROYECCIÓN
Telón manuales, Pantalla retráctil para Proyector – video beam de uso manual, que permite obtener una imagen nítida a la hora de proyectar y se adapta a espacios reducidos.
Color por definir. 
Detalle del Modelo:Telón manuales, Pantalla retráctil para Proyector – video beam de uso manual, que permite obtener una imagen nítida a la hora de proyectar y se adapta a espacios reducidos
DIMENSIONES Y CAPACIDAD
 180x180 Para Proyección.
Garantía: 1 año.
</t>
  </si>
  <si>
    <t xml:space="preserve">SUMINISTRO DE LAMPARA DE PISO PARA SALA
Lámpara De Piso Dangle Color Negra
Color por definir
Detalle del Modelo: 
ACABADO: METAL 
MEDIDA: 
•	ALTO 160 CM
•	ANCHO 25 CM
•	PROFUNDIDAD 30CM
PESO: 4,19 KG
COLOR: NEGRO.
BOMBILLOS: 2 bombillos con rosca GU10.
Voltaje de la lámpara: 110-120V.
Potencia máxima del bombillo: 2*5W
GARANTIA: 6 MESES
</t>
  </si>
  <si>
    <t>Cojin redondo 45 cm en algodón.  Detalle del Modelo: 
ACABADO: Algodón
MEDIDA: 
•        45 x 45 (cm).
•        Alto:5
•        Ancho: 45 cm
•        Profundidad: 45 cm.
PESO: 0,66 KG
Color por definir</t>
  </si>
  <si>
    <t>Suministro de biblioteca material melamínico en entrepaños y estructura 18mm, espaldar 9mm, con canto rígido, con tapa tornillo. 
Se debe cotizar según referente.
Los materiales deben ser de alta calidad para uso institucional.
Color a definir.
Lugar de entrega del mobiliario: 
CASA DE LA MEMORIA Calle 161 A con Cra 7 G.
TIPO: BIBLIOTECA EN MADERA 
ALTO: 1.60 m
ANCHO:  1.40 cm
FONDO: 0.30 m.    GARANTIA: 1 año.</t>
  </si>
  <si>
    <t>SUMINISTRO DE BUTACOS ALTOS
Butaco alto, sin Espaldar.
Estructura metálica negra, Asiento light maple
Ancho (centímetros)
37
Alto (centímetros)
71
Fondo (centímetros)
32
Material estructura
Metal
Capacidad (Resistencia/Carga Maxima)
90 kilogramos        GARANTIA: 6 MESES</t>
  </si>
  <si>
    <t>Colchoneta yoga Pilates tapete ejercicios. Detalle del Modelo: 
Tapete con espuma de NBR de alta calidad Tamaño: 173 cm. de largo X 61 cm. de ancho Espesor 1 cm. Libre de látex y componentes tóxicos Anti bacteriano Material NBR de alta calidad Ideal para hacer ejercicios y aeróbicos Fácil de limpiar Base de estabilidad resistente Alfombra antideslizante ecológica Enrollable para almacenamiento y fácil transporte Evita la adherencia de malos olores.</t>
  </si>
  <si>
    <t>las sillas tipo gamer son muebles pensados en la comodidad y ergonomía para tus espacios de trabajo. cuentan con materiales resistentes y confortables que se adaptan a tus necesidades. Detalle del Modelo: 
•  Ergonómicas
•  Materiales resistentes
•  Diseño moderno y contemporáneo
DIMENSIONES Y CAPACIDAD
 Detalle del Modelo: 
Tipo
Silla gamer
Medidas
113x63.5x70cm
Alto 113 centímetros, Ancho 63.5 centímetros, Fondo 70 centímetros
MaterialCuero sintético
Material de la estructura Metal.      GARANTIA: 6 MESES.</t>
  </si>
  <si>
    <t>MUEBLES ROMERO SAS</t>
  </si>
  <si>
    <t>MUEBLES DITU</t>
  </si>
  <si>
    <t>SAGO HABITAT</t>
  </si>
  <si>
    <t>AUDIO Y VIDEO</t>
  </si>
  <si>
    <t>MERGE</t>
  </si>
  <si>
    <t xml:space="preserve">MULTITOMAS ELÉCTRICAS </t>
  </si>
  <si>
    <t xml:space="preserve">EXTENSIONES ELÉCTRICAS </t>
  </si>
  <si>
    <t xml:space="preserve">INTERFAZ </t>
  </si>
  <si>
    <t xml:space="preserve">MICRÓFONO ALÁMBRICO PARA VOZ </t>
  </si>
  <si>
    <t>MICRÓFONO ALÁMBRICO PARA INSTRUMENTO</t>
  </si>
  <si>
    <t xml:space="preserve">CABLES XLR DE 10 MT </t>
  </si>
  <si>
    <t>LÍNEAS PARA INSTRUMENTOS</t>
  </si>
  <si>
    <t xml:space="preserve">CABLE DE GRABACIÓN 1 DE PLUG </t>
  </si>
  <si>
    <t xml:space="preserve">CABLE DE GRABACIÓN 2 EN 1 RCA </t>
  </si>
  <si>
    <t xml:space="preserve">CABLE DE AUDIO RCA 2X2 </t>
  </si>
  <si>
    <t xml:space="preserve">CABLE HDMI </t>
  </si>
  <si>
    <t>AUDÍFONOS DE MONITOREO</t>
  </si>
  <si>
    <t>BASE PARA TECLADO</t>
  </si>
  <si>
    <t>GOMA ESPUMA ACÚSTICA PARA GRABACIÓN E INSTALACIÓN</t>
  </si>
  <si>
    <t xml:space="preserve"> Multitoma regulador Automático De Voltajede de  6 tomas de entrada, 4 tomas reguladas y 2 de protección de voltaje con un regulador automático de altos y bajos voltajes (picos de voltaje) para proteger elementos electronicos de cualquier cambio en la energía que pueda ocurrir. Voltaje normal: 115vac
Frecuencia: 60Hz
Tensión de entrada: 92-144 VAC
6 Tomas de entrada.
2 Tomas de protección de voltaje.
4 Tomas Reguladas.
Voltaje de Entrada 115Vac.
Dimensiones Ancho*Alto*Profundo (mm): 175x80x78</t>
  </si>
  <si>
    <t>Extensión Eléctrica 20 Mts 125v  Especificaciones técnicas
* 10 Amperios
* 125 - 300 Voltios
* 1250 Wattios
* Cable 16/3 SJTW
Características
* Cubierta exterior termoplástica resistente al agua y a la humedad.
* Tres cables conductores flexibles trenzados y aislados individualmente con recubrimiento de PVC
* Apto para uso en exteriores</t>
  </si>
  <si>
    <t>Interface de cuatro entradas y cuatro salidas que permiten la grabación simultánea de micrófonos, instrumentos, sintetizadores y cajas de ritmos, con la máxima calidad de audio.• 4 Entradas mic/line • 4 Salidas estereo (1 salida xlr, 1 salida trs, 2 salidas rca/trs)
• Midi IN/OUT • Preamplificador Midas • Resolucion 192khz/24 bits • Phantom power • Alimentacion AC • Compatible con Windows y Mac Osx. Garantía 1 año.</t>
  </si>
  <si>
    <t>micrófono afinado para limpiar reproducción de amplificado e instrumentos acústicos Tipo Dinámico (bobina móvil) Respuesta de frecuencia: 90 a 16,000 Hz. Impedancia de salida: Para conectar con entradas de micrófonos de baja impedancia nominal (50-1000 ohmios) Garantía 1 año.</t>
  </si>
  <si>
    <t>micrófono dinamico cardiode afinado para limpiar reproducción de amplificado e instrumentos acústicos Tipo Dinámico (bobina móvil) Respuesta de frecuencia: 90 a 16,000 Hz. Impedancia de salida: Para conectar con entradas de micrófonos de baja impedancia nominal (50-1000 ohmios). Garantía 1 año.</t>
  </si>
  <si>
    <t>Cables Extensión para microfono de 10 metros conector XLR macho y XLR hembra contactos con baño de oro de 24 de gama media alta</t>
  </si>
  <si>
    <t>Cable De Línea 1/4 Estéreo Trs. Cables de instrumentos con bajo nivel de ruido y el exterior duradero de la funda de PVC. 
•        Conector de entrada: Plug 1/4 Trs
•        Conector de salida: Plug 1/4 Trs
•        Largo del cable: 5 m</t>
  </si>
  <si>
    <t>CABLE DE GRABACIÓN 1 DE PLUG TRS 1/4 A PLUG 3,5MMCable jack 3.5mm TRS a jack 6.35mm TRS. Cable blindado para evitar todo tipo de interferencia y ruido externo, material de cobre, cubierta encauchetada altamente resistente, conectores totalmente metálicos y dorados.
•        Conector de entrada: Miniplug 3.5mm TRS
•        Conector de salida: Plug 6.35mm TRS
•        Largo del cable: 3,6 m</t>
  </si>
  <si>
    <t>CABLE DE GRABACIÓN 2 EN 1 RCA (ROJO Y BLANCO) A MINIPLUG 3.5MM (PLUG PEQUEÑO)Cable 2 A 1 RCA A Plug 3,5mm Jack 3.5mm 3.6 Metros. Cable blindado para evitar todo tipo de interferencia y ruido externo, material de cobre, cubierta encauchetada altamente resistente, conectores totalmente metálicos y dorados.
•        Conector de entrada: RCA
•        Conector de salida: Miniplug TRS 3.5mm
•        Largo del cable: 3.6 m</t>
  </si>
  <si>
    <t>Cable De Audio Rca 2x2 Rojo Blanco 3.6 Metros. Cable blindado para evitar todo tipo de interferencia y ruido externo, material de cobre, cubierta encauchetada altamente resistente, conectores totalmente metálicos y dorados.
•        Conector de entrada: RCA
•        Conector de salida: RCA
•        Largo del cable: 3.6 m</t>
  </si>
  <si>
    <t>Cable Hdmi 2.1 8k Alta Velocidad 3 Metros Ultra Hd 48 Gbps. Cable blindado para evitar todo tipo de interferencia y ruido externo, material de cobre, cubierta encauchetada altamente resistente, conectores totalmente metálicos y dorados.
•        Conector de entrada: HDMI
•        Conector de salida: HDMI
•        Largo del cable: 3 m
•        Cable HDMI 8k Alta Velocidad 3 Metros Ultra HD 48 Gbps 2.1
•        Cable HDMI 2.1 8K @ 60Hz 48Gbps
•        Cable HDMI de ultra velocidad</t>
  </si>
  <si>
    <t>Audiofonos de diadema profesionales tipo Circumaural. Rango de frecuencia 10 Hz - 20 kHz. Impedancia 63 Ohms. Sensibilidad 104dB SPL / mW. Máxima potencia de entrada 1000 mW. Conector mini-jack.
Funda protectora.  Garantía 1 año</t>
  </si>
  <si>
    <t>Soporte para teclado (doble abrazadera). Ronda y 25,4 mm cuadrado (1" ) de tubo de acero para la fuerza y apoyo, configuraciones de altura, tubos redondos de alta resistencia y de acero cuadrado y durable terminar. Garantía 1 año
•        Altura: 530-990mm
•        Peso: 5.4 kg
•        Capacidad de carga: 100 kg</t>
  </si>
  <si>
    <t>Dotación e instalación de espuma acústica para estudio de grabación para aislamiento de sonido para estudios de grabación.
-	Ancho del panel acústico: 50 cm
-	Largo del panel acústico: 50 cm
-	Espesor: 5 cm
-	Función del panel acústico: acústico, aislar, aislar sonido
-	Material: Espuma
-	Densidad del panel acústico: 26 kg/m³</t>
  </si>
  <si>
    <t>TECNOLOGÍA</t>
  </si>
  <si>
    <t>PC 02 - AUDIOVISUAL</t>
  </si>
  <si>
    <t>Pc de Escritorio. Procesador Intel Core i7 mínimo de 3,4 GHz O AMD Ryzen 7, memoria RAM de 16 GB, Disco duro SSD estado sólido de 256 GB, Pantalla 22" con resolución de  1920 x 1080, 16 bits. Tarjeta gráfica AMD Radeon RX 500 Series o similar, Microsoft Windows 10, Trajeta VRAM dedicadde 2GB, teclado y mouse para edición. Paquete de licencia ADOBE completo, photoshop, illustrator, premiere, In design,  cinema 4D, Protools. Garantía 1 año.</t>
  </si>
  <si>
    <t>TORRE MUSICAL</t>
  </si>
  <si>
    <t>Suministro de torre Musical.
Formatos de reproducción de audio        MP3/WMA/ACC/SBC
Medidas de parlantes        68.5 x 33 x 34.4 cm
Potencia RMS        500
Conexión Bluetooth        Sí
Docking station        No
Sintonizador AM/FM        Sí.      Garantía 1 año.</t>
  </si>
  <si>
    <t>VIDEOBEAM</t>
  </si>
  <si>
    <t>Proyector profesional hdmi usb bluetooth 3800 lumenes led m5sistema de sistema multimedia sistema android 6,0de entrada 2 */hdmi/2 * usb/1 */av/1 * vga 2 */hdmi/2 * usb/1 */av/1 * vga/1 * puerto de redac3 de audio no apoyo apoyo, necesita descargar mx player pro idioma 23 idiomas cerca de 100 idiomasbluetooth/wifi /none bluetooth 4,0; 2,4g + 5g wificpu/gpu /none brazo cortexa53... mali720 mp2de almacenamiento/ram /none 8 gb rom/1 gb de rambrillo 4000 lúmenesresolución nativa 1280*800 (rgb), soporte máximo 1920*1080contraste las 2000:1keystone +/-corrección física de 15 gradosaltavoz 5 w * 2.altavoces estéreolcd panel modelo pantalla lcd tft de 5,8 pulgadasmodo de proyección montaje frontal/trasero/sobremesarecomendar tamaño 60 -120distancia de proyección 1,9 m-5 mg rojo-azul 3d síled vida lámpara led,&gt; 50 k horastensión de entrada 110-240 v.   Garantía 1 año.</t>
  </si>
  <si>
    <r>
      <t xml:space="preserve">TELEVISOR LED DE 50¨
</t>
    </r>
    <r>
      <rPr>
        <b/>
        <sz val="14"/>
        <color rgb="FFFF0000"/>
        <rFont val="Calibri"/>
        <family val="2"/>
      </rPr>
      <t xml:space="preserve">
</t>
    </r>
  </si>
  <si>
    <t>YAMAKI</t>
  </si>
  <si>
    <t>PROTECNO</t>
  </si>
  <si>
    <t>PROMEDIO</t>
  </si>
  <si>
    <t xml:space="preserve">PROMEDIO V/unit.  </t>
  </si>
  <si>
    <t>VALOR IVA</t>
  </si>
  <si>
    <t>VALOR UNITARIO  (INCLUIDO IVA)</t>
  </si>
  <si>
    <t>ONLINE BUSINESS</t>
  </si>
  <si>
    <t xml:space="preserve">TABLEROS ACRÍLICOS DOBLE CARA, DE 2X1 MT, CENTRO DE MDF, LÁMINA DE ACRÍLICO, MARCO METÁLICO, BASE EN METAL CON RUEDAS MOVIBLES. Los materiales deben ser de alta calidad para uso institucional. Color según disponibilidad. Dimensiones: ALTO: 1,60 m con base, ANCHO: 2 mt,  FONDO: 60 cm con base. Grantía 6 meses.
</t>
  </si>
  <si>
    <t>CODEDSUM SAS</t>
  </si>
  <si>
    <t>CASA CULTURA CODITO</t>
  </si>
  <si>
    <t>CANTIDAD</t>
  </si>
  <si>
    <t xml:space="preserve">DESCRIPCIÓN ITEM </t>
  </si>
  <si>
    <t xml:space="preserve">TELEVISOR LED DE 50¨
</t>
  </si>
  <si>
    <t xml:space="preserve">PINTURA EN LATA AEROSOL </t>
  </si>
  <si>
    <t>TOTAL</t>
  </si>
  <si>
    <t xml:space="preserve">MESA SALA DE JUNTAS </t>
  </si>
  <si>
    <t xml:space="preserve">ESPEJO RECTANGULAR </t>
  </si>
  <si>
    <t xml:space="preserve">MESA DE CENTRO PARA SALA 
</t>
  </si>
  <si>
    <t xml:space="preserve">SILLA TIPO GAMER  
</t>
  </si>
  <si>
    <t>GRUPO 1: MOBILIARIO</t>
  </si>
  <si>
    <t>GRUPO 2: AUDIO TECNOLOGIA</t>
  </si>
  <si>
    <t>GRUPO 3: ARTES GRÁFICAS</t>
  </si>
  <si>
    <t>ITEM</t>
  </si>
  <si>
    <t>IVA</t>
  </si>
  <si>
    <t>PROMEDIO V/total  X UNDS REQUERIDAS (INCLUIDO IVA)</t>
  </si>
  <si>
    <t>VALOR TOTAL X UND + IVA</t>
  </si>
  <si>
    <t xml:space="preserve">
"TV de 50 pulgadas, con pantalla 4K ultra alta definición con HDR, ofrece miles de películas, programas, tus aplicaciones favoritas y juegos de Google Play. Cuenta con Google Assistant y recomendaciones personalizadas. Pasa menos tiempo buscando y más tiempo disfrutando. Con Chromecast incorporado, puedes transmitir fácilmente películas, programas y fotos desde tu dispositivo Android o iOS a tu televisor. DIMENSIONES Y CAPACIDAD
•        Tamaño 50 pulgadas.
•        Tecnología: led.
•        Tasa de refresco:60 herz.
•        Smart tv: Si.
•        Entradas HDMI: 4
•        Control remoto incluido: si.
•        Resolucion: 4K HDR.
•        Entrada RCA: SI.
•        Entradas Auxiliar de 3.5mm: SI.
•        Conexión Bluetooth: SI.
•        Sintonizador digital: SI.
•        Conexión wifi: SI:
•        Androide TV : SI
•        Entradas de USB: #
•        Pantalla: Plana.   Garantía 1 año."</t>
  </si>
  <si>
    <t>PROCESO DOTACIÓN CASAS DE CULTURA</t>
  </si>
  <si>
    <t xml:space="preserve">MARCOS PARA SERIGRAFÍA DE 40X50 cm. Marcos en madera resistente al agua, con seda tensada para serigrafía de calibre 77 hilos. Los materiales deben ser de alta calidad para uso institucional. Color natural. Dimensiones: ALTO: 50 cm, ANCHO:  40 cm, FONDO: 5 cm
</t>
  </si>
  <si>
    <t>Nota aclaratoria:</t>
  </si>
  <si>
    <t>El valor estimado del mercado se redondea teniendo en cuenta que el proceso no se puede ejecutar con decimales debido a que la entidad no trabaja con contratos que contengan valores decimales. Adicionalmente los datos de valor unitario fueron digitados de acuerdo a las cotizaciones presentadas; sin embargo el presente estudio de mercado esta formulado sin decimales en el iva y valores totales.</t>
  </si>
  <si>
    <t xml:space="preserve">VARSOL </t>
  </si>
  <si>
    <t>Los valores unitarios indicados en color rojo se excluyen  del presente estudio de mercado teniendo en cuenta que difieren en valor considerable con respecto a los otros dos; lo que nos permite establecer un promedio real de mercado.</t>
  </si>
  <si>
    <t>PROMEDIO V/total  X UNDS REQUERIDAS (INCLUIDO IVA) AUDIO, VIDEO Y TECNOLOGIA</t>
  </si>
  <si>
    <t>Nota Aclaratoria:</t>
  </si>
  <si>
    <r>
      <t xml:space="preserve">PROMEDIO V/total  X UNDS REQUERIDAS (INCLUIDO IVA) </t>
    </r>
    <r>
      <rPr>
        <sz val="16"/>
        <rFont val="Calibri"/>
        <family val="2"/>
        <scheme val="minor"/>
      </rPr>
      <t>ARTES GRAFICAS</t>
    </r>
  </si>
  <si>
    <t>TOTAL PROCESO INCLUIDO IVA</t>
  </si>
  <si>
    <t>SEDE DE FORTALECIMIENTO INSTITUCIONAL Y CULTURAL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</si>
</sst>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0_-;\-&quot;$&quot;* #,##0_-;_-&quot;$&quot;* &quot;-&quot;_-;_-@_-"/>
    <numFmt numFmtId="165" formatCode="_-&quot;$&quot;* #,##0.00_-;\-&quot;$&quot;* #,##0.00_-;_-&quot;$&quot;* &quot;-&quot;??_-;_-@_-"/>
    <numFmt numFmtId="166" formatCode="_-&quot;$&quot;* #,##0_-;\-&quot;$&quot;* #,##0_-;_-&quot;$&quot;* &quot;-&quot;??_-;_-@_-"/>
    <numFmt numFmtId="167" formatCode="_-[$$-2C0A]\ * #,##0_-;\-[$$-2C0A]\ * #,##0_-;_-[$$-2C0A]\ * &quot;-&quot;??_-;_-@_-"/>
    <numFmt numFmtId="168" formatCode="_-&quot;$&quot;* #,##0.0_-;\-&quot;$&quot;* #,##0.0_-;_-&quot;$&quot;* &quot;-&quot;_-;_-@_-"/>
    <numFmt numFmtId="169" formatCode="_-&quot;$&quot;* #,##0.00_-;\-&quot;$&quot;* #,##0.00_-;_-&quot;$&quot;* &quot;-&quot;_-;_-@_-"/>
  </numFmts>
  <fonts count="51">
    <font>
      <sz val="12"/>
      <color theme="1"/>
      <name val="Calibri"/>
      <family val="2"/>
      <scheme val="minor"/>
    </font>
    <font>
      <b/>
      <sz val="14"/>
      <color theme="1"/>
      <name val="Calibri"/>
      <family val="2"/>
    </font>
    <font>
      <sz val="12"/>
      <color theme="1"/>
      <name val="Calibri"/>
      <family val="2"/>
      <scheme val="minor"/>
    </font>
    <font>
      <b/>
      <sz val="20"/>
      <color theme="1"/>
      <name val="Calibri (Cuerpo)_x0000_"/>
    </font>
    <font>
      <b/>
      <sz val="20"/>
      <color theme="1"/>
      <name val="Calibri"/>
      <family val="2"/>
      <scheme val="minor"/>
    </font>
    <font>
      <b/>
      <sz val="14"/>
      <color theme="1"/>
      <name val="Calibri (Cuerpo)_x0000_"/>
    </font>
    <font>
      <sz val="14"/>
      <name val="Calibri (Cuerpo)_x0000_"/>
    </font>
    <font>
      <sz val="14"/>
      <color theme="1"/>
      <name val="Calibri (Cuerpo)_x0000_"/>
    </font>
    <font>
      <b/>
      <sz val="14"/>
      <color rgb="FF000000"/>
      <name val="Calibri (Cuerpo)_x0000_"/>
    </font>
    <font>
      <b/>
      <sz val="14"/>
      <name val="Calibri (Cuerpo)_x0000_"/>
    </font>
    <font>
      <sz val="14"/>
      <color rgb="FF000000"/>
      <name val="Calibri (Cuerpo)_x0000_"/>
    </font>
    <font>
      <sz val="14"/>
      <color rgb="FFFF0000"/>
      <name val="Calibri (Cuerpo)_x0000_"/>
    </font>
    <font>
      <sz val="12"/>
      <color theme="1"/>
      <name val="Calibri"/>
      <family val="2"/>
    </font>
    <font>
      <b/>
      <sz val="14"/>
      <color theme="1"/>
      <name val="Calibri"/>
      <family val="2"/>
    </font>
    <font>
      <b/>
      <sz val="14"/>
      <color rgb="FFFF0000"/>
      <name val="Calibri"/>
      <family val="2"/>
    </font>
    <font>
      <b/>
      <sz val="14"/>
      <name val="Calibri"/>
      <family val="2"/>
    </font>
    <font>
      <sz val="12"/>
      <color theme="1"/>
      <name val="Arial"/>
      <family val="2"/>
    </font>
    <font>
      <sz val="14"/>
      <color theme="1"/>
      <name val="Calibri"/>
      <family val="2"/>
    </font>
    <font>
      <sz val="14"/>
      <name val="Calibri"/>
      <family val="2"/>
    </font>
    <font>
      <sz val="14"/>
      <color theme="1"/>
      <name val="Arial"/>
      <family val="2"/>
    </font>
    <font>
      <b/>
      <sz val="20"/>
      <color theme="1"/>
      <name val="Arial"/>
      <family val="2"/>
    </font>
    <font>
      <b/>
      <sz val="14"/>
      <color theme="1"/>
      <name val="Arial"/>
      <family val="2"/>
    </font>
    <font>
      <sz val="14"/>
      <name val="Arial"/>
      <family val="2"/>
    </font>
    <font>
      <b/>
      <sz val="14"/>
      <name val="Arial"/>
      <family val="2"/>
    </font>
    <font>
      <sz val="12"/>
      <name val="Arial"/>
      <family val="2"/>
    </font>
    <font>
      <sz val="14"/>
      <color rgb="FF000000"/>
      <name val="Arial"/>
      <family val="2"/>
    </font>
    <font>
      <sz val="14"/>
      <color rgb="FFFF0000"/>
      <name val="Arial"/>
      <family val="2"/>
    </font>
    <font>
      <sz val="14"/>
      <color theme="1"/>
      <name val="Calibri"/>
      <family val="2"/>
      <scheme val="minor"/>
    </font>
    <font>
      <b/>
      <sz val="14"/>
      <color theme="1"/>
      <name val="Calibri"/>
      <family val="2"/>
      <scheme val="minor"/>
    </font>
    <font>
      <sz val="14"/>
      <color rgb="FF000000"/>
      <name val="Calibri"/>
      <family val="2"/>
      <scheme val="minor"/>
    </font>
    <font>
      <b/>
      <sz val="14"/>
      <name val="Calibri"/>
      <family val="2"/>
      <scheme val="minor"/>
    </font>
    <font>
      <sz val="14"/>
      <name val="Calibri"/>
      <family val="2"/>
      <scheme val="minor"/>
    </font>
    <font>
      <b/>
      <sz val="12"/>
      <color theme="1"/>
      <name val="Calibri"/>
      <family val="2"/>
      <scheme val="minor"/>
    </font>
    <font>
      <b/>
      <sz val="18"/>
      <color theme="1"/>
      <name val="Calibri"/>
      <family val="2"/>
      <scheme val="minor"/>
    </font>
    <font>
      <b/>
      <sz val="14"/>
      <color rgb="FF000000"/>
      <name val="Calibri"/>
      <family val="2"/>
      <scheme val="minor"/>
    </font>
    <font>
      <b/>
      <sz val="18"/>
      <color rgb="FF000000"/>
      <name val="Calibri"/>
      <family val="2"/>
      <scheme val="minor"/>
    </font>
    <font>
      <b/>
      <sz val="14"/>
      <color theme="0"/>
      <name val="Calibri"/>
      <family val="2"/>
      <scheme val="minor"/>
    </font>
    <font>
      <b/>
      <sz val="20"/>
      <color theme="0"/>
      <name val="Calibri"/>
      <family val="2"/>
      <scheme val="minor"/>
    </font>
    <font>
      <b/>
      <sz val="22"/>
      <color theme="0" tint="-0.499984740745262"/>
      <name val="Calibri"/>
      <family val="2"/>
      <scheme val="minor"/>
    </font>
    <font>
      <b/>
      <sz val="18"/>
      <color theme="0" tint="-0.499984740745262"/>
      <name val="Calibri"/>
      <family val="2"/>
      <scheme val="minor"/>
    </font>
    <font>
      <b/>
      <sz val="16"/>
      <color theme="1"/>
      <name val="Calibri"/>
      <family val="2"/>
      <scheme val="minor"/>
    </font>
    <font>
      <b/>
      <sz val="12"/>
      <color theme="1"/>
      <name val="Arial"/>
      <family val="2"/>
    </font>
    <font>
      <sz val="14"/>
      <color rgb="FFFF0000"/>
      <name val="Calibri"/>
      <family val="2"/>
    </font>
    <font>
      <b/>
      <sz val="18"/>
      <color theme="1"/>
      <name val="Arial"/>
      <family val="2"/>
    </font>
    <font>
      <sz val="20"/>
      <color theme="1"/>
      <name val="Arial"/>
      <family val="2"/>
    </font>
    <font>
      <sz val="20"/>
      <color theme="1"/>
      <name val="Calibri"/>
      <family val="2"/>
      <scheme val="minor"/>
    </font>
    <font>
      <b/>
      <sz val="24"/>
      <color theme="1"/>
      <name val="Calibri"/>
      <family val="2"/>
      <scheme val="minor"/>
    </font>
    <font>
      <sz val="16"/>
      <color theme="1"/>
      <name val="Calibri"/>
      <family val="2"/>
      <scheme val="minor"/>
    </font>
    <font>
      <b/>
      <sz val="18"/>
      <name val="Calibri"/>
      <family val="2"/>
      <scheme val="minor"/>
    </font>
    <font>
      <b/>
      <sz val="16"/>
      <name val="Calibri"/>
      <family val="2"/>
      <scheme val="minor"/>
    </font>
    <font>
      <sz val="16"/>
      <name val="Calibri"/>
      <family val="2"/>
      <scheme val="minor"/>
    </font>
  </fonts>
  <fills count="39">
    <fill>
      <patternFill patternType="none"/>
    </fill>
    <fill>
      <patternFill patternType="gray125"/>
    </fill>
    <fill>
      <patternFill patternType="solid">
        <fgColor rgb="FFCDFF03"/>
        <bgColor rgb="FFCDFF03"/>
      </patternFill>
    </fill>
    <fill>
      <patternFill patternType="solid">
        <fgColor rgb="FFB6D7A8"/>
        <bgColor rgb="FFB6D7A8"/>
      </patternFill>
    </fill>
    <fill>
      <patternFill patternType="solid">
        <fgColor rgb="FF65FFA2"/>
        <bgColor rgb="FF65FFA2"/>
      </patternFill>
    </fill>
    <fill>
      <patternFill patternType="solid">
        <fgColor rgb="FFA3F250"/>
        <bgColor rgb="FFA3F250"/>
      </patternFill>
    </fill>
    <fill>
      <patternFill patternType="solid">
        <fgColor theme="0" tint="-0.14999847407452621"/>
        <bgColor indexed="64"/>
      </patternFill>
    </fill>
    <fill>
      <patternFill patternType="solid">
        <fgColor rgb="FFB9FF00"/>
        <bgColor rgb="FFCEF29E"/>
      </patternFill>
    </fill>
    <fill>
      <patternFill patternType="solid">
        <fgColor rgb="FFB9FF00"/>
        <bgColor indexed="64"/>
      </patternFill>
    </fill>
    <fill>
      <patternFill patternType="solid">
        <fgColor rgb="FFB9FF00"/>
        <bgColor rgb="FFCDFF03"/>
      </patternFill>
    </fill>
    <fill>
      <patternFill patternType="solid">
        <fgColor rgb="FF00FF9D"/>
        <bgColor rgb="FF65FFA2"/>
      </patternFill>
    </fill>
    <fill>
      <patternFill patternType="solid">
        <fgColor rgb="FF00FF9D"/>
        <bgColor indexed="64"/>
      </patternFill>
    </fill>
    <fill>
      <patternFill patternType="solid">
        <fgColor rgb="FF00FF9D"/>
        <bgColor rgb="FFA3F250"/>
      </patternFill>
    </fill>
    <fill>
      <patternFill patternType="solid">
        <fgColor rgb="FFB9FF00"/>
        <bgColor rgb="FF71D098"/>
      </patternFill>
    </fill>
    <fill>
      <patternFill patternType="solid">
        <fgColor rgb="FF7AD06D"/>
        <bgColor rgb="FF7AD06D"/>
      </patternFill>
    </fill>
    <fill>
      <patternFill patternType="solid">
        <fgColor rgb="FFB9FF00"/>
        <bgColor rgb="FF7AD06D"/>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00FF9D"/>
        <bgColor rgb="FF000000"/>
      </patternFill>
    </fill>
    <fill>
      <patternFill patternType="solid">
        <fgColor rgb="FFC6E0B4"/>
        <bgColor rgb="FF000000"/>
      </patternFill>
    </fill>
    <fill>
      <patternFill patternType="solid">
        <fgColor theme="1" tint="0.34998626667073579"/>
        <bgColor indexed="64"/>
      </patternFill>
    </fill>
    <fill>
      <patternFill patternType="solid">
        <fgColor theme="1" tint="0.34998626667073579"/>
        <bgColor rgb="FFA3F250"/>
      </patternFill>
    </fill>
    <fill>
      <patternFill patternType="solid">
        <fgColor rgb="FF85FFC9"/>
        <bgColor indexed="64"/>
      </patternFill>
    </fill>
    <fill>
      <patternFill patternType="solid">
        <fgColor rgb="FF4ED963"/>
        <bgColor indexed="64"/>
      </patternFill>
    </fill>
    <fill>
      <patternFill patternType="solid">
        <fgColor theme="9" tint="0.59999389629810485"/>
        <bgColor rgb="FF000000"/>
      </patternFill>
    </fill>
    <fill>
      <patternFill patternType="solid">
        <fgColor theme="3" tint="0.59999389629810485"/>
        <bgColor indexed="64"/>
      </patternFill>
    </fill>
    <fill>
      <patternFill patternType="solid">
        <fgColor theme="0"/>
        <bgColor rgb="FFCDFF03"/>
      </patternFill>
    </fill>
    <fill>
      <patternFill patternType="solid">
        <fgColor theme="0"/>
        <bgColor indexed="64"/>
      </patternFill>
    </fill>
    <fill>
      <patternFill patternType="solid">
        <fgColor theme="0"/>
        <bgColor rgb="FF000000"/>
      </patternFill>
    </fill>
    <fill>
      <patternFill patternType="solid">
        <fgColor theme="0"/>
        <bgColor rgb="FFB6D7A8"/>
      </patternFill>
    </fill>
    <fill>
      <patternFill patternType="solid">
        <fgColor theme="9" tint="0.39997558519241921"/>
        <bgColor indexed="64"/>
      </patternFill>
    </fill>
    <fill>
      <patternFill patternType="solid">
        <fgColor rgb="FFAAFFF6"/>
        <bgColor indexed="64"/>
      </patternFill>
    </fill>
    <fill>
      <patternFill patternType="solid">
        <fgColor theme="4" tint="0.59999389629810485"/>
        <bgColor indexed="64"/>
      </patternFill>
    </fill>
    <fill>
      <patternFill patternType="solid">
        <fgColor theme="0" tint="-4.9989318521683403E-2"/>
        <bgColor rgb="FFCDFF03"/>
      </patternFill>
    </fill>
    <fill>
      <patternFill patternType="solid">
        <fgColor theme="0" tint="-4.9989318521683403E-2"/>
        <bgColor rgb="FFB6D7A8"/>
      </patternFill>
    </fill>
    <fill>
      <patternFill patternType="solid">
        <fgColor theme="0" tint="-4.9989318521683403E-2"/>
        <bgColor rgb="FF71D098"/>
      </patternFill>
    </fill>
    <fill>
      <patternFill patternType="solid">
        <fgColor rgb="FFFFFF00"/>
        <bgColor rgb="FFCDFF03"/>
      </patternFill>
    </fill>
    <fill>
      <patternFill patternType="solid">
        <fgColor theme="5" tint="0.39997558519241921"/>
        <bgColor rgb="FFB6D7A8"/>
      </patternFill>
    </fill>
    <fill>
      <patternFill patternType="solid">
        <fgColor theme="5" tint="0.39997558519241921"/>
        <bgColor rgb="FFCDFF03"/>
      </patternFill>
    </fill>
  </fills>
  <borders count="5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theme="1"/>
      </left>
      <right style="thin">
        <color theme="1"/>
      </right>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medium">
        <color rgb="FF000000"/>
      </left>
      <right/>
      <top/>
      <bottom style="thin">
        <color rgb="FF000000"/>
      </bottom>
      <diagonal/>
    </border>
    <border>
      <left/>
      <right/>
      <top style="thin">
        <color indexed="64"/>
      </top>
      <bottom style="thin">
        <color rgb="FF000000"/>
      </bottom>
      <diagonal/>
    </border>
    <border>
      <left style="thin">
        <color theme="1"/>
      </left>
      <right/>
      <top style="thin">
        <color theme="1"/>
      </top>
      <bottom/>
      <diagonal/>
    </border>
    <border>
      <left/>
      <right/>
      <top style="thin">
        <color theme="1"/>
      </top>
      <bottom/>
      <diagonal/>
    </border>
    <border>
      <left style="thin">
        <color theme="1"/>
      </left>
      <right/>
      <top/>
      <bottom style="thin">
        <color theme="1"/>
      </bottom>
      <diagonal/>
    </border>
    <border>
      <left/>
      <right/>
      <top/>
      <bottom style="thin">
        <color theme="1"/>
      </bottom>
      <diagonal/>
    </border>
    <border>
      <left style="thin">
        <color indexed="64"/>
      </left>
      <right style="thin">
        <color indexed="64"/>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rgb="FF000000"/>
      </bottom>
      <diagonal/>
    </border>
    <border>
      <left/>
      <right style="thin">
        <color indexed="64"/>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164" fontId="2" fillId="0" borderId="0" applyFont="0" applyFill="0" applyBorder="0" applyAlignment="0" applyProtection="0"/>
    <xf numFmtId="165" fontId="2" fillId="0" borderId="0" applyFont="0" applyFill="0" applyBorder="0" applyAlignment="0" applyProtection="0"/>
  </cellStyleXfs>
  <cellXfs count="332">
    <xf numFmtId="0" fontId="0" fillId="0" borderId="0" xfId="0"/>
    <xf numFmtId="0" fontId="5" fillId="5" borderId="4" xfId="0" applyFont="1" applyFill="1" applyBorder="1" applyAlignment="1">
      <alignment horizontal="center" vertical="center"/>
    </xf>
    <xf numFmtId="0" fontId="10" fillId="2" borderId="4" xfId="0" applyFont="1" applyFill="1" applyBorder="1" applyAlignment="1">
      <alignment horizontal="center" vertical="center"/>
    </xf>
    <xf numFmtId="164" fontId="10" fillId="2" borderId="4" xfId="0" applyNumberFormat="1" applyFont="1" applyFill="1" applyBorder="1" applyAlignment="1">
      <alignment horizontal="center" vertical="center"/>
    </xf>
    <xf numFmtId="164" fontId="10" fillId="3" borderId="4" xfId="0" applyNumberFormat="1" applyFont="1" applyFill="1" applyBorder="1" applyAlignment="1">
      <alignment horizontal="center" vertical="center"/>
    </xf>
    <xf numFmtId="0" fontId="10" fillId="9" borderId="4" xfId="0" applyFont="1" applyFill="1" applyBorder="1" applyAlignment="1">
      <alignment horizontal="center" vertical="center"/>
    </xf>
    <xf numFmtId="0" fontId="16" fillId="0" borderId="0" xfId="0" applyFont="1"/>
    <xf numFmtId="0" fontId="25" fillId="9" borderId="4" xfId="0" applyFont="1" applyFill="1" applyBorder="1" applyAlignment="1">
      <alignment horizontal="center" vertical="center"/>
    </xf>
    <xf numFmtId="164" fontId="25" fillId="3" borderId="4" xfId="0" applyNumberFormat="1" applyFont="1" applyFill="1" applyBorder="1" applyAlignment="1">
      <alignment horizontal="center" vertical="center"/>
    </xf>
    <xf numFmtId="0" fontId="16" fillId="13" borderId="4" xfId="0" applyFont="1" applyFill="1" applyBorder="1" applyAlignment="1">
      <alignment horizontal="center" vertical="center"/>
    </xf>
    <xf numFmtId="0" fontId="30" fillId="16" borderId="4" xfId="0" applyFont="1" applyFill="1" applyBorder="1" applyAlignment="1">
      <alignment horizontal="center" vertical="center" wrapText="1"/>
    </xf>
    <xf numFmtId="0" fontId="30" fillId="16" borderId="13" xfId="0" applyFont="1" applyFill="1" applyBorder="1" applyAlignment="1">
      <alignment horizontal="center" vertical="center" wrapText="1"/>
    </xf>
    <xf numFmtId="164" fontId="27" fillId="2" borderId="4" xfId="0" applyNumberFormat="1" applyFont="1" applyFill="1" applyBorder="1" applyAlignment="1">
      <alignment horizontal="center" vertical="center"/>
    </xf>
    <xf numFmtId="0" fontId="17" fillId="7" borderId="3" xfId="0" applyFont="1" applyFill="1" applyBorder="1" applyAlignment="1">
      <alignment horizontal="center" vertical="center"/>
    </xf>
    <xf numFmtId="0" fontId="30" fillId="18" borderId="13" xfId="0" applyFont="1" applyFill="1" applyBorder="1" applyAlignment="1">
      <alignment horizontal="center" vertical="center" wrapText="1"/>
    </xf>
    <xf numFmtId="0" fontId="0" fillId="0" borderId="0" xfId="0" applyAlignment="1"/>
    <xf numFmtId="0" fontId="0" fillId="0" borderId="0" xfId="0" applyBorder="1"/>
    <xf numFmtId="0" fontId="0" fillId="8" borderId="17" xfId="0" applyFill="1" applyBorder="1"/>
    <xf numFmtId="0" fontId="36" fillId="21" borderId="17" xfId="0" applyFont="1" applyFill="1" applyBorder="1" applyAlignment="1">
      <alignment horizontal="center" vertical="center"/>
    </xf>
    <xf numFmtId="164" fontId="33" fillId="11" borderId="18" xfId="0" applyNumberFormat="1" applyFont="1" applyFill="1" applyBorder="1"/>
    <xf numFmtId="0" fontId="38" fillId="0" borderId="0" xfId="0" applyFont="1" applyFill="1" applyBorder="1" applyAlignment="1">
      <alignment vertical="center" textRotation="90" wrapText="1"/>
    </xf>
    <xf numFmtId="164" fontId="10" fillId="0" borderId="0" xfId="0" applyNumberFormat="1" applyFont="1" applyFill="1" applyBorder="1" applyAlignment="1">
      <alignment horizontal="center" vertical="center"/>
    </xf>
    <xf numFmtId="0" fontId="5" fillId="5" borderId="4" xfId="0" applyFont="1" applyFill="1" applyBorder="1" applyAlignment="1">
      <alignment horizontal="center" vertical="center"/>
    </xf>
    <xf numFmtId="0" fontId="0" fillId="0" borderId="0" xfId="0" applyAlignment="1">
      <alignment horizontal="center" vertical="center"/>
    </xf>
    <xf numFmtId="0" fontId="32" fillId="0" borderId="0" xfId="0" applyFont="1"/>
    <xf numFmtId="0" fontId="5" fillId="12" borderId="4" xfId="0" applyFont="1" applyFill="1" applyBorder="1" applyAlignment="1">
      <alignment horizontal="center" vertical="center" wrapText="1"/>
    </xf>
    <xf numFmtId="0" fontId="30" fillId="17" borderId="4" xfId="0" applyFont="1" applyFill="1" applyBorder="1" applyAlignment="1">
      <alignment horizontal="center" vertical="center" wrapText="1"/>
    </xf>
    <xf numFmtId="0" fontId="30" fillId="17" borderId="13" xfId="0" applyFont="1" applyFill="1" applyBorder="1" applyAlignment="1">
      <alignment horizontal="center" vertical="center" wrapText="1"/>
    </xf>
    <xf numFmtId="166" fontId="29" fillId="8" borderId="14" xfId="0" applyNumberFormat="1" applyFont="1" applyFill="1" applyBorder="1" applyAlignment="1">
      <alignment vertical="center" wrapText="1"/>
    </xf>
    <xf numFmtId="0" fontId="21" fillId="12" borderId="4" xfId="0" applyFont="1" applyFill="1" applyBorder="1" applyAlignment="1">
      <alignment horizontal="center" vertical="center"/>
    </xf>
    <xf numFmtId="0" fontId="27" fillId="0" borderId="0" xfId="0" applyFont="1" applyFill="1" applyBorder="1" applyAlignment="1"/>
    <xf numFmtId="0" fontId="12" fillId="14" borderId="24" xfId="0" applyFont="1" applyFill="1" applyBorder="1" applyAlignment="1">
      <alignment vertical="center" wrapText="1"/>
    </xf>
    <xf numFmtId="0" fontId="12" fillId="14" borderId="2" xfId="0" applyFont="1" applyFill="1" applyBorder="1" applyAlignment="1">
      <alignment vertical="center" wrapText="1"/>
    </xf>
    <xf numFmtId="0" fontId="12" fillId="14" borderId="4" xfId="0" applyFont="1" applyFill="1" applyBorder="1" applyAlignment="1">
      <alignment horizontal="center" vertical="center" wrapText="1"/>
    </xf>
    <xf numFmtId="0" fontId="35" fillId="3" borderId="19" xfId="0" applyNumberFormat="1" applyFont="1" applyFill="1" applyBorder="1" applyAlignment="1">
      <alignment horizontal="right"/>
    </xf>
    <xf numFmtId="0" fontId="35" fillId="3" borderId="20" xfId="0" applyNumberFormat="1" applyFont="1" applyFill="1" applyBorder="1" applyAlignment="1">
      <alignment horizontal="right"/>
    </xf>
    <xf numFmtId="0" fontId="37" fillId="0" borderId="0" xfId="0" applyFont="1" applyFill="1" applyBorder="1" applyAlignment="1">
      <alignment vertical="center"/>
    </xf>
    <xf numFmtId="0" fontId="0" fillId="0" borderId="0" xfId="0" applyFill="1"/>
    <xf numFmtId="0" fontId="36" fillId="21" borderId="21" xfId="0" applyFont="1" applyFill="1" applyBorder="1" applyAlignment="1">
      <alignment horizontal="center" vertical="center"/>
    </xf>
    <xf numFmtId="0" fontId="0" fillId="8" borderId="4" xfId="0" applyFill="1" applyBorder="1"/>
    <xf numFmtId="0" fontId="10" fillId="3" borderId="12" xfId="0" applyNumberFormat="1" applyFont="1" applyFill="1" applyBorder="1" applyAlignment="1">
      <alignment horizontal="center" vertical="center"/>
    </xf>
    <xf numFmtId="0" fontId="0" fillId="8" borderId="21" xfId="0" applyFill="1" applyBorder="1"/>
    <xf numFmtId="0" fontId="0" fillId="0" borderId="0" xfId="0" applyFill="1" applyBorder="1"/>
    <xf numFmtId="164" fontId="0" fillId="0" borderId="0" xfId="0" applyNumberFormat="1" applyFill="1" applyBorder="1"/>
    <xf numFmtId="0" fontId="32" fillId="0" borderId="0" xfId="0" applyFont="1" applyFill="1" applyBorder="1"/>
    <xf numFmtId="164" fontId="40" fillId="0" borderId="0" xfId="0" applyNumberFormat="1" applyFont="1" applyFill="1" applyBorder="1"/>
    <xf numFmtId="168" fontId="10" fillId="2" borderId="4" xfId="0" applyNumberFormat="1" applyFont="1" applyFill="1" applyBorder="1" applyAlignment="1">
      <alignment horizontal="center" vertical="center"/>
    </xf>
    <xf numFmtId="169" fontId="10" fillId="2" borderId="4" xfId="0" applyNumberFormat="1" applyFont="1" applyFill="1" applyBorder="1" applyAlignment="1">
      <alignment horizontal="center" vertical="center"/>
    </xf>
    <xf numFmtId="169" fontId="27" fillId="2" borderId="4" xfId="0" applyNumberFormat="1" applyFont="1" applyFill="1" applyBorder="1" applyAlignment="1">
      <alignment horizontal="center" vertical="center"/>
    </xf>
    <xf numFmtId="169" fontId="10" fillId="3" borderId="4" xfId="0" applyNumberFormat="1" applyFont="1" applyFill="1" applyBorder="1" applyAlignment="1">
      <alignment horizontal="center" vertical="center"/>
    </xf>
    <xf numFmtId="169" fontId="29" fillId="2" borderId="4" xfId="0" applyNumberFormat="1" applyFont="1" applyFill="1" applyBorder="1" applyAlignment="1">
      <alignment horizontal="center" vertical="center"/>
    </xf>
    <xf numFmtId="168" fontId="27" fillId="2" borderId="4" xfId="0" applyNumberFormat="1" applyFont="1" applyFill="1" applyBorder="1" applyAlignment="1">
      <alignment horizontal="center" vertical="center"/>
    </xf>
    <xf numFmtId="168" fontId="29" fillId="2" borderId="4" xfId="0" applyNumberFormat="1" applyFont="1" applyFill="1" applyBorder="1" applyAlignment="1">
      <alignment horizontal="center" vertical="center"/>
    </xf>
    <xf numFmtId="164" fontId="19" fillId="13" borderId="4" xfId="1" applyNumberFormat="1" applyFont="1" applyFill="1" applyBorder="1" applyAlignment="1">
      <alignment horizontal="center" vertical="center"/>
    </xf>
    <xf numFmtId="164" fontId="29" fillId="0" borderId="11" xfId="2" applyNumberFormat="1" applyFont="1" applyFill="1" applyBorder="1" applyAlignment="1">
      <alignment vertical="center" wrapText="1"/>
    </xf>
    <xf numFmtId="164" fontId="29" fillId="0" borderId="14" xfId="2" applyNumberFormat="1" applyFont="1" applyFill="1" applyBorder="1" applyAlignment="1">
      <alignment vertical="center" wrapText="1"/>
    </xf>
    <xf numFmtId="164" fontId="29" fillId="17" borderId="14" xfId="2" applyNumberFormat="1" applyFont="1" applyFill="1" applyBorder="1" applyAlignment="1">
      <alignment vertical="center" wrapText="1"/>
    </xf>
    <xf numFmtId="164" fontId="31" fillId="17" borderId="13" xfId="2" applyNumberFormat="1" applyFont="1" applyFill="1" applyBorder="1" applyAlignment="1">
      <alignment vertical="center" wrapText="1"/>
    </xf>
    <xf numFmtId="169" fontId="30" fillId="6" borderId="4" xfId="0" applyNumberFormat="1" applyFont="1" applyFill="1" applyBorder="1" applyAlignment="1">
      <alignment horizontal="center" vertical="center" wrapText="1"/>
    </xf>
    <xf numFmtId="169" fontId="30" fillId="6" borderId="13" xfId="0" applyNumberFormat="1" applyFont="1" applyFill="1" applyBorder="1" applyAlignment="1">
      <alignment horizontal="center" vertical="center" wrapText="1"/>
    </xf>
    <xf numFmtId="164" fontId="12" fillId="15" borderId="23" xfId="1" applyNumberFormat="1" applyFont="1" applyFill="1" applyBorder="1" applyAlignment="1">
      <alignment horizontal="center" vertical="center"/>
    </xf>
    <xf numFmtId="164" fontId="12" fillId="15" borderId="4" xfId="1" applyNumberFormat="1" applyFont="1" applyFill="1" applyBorder="1" applyAlignment="1">
      <alignment horizontal="center" vertical="center"/>
    </xf>
    <xf numFmtId="164" fontId="17" fillId="8" borderId="4" xfId="1" applyNumberFormat="1" applyFont="1" applyFill="1" applyBorder="1" applyAlignment="1">
      <alignment horizontal="center" vertical="center"/>
    </xf>
    <xf numFmtId="164" fontId="29" fillId="0" borderId="4" xfId="2" applyNumberFormat="1" applyFont="1" applyFill="1" applyBorder="1" applyAlignment="1">
      <alignment vertical="center" wrapText="1"/>
    </xf>
    <xf numFmtId="164" fontId="29" fillId="17" borderId="4" xfId="2" applyNumberFormat="1" applyFont="1" applyFill="1" applyBorder="1" applyAlignment="1">
      <alignment vertical="center" wrapText="1"/>
    </xf>
    <xf numFmtId="164" fontId="31" fillId="17" borderId="4" xfId="2" applyNumberFormat="1" applyFont="1" applyFill="1" applyBorder="1" applyAlignment="1">
      <alignment vertical="center" wrapText="1"/>
    </xf>
    <xf numFmtId="169" fontId="11" fillId="2" borderId="4" xfId="0" applyNumberFormat="1" applyFont="1" applyFill="1" applyBorder="1" applyAlignment="1">
      <alignment horizontal="center" vertical="center"/>
    </xf>
    <xf numFmtId="169" fontId="6" fillId="2" borderId="4" xfId="0" applyNumberFormat="1" applyFont="1" applyFill="1" applyBorder="1" applyAlignment="1">
      <alignment horizontal="center" vertical="center"/>
    </xf>
    <xf numFmtId="164" fontId="42" fillId="8" borderId="4" xfId="1" applyNumberFormat="1" applyFont="1" applyFill="1" applyBorder="1" applyAlignment="1">
      <alignment horizontal="center" vertical="center"/>
    </xf>
    <xf numFmtId="166" fontId="29" fillId="8" borderId="29" xfId="0" applyNumberFormat="1" applyFont="1" applyFill="1" applyBorder="1" applyAlignment="1">
      <alignment vertical="center" wrapText="1"/>
    </xf>
    <xf numFmtId="166" fontId="34" fillId="28" borderId="0" xfId="0" applyNumberFormat="1" applyFont="1" applyFill="1" applyBorder="1" applyAlignment="1"/>
    <xf numFmtId="164" fontId="11" fillId="2" borderId="4" xfId="0" applyNumberFormat="1" applyFont="1" applyFill="1" applyBorder="1" applyAlignment="1">
      <alignment horizontal="center" vertical="center"/>
    </xf>
    <xf numFmtId="166" fontId="29" fillId="8" borderId="0" xfId="0" applyNumberFormat="1" applyFont="1" applyFill="1" applyBorder="1" applyAlignment="1">
      <alignment vertical="center" wrapText="1"/>
    </xf>
    <xf numFmtId="0" fontId="30" fillId="27" borderId="0" xfId="0" applyFont="1" applyFill="1" applyBorder="1" applyAlignment="1">
      <alignment horizontal="center" vertical="center" wrapText="1"/>
    </xf>
    <xf numFmtId="166" fontId="21" fillId="27" borderId="0" xfId="0" applyNumberFormat="1" applyFont="1" applyFill="1" applyBorder="1"/>
    <xf numFmtId="0" fontId="8" fillId="26" borderId="0" xfId="0" applyFont="1" applyFill="1" applyBorder="1" applyAlignment="1">
      <alignment horizontal="center" vertical="center" wrapText="1"/>
    </xf>
    <xf numFmtId="0" fontId="10" fillId="26" borderId="0" xfId="0" applyFont="1" applyFill="1" applyBorder="1" applyAlignment="1">
      <alignment horizontal="left" vertical="center" wrapText="1"/>
    </xf>
    <xf numFmtId="0" fontId="10" fillId="26" borderId="0" xfId="0" applyFont="1" applyFill="1" applyBorder="1" applyAlignment="1">
      <alignment horizontal="center" vertical="center"/>
    </xf>
    <xf numFmtId="169" fontId="30" fillId="27" borderId="0" xfId="0" applyNumberFormat="1" applyFont="1" applyFill="1" applyBorder="1" applyAlignment="1">
      <alignment horizontal="center" vertical="center" wrapText="1"/>
    </xf>
    <xf numFmtId="164" fontId="27" fillId="27" borderId="0" xfId="0" applyNumberFormat="1" applyFont="1" applyFill="1" applyBorder="1" applyAlignment="1"/>
    <xf numFmtId="169" fontId="10" fillId="26" borderId="0" xfId="0" applyNumberFormat="1" applyFont="1" applyFill="1" applyBorder="1" applyAlignment="1">
      <alignment horizontal="center" vertical="center"/>
    </xf>
    <xf numFmtId="169" fontId="10" fillId="29" borderId="0" xfId="0" applyNumberFormat="1" applyFont="1" applyFill="1" applyBorder="1" applyAlignment="1">
      <alignment horizontal="center" vertical="center"/>
    </xf>
    <xf numFmtId="0" fontId="27" fillId="27" borderId="0" xfId="0" applyFont="1" applyFill="1" applyBorder="1" applyAlignment="1"/>
    <xf numFmtId="169" fontId="27" fillId="27" borderId="0" xfId="0" applyNumberFormat="1" applyFont="1" applyFill="1" applyBorder="1" applyAlignment="1"/>
    <xf numFmtId="0" fontId="16" fillId="27" borderId="0" xfId="0" applyFont="1" applyFill="1"/>
    <xf numFmtId="164" fontId="25" fillId="27" borderId="0" xfId="0" applyNumberFormat="1" applyFont="1" applyFill="1" applyBorder="1" applyAlignment="1">
      <alignment horizontal="center" vertical="center"/>
    </xf>
    <xf numFmtId="0" fontId="16" fillId="13" borderId="16" xfId="0" applyFont="1" applyFill="1" applyBorder="1" applyAlignment="1">
      <alignment horizontal="center" vertical="center"/>
    </xf>
    <xf numFmtId="0" fontId="16" fillId="27" borderId="0" xfId="0" applyFont="1" applyFill="1" applyBorder="1"/>
    <xf numFmtId="0" fontId="21" fillId="12" borderId="11" xfId="0" applyFont="1" applyFill="1" applyBorder="1" applyAlignment="1">
      <alignment horizontal="center" vertical="center"/>
    </xf>
    <xf numFmtId="0" fontId="21" fillId="12" borderId="14" xfId="0" applyFont="1" applyFill="1" applyBorder="1" applyAlignment="1">
      <alignment horizontal="center" vertical="center"/>
    </xf>
    <xf numFmtId="0" fontId="30" fillId="18" borderId="12" xfId="0" applyFont="1" applyFill="1" applyBorder="1" applyAlignment="1">
      <alignment horizontal="center" vertical="center" wrapText="1"/>
    </xf>
    <xf numFmtId="0" fontId="30" fillId="17" borderId="31" xfId="0" applyFont="1" applyFill="1" applyBorder="1" applyAlignment="1">
      <alignment horizontal="center" vertical="center" wrapText="1"/>
    </xf>
    <xf numFmtId="166" fontId="29" fillId="8" borderId="12" xfId="0" applyNumberFormat="1" applyFont="1" applyFill="1" applyBorder="1" applyAlignment="1">
      <alignment vertical="center" wrapText="1"/>
    </xf>
    <xf numFmtId="166" fontId="31" fillId="19" borderId="37" xfId="0" applyNumberFormat="1" applyFont="1" applyFill="1" applyBorder="1" applyAlignment="1">
      <alignment vertical="center" wrapText="1"/>
    </xf>
    <xf numFmtId="166" fontId="31" fillId="19" borderId="38" xfId="0" applyNumberFormat="1" applyFont="1" applyFill="1" applyBorder="1" applyAlignment="1">
      <alignment vertical="center" wrapText="1"/>
    </xf>
    <xf numFmtId="166" fontId="35" fillId="24" borderId="39" xfId="0" applyNumberFormat="1" applyFont="1" applyFill="1" applyBorder="1" applyAlignment="1"/>
    <xf numFmtId="164" fontId="0" fillId="27" borderId="0" xfId="0" applyNumberFormat="1" applyFill="1"/>
    <xf numFmtId="0" fontId="0" fillId="27" borderId="0" xfId="0" applyFill="1"/>
    <xf numFmtId="0" fontId="19" fillId="27" borderId="14" xfId="0" applyFont="1" applyFill="1" applyBorder="1"/>
    <xf numFmtId="0" fontId="19" fillId="27" borderId="4" xfId="0" applyFont="1" applyFill="1" applyBorder="1"/>
    <xf numFmtId="0" fontId="26" fillId="27" borderId="4" xfId="0" applyFont="1" applyFill="1" applyBorder="1"/>
    <xf numFmtId="0" fontId="20" fillId="27" borderId="7" xfId="0" applyFont="1" applyFill="1" applyBorder="1" applyAlignment="1">
      <alignment vertical="center"/>
    </xf>
    <xf numFmtId="0" fontId="21" fillId="27" borderId="4" xfId="0" applyFont="1" applyFill="1" applyBorder="1" applyAlignment="1">
      <alignment horizontal="center" vertical="center"/>
    </xf>
    <xf numFmtId="0" fontId="12" fillId="27" borderId="4" xfId="0" applyFont="1" applyFill="1" applyBorder="1" applyAlignment="1">
      <alignment vertical="center" wrapText="1"/>
    </xf>
    <xf numFmtId="169" fontId="0" fillId="27" borderId="0" xfId="0" applyNumberFormat="1" applyFill="1"/>
    <xf numFmtId="0" fontId="5" fillId="12" borderId="14" xfId="0" applyFont="1" applyFill="1" applyBorder="1" applyAlignment="1">
      <alignment horizontal="center" vertical="center" wrapText="1"/>
    </xf>
    <xf numFmtId="164" fontId="16" fillId="27" borderId="0" xfId="0" applyNumberFormat="1" applyFont="1" applyFill="1"/>
    <xf numFmtId="0" fontId="0" fillId="27" borderId="0" xfId="0" applyFill="1" applyAlignment="1"/>
    <xf numFmtId="0" fontId="5" fillId="12" borderId="5" xfId="0" applyFont="1" applyFill="1" applyBorder="1" applyAlignment="1">
      <alignment horizontal="center" vertical="center" wrapText="1"/>
    </xf>
    <xf numFmtId="164" fontId="25" fillId="3" borderId="5" xfId="0" applyNumberFormat="1" applyFont="1" applyFill="1" applyBorder="1" applyAlignment="1">
      <alignment horizontal="center" vertical="center"/>
    </xf>
    <xf numFmtId="0" fontId="0" fillId="27" borderId="0" xfId="0" applyFill="1" applyBorder="1"/>
    <xf numFmtId="164" fontId="16" fillId="27" borderId="0" xfId="0" applyNumberFormat="1" applyFont="1" applyFill="1" applyBorder="1"/>
    <xf numFmtId="0" fontId="5" fillId="12" borderId="11" xfId="0" applyFont="1" applyFill="1" applyBorder="1" applyAlignment="1">
      <alignment horizontal="center" vertical="center" wrapText="1"/>
    </xf>
    <xf numFmtId="0" fontId="45" fillId="27" borderId="0" xfId="0" applyFont="1" applyFill="1" applyAlignment="1"/>
    <xf numFmtId="0" fontId="45" fillId="27" borderId="0" xfId="0" applyFont="1" applyFill="1" applyBorder="1"/>
    <xf numFmtId="0" fontId="44" fillId="0" borderId="0" xfId="0" applyFont="1"/>
    <xf numFmtId="0" fontId="0" fillId="16" borderId="0" xfId="0" applyFill="1" applyBorder="1"/>
    <xf numFmtId="0" fontId="0" fillId="16" borderId="0" xfId="0" applyFill="1"/>
    <xf numFmtId="0" fontId="7" fillId="16" borderId="0" xfId="0" applyFont="1" applyFill="1"/>
    <xf numFmtId="0" fontId="0" fillId="16" borderId="0" xfId="0" applyFill="1" applyAlignment="1"/>
    <xf numFmtId="0" fontId="5" fillId="12" borderId="14" xfId="0" applyFont="1" applyFill="1" applyBorder="1" applyAlignment="1">
      <alignment horizontal="center" vertical="center"/>
    </xf>
    <xf numFmtId="0" fontId="27" fillId="16" borderId="0" xfId="0" applyFont="1" applyFill="1"/>
    <xf numFmtId="169" fontId="27" fillId="16" borderId="0" xfId="0" applyNumberFormat="1" applyFont="1" applyFill="1"/>
    <xf numFmtId="0" fontId="28" fillId="12" borderId="14" xfId="0" applyFont="1" applyFill="1" applyBorder="1" applyAlignment="1">
      <alignment horizontal="center" vertical="center"/>
    </xf>
    <xf numFmtId="0" fontId="30" fillId="16" borderId="14" xfId="0" applyFont="1" applyFill="1" applyBorder="1" applyAlignment="1">
      <alignment horizontal="center" vertical="center" wrapText="1"/>
    </xf>
    <xf numFmtId="0" fontId="0" fillId="16" borderId="0" xfId="0" applyFill="1" applyAlignment="1">
      <alignment horizontal="center" vertical="center"/>
    </xf>
    <xf numFmtId="165" fontId="28" fillId="16" borderId="0" xfId="0" applyNumberFormat="1" applyFont="1" applyFill="1" applyBorder="1" applyAlignment="1"/>
    <xf numFmtId="165" fontId="33" fillId="16" borderId="0" xfId="0" applyNumberFormat="1" applyFont="1" applyFill="1" applyBorder="1" applyAlignment="1"/>
    <xf numFmtId="0" fontId="16" fillId="16" borderId="0" xfId="0" applyFont="1" applyFill="1"/>
    <xf numFmtId="0" fontId="16" fillId="16" borderId="0" xfId="0" applyFont="1" applyFill="1" applyBorder="1"/>
    <xf numFmtId="0" fontId="41" fillId="16" borderId="0" xfId="0" applyFont="1" applyFill="1"/>
    <xf numFmtId="0" fontId="16" fillId="16" borderId="0" xfId="0" applyFont="1" applyFill="1" applyAlignment="1">
      <alignment horizontal="center"/>
    </xf>
    <xf numFmtId="0" fontId="44" fillId="16" borderId="0" xfId="0" applyFont="1" applyFill="1" applyAlignment="1">
      <alignment horizontal="center"/>
    </xf>
    <xf numFmtId="0" fontId="4" fillId="16" borderId="0" xfId="0" applyFont="1" applyFill="1" applyBorder="1" applyAlignment="1">
      <alignment vertical="center" wrapText="1"/>
    </xf>
    <xf numFmtId="0" fontId="28" fillId="16" borderId="0" xfId="0" applyFont="1" applyFill="1" applyBorder="1" applyAlignment="1"/>
    <xf numFmtId="0" fontId="33" fillId="16" borderId="0" xfId="0" applyFont="1" applyFill="1" applyBorder="1" applyAlignment="1"/>
    <xf numFmtId="0" fontId="44" fillId="16" borderId="0" xfId="0" applyFont="1" applyFill="1"/>
    <xf numFmtId="0" fontId="16" fillId="16" borderId="14" xfId="0" applyFont="1" applyFill="1" applyBorder="1"/>
    <xf numFmtId="164" fontId="16" fillId="16" borderId="4" xfId="0" applyNumberFormat="1" applyFont="1" applyFill="1" applyBorder="1"/>
    <xf numFmtId="0" fontId="45" fillId="16" borderId="0" xfId="0" applyFont="1" applyFill="1"/>
    <xf numFmtId="169" fontId="0" fillId="16" borderId="0" xfId="0" applyNumberFormat="1" applyFill="1"/>
    <xf numFmtId="169" fontId="7" fillId="16" borderId="0" xfId="0" applyNumberFormat="1" applyFont="1" applyFill="1"/>
    <xf numFmtId="0" fontId="10" fillId="33" borderId="0" xfId="0" applyFont="1" applyFill="1" applyBorder="1" applyAlignment="1">
      <alignment horizontal="left" vertical="center" wrapText="1"/>
    </xf>
    <xf numFmtId="0" fontId="10" fillId="33" borderId="0" xfId="0" applyFont="1" applyFill="1" applyBorder="1" applyAlignment="1">
      <alignment horizontal="center" vertical="center"/>
    </xf>
    <xf numFmtId="169" fontId="10" fillId="33" borderId="0" xfId="0" applyNumberFormat="1" applyFont="1" applyFill="1" applyBorder="1" applyAlignment="1">
      <alignment horizontal="center" vertical="center"/>
    </xf>
    <xf numFmtId="169" fontId="10" fillId="34" borderId="0" xfId="0" applyNumberFormat="1" applyFont="1" applyFill="1" applyBorder="1" applyAlignment="1">
      <alignment horizontal="center" vertical="center"/>
    </xf>
    <xf numFmtId="169" fontId="0" fillId="16" borderId="0" xfId="0" applyNumberFormat="1" applyFill="1" applyBorder="1"/>
    <xf numFmtId="0" fontId="27" fillId="16" borderId="0" xfId="0" applyFont="1" applyFill="1" applyBorder="1" applyAlignment="1"/>
    <xf numFmtId="166" fontId="29" fillId="16" borderId="0" xfId="2" applyNumberFormat="1" applyFont="1" applyFill="1" applyBorder="1" applyAlignment="1">
      <alignment vertical="center" wrapText="1"/>
    </xf>
    <xf numFmtId="164" fontId="16" fillId="16" borderId="0" xfId="0" applyNumberFormat="1" applyFont="1" applyFill="1" applyBorder="1"/>
    <xf numFmtId="0" fontId="21" fillId="35" borderId="0" xfId="0" applyFont="1" applyFill="1" applyBorder="1" applyAlignment="1">
      <alignment horizontal="center" vertical="center" wrapText="1"/>
    </xf>
    <xf numFmtId="0" fontId="23" fillId="16" borderId="0" xfId="0" applyFont="1" applyFill="1" applyBorder="1" applyAlignment="1">
      <alignment horizontal="center" wrapText="1"/>
    </xf>
    <xf numFmtId="0" fontId="16" fillId="35" borderId="0" xfId="0" applyFont="1" applyFill="1" applyBorder="1" applyAlignment="1">
      <alignment horizontal="left" vertical="center" wrapText="1"/>
    </xf>
    <xf numFmtId="0" fontId="24" fillId="16" borderId="0" xfId="0" applyFont="1" applyFill="1" applyBorder="1"/>
    <xf numFmtId="0" fontId="25" fillId="33" borderId="0" xfId="0" applyFont="1" applyFill="1" applyBorder="1" applyAlignment="1">
      <alignment horizontal="center" vertical="center"/>
    </xf>
    <xf numFmtId="0" fontId="16" fillId="35" borderId="0" xfId="0" applyFont="1" applyFill="1" applyBorder="1" applyAlignment="1">
      <alignment horizontal="center" vertical="center"/>
    </xf>
    <xf numFmtId="0" fontId="19" fillId="16" borderId="0" xfId="0" applyFont="1" applyFill="1" applyBorder="1"/>
    <xf numFmtId="164" fontId="19" fillId="35" borderId="0" xfId="1" applyNumberFormat="1" applyFont="1" applyFill="1" applyBorder="1" applyAlignment="1">
      <alignment horizontal="center" vertical="center"/>
    </xf>
    <xf numFmtId="164" fontId="25" fillId="34" borderId="0" xfId="0" applyNumberFormat="1" applyFont="1" applyFill="1" applyBorder="1" applyAlignment="1">
      <alignment horizontal="center" vertical="center"/>
    </xf>
    <xf numFmtId="164" fontId="16" fillId="16" borderId="0" xfId="0" applyNumberFormat="1" applyFont="1" applyFill="1"/>
    <xf numFmtId="164" fontId="29" fillId="16" borderId="0" xfId="2" applyNumberFormat="1" applyFont="1" applyFill="1" applyBorder="1" applyAlignment="1">
      <alignment vertical="center" wrapText="1"/>
    </xf>
    <xf numFmtId="164" fontId="31" fillId="17" borderId="30" xfId="2" applyNumberFormat="1" applyFont="1" applyFill="1" applyBorder="1" applyAlignment="1">
      <alignment vertical="center" wrapText="1"/>
    </xf>
    <xf numFmtId="164" fontId="48" fillId="30" borderId="31" xfId="2" applyNumberFormat="1" applyFont="1" applyFill="1" applyBorder="1" applyAlignment="1">
      <alignment vertical="center" wrapText="1"/>
    </xf>
    <xf numFmtId="0" fontId="32" fillId="31" borderId="4" xfId="0" applyFont="1" applyFill="1" applyBorder="1"/>
    <xf numFmtId="164" fontId="40" fillId="31" borderId="4" xfId="0" applyNumberFormat="1" applyFont="1" applyFill="1" applyBorder="1"/>
    <xf numFmtId="0" fontId="32" fillId="16" borderId="0" xfId="0" applyFont="1" applyFill="1" applyAlignment="1">
      <alignment horizontal="center" vertical="top"/>
    </xf>
    <xf numFmtId="0" fontId="0" fillId="16" borderId="20" xfId="0" applyFill="1" applyBorder="1"/>
    <xf numFmtId="164" fontId="10" fillId="33" borderId="7" xfId="0" applyNumberFormat="1" applyFont="1" applyFill="1" applyBorder="1" applyAlignment="1">
      <alignment horizontal="center" vertical="center"/>
    </xf>
    <xf numFmtId="0" fontId="10" fillId="34" borderId="5" xfId="0" applyNumberFormat="1" applyFont="1" applyFill="1" applyBorder="1" applyAlignment="1">
      <alignment horizontal="center" vertical="center"/>
    </xf>
    <xf numFmtId="164" fontId="7" fillId="16" borderId="18" xfId="0" applyNumberFormat="1" applyFont="1" applyFill="1" applyBorder="1"/>
    <xf numFmtId="0" fontId="0" fillId="16" borderId="4" xfId="0" applyFill="1" applyBorder="1"/>
    <xf numFmtId="167" fontId="0" fillId="16" borderId="4" xfId="0" applyNumberFormat="1" applyFill="1" applyBorder="1"/>
    <xf numFmtId="0" fontId="10" fillId="33" borderId="4" xfId="0" applyFont="1" applyFill="1" applyBorder="1" applyAlignment="1">
      <alignment horizontal="center" vertical="center"/>
    </xf>
    <xf numFmtId="164" fontId="10" fillId="33" borderId="10" xfId="0" applyNumberFormat="1" applyFont="1" applyFill="1" applyBorder="1" applyAlignment="1">
      <alignment horizontal="center" vertical="center"/>
    </xf>
    <xf numFmtId="0" fontId="10" fillId="33" borderId="16" xfId="0" applyFont="1" applyFill="1" applyBorder="1" applyAlignment="1">
      <alignment horizontal="center" vertical="center"/>
    </xf>
    <xf numFmtId="0" fontId="38" fillId="16" borderId="0" xfId="0" applyFont="1" applyFill="1" applyBorder="1" applyAlignment="1">
      <alignment vertical="center" textRotation="90" wrapText="1"/>
    </xf>
    <xf numFmtId="164" fontId="10" fillId="16" borderId="0" xfId="0" applyNumberFormat="1" applyFont="1" applyFill="1" applyBorder="1" applyAlignment="1">
      <alignment horizontal="center" vertical="center"/>
    </xf>
    <xf numFmtId="164" fontId="33" fillId="16" borderId="18" xfId="0" applyNumberFormat="1" applyFont="1" applyFill="1" applyBorder="1"/>
    <xf numFmtId="166" fontId="4" fillId="16" borderId="5" xfId="0" applyNumberFormat="1" applyFont="1" applyFill="1" applyBorder="1" applyAlignment="1">
      <alignment vertical="center"/>
    </xf>
    <xf numFmtId="164" fontId="29" fillId="0" borderId="29" xfId="2" applyNumberFormat="1" applyFont="1" applyFill="1" applyBorder="1" applyAlignment="1">
      <alignment vertical="center" wrapText="1"/>
    </xf>
    <xf numFmtId="164" fontId="29" fillId="17" borderId="29" xfId="2" applyNumberFormat="1" applyFont="1" applyFill="1" applyBorder="1" applyAlignment="1">
      <alignment vertical="center" wrapText="1"/>
    </xf>
    <xf numFmtId="166" fontId="46" fillId="23" borderId="31" xfId="0" applyNumberFormat="1" applyFont="1" applyFill="1" applyBorder="1" applyAlignment="1"/>
    <xf numFmtId="164" fontId="0" fillId="16" borderId="0" xfId="0" applyNumberFormat="1" applyFill="1"/>
    <xf numFmtId="164" fontId="10" fillId="36" borderId="4" xfId="0" applyNumberFormat="1" applyFont="1" applyFill="1" applyBorder="1" applyAlignment="1">
      <alignment horizontal="center" vertical="center"/>
    </xf>
    <xf numFmtId="169" fontId="11" fillId="33" borderId="0" xfId="0" applyNumberFormat="1" applyFont="1" applyFill="1" applyBorder="1" applyAlignment="1">
      <alignment horizontal="center" vertical="center"/>
    </xf>
    <xf numFmtId="169" fontId="31" fillId="2" borderId="4" xfId="0" applyNumberFormat="1" applyFont="1" applyFill="1" applyBorder="1" applyAlignment="1">
      <alignment horizontal="center" vertical="center"/>
    </xf>
    <xf numFmtId="164" fontId="6" fillId="36" borderId="4" xfId="0" applyNumberFormat="1" applyFont="1" applyFill="1" applyBorder="1" applyAlignment="1">
      <alignment horizontal="center" vertical="center"/>
    </xf>
    <xf numFmtId="164" fontId="6" fillId="2" borderId="4" xfId="0" applyNumberFormat="1" applyFont="1" applyFill="1" applyBorder="1" applyAlignment="1">
      <alignment horizontal="center" vertical="center"/>
    </xf>
    <xf numFmtId="0" fontId="10" fillId="37" borderId="5" xfId="0" applyNumberFormat="1" applyFont="1" applyFill="1" applyBorder="1" applyAlignment="1">
      <alignment horizontal="center" vertical="center"/>
    </xf>
    <xf numFmtId="0" fontId="10" fillId="37" borderId="6" xfId="0" applyNumberFormat="1" applyFont="1" applyFill="1" applyBorder="1" applyAlignment="1">
      <alignment horizontal="center" vertical="center"/>
    </xf>
    <xf numFmtId="0" fontId="10" fillId="29" borderId="0" xfId="0" applyNumberFormat="1" applyFont="1" applyFill="1" applyBorder="1" applyAlignment="1">
      <alignment horizontal="center" vertical="center"/>
    </xf>
    <xf numFmtId="0" fontId="10" fillId="37" borderId="8" xfId="0" applyNumberFormat="1" applyFont="1" applyFill="1" applyBorder="1" applyAlignment="1">
      <alignment horizontal="center" vertical="center"/>
    </xf>
    <xf numFmtId="0" fontId="10" fillId="38" borderId="7" xfId="0" applyFont="1" applyFill="1" applyBorder="1" applyAlignment="1">
      <alignment horizontal="center" vertical="center"/>
    </xf>
    <xf numFmtId="0" fontId="10" fillId="38" borderId="4" xfId="0" applyFont="1" applyFill="1" applyBorder="1" applyAlignment="1">
      <alignment horizontal="center" vertical="center"/>
    </xf>
    <xf numFmtId="0" fontId="10" fillId="37" borderId="12" xfId="0" applyNumberFormat="1" applyFont="1" applyFill="1" applyBorder="1" applyAlignment="1">
      <alignment horizontal="center" vertical="center"/>
    </xf>
    <xf numFmtId="0" fontId="35" fillId="34" borderId="19" xfId="0" applyNumberFormat="1" applyFont="1" applyFill="1" applyBorder="1" applyAlignment="1">
      <alignment horizontal="right"/>
    </xf>
    <xf numFmtId="0" fontId="35" fillId="34" borderId="20" xfId="0" applyNumberFormat="1" applyFont="1" applyFill="1" applyBorder="1" applyAlignment="1">
      <alignment horizontal="right"/>
    </xf>
    <xf numFmtId="0" fontId="38" fillId="16" borderId="4" xfId="0" applyFont="1" applyFill="1" applyBorder="1" applyAlignment="1">
      <alignment horizontal="center" vertical="center" textRotation="90" wrapText="1"/>
    </xf>
    <xf numFmtId="0" fontId="32" fillId="32" borderId="4" xfId="0" applyFont="1" applyFill="1" applyBorder="1" applyAlignment="1">
      <alignment horizontal="center"/>
    </xf>
    <xf numFmtId="0" fontId="0" fillId="31" borderId="46" xfId="0" applyFill="1" applyBorder="1" applyAlignment="1">
      <alignment horizontal="center" wrapText="1"/>
    </xf>
    <xf numFmtId="0" fontId="0" fillId="31" borderId="47" xfId="0" applyFill="1" applyBorder="1" applyAlignment="1">
      <alignment horizontal="center" wrapText="1"/>
    </xf>
    <xf numFmtId="0" fontId="0" fillId="31" borderId="48" xfId="0" applyFill="1" applyBorder="1" applyAlignment="1">
      <alignment horizontal="center" wrapText="1"/>
    </xf>
    <xf numFmtId="0" fontId="32" fillId="32" borderId="34" xfId="0" applyFont="1" applyFill="1" applyBorder="1" applyAlignment="1">
      <alignment horizontal="center" vertical="center"/>
    </xf>
    <xf numFmtId="0" fontId="32" fillId="32" borderId="35" xfId="0" applyFont="1" applyFill="1" applyBorder="1" applyAlignment="1">
      <alignment horizontal="center" vertical="center"/>
    </xf>
    <xf numFmtId="0" fontId="32" fillId="32" borderId="36" xfId="0" applyFont="1" applyFill="1" applyBorder="1" applyAlignment="1">
      <alignment horizontal="center" vertical="center"/>
    </xf>
    <xf numFmtId="166" fontId="4" fillId="17" borderId="34" xfId="0" applyNumberFormat="1" applyFont="1" applyFill="1" applyBorder="1" applyAlignment="1">
      <alignment horizontal="center" vertical="center"/>
    </xf>
    <xf numFmtId="166" fontId="4" fillId="17" borderId="36" xfId="0" applyNumberFormat="1" applyFont="1" applyFill="1" applyBorder="1" applyAlignment="1">
      <alignment horizontal="center" vertical="center"/>
    </xf>
    <xf numFmtId="0" fontId="1" fillId="7" borderId="1" xfId="0" applyFont="1" applyFill="1" applyBorder="1" applyAlignment="1">
      <alignment horizontal="center" vertical="center" wrapText="1"/>
    </xf>
    <xf numFmtId="0" fontId="15" fillId="8" borderId="2" xfId="0" applyFont="1" applyFill="1" applyBorder="1" applyAlignment="1">
      <alignment horizontal="center" wrapText="1"/>
    </xf>
    <xf numFmtId="0" fontId="19" fillId="7" borderId="4" xfId="0" applyFont="1" applyFill="1" applyBorder="1" applyAlignment="1">
      <alignment vertical="center" wrapText="1"/>
    </xf>
    <xf numFmtId="0" fontId="18" fillId="8" borderId="4" xfId="0" applyFont="1" applyFill="1" applyBorder="1"/>
    <xf numFmtId="0" fontId="15" fillId="8" borderId="2" xfId="0" applyFont="1" applyFill="1" applyBorder="1" applyAlignment="1">
      <alignment horizontal="center"/>
    </xf>
    <xf numFmtId="0" fontId="17" fillId="7" borderId="4" xfId="0" applyFont="1" applyFill="1" applyBorder="1" applyAlignment="1">
      <alignment horizontal="left" vertical="center" wrapText="1"/>
    </xf>
    <xf numFmtId="0" fontId="0" fillId="0" borderId="15" xfId="0" applyBorder="1" applyAlignment="1">
      <alignment horizontal="center"/>
    </xf>
    <xf numFmtId="0" fontId="0" fillId="0" borderId="0" xfId="0" applyAlignment="1">
      <alignment horizontal="center"/>
    </xf>
    <xf numFmtId="0" fontId="3" fillId="6" borderId="40" xfId="0" applyFont="1" applyFill="1" applyBorder="1" applyAlignment="1">
      <alignment horizontal="center" vertical="center"/>
    </xf>
    <xf numFmtId="0" fontId="0" fillId="6" borderId="41" xfId="0" applyFill="1" applyBorder="1" applyAlignment="1">
      <alignment horizontal="center" vertical="center"/>
    </xf>
    <xf numFmtId="0" fontId="0" fillId="6" borderId="42" xfId="0" applyFill="1" applyBorder="1" applyAlignment="1">
      <alignment horizontal="center" vertical="center"/>
    </xf>
    <xf numFmtId="0" fontId="0" fillId="6" borderId="43" xfId="0" applyFill="1" applyBorder="1" applyAlignment="1">
      <alignment horizontal="center" vertical="center"/>
    </xf>
    <xf numFmtId="0" fontId="0" fillId="6" borderId="44" xfId="0" applyFill="1" applyBorder="1" applyAlignment="1">
      <alignment horizontal="center" vertical="center"/>
    </xf>
    <xf numFmtId="0" fontId="0" fillId="6" borderId="45" xfId="0" applyFill="1" applyBorder="1" applyAlignment="1">
      <alignment horizontal="center" vertical="center"/>
    </xf>
    <xf numFmtId="0" fontId="4" fillId="6" borderId="40" xfId="0" applyFont="1" applyFill="1" applyBorder="1" applyAlignment="1">
      <alignment horizontal="center" vertical="center"/>
    </xf>
    <xf numFmtId="0" fontId="4" fillId="6" borderId="41" xfId="0" applyFont="1" applyFill="1" applyBorder="1" applyAlignment="1">
      <alignment horizontal="center" vertical="center"/>
    </xf>
    <xf numFmtId="0" fontId="4" fillId="6" borderId="42" xfId="0" applyFont="1" applyFill="1" applyBorder="1" applyAlignment="1">
      <alignment horizontal="center" vertical="center"/>
    </xf>
    <xf numFmtId="0" fontId="4" fillId="6" borderId="43" xfId="0" applyFont="1" applyFill="1" applyBorder="1" applyAlignment="1">
      <alignment horizontal="center" vertical="center"/>
    </xf>
    <xf numFmtId="0" fontId="4" fillId="6" borderId="44" xfId="0" applyFont="1" applyFill="1" applyBorder="1" applyAlignment="1">
      <alignment horizontal="center" vertical="center"/>
    </xf>
    <xf numFmtId="0" fontId="4" fillId="6" borderId="45" xfId="0" applyFont="1" applyFill="1" applyBorder="1" applyAlignment="1">
      <alignment horizontal="center" vertical="center"/>
    </xf>
    <xf numFmtId="0" fontId="5" fillId="10" borderId="14" xfId="0" applyFont="1" applyFill="1" applyBorder="1" applyAlignment="1">
      <alignment horizontal="center" vertical="center"/>
    </xf>
    <xf numFmtId="0" fontId="6" fillId="11" borderId="14" xfId="0" applyFont="1" applyFill="1" applyBorder="1"/>
    <xf numFmtId="0" fontId="5" fillId="12" borderId="14" xfId="0" applyFont="1" applyFill="1" applyBorder="1" applyAlignment="1">
      <alignment horizontal="center" vertical="center"/>
    </xf>
    <xf numFmtId="0" fontId="1" fillId="7" borderId="1" xfId="0" applyFont="1" applyFill="1" applyBorder="1" applyAlignment="1">
      <alignment horizontal="center" vertical="center"/>
    </xf>
    <xf numFmtId="0" fontId="21" fillId="6" borderId="40" xfId="0" applyFont="1" applyFill="1" applyBorder="1" applyAlignment="1">
      <alignment horizontal="center" vertical="center"/>
    </xf>
    <xf numFmtId="0" fontId="21" fillId="6" borderId="41" xfId="0" applyFont="1" applyFill="1" applyBorder="1" applyAlignment="1">
      <alignment horizontal="center" vertical="center"/>
    </xf>
    <xf numFmtId="0" fontId="21" fillId="6" borderId="42" xfId="0" applyFont="1" applyFill="1" applyBorder="1" applyAlignment="1">
      <alignment horizontal="center" vertical="center"/>
    </xf>
    <xf numFmtId="0" fontId="21" fillId="6" borderId="43" xfId="0" applyFont="1" applyFill="1" applyBorder="1" applyAlignment="1">
      <alignment horizontal="center" vertical="center"/>
    </xf>
    <xf numFmtId="0" fontId="21" fillId="6" borderId="44" xfId="0" applyFont="1" applyFill="1" applyBorder="1" applyAlignment="1">
      <alignment horizontal="center" vertical="center"/>
    </xf>
    <xf numFmtId="0" fontId="21" fillId="6" borderId="45" xfId="0" applyFont="1" applyFill="1" applyBorder="1" applyAlignment="1">
      <alignment horizontal="center" vertical="center"/>
    </xf>
    <xf numFmtId="0" fontId="21" fillId="13" borderId="4" xfId="0" applyFont="1" applyFill="1" applyBorder="1" applyAlignment="1">
      <alignment horizontal="center" vertical="center" wrapText="1"/>
    </xf>
    <xf numFmtId="0" fontId="23" fillId="8" borderId="4" xfId="0" applyFont="1" applyFill="1" applyBorder="1" applyAlignment="1">
      <alignment horizontal="center" wrapText="1"/>
    </xf>
    <xf numFmtId="0" fontId="16" fillId="13" borderId="4" xfId="0" applyFont="1" applyFill="1" applyBorder="1" applyAlignment="1">
      <alignment horizontal="left" vertical="center" wrapText="1"/>
    </xf>
    <xf numFmtId="0" fontId="24" fillId="8" borderId="4" xfId="0" applyFont="1" applyFill="1" applyBorder="1"/>
    <xf numFmtId="0" fontId="13" fillId="14" borderId="1" xfId="0" applyFont="1" applyFill="1" applyBorder="1" applyAlignment="1">
      <alignment horizontal="center" vertical="center"/>
    </xf>
    <xf numFmtId="0" fontId="13" fillId="14" borderId="2" xfId="0" applyFont="1" applyFill="1" applyBorder="1" applyAlignment="1">
      <alignment horizontal="center" vertical="center"/>
    </xf>
    <xf numFmtId="0" fontId="23" fillId="11" borderId="15" xfId="0" applyFont="1" applyFill="1" applyBorder="1" applyAlignment="1">
      <alignment horizontal="center" vertical="center" wrapText="1"/>
    </xf>
    <xf numFmtId="0" fontId="23" fillId="11" borderId="30" xfId="0" applyFont="1" applyFill="1" applyBorder="1" applyAlignment="1">
      <alignment horizontal="center" vertical="center" wrapText="1"/>
    </xf>
    <xf numFmtId="0" fontId="15" fillId="23" borderId="5" xfId="0" applyFont="1" applyFill="1" applyBorder="1" applyAlignment="1">
      <alignment horizontal="left" vertical="center" wrapText="1"/>
    </xf>
    <xf numFmtId="0" fontId="15" fillId="23" borderId="7" xfId="0" applyFont="1" applyFill="1" applyBorder="1" applyAlignment="1">
      <alignment horizontal="left" vertical="center" wrapText="1"/>
    </xf>
    <xf numFmtId="0" fontId="18" fillId="23" borderId="5" xfId="0" applyFont="1" applyFill="1" applyBorder="1" applyAlignment="1">
      <alignment horizontal="left" vertical="top" wrapText="1"/>
    </xf>
    <xf numFmtId="0" fontId="18" fillId="23" borderId="7" xfId="0" applyFont="1" applyFill="1" applyBorder="1" applyAlignment="1">
      <alignment horizontal="left" vertical="top" wrapText="1"/>
    </xf>
    <xf numFmtId="0" fontId="18" fillId="23" borderId="5" xfId="0" applyFont="1" applyFill="1" applyBorder="1" applyAlignment="1">
      <alignment horizontal="left" vertical="center" wrapText="1"/>
    </xf>
    <xf numFmtId="0" fontId="18" fillId="23" borderId="7" xfId="0" applyFont="1" applyFill="1" applyBorder="1" applyAlignment="1">
      <alignment horizontal="left" vertical="center"/>
    </xf>
    <xf numFmtId="0" fontId="21" fillId="10" borderId="14" xfId="0" applyFont="1" applyFill="1" applyBorder="1" applyAlignment="1">
      <alignment horizontal="center" vertical="center"/>
    </xf>
    <xf numFmtId="0" fontId="22" fillId="11" borderId="14" xfId="0" applyFont="1" applyFill="1" applyBorder="1"/>
    <xf numFmtId="0" fontId="21" fillId="12" borderId="14" xfId="0" applyFont="1" applyFill="1" applyBorder="1" applyAlignment="1">
      <alignment horizontal="center" vertical="center" wrapText="1"/>
    </xf>
    <xf numFmtId="0" fontId="22" fillId="11" borderId="14" xfId="0" applyFont="1" applyFill="1" applyBorder="1" applyAlignment="1">
      <alignment wrapText="1"/>
    </xf>
    <xf numFmtId="0" fontId="16" fillId="13" borderId="5" xfId="0" applyFont="1" applyFill="1" applyBorder="1" applyAlignment="1">
      <alignment horizontal="left" vertical="center" wrapText="1"/>
    </xf>
    <xf numFmtId="0" fontId="16" fillId="13" borderId="7" xfId="0" applyFont="1" applyFill="1" applyBorder="1" applyAlignment="1">
      <alignment horizontal="left" vertical="center" wrapText="1"/>
    </xf>
    <xf numFmtId="0" fontId="27" fillId="22" borderId="46" xfId="0" applyFont="1" applyFill="1" applyBorder="1" applyAlignment="1">
      <alignment horizontal="center" vertical="center" wrapText="1"/>
    </xf>
    <xf numFmtId="0" fontId="27" fillId="22" borderId="47" xfId="0" applyFont="1" applyFill="1" applyBorder="1" applyAlignment="1">
      <alignment horizontal="center" vertical="center" wrapText="1"/>
    </xf>
    <xf numFmtId="0" fontId="27" fillId="22" borderId="48" xfId="0" applyFont="1" applyFill="1" applyBorder="1" applyAlignment="1">
      <alignment horizontal="center" vertical="center" wrapText="1"/>
    </xf>
    <xf numFmtId="0" fontId="30" fillId="32" borderId="0" xfId="0" applyFont="1" applyFill="1" applyBorder="1" applyAlignment="1">
      <alignment horizontal="center" vertical="center" wrapText="1"/>
    </xf>
    <xf numFmtId="166" fontId="43" fillId="22" borderId="0" xfId="0" applyNumberFormat="1" applyFont="1" applyFill="1" applyBorder="1" applyAlignment="1">
      <alignment horizontal="center"/>
    </xf>
    <xf numFmtId="0" fontId="40" fillId="25" borderId="49" xfId="0" applyFont="1" applyFill="1" applyBorder="1" applyAlignment="1">
      <alignment horizontal="center" vertical="center"/>
    </xf>
    <xf numFmtId="0" fontId="40" fillId="25" borderId="50" xfId="0" applyFont="1" applyFill="1" applyBorder="1" applyAlignment="1">
      <alignment horizontal="center" vertical="center"/>
    </xf>
    <xf numFmtId="0" fontId="40" fillId="25" borderId="51" xfId="0" applyFont="1" applyFill="1" applyBorder="1" applyAlignment="1">
      <alignment horizontal="center" vertical="center"/>
    </xf>
    <xf numFmtId="0" fontId="20" fillId="6" borderId="40" xfId="0" applyFont="1" applyFill="1" applyBorder="1" applyAlignment="1">
      <alignment horizontal="center" vertical="center"/>
    </xf>
    <xf numFmtId="0" fontId="16" fillId="6" borderId="41" xfId="0" applyFont="1" applyFill="1" applyBorder="1" applyAlignment="1">
      <alignment horizontal="center" vertical="center"/>
    </xf>
    <xf numFmtId="0" fontId="16" fillId="6" borderId="43" xfId="0" applyFont="1" applyFill="1" applyBorder="1" applyAlignment="1">
      <alignment horizontal="center" vertical="center"/>
    </xf>
    <xf numFmtId="0" fontId="16" fillId="6" borderId="44" xfId="0" applyFont="1" applyFill="1" applyBorder="1" applyAlignment="1">
      <alignment horizontal="center" vertical="center"/>
    </xf>
    <xf numFmtId="0" fontId="21" fillId="10" borderId="32" xfId="0" applyFont="1" applyFill="1" applyBorder="1" applyAlignment="1">
      <alignment horizontal="center" vertical="center"/>
    </xf>
    <xf numFmtId="0" fontId="21" fillId="10" borderId="33" xfId="0" applyFont="1" applyFill="1" applyBorder="1" applyAlignment="1">
      <alignment horizontal="center" vertical="center"/>
    </xf>
    <xf numFmtId="0" fontId="13" fillId="14" borderId="1" xfId="0" applyFont="1" applyFill="1" applyBorder="1" applyAlignment="1">
      <alignment horizontal="center" vertical="center" wrapText="1"/>
    </xf>
    <xf numFmtId="0" fontId="13" fillId="14" borderId="2" xfId="0" applyFont="1" applyFill="1" applyBorder="1" applyAlignment="1">
      <alignment horizontal="center" vertical="center" wrapText="1"/>
    </xf>
    <xf numFmtId="0" fontId="20" fillId="6" borderId="34" xfId="0" applyFont="1" applyFill="1" applyBorder="1" applyAlignment="1">
      <alignment horizontal="center" vertical="center"/>
    </xf>
    <xf numFmtId="0" fontId="20" fillId="6" borderId="35" xfId="0" applyFont="1" applyFill="1" applyBorder="1" applyAlignment="1">
      <alignment horizontal="center" vertical="center"/>
    </xf>
    <xf numFmtId="0" fontId="20" fillId="6" borderId="36" xfId="0" applyFont="1" applyFill="1" applyBorder="1" applyAlignment="1">
      <alignment horizontal="center" vertical="center"/>
    </xf>
    <xf numFmtId="0" fontId="20" fillId="6" borderId="5" xfId="0" applyFont="1" applyFill="1" applyBorder="1" applyAlignment="1">
      <alignment horizontal="center" vertical="center"/>
    </xf>
    <xf numFmtId="0" fontId="20" fillId="6" borderId="6" xfId="0" applyFont="1" applyFill="1" applyBorder="1" applyAlignment="1">
      <alignment horizontal="center" vertical="center"/>
    </xf>
    <xf numFmtId="0" fontId="20" fillId="6" borderId="7" xfId="0" applyFont="1" applyFill="1" applyBorder="1" applyAlignment="1">
      <alignment horizontal="center" vertical="center"/>
    </xf>
    <xf numFmtId="0" fontId="20" fillId="6" borderId="8" xfId="0" applyFont="1" applyFill="1" applyBorder="1" applyAlignment="1">
      <alignment horizontal="center" vertical="center"/>
    </xf>
    <xf numFmtId="0" fontId="20" fillId="6" borderId="9" xfId="0" applyFont="1" applyFill="1" applyBorder="1" applyAlignment="1">
      <alignment horizontal="center" vertical="center"/>
    </xf>
    <xf numFmtId="0" fontId="20" fillId="6" borderId="10" xfId="0" applyFont="1" applyFill="1" applyBorder="1" applyAlignment="1">
      <alignment horizontal="center" vertical="center"/>
    </xf>
    <xf numFmtId="0" fontId="16" fillId="6" borderId="42" xfId="0" applyFont="1" applyFill="1" applyBorder="1" applyAlignment="1">
      <alignment horizontal="center" vertical="center"/>
    </xf>
    <xf numFmtId="0" fontId="16" fillId="6" borderId="45" xfId="0" applyFont="1" applyFill="1" applyBorder="1" applyAlignment="1">
      <alignment horizontal="center" vertical="center"/>
    </xf>
    <xf numFmtId="169" fontId="29" fillId="0" borderId="9" xfId="2" applyNumberFormat="1" applyFont="1" applyFill="1" applyBorder="1" applyAlignment="1">
      <alignment horizontal="center" vertical="center" wrapText="1"/>
    </xf>
    <xf numFmtId="0" fontId="0" fillId="6" borderId="4" xfId="0" applyFill="1" applyBorder="1" applyAlignment="1">
      <alignment horizontal="center" vertical="center"/>
    </xf>
    <xf numFmtId="0" fontId="4" fillId="6" borderId="4" xfId="0" applyFont="1" applyFill="1" applyBorder="1" applyAlignment="1">
      <alignment horizontal="center" vertical="center"/>
    </xf>
    <xf numFmtId="0" fontId="8" fillId="2" borderId="4" xfId="0" applyFont="1" applyFill="1" applyBorder="1" applyAlignment="1">
      <alignment horizontal="center" vertical="center"/>
    </xf>
    <xf numFmtId="0" fontId="9" fillId="0" borderId="4" xfId="0" applyFont="1" applyFill="1" applyBorder="1" applyAlignment="1">
      <alignment horizontal="center"/>
    </xf>
    <xf numFmtId="0" fontId="10" fillId="2" borderId="4" xfId="0" applyFont="1" applyFill="1" applyBorder="1" applyAlignment="1">
      <alignment horizontal="left" vertical="center" wrapText="1"/>
    </xf>
    <xf numFmtId="0" fontId="6" fillId="0" borderId="4" xfId="0" applyFont="1" applyFill="1" applyBorder="1"/>
    <xf numFmtId="169" fontId="4" fillId="6" borderId="5" xfId="0" applyNumberFormat="1" applyFont="1" applyFill="1" applyBorder="1" applyAlignment="1">
      <alignment horizontal="center" vertical="center"/>
    </xf>
    <xf numFmtId="169" fontId="4" fillId="6" borderId="6" xfId="0" applyNumberFormat="1" applyFont="1" applyFill="1" applyBorder="1" applyAlignment="1">
      <alignment horizontal="center" vertical="center"/>
    </xf>
    <xf numFmtId="169" fontId="4" fillId="6" borderId="7" xfId="0" applyNumberFormat="1" applyFont="1" applyFill="1" applyBorder="1" applyAlignment="1">
      <alignment horizontal="center" vertical="center"/>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10" fillId="2" borderId="5"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7" xfId="0" applyFont="1" applyFill="1" applyBorder="1" applyAlignment="1">
      <alignment horizontal="left" vertical="center" wrapText="1"/>
    </xf>
    <xf numFmtId="0" fontId="8" fillId="2" borderId="4" xfId="0" applyFont="1" applyFill="1" applyBorder="1" applyAlignment="1">
      <alignment horizontal="center" vertical="center" wrapText="1"/>
    </xf>
    <xf numFmtId="0" fontId="9" fillId="0" borderId="4" xfId="0" applyFont="1" applyFill="1" applyBorder="1" applyAlignment="1">
      <alignment horizontal="center" wrapText="1"/>
    </xf>
    <xf numFmtId="0" fontId="4" fillId="6" borderId="5" xfId="0" applyFont="1" applyFill="1" applyBorder="1" applyAlignment="1">
      <alignment horizontal="center" vertical="center"/>
    </xf>
    <xf numFmtId="0" fontId="4" fillId="6" borderId="6" xfId="0" applyFont="1" applyFill="1" applyBorder="1" applyAlignment="1">
      <alignment horizontal="center" vertical="center"/>
    </xf>
    <xf numFmtId="0" fontId="4" fillId="6" borderId="7"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47" fillId="6" borderId="4" xfId="0" applyFont="1" applyFill="1" applyBorder="1" applyAlignment="1">
      <alignment horizontal="center" vertical="center"/>
    </xf>
    <xf numFmtId="0" fontId="5" fillId="4" borderId="4" xfId="0" applyFont="1" applyFill="1" applyBorder="1" applyAlignment="1">
      <alignment horizontal="center" vertical="center"/>
    </xf>
    <xf numFmtId="0" fontId="6" fillId="0" borderId="4" xfId="0" applyFont="1" applyBorder="1"/>
    <xf numFmtId="0" fontId="5" fillId="5" borderId="4" xfId="0" applyFont="1" applyFill="1" applyBorder="1" applyAlignment="1">
      <alignment horizontal="center" vertical="center"/>
    </xf>
    <xf numFmtId="0" fontId="27" fillId="31" borderId="4" xfId="0" applyFont="1" applyFill="1" applyBorder="1" applyAlignment="1">
      <alignment horizontal="left" vertical="center" wrapText="1"/>
    </xf>
    <xf numFmtId="0" fontId="40" fillId="32" borderId="5" xfId="0" applyFont="1" applyFill="1" applyBorder="1" applyAlignment="1">
      <alignment horizontal="center" vertical="center"/>
    </xf>
    <xf numFmtId="0" fontId="40" fillId="32" borderId="6" xfId="0" applyFont="1" applyFill="1" applyBorder="1" applyAlignment="1">
      <alignment horizontal="center" vertical="center"/>
    </xf>
    <xf numFmtId="0" fontId="40" fillId="32" borderId="7" xfId="0" applyFont="1" applyFill="1" applyBorder="1" applyAlignment="1">
      <alignment horizontal="center" vertical="center"/>
    </xf>
    <xf numFmtId="169" fontId="49" fillId="32" borderId="0" xfId="0" applyNumberFormat="1" applyFont="1" applyFill="1" applyBorder="1" applyAlignment="1">
      <alignment horizontal="center" vertical="center" wrapText="1"/>
    </xf>
    <xf numFmtId="164" fontId="4" fillId="31" borderId="0" xfId="0" applyNumberFormat="1" applyFont="1" applyFill="1" applyBorder="1" applyAlignment="1">
      <alignment horizontal="center"/>
    </xf>
    <xf numFmtId="0" fontId="38" fillId="0" borderId="21" xfId="0" applyFont="1" applyFill="1" applyBorder="1" applyAlignment="1">
      <alignment horizontal="center" vertical="center" textRotation="90" wrapText="1"/>
    </xf>
    <xf numFmtId="0" fontId="38" fillId="0" borderId="22" xfId="0" applyFont="1" applyFill="1" applyBorder="1" applyAlignment="1">
      <alignment horizontal="center" vertical="center" textRotation="90" wrapText="1"/>
    </xf>
    <xf numFmtId="0" fontId="38" fillId="0" borderId="18" xfId="0" applyFont="1" applyFill="1" applyBorder="1" applyAlignment="1">
      <alignment horizontal="center" vertical="center" textRotation="90" wrapText="1"/>
    </xf>
    <xf numFmtId="0" fontId="39" fillId="0" borderId="21" xfId="0" applyFont="1" applyFill="1" applyBorder="1" applyAlignment="1">
      <alignment horizontal="center" vertical="center" textRotation="90" wrapText="1"/>
    </xf>
    <xf numFmtId="0" fontId="39" fillId="0" borderId="22" xfId="0" applyFont="1" applyFill="1" applyBorder="1" applyAlignment="1">
      <alignment horizontal="center" vertical="center" textRotation="90" wrapText="1"/>
    </xf>
    <xf numFmtId="0" fontId="39" fillId="0" borderId="18" xfId="0" applyFont="1" applyFill="1" applyBorder="1" applyAlignment="1">
      <alignment horizontal="center" vertical="center" textRotation="90" wrapText="1"/>
    </xf>
    <xf numFmtId="0" fontId="38" fillId="0" borderId="26" xfId="0" applyFont="1" applyFill="1" applyBorder="1" applyAlignment="1">
      <alignment horizontal="center" vertical="center" textRotation="90" wrapText="1"/>
    </xf>
    <xf numFmtId="0" fontId="38" fillId="0" borderId="0" xfId="0" applyFont="1" applyFill="1" applyBorder="1" applyAlignment="1">
      <alignment horizontal="center" vertical="center" textRotation="90" wrapText="1"/>
    </xf>
    <xf numFmtId="0" fontId="37" fillId="20" borderId="25" xfId="0" applyFont="1" applyFill="1" applyBorder="1" applyAlignment="1">
      <alignment horizontal="center" vertical="center"/>
    </xf>
    <xf numFmtId="0" fontId="37" fillId="20" borderId="26" xfId="0" applyFont="1" applyFill="1" applyBorder="1" applyAlignment="1">
      <alignment horizontal="center" vertical="center"/>
    </xf>
    <xf numFmtId="0" fontId="37" fillId="20" borderId="27" xfId="0" applyFont="1" applyFill="1" applyBorder="1" applyAlignment="1">
      <alignment horizontal="center" vertical="center"/>
    </xf>
    <xf numFmtId="0" fontId="37" fillId="20" borderId="28" xfId="0" applyFont="1" applyFill="1" applyBorder="1" applyAlignment="1">
      <alignment horizontal="center" vertical="center"/>
    </xf>
    <xf numFmtId="0" fontId="37" fillId="20" borderId="0" xfId="0" applyFont="1" applyFill="1" applyBorder="1" applyAlignment="1">
      <alignment horizontal="center" vertical="center"/>
    </xf>
    <xf numFmtId="0" fontId="35" fillId="0" borderId="0" xfId="0" applyNumberFormat="1" applyFont="1" applyFill="1" applyBorder="1" applyAlignment="1">
      <alignment horizontal="right"/>
    </xf>
  </cellXfs>
  <cellStyles count="3">
    <cellStyle name="Moneda" xfId="2" builtinId="4"/>
    <cellStyle name="Moneda [0]" xfId="1" builtinId="7"/>
    <cellStyle name="Normal" xfId="0" builtinId="0"/>
  </cellStyles>
  <dxfs count="0"/>
  <tableStyles count="0" defaultTableStyle="TableStyleMedium2" defaultPivotStyle="PivotStyleLight16"/>
  <colors>
    <mruColors>
      <color rgb="FFAAFFF6"/>
      <color rgb="FF85FFC9"/>
      <color rgb="FF4ED963"/>
      <color rgb="FFB9FF00"/>
      <color rgb="FFABDCA4"/>
      <color rgb="FF00FF9D"/>
      <color rgb="FFFFBAE4"/>
      <color rgb="FFC28FFF"/>
      <color rgb="FF0A3709"/>
      <color rgb="FF1159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jpg"/></Relationships>
</file>

<file path=xl/drawings/_rels/drawing2.xml.rels><?xml version="1.0" encoding="UTF-8" standalone="yes"?>
<Relationships xmlns="http://schemas.openxmlformats.org/package/2006/relationships"><Relationship Id="rId8" Type="http://schemas.openxmlformats.org/officeDocument/2006/relationships/image" Target="../media/image20.jpg"/><Relationship Id="rId13" Type="http://schemas.openxmlformats.org/officeDocument/2006/relationships/image" Target="../media/image25.png"/><Relationship Id="rId18" Type="http://schemas.openxmlformats.org/officeDocument/2006/relationships/image" Target="../media/image30.jpg"/><Relationship Id="rId3" Type="http://schemas.openxmlformats.org/officeDocument/2006/relationships/image" Target="../media/image15.jpg"/><Relationship Id="rId7" Type="http://schemas.openxmlformats.org/officeDocument/2006/relationships/image" Target="../media/image19.jpg"/><Relationship Id="rId12" Type="http://schemas.openxmlformats.org/officeDocument/2006/relationships/image" Target="../media/image24.jpg"/><Relationship Id="rId17" Type="http://schemas.openxmlformats.org/officeDocument/2006/relationships/image" Target="../media/image29.png"/><Relationship Id="rId2" Type="http://schemas.openxmlformats.org/officeDocument/2006/relationships/image" Target="../media/image14.jpg"/><Relationship Id="rId16" Type="http://schemas.openxmlformats.org/officeDocument/2006/relationships/image" Target="../media/image28.png"/><Relationship Id="rId1" Type="http://schemas.openxmlformats.org/officeDocument/2006/relationships/image" Target="../media/image13.jpg"/><Relationship Id="rId6" Type="http://schemas.openxmlformats.org/officeDocument/2006/relationships/image" Target="../media/image18.jpg"/><Relationship Id="rId11" Type="http://schemas.openxmlformats.org/officeDocument/2006/relationships/image" Target="../media/image23.jpg"/><Relationship Id="rId5" Type="http://schemas.openxmlformats.org/officeDocument/2006/relationships/image" Target="../media/image17.jpg"/><Relationship Id="rId15" Type="http://schemas.openxmlformats.org/officeDocument/2006/relationships/image" Target="../media/image27.png"/><Relationship Id="rId10" Type="http://schemas.openxmlformats.org/officeDocument/2006/relationships/image" Target="../media/image22.jpg"/><Relationship Id="rId4" Type="http://schemas.openxmlformats.org/officeDocument/2006/relationships/image" Target="../media/image16.jpg"/><Relationship Id="rId9" Type="http://schemas.openxmlformats.org/officeDocument/2006/relationships/image" Target="../media/image21.jpg"/><Relationship Id="rId14" Type="http://schemas.openxmlformats.org/officeDocument/2006/relationships/image" Target="../media/image26.png"/></Relationships>
</file>

<file path=xl/drawings/_rels/drawing3.xml.rels><?xml version="1.0" encoding="UTF-8" standalone="yes"?>
<Relationships xmlns="http://schemas.openxmlformats.org/package/2006/relationships"><Relationship Id="rId8" Type="http://schemas.openxmlformats.org/officeDocument/2006/relationships/image" Target="../media/image38.png"/><Relationship Id="rId13" Type="http://schemas.openxmlformats.org/officeDocument/2006/relationships/image" Target="../media/image43.png"/><Relationship Id="rId3" Type="http://schemas.openxmlformats.org/officeDocument/2006/relationships/image" Target="../media/image33.png"/><Relationship Id="rId7" Type="http://schemas.openxmlformats.org/officeDocument/2006/relationships/image" Target="../media/image37.png"/><Relationship Id="rId12" Type="http://schemas.openxmlformats.org/officeDocument/2006/relationships/image" Target="../media/image42.png"/><Relationship Id="rId2" Type="http://schemas.openxmlformats.org/officeDocument/2006/relationships/image" Target="../media/image32.jpg"/><Relationship Id="rId1" Type="http://schemas.openxmlformats.org/officeDocument/2006/relationships/image" Target="../media/image31.png"/><Relationship Id="rId6" Type="http://schemas.openxmlformats.org/officeDocument/2006/relationships/image" Target="../media/image36.png"/><Relationship Id="rId11" Type="http://schemas.openxmlformats.org/officeDocument/2006/relationships/image" Target="../media/image41.png"/><Relationship Id="rId5" Type="http://schemas.openxmlformats.org/officeDocument/2006/relationships/image" Target="../media/image35.png"/><Relationship Id="rId10" Type="http://schemas.openxmlformats.org/officeDocument/2006/relationships/image" Target="../media/image40.png"/><Relationship Id="rId4" Type="http://schemas.openxmlformats.org/officeDocument/2006/relationships/image" Target="../media/image34.png"/><Relationship Id="rId9" Type="http://schemas.openxmlformats.org/officeDocument/2006/relationships/image" Target="../media/image39.png"/></Relationships>
</file>

<file path=xl/drawings/drawing1.xml><?xml version="1.0" encoding="utf-8"?>
<xdr:wsDr xmlns:xdr="http://schemas.openxmlformats.org/drawingml/2006/spreadsheetDrawing" xmlns:a="http://schemas.openxmlformats.org/drawingml/2006/main">
  <xdr:oneCellAnchor>
    <xdr:from>
      <xdr:col>12</xdr:col>
      <xdr:colOff>143329</xdr:colOff>
      <xdr:row>5</xdr:row>
      <xdr:rowOff>898072</xdr:rowOff>
    </xdr:from>
    <xdr:ext cx="1761672" cy="1362075"/>
    <xdr:pic>
      <xdr:nvPicPr>
        <xdr:cNvPr id="95" name="image1.png">
          <a:extLst>
            <a:ext uri="{FF2B5EF4-FFF2-40B4-BE49-F238E27FC236}">
              <a16:creationId xmlns:a16="http://schemas.microsoft.com/office/drawing/2014/main" id="{7D581797-CE6C-314A-91DE-9FC4919D1B74}"/>
            </a:ext>
          </a:extLst>
        </xdr:cNvPr>
        <xdr:cNvPicPr preferRelativeResize="0"/>
      </xdr:nvPicPr>
      <xdr:blipFill>
        <a:blip xmlns:r="http://schemas.openxmlformats.org/officeDocument/2006/relationships" r:embed="rId1" cstate="print"/>
        <a:stretch>
          <a:fillRect/>
        </a:stretch>
      </xdr:blipFill>
      <xdr:spPr>
        <a:xfrm>
          <a:off x="7280729" y="2574472"/>
          <a:ext cx="1761672" cy="1362075"/>
        </a:xfrm>
        <a:prstGeom prst="rect">
          <a:avLst/>
        </a:prstGeom>
        <a:noFill/>
      </xdr:spPr>
    </xdr:pic>
    <xdr:clientData fLocksWithSheet="0"/>
  </xdr:oneCellAnchor>
  <xdr:oneCellAnchor>
    <xdr:from>
      <xdr:col>12</xdr:col>
      <xdr:colOff>266700</xdr:colOff>
      <xdr:row>6</xdr:row>
      <xdr:rowOff>23587</xdr:rowOff>
    </xdr:from>
    <xdr:ext cx="1725386" cy="2757714"/>
    <xdr:pic>
      <xdr:nvPicPr>
        <xdr:cNvPr id="96" name="image13.png">
          <a:extLst>
            <a:ext uri="{FF2B5EF4-FFF2-40B4-BE49-F238E27FC236}">
              <a16:creationId xmlns:a16="http://schemas.microsoft.com/office/drawing/2014/main" id="{75AB1C8B-1AF2-9845-9729-59E81EC7B5FD}"/>
            </a:ext>
          </a:extLst>
        </xdr:cNvPr>
        <xdr:cNvPicPr preferRelativeResize="0"/>
      </xdr:nvPicPr>
      <xdr:blipFill>
        <a:blip xmlns:r="http://schemas.openxmlformats.org/officeDocument/2006/relationships" r:embed="rId2" cstate="print"/>
        <a:stretch>
          <a:fillRect/>
        </a:stretch>
      </xdr:blipFill>
      <xdr:spPr>
        <a:xfrm>
          <a:off x="7404100" y="4989287"/>
          <a:ext cx="1725386" cy="2757714"/>
        </a:xfrm>
        <a:prstGeom prst="rect">
          <a:avLst/>
        </a:prstGeom>
        <a:noFill/>
      </xdr:spPr>
    </xdr:pic>
    <xdr:clientData fLocksWithSheet="0"/>
  </xdr:oneCellAnchor>
  <xdr:oneCellAnchor>
    <xdr:from>
      <xdr:col>12</xdr:col>
      <xdr:colOff>431800</xdr:colOff>
      <xdr:row>7</xdr:row>
      <xdr:rowOff>596900</xdr:rowOff>
    </xdr:from>
    <xdr:ext cx="1231900" cy="1422400"/>
    <xdr:pic>
      <xdr:nvPicPr>
        <xdr:cNvPr id="97" name="image2.png">
          <a:extLst>
            <a:ext uri="{FF2B5EF4-FFF2-40B4-BE49-F238E27FC236}">
              <a16:creationId xmlns:a16="http://schemas.microsoft.com/office/drawing/2014/main" id="{25B6F18F-810E-7D46-B0A9-70B7F43A6835}"/>
            </a:ext>
          </a:extLst>
        </xdr:cNvPr>
        <xdr:cNvPicPr preferRelativeResize="0"/>
      </xdr:nvPicPr>
      <xdr:blipFill>
        <a:blip xmlns:r="http://schemas.openxmlformats.org/officeDocument/2006/relationships" r:embed="rId3" cstate="print"/>
        <a:stretch>
          <a:fillRect/>
        </a:stretch>
      </xdr:blipFill>
      <xdr:spPr>
        <a:xfrm>
          <a:off x="7569200" y="9232900"/>
          <a:ext cx="1231900" cy="1422400"/>
        </a:xfrm>
        <a:prstGeom prst="rect">
          <a:avLst/>
        </a:prstGeom>
        <a:noFill/>
      </xdr:spPr>
    </xdr:pic>
    <xdr:clientData fLocksWithSheet="0"/>
  </xdr:oneCellAnchor>
  <xdr:oneCellAnchor>
    <xdr:from>
      <xdr:col>12</xdr:col>
      <xdr:colOff>330201</xdr:colOff>
      <xdr:row>8</xdr:row>
      <xdr:rowOff>774700</xdr:rowOff>
    </xdr:from>
    <xdr:ext cx="1333500" cy="1409700"/>
    <xdr:pic>
      <xdr:nvPicPr>
        <xdr:cNvPr id="98" name="image6.png">
          <a:extLst>
            <a:ext uri="{FF2B5EF4-FFF2-40B4-BE49-F238E27FC236}">
              <a16:creationId xmlns:a16="http://schemas.microsoft.com/office/drawing/2014/main" id="{74607BD0-B805-9345-955F-D7BC68D05A03}"/>
            </a:ext>
          </a:extLst>
        </xdr:cNvPr>
        <xdr:cNvPicPr preferRelativeResize="0"/>
      </xdr:nvPicPr>
      <xdr:blipFill>
        <a:blip xmlns:r="http://schemas.openxmlformats.org/officeDocument/2006/relationships" r:embed="rId4" cstate="print"/>
        <a:stretch>
          <a:fillRect/>
        </a:stretch>
      </xdr:blipFill>
      <xdr:spPr>
        <a:xfrm>
          <a:off x="7467601" y="12585700"/>
          <a:ext cx="1333500" cy="1409700"/>
        </a:xfrm>
        <a:prstGeom prst="rect">
          <a:avLst/>
        </a:prstGeom>
        <a:noFill/>
      </xdr:spPr>
    </xdr:pic>
    <xdr:clientData fLocksWithSheet="0"/>
  </xdr:oneCellAnchor>
  <xdr:oneCellAnchor>
    <xdr:from>
      <xdr:col>12</xdr:col>
      <xdr:colOff>313267</xdr:colOff>
      <xdr:row>9</xdr:row>
      <xdr:rowOff>994833</xdr:rowOff>
    </xdr:from>
    <xdr:ext cx="1401233" cy="1428750"/>
    <xdr:pic>
      <xdr:nvPicPr>
        <xdr:cNvPr id="99" name="image10.png">
          <a:extLst>
            <a:ext uri="{FF2B5EF4-FFF2-40B4-BE49-F238E27FC236}">
              <a16:creationId xmlns:a16="http://schemas.microsoft.com/office/drawing/2014/main" id="{E56816B0-E0DE-1341-9733-1761CFBB1909}"/>
            </a:ext>
          </a:extLst>
        </xdr:cNvPr>
        <xdr:cNvPicPr preferRelativeResize="0"/>
      </xdr:nvPicPr>
      <xdr:blipFill>
        <a:blip xmlns:r="http://schemas.openxmlformats.org/officeDocument/2006/relationships" r:embed="rId5" cstate="print"/>
        <a:stretch>
          <a:fillRect/>
        </a:stretch>
      </xdr:blipFill>
      <xdr:spPr>
        <a:xfrm>
          <a:off x="7450667" y="15980833"/>
          <a:ext cx="1401233" cy="1428750"/>
        </a:xfrm>
        <a:prstGeom prst="rect">
          <a:avLst/>
        </a:prstGeom>
        <a:noFill/>
      </xdr:spPr>
    </xdr:pic>
    <xdr:clientData fLocksWithSheet="0"/>
  </xdr:oneCellAnchor>
  <xdr:oneCellAnchor>
    <xdr:from>
      <xdr:col>12</xdr:col>
      <xdr:colOff>420914</xdr:colOff>
      <xdr:row>10</xdr:row>
      <xdr:rowOff>615043</xdr:rowOff>
    </xdr:from>
    <xdr:ext cx="1230086" cy="1797957"/>
    <xdr:pic>
      <xdr:nvPicPr>
        <xdr:cNvPr id="100" name="image12.png" title="Image">
          <a:extLst>
            <a:ext uri="{FF2B5EF4-FFF2-40B4-BE49-F238E27FC236}">
              <a16:creationId xmlns:a16="http://schemas.microsoft.com/office/drawing/2014/main" id="{E98DF8BE-44A9-7947-8DCE-5094053938D7}"/>
            </a:ext>
          </a:extLst>
        </xdr:cNvPr>
        <xdr:cNvPicPr preferRelativeResize="0"/>
      </xdr:nvPicPr>
      <xdr:blipFill>
        <a:blip xmlns:r="http://schemas.openxmlformats.org/officeDocument/2006/relationships" r:embed="rId6" cstate="print"/>
        <a:stretch>
          <a:fillRect/>
        </a:stretch>
      </xdr:blipFill>
      <xdr:spPr>
        <a:xfrm>
          <a:off x="7558314" y="18776043"/>
          <a:ext cx="1230086" cy="1797957"/>
        </a:xfrm>
        <a:prstGeom prst="rect">
          <a:avLst/>
        </a:prstGeom>
        <a:noFill/>
      </xdr:spPr>
    </xdr:pic>
    <xdr:clientData fLocksWithSheet="0"/>
  </xdr:oneCellAnchor>
  <xdr:oneCellAnchor>
    <xdr:from>
      <xdr:col>12</xdr:col>
      <xdr:colOff>531585</xdr:colOff>
      <xdr:row>11</xdr:row>
      <xdr:rowOff>157843</xdr:rowOff>
    </xdr:from>
    <xdr:ext cx="1899557" cy="3851728"/>
    <xdr:pic>
      <xdr:nvPicPr>
        <xdr:cNvPr id="102" name="image8.png">
          <a:extLst>
            <a:ext uri="{FF2B5EF4-FFF2-40B4-BE49-F238E27FC236}">
              <a16:creationId xmlns:a16="http://schemas.microsoft.com/office/drawing/2014/main" id="{04E6AE7B-7724-3A46-A8A0-4B28B1F6CDCF}"/>
            </a:ext>
          </a:extLst>
        </xdr:cNvPr>
        <xdr:cNvPicPr preferRelativeResize="0"/>
      </xdr:nvPicPr>
      <xdr:blipFill>
        <a:blip xmlns:r="http://schemas.openxmlformats.org/officeDocument/2006/relationships" r:embed="rId7" cstate="print"/>
        <a:stretch>
          <a:fillRect/>
        </a:stretch>
      </xdr:blipFill>
      <xdr:spPr>
        <a:xfrm>
          <a:off x="11344728" y="26464986"/>
          <a:ext cx="1899557" cy="3851728"/>
        </a:xfrm>
        <a:prstGeom prst="rect">
          <a:avLst/>
        </a:prstGeom>
        <a:noFill/>
      </xdr:spPr>
    </xdr:pic>
    <xdr:clientData fLocksWithSheet="0"/>
  </xdr:oneCellAnchor>
  <xdr:oneCellAnchor>
    <xdr:from>
      <xdr:col>12</xdr:col>
      <xdr:colOff>292101</xdr:colOff>
      <xdr:row>12</xdr:row>
      <xdr:rowOff>482600</xdr:rowOff>
    </xdr:from>
    <xdr:ext cx="1473200" cy="1743075"/>
    <xdr:pic>
      <xdr:nvPicPr>
        <xdr:cNvPr id="103" name="image44.png">
          <a:extLst>
            <a:ext uri="{FF2B5EF4-FFF2-40B4-BE49-F238E27FC236}">
              <a16:creationId xmlns:a16="http://schemas.microsoft.com/office/drawing/2014/main" id="{AEFD137D-6275-0548-9ED8-F8E4037D8A42}"/>
            </a:ext>
          </a:extLst>
        </xdr:cNvPr>
        <xdr:cNvPicPr preferRelativeResize="0"/>
      </xdr:nvPicPr>
      <xdr:blipFill>
        <a:blip xmlns:r="http://schemas.openxmlformats.org/officeDocument/2006/relationships" r:embed="rId8" cstate="print"/>
        <a:stretch>
          <a:fillRect/>
        </a:stretch>
      </xdr:blipFill>
      <xdr:spPr>
        <a:xfrm>
          <a:off x="7429501" y="26314400"/>
          <a:ext cx="1473200" cy="1743075"/>
        </a:xfrm>
        <a:prstGeom prst="rect">
          <a:avLst/>
        </a:prstGeom>
        <a:noFill/>
      </xdr:spPr>
    </xdr:pic>
    <xdr:clientData fLocksWithSheet="0"/>
  </xdr:oneCellAnchor>
  <xdr:oneCellAnchor>
    <xdr:from>
      <xdr:col>12</xdr:col>
      <xdr:colOff>118535</xdr:colOff>
      <xdr:row>13</xdr:row>
      <xdr:rowOff>104017</xdr:rowOff>
    </xdr:from>
    <xdr:ext cx="1773765" cy="3067957"/>
    <xdr:pic>
      <xdr:nvPicPr>
        <xdr:cNvPr id="108" name="image25.jpg">
          <a:extLst>
            <a:ext uri="{FF2B5EF4-FFF2-40B4-BE49-F238E27FC236}">
              <a16:creationId xmlns:a16="http://schemas.microsoft.com/office/drawing/2014/main" id="{B82BB674-D2BD-0344-BC34-8140F37F6A6D}"/>
            </a:ext>
          </a:extLst>
        </xdr:cNvPr>
        <xdr:cNvPicPr preferRelativeResize="0"/>
      </xdr:nvPicPr>
      <xdr:blipFill>
        <a:blip xmlns:r="http://schemas.openxmlformats.org/officeDocument/2006/relationships" r:embed="rId9" cstate="print"/>
        <a:stretch>
          <a:fillRect/>
        </a:stretch>
      </xdr:blipFill>
      <xdr:spPr>
        <a:xfrm>
          <a:off x="7275892" y="28243588"/>
          <a:ext cx="1773765" cy="3067957"/>
        </a:xfrm>
        <a:prstGeom prst="rect">
          <a:avLst/>
        </a:prstGeom>
        <a:noFill/>
      </xdr:spPr>
    </xdr:pic>
    <xdr:clientData fLocksWithSheet="0"/>
  </xdr:oneCellAnchor>
  <xdr:oneCellAnchor>
    <xdr:from>
      <xdr:col>12</xdr:col>
      <xdr:colOff>402771</xdr:colOff>
      <xdr:row>14</xdr:row>
      <xdr:rowOff>338667</xdr:rowOff>
    </xdr:from>
    <xdr:ext cx="1464129" cy="2175933"/>
    <xdr:pic>
      <xdr:nvPicPr>
        <xdr:cNvPr id="109" name="image4.png" title="Image">
          <a:extLst>
            <a:ext uri="{FF2B5EF4-FFF2-40B4-BE49-F238E27FC236}">
              <a16:creationId xmlns:a16="http://schemas.microsoft.com/office/drawing/2014/main" id="{EE891DC6-5D6A-CD4C-8854-83C827EE5485}"/>
            </a:ext>
          </a:extLst>
        </xdr:cNvPr>
        <xdr:cNvPicPr preferRelativeResize="0"/>
      </xdr:nvPicPr>
      <xdr:blipFill>
        <a:blip xmlns:r="http://schemas.openxmlformats.org/officeDocument/2006/relationships" r:embed="rId10" cstate="print"/>
        <a:stretch>
          <a:fillRect/>
        </a:stretch>
      </xdr:blipFill>
      <xdr:spPr>
        <a:xfrm>
          <a:off x="7540171" y="31669567"/>
          <a:ext cx="1464129" cy="2175933"/>
        </a:xfrm>
        <a:prstGeom prst="rect">
          <a:avLst/>
        </a:prstGeom>
        <a:noFill/>
      </xdr:spPr>
    </xdr:pic>
    <xdr:clientData fLocksWithSheet="0"/>
  </xdr:oneCellAnchor>
  <xdr:oneCellAnchor>
    <xdr:from>
      <xdr:col>12</xdr:col>
      <xdr:colOff>495300</xdr:colOff>
      <xdr:row>15</xdr:row>
      <xdr:rowOff>549729</xdr:rowOff>
    </xdr:from>
    <xdr:ext cx="1244600" cy="1291772"/>
    <xdr:pic>
      <xdr:nvPicPr>
        <xdr:cNvPr id="113" name="image15.png">
          <a:extLst>
            <a:ext uri="{FF2B5EF4-FFF2-40B4-BE49-F238E27FC236}">
              <a16:creationId xmlns:a16="http://schemas.microsoft.com/office/drawing/2014/main" id="{3CADB32A-EFD0-034A-8D82-ABEDC81DB858}"/>
            </a:ext>
          </a:extLst>
        </xdr:cNvPr>
        <xdr:cNvPicPr preferRelativeResize="0"/>
      </xdr:nvPicPr>
      <xdr:blipFill>
        <a:blip xmlns:r="http://schemas.openxmlformats.org/officeDocument/2006/relationships" r:embed="rId11" cstate="print"/>
        <a:stretch>
          <a:fillRect/>
        </a:stretch>
      </xdr:blipFill>
      <xdr:spPr>
        <a:xfrm>
          <a:off x="7632700" y="35411229"/>
          <a:ext cx="1244600" cy="1291772"/>
        </a:xfrm>
        <a:prstGeom prst="rect">
          <a:avLst/>
        </a:prstGeom>
        <a:noFill/>
      </xdr:spPr>
    </xdr:pic>
    <xdr:clientData fLocksWithSheet="0"/>
  </xdr:oneCellAnchor>
  <xdr:oneCellAnchor>
    <xdr:from>
      <xdr:col>12</xdr:col>
      <xdr:colOff>439059</xdr:colOff>
      <xdr:row>16</xdr:row>
      <xdr:rowOff>444499</xdr:rowOff>
    </xdr:from>
    <xdr:ext cx="1465942" cy="3129643"/>
    <xdr:pic>
      <xdr:nvPicPr>
        <xdr:cNvPr id="116" name="image7.png">
          <a:extLst>
            <a:ext uri="{FF2B5EF4-FFF2-40B4-BE49-F238E27FC236}">
              <a16:creationId xmlns:a16="http://schemas.microsoft.com/office/drawing/2014/main" id="{CF051280-4EEA-2342-9792-66C4C60D3095}"/>
            </a:ext>
          </a:extLst>
        </xdr:cNvPr>
        <xdr:cNvPicPr preferRelativeResize="0"/>
      </xdr:nvPicPr>
      <xdr:blipFill>
        <a:blip xmlns:r="http://schemas.openxmlformats.org/officeDocument/2006/relationships" r:embed="rId12" cstate="print"/>
        <a:stretch>
          <a:fillRect/>
        </a:stretch>
      </xdr:blipFill>
      <xdr:spPr>
        <a:xfrm>
          <a:off x="7576459" y="38480999"/>
          <a:ext cx="1465942" cy="3129643"/>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5</xdr:col>
      <xdr:colOff>489857</xdr:colOff>
      <xdr:row>4</xdr:row>
      <xdr:rowOff>290286</xdr:rowOff>
    </xdr:from>
    <xdr:ext cx="2195285" cy="1832428"/>
    <xdr:pic>
      <xdr:nvPicPr>
        <xdr:cNvPr id="3" name="image37.jpg">
          <a:extLst>
            <a:ext uri="{FF2B5EF4-FFF2-40B4-BE49-F238E27FC236}">
              <a16:creationId xmlns:a16="http://schemas.microsoft.com/office/drawing/2014/main" id="{9C770478-F35D-2542-AC31-5C6A3C7E027B}"/>
            </a:ext>
          </a:extLst>
        </xdr:cNvPr>
        <xdr:cNvPicPr preferRelativeResize="0"/>
      </xdr:nvPicPr>
      <xdr:blipFill>
        <a:blip xmlns:r="http://schemas.openxmlformats.org/officeDocument/2006/relationships" r:embed="rId1" cstate="print"/>
        <a:stretch>
          <a:fillRect/>
        </a:stretch>
      </xdr:blipFill>
      <xdr:spPr>
        <a:xfrm>
          <a:off x="10668000" y="4027715"/>
          <a:ext cx="2195285" cy="1832428"/>
        </a:xfrm>
        <a:prstGeom prst="rect">
          <a:avLst/>
        </a:prstGeom>
        <a:noFill/>
      </xdr:spPr>
    </xdr:pic>
    <xdr:clientData fLocksWithSheet="0"/>
  </xdr:oneCellAnchor>
  <xdr:oneCellAnchor>
    <xdr:from>
      <xdr:col>5</xdr:col>
      <xdr:colOff>254000</xdr:colOff>
      <xdr:row>5</xdr:row>
      <xdr:rowOff>163285</xdr:rowOff>
    </xdr:from>
    <xdr:ext cx="2449286" cy="2340428"/>
    <xdr:pic>
      <xdr:nvPicPr>
        <xdr:cNvPr id="4" name="image31.jpg">
          <a:extLst>
            <a:ext uri="{FF2B5EF4-FFF2-40B4-BE49-F238E27FC236}">
              <a16:creationId xmlns:a16="http://schemas.microsoft.com/office/drawing/2014/main" id="{FFC58EDB-5B49-764B-AF8E-4343758258B1}"/>
            </a:ext>
          </a:extLst>
        </xdr:cNvPr>
        <xdr:cNvPicPr preferRelativeResize="0"/>
      </xdr:nvPicPr>
      <xdr:blipFill>
        <a:blip xmlns:r="http://schemas.openxmlformats.org/officeDocument/2006/relationships" r:embed="rId2" cstate="print"/>
        <a:stretch>
          <a:fillRect/>
        </a:stretch>
      </xdr:blipFill>
      <xdr:spPr>
        <a:xfrm>
          <a:off x="10432143" y="6440714"/>
          <a:ext cx="2449286" cy="2340428"/>
        </a:xfrm>
        <a:prstGeom prst="rect">
          <a:avLst/>
        </a:prstGeom>
        <a:noFill/>
      </xdr:spPr>
    </xdr:pic>
    <xdr:clientData fLocksWithSheet="0"/>
  </xdr:oneCellAnchor>
  <xdr:oneCellAnchor>
    <xdr:from>
      <xdr:col>5</xdr:col>
      <xdr:colOff>508000</xdr:colOff>
      <xdr:row>6</xdr:row>
      <xdr:rowOff>362857</xdr:rowOff>
    </xdr:from>
    <xdr:ext cx="2159000" cy="1850571"/>
    <xdr:pic>
      <xdr:nvPicPr>
        <xdr:cNvPr id="5" name="image35.jpg">
          <a:extLst>
            <a:ext uri="{FF2B5EF4-FFF2-40B4-BE49-F238E27FC236}">
              <a16:creationId xmlns:a16="http://schemas.microsoft.com/office/drawing/2014/main" id="{79379938-19BD-CC48-BCC4-100ADDB192B9}"/>
            </a:ext>
          </a:extLst>
        </xdr:cNvPr>
        <xdr:cNvPicPr preferRelativeResize="0"/>
      </xdr:nvPicPr>
      <xdr:blipFill>
        <a:blip xmlns:r="http://schemas.openxmlformats.org/officeDocument/2006/relationships" r:embed="rId3" cstate="print"/>
        <a:stretch>
          <a:fillRect/>
        </a:stretch>
      </xdr:blipFill>
      <xdr:spPr>
        <a:xfrm>
          <a:off x="10686143" y="9180286"/>
          <a:ext cx="2159000" cy="1850571"/>
        </a:xfrm>
        <a:prstGeom prst="rect">
          <a:avLst/>
        </a:prstGeom>
        <a:noFill/>
      </xdr:spPr>
    </xdr:pic>
    <xdr:clientData fLocksWithSheet="0"/>
  </xdr:oneCellAnchor>
  <xdr:oneCellAnchor>
    <xdr:from>
      <xdr:col>5</xdr:col>
      <xdr:colOff>362856</xdr:colOff>
      <xdr:row>7</xdr:row>
      <xdr:rowOff>308427</xdr:rowOff>
    </xdr:from>
    <xdr:ext cx="2086428" cy="2104571"/>
    <xdr:pic>
      <xdr:nvPicPr>
        <xdr:cNvPr id="7" name="image24.jpg">
          <a:extLst>
            <a:ext uri="{FF2B5EF4-FFF2-40B4-BE49-F238E27FC236}">
              <a16:creationId xmlns:a16="http://schemas.microsoft.com/office/drawing/2014/main" id="{E13E9D6D-D44C-9448-AF84-273630C1D29D}"/>
            </a:ext>
          </a:extLst>
        </xdr:cNvPr>
        <xdr:cNvPicPr preferRelativeResize="0"/>
      </xdr:nvPicPr>
      <xdr:blipFill>
        <a:blip xmlns:r="http://schemas.openxmlformats.org/officeDocument/2006/relationships" r:embed="rId4" cstate="print"/>
        <a:stretch>
          <a:fillRect/>
        </a:stretch>
      </xdr:blipFill>
      <xdr:spPr>
        <a:xfrm>
          <a:off x="4499427" y="9397998"/>
          <a:ext cx="2086428" cy="2104571"/>
        </a:xfrm>
        <a:prstGeom prst="rect">
          <a:avLst/>
        </a:prstGeom>
        <a:noFill/>
      </xdr:spPr>
    </xdr:pic>
    <xdr:clientData fLocksWithSheet="0"/>
  </xdr:oneCellAnchor>
  <xdr:oneCellAnchor>
    <xdr:from>
      <xdr:col>5</xdr:col>
      <xdr:colOff>96157</xdr:colOff>
      <xdr:row>9</xdr:row>
      <xdr:rowOff>72572</xdr:rowOff>
    </xdr:from>
    <xdr:ext cx="2612571" cy="2340428"/>
    <xdr:pic>
      <xdr:nvPicPr>
        <xdr:cNvPr id="11" name="image64.jpg">
          <a:extLst>
            <a:ext uri="{FF2B5EF4-FFF2-40B4-BE49-F238E27FC236}">
              <a16:creationId xmlns:a16="http://schemas.microsoft.com/office/drawing/2014/main" id="{21105044-8029-854E-B6DB-78C4F66F937E}"/>
            </a:ext>
          </a:extLst>
        </xdr:cNvPr>
        <xdr:cNvPicPr preferRelativeResize="0"/>
      </xdr:nvPicPr>
      <xdr:blipFill>
        <a:blip xmlns:r="http://schemas.openxmlformats.org/officeDocument/2006/relationships" r:embed="rId5" cstate="print"/>
        <a:stretch>
          <a:fillRect/>
        </a:stretch>
      </xdr:blipFill>
      <xdr:spPr>
        <a:xfrm>
          <a:off x="4232728" y="14242143"/>
          <a:ext cx="2612571" cy="2340428"/>
        </a:xfrm>
        <a:prstGeom prst="rect">
          <a:avLst/>
        </a:prstGeom>
        <a:noFill/>
      </xdr:spPr>
    </xdr:pic>
    <xdr:clientData fLocksWithSheet="0"/>
  </xdr:oneCellAnchor>
  <xdr:oneCellAnchor>
    <xdr:from>
      <xdr:col>5</xdr:col>
      <xdr:colOff>272143</xdr:colOff>
      <xdr:row>10</xdr:row>
      <xdr:rowOff>217714</xdr:rowOff>
    </xdr:from>
    <xdr:ext cx="2376714" cy="2140857"/>
    <xdr:pic>
      <xdr:nvPicPr>
        <xdr:cNvPr id="13" name="image29.jpg">
          <a:extLst>
            <a:ext uri="{FF2B5EF4-FFF2-40B4-BE49-F238E27FC236}">
              <a16:creationId xmlns:a16="http://schemas.microsoft.com/office/drawing/2014/main" id="{9034876F-2910-204E-9B9B-2670737D292E}"/>
            </a:ext>
          </a:extLst>
        </xdr:cNvPr>
        <xdr:cNvPicPr preferRelativeResize="0"/>
      </xdr:nvPicPr>
      <xdr:blipFill>
        <a:blip xmlns:r="http://schemas.openxmlformats.org/officeDocument/2006/relationships" r:embed="rId6" cstate="print"/>
        <a:stretch>
          <a:fillRect/>
        </a:stretch>
      </xdr:blipFill>
      <xdr:spPr>
        <a:xfrm>
          <a:off x="10450286" y="29355143"/>
          <a:ext cx="2376714" cy="2140857"/>
        </a:xfrm>
        <a:prstGeom prst="rect">
          <a:avLst/>
        </a:prstGeom>
        <a:noFill/>
      </xdr:spPr>
    </xdr:pic>
    <xdr:clientData fLocksWithSheet="0"/>
  </xdr:oneCellAnchor>
  <xdr:oneCellAnchor>
    <xdr:from>
      <xdr:col>5</xdr:col>
      <xdr:colOff>272143</xdr:colOff>
      <xdr:row>11</xdr:row>
      <xdr:rowOff>199572</xdr:rowOff>
    </xdr:from>
    <xdr:ext cx="2376714" cy="2086428"/>
    <xdr:pic>
      <xdr:nvPicPr>
        <xdr:cNvPr id="14" name="image41.jpg">
          <a:extLst>
            <a:ext uri="{FF2B5EF4-FFF2-40B4-BE49-F238E27FC236}">
              <a16:creationId xmlns:a16="http://schemas.microsoft.com/office/drawing/2014/main" id="{E7815DAF-C7AB-0D42-A423-28F2DB2CCFA1}"/>
            </a:ext>
          </a:extLst>
        </xdr:cNvPr>
        <xdr:cNvPicPr preferRelativeResize="0"/>
      </xdr:nvPicPr>
      <xdr:blipFill>
        <a:blip xmlns:r="http://schemas.openxmlformats.org/officeDocument/2006/relationships" r:embed="rId7" cstate="print"/>
        <a:stretch>
          <a:fillRect/>
        </a:stretch>
      </xdr:blipFill>
      <xdr:spPr>
        <a:xfrm>
          <a:off x="10450286" y="31877001"/>
          <a:ext cx="2376714" cy="2086428"/>
        </a:xfrm>
        <a:prstGeom prst="rect">
          <a:avLst/>
        </a:prstGeom>
        <a:noFill/>
      </xdr:spPr>
    </xdr:pic>
    <xdr:clientData fLocksWithSheet="0"/>
  </xdr:oneCellAnchor>
  <xdr:oneCellAnchor>
    <xdr:from>
      <xdr:col>5</xdr:col>
      <xdr:colOff>181429</xdr:colOff>
      <xdr:row>12</xdr:row>
      <xdr:rowOff>72571</xdr:rowOff>
    </xdr:from>
    <xdr:ext cx="2667000" cy="2413000"/>
    <xdr:pic>
      <xdr:nvPicPr>
        <xdr:cNvPr id="15" name="image27.jpg">
          <a:extLst>
            <a:ext uri="{FF2B5EF4-FFF2-40B4-BE49-F238E27FC236}">
              <a16:creationId xmlns:a16="http://schemas.microsoft.com/office/drawing/2014/main" id="{8909BEA9-2337-0F4C-B8FE-7C3B9520EB92}"/>
            </a:ext>
          </a:extLst>
        </xdr:cNvPr>
        <xdr:cNvPicPr preferRelativeResize="0"/>
      </xdr:nvPicPr>
      <xdr:blipFill>
        <a:blip xmlns:r="http://schemas.openxmlformats.org/officeDocument/2006/relationships" r:embed="rId8" cstate="print"/>
        <a:stretch>
          <a:fillRect/>
        </a:stretch>
      </xdr:blipFill>
      <xdr:spPr>
        <a:xfrm>
          <a:off x="10359572" y="34290000"/>
          <a:ext cx="2667000" cy="2413000"/>
        </a:xfrm>
        <a:prstGeom prst="rect">
          <a:avLst/>
        </a:prstGeom>
        <a:noFill/>
      </xdr:spPr>
    </xdr:pic>
    <xdr:clientData fLocksWithSheet="0"/>
  </xdr:oneCellAnchor>
  <xdr:oneCellAnchor>
    <xdr:from>
      <xdr:col>5</xdr:col>
      <xdr:colOff>435429</xdr:colOff>
      <xdr:row>13</xdr:row>
      <xdr:rowOff>235857</xdr:rowOff>
    </xdr:from>
    <xdr:ext cx="2413000" cy="2177142"/>
    <xdr:pic>
      <xdr:nvPicPr>
        <xdr:cNvPr id="16" name="image28.jpg">
          <a:extLst>
            <a:ext uri="{FF2B5EF4-FFF2-40B4-BE49-F238E27FC236}">
              <a16:creationId xmlns:a16="http://schemas.microsoft.com/office/drawing/2014/main" id="{8F212A52-677F-A547-9C2E-6D526783D59C}"/>
            </a:ext>
          </a:extLst>
        </xdr:cNvPr>
        <xdr:cNvPicPr preferRelativeResize="0"/>
      </xdr:nvPicPr>
      <xdr:blipFill>
        <a:blip xmlns:r="http://schemas.openxmlformats.org/officeDocument/2006/relationships" r:embed="rId9" cstate="print"/>
        <a:stretch>
          <a:fillRect/>
        </a:stretch>
      </xdr:blipFill>
      <xdr:spPr>
        <a:xfrm>
          <a:off x="10613572" y="36993286"/>
          <a:ext cx="2413000" cy="2177142"/>
        </a:xfrm>
        <a:prstGeom prst="rect">
          <a:avLst/>
        </a:prstGeom>
        <a:noFill/>
      </xdr:spPr>
    </xdr:pic>
    <xdr:clientData fLocksWithSheet="0"/>
  </xdr:oneCellAnchor>
  <xdr:oneCellAnchor>
    <xdr:from>
      <xdr:col>5</xdr:col>
      <xdr:colOff>417286</xdr:colOff>
      <xdr:row>14</xdr:row>
      <xdr:rowOff>254000</xdr:rowOff>
    </xdr:from>
    <xdr:ext cx="2068286" cy="1959428"/>
    <xdr:pic>
      <xdr:nvPicPr>
        <xdr:cNvPr id="18" name="image43.jpg">
          <a:extLst>
            <a:ext uri="{FF2B5EF4-FFF2-40B4-BE49-F238E27FC236}">
              <a16:creationId xmlns:a16="http://schemas.microsoft.com/office/drawing/2014/main" id="{318F4BA8-A715-AB4D-BF76-DB9C252DE5A1}"/>
            </a:ext>
          </a:extLst>
        </xdr:cNvPr>
        <xdr:cNvPicPr preferRelativeResize="0"/>
      </xdr:nvPicPr>
      <xdr:blipFill>
        <a:blip xmlns:r="http://schemas.openxmlformats.org/officeDocument/2006/relationships" r:embed="rId10" cstate="print"/>
        <a:stretch>
          <a:fillRect/>
        </a:stretch>
      </xdr:blipFill>
      <xdr:spPr>
        <a:xfrm>
          <a:off x="10595429" y="39551429"/>
          <a:ext cx="2068286" cy="1959428"/>
        </a:xfrm>
        <a:prstGeom prst="rect">
          <a:avLst/>
        </a:prstGeom>
        <a:noFill/>
      </xdr:spPr>
    </xdr:pic>
    <xdr:clientData fLocksWithSheet="0"/>
  </xdr:oneCellAnchor>
  <xdr:oneCellAnchor>
    <xdr:from>
      <xdr:col>5</xdr:col>
      <xdr:colOff>531585</xdr:colOff>
      <xdr:row>15</xdr:row>
      <xdr:rowOff>235857</xdr:rowOff>
    </xdr:from>
    <xdr:ext cx="2013857" cy="2213428"/>
    <xdr:pic>
      <xdr:nvPicPr>
        <xdr:cNvPr id="20" name="image45.jpg">
          <a:extLst>
            <a:ext uri="{FF2B5EF4-FFF2-40B4-BE49-F238E27FC236}">
              <a16:creationId xmlns:a16="http://schemas.microsoft.com/office/drawing/2014/main" id="{B9656AF4-C617-C544-9D19-0920B6B4B116}"/>
            </a:ext>
          </a:extLst>
        </xdr:cNvPr>
        <xdr:cNvPicPr preferRelativeResize="0"/>
      </xdr:nvPicPr>
      <xdr:blipFill>
        <a:blip xmlns:r="http://schemas.openxmlformats.org/officeDocument/2006/relationships" r:embed="rId11" cstate="print"/>
        <a:stretch>
          <a:fillRect/>
        </a:stretch>
      </xdr:blipFill>
      <xdr:spPr>
        <a:xfrm>
          <a:off x="10709728" y="42073286"/>
          <a:ext cx="2013857" cy="2213428"/>
        </a:xfrm>
        <a:prstGeom prst="rect">
          <a:avLst/>
        </a:prstGeom>
        <a:noFill/>
      </xdr:spPr>
    </xdr:pic>
    <xdr:clientData fLocksWithSheet="0"/>
  </xdr:oneCellAnchor>
  <xdr:oneCellAnchor>
    <xdr:from>
      <xdr:col>5</xdr:col>
      <xdr:colOff>549728</xdr:colOff>
      <xdr:row>16</xdr:row>
      <xdr:rowOff>381000</xdr:rowOff>
    </xdr:from>
    <xdr:ext cx="2177143" cy="1923142"/>
    <xdr:pic>
      <xdr:nvPicPr>
        <xdr:cNvPr id="21" name="image40.jpg">
          <a:extLst>
            <a:ext uri="{FF2B5EF4-FFF2-40B4-BE49-F238E27FC236}">
              <a16:creationId xmlns:a16="http://schemas.microsoft.com/office/drawing/2014/main" id="{3E79B0D0-783F-474D-AF17-017CE455AA13}"/>
            </a:ext>
          </a:extLst>
        </xdr:cNvPr>
        <xdr:cNvPicPr preferRelativeResize="0"/>
      </xdr:nvPicPr>
      <xdr:blipFill>
        <a:blip xmlns:r="http://schemas.openxmlformats.org/officeDocument/2006/relationships" r:embed="rId12" cstate="print"/>
        <a:stretch>
          <a:fillRect/>
        </a:stretch>
      </xdr:blipFill>
      <xdr:spPr>
        <a:xfrm>
          <a:off x="10727871" y="44758429"/>
          <a:ext cx="2177143" cy="1923142"/>
        </a:xfrm>
        <a:prstGeom prst="rect">
          <a:avLst/>
        </a:prstGeom>
        <a:noFill/>
      </xdr:spPr>
    </xdr:pic>
    <xdr:clientData fLocksWithSheet="0"/>
  </xdr:oneCellAnchor>
  <xdr:oneCellAnchor>
    <xdr:from>
      <xdr:col>5</xdr:col>
      <xdr:colOff>417285</xdr:colOff>
      <xdr:row>17</xdr:row>
      <xdr:rowOff>272143</xdr:rowOff>
    </xdr:from>
    <xdr:ext cx="2376714" cy="1995715"/>
    <xdr:pic>
      <xdr:nvPicPr>
        <xdr:cNvPr id="30" name="image74.png">
          <a:extLst>
            <a:ext uri="{FF2B5EF4-FFF2-40B4-BE49-F238E27FC236}">
              <a16:creationId xmlns:a16="http://schemas.microsoft.com/office/drawing/2014/main" id="{B705C20D-B3DC-B54D-BE33-FCDAA99EBC4F}"/>
            </a:ext>
          </a:extLst>
        </xdr:cNvPr>
        <xdr:cNvPicPr preferRelativeResize="0"/>
      </xdr:nvPicPr>
      <xdr:blipFill>
        <a:blip xmlns:r="http://schemas.openxmlformats.org/officeDocument/2006/relationships" r:embed="rId13" cstate="print"/>
        <a:stretch>
          <a:fillRect/>
        </a:stretch>
      </xdr:blipFill>
      <xdr:spPr>
        <a:xfrm>
          <a:off x="10595428" y="77451857"/>
          <a:ext cx="2376714" cy="1995715"/>
        </a:xfrm>
        <a:prstGeom prst="rect">
          <a:avLst/>
        </a:prstGeom>
        <a:noFill/>
      </xdr:spPr>
    </xdr:pic>
    <xdr:clientData fLocksWithSheet="0"/>
  </xdr:oneCellAnchor>
  <xdr:oneCellAnchor>
    <xdr:from>
      <xdr:col>5</xdr:col>
      <xdr:colOff>803729</xdr:colOff>
      <xdr:row>22</xdr:row>
      <xdr:rowOff>489857</xdr:rowOff>
    </xdr:from>
    <xdr:ext cx="2209800" cy="1574800"/>
    <xdr:pic>
      <xdr:nvPicPr>
        <xdr:cNvPr id="39" name="image23.png">
          <a:extLst>
            <a:ext uri="{FF2B5EF4-FFF2-40B4-BE49-F238E27FC236}">
              <a16:creationId xmlns:a16="http://schemas.microsoft.com/office/drawing/2014/main" id="{70CF3B95-EDD6-3F4D-9010-1D12B3C2C208}"/>
            </a:ext>
          </a:extLst>
        </xdr:cNvPr>
        <xdr:cNvPicPr preferRelativeResize="0"/>
      </xdr:nvPicPr>
      <xdr:blipFill>
        <a:blip xmlns:r="http://schemas.openxmlformats.org/officeDocument/2006/relationships" r:embed="rId14" cstate="print"/>
        <a:stretch>
          <a:fillRect/>
        </a:stretch>
      </xdr:blipFill>
      <xdr:spPr>
        <a:xfrm>
          <a:off x="5756729" y="43373524"/>
          <a:ext cx="2209800" cy="1574800"/>
        </a:xfrm>
        <a:prstGeom prst="rect">
          <a:avLst/>
        </a:prstGeom>
        <a:noFill/>
      </xdr:spPr>
    </xdr:pic>
    <xdr:clientData fLocksWithSheet="0"/>
  </xdr:oneCellAnchor>
  <xdr:oneCellAnchor>
    <xdr:from>
      <xdr:col>5</xdr:col>
      <xdr:colOff>602645</xdr:colOff>
      <xdr:row>23</xdr:row>
      <xdr:rowOff>272597</xdr:rowOff>
    </xdr:from>
    <xdr:ext cx="2619224" cy="1928736"/>
    <xdr:pic>
      <xdr:nvPicPr>
        <xdr:cNvPr id="40" name="image14.png">
          <a:extLst>
            <a:ext uri="{FF2B5EF4-FFF2-40B4-BE49-F238E27FC236}">
              <a16:creationId xmlns:a16="http://schemas.microsoft.com/office/drawing/2014/main" id="{D1564BFA-B29F-7447-A31B-BC88ADEA4190}"/>
            </a:ext>
          </a:extLst>
        </xdr:cNvPr>
        <xdr:cNvPicPr preferRelativeResize="0"/>
      </xdr:nvPicPr>
      <xdr:blipFill>
        <a:blip xmlns:r="http://schemas.openxmlformats.org/officeDocument/2006/relationships" r:embed="rId15" cstate="print"/>
        <a:stretch>
          <a:fillRect/>
        </a:stretch>
      </xdr:blipFill>
      <xdr:spPr>
        <a:xfrm>
          <a:off x="6263216" y="44482204"/>
          <a:ext cx="2619224" cy="1928736"/>
        </a:xfrm>
        <a:prstGeom prst="rect">
          <a:avLst/>
        </a:prstGeom>
        <a:noFill/>
      </xdr:spPr>
    </xdr:pic>
    <xdr:clientData fLocksWithSheet="0"/>
  </xdr:oneCellAnchor>
  <xdr:oneCellAnchor>
    <xdr:from>
      <xdr:col>5</xdr:col>
      <xdr:colOff>785737</xdr:colOff>
      <xdr:row>24</xdr:row>
      <xdr:rowOff>340179</xdr:rowOff>
    </xdr:from>
    <xdr:ext cx="1717978" cy="2613630"/>
    <xdr:pic>
      <xdr:nvPicPr>
        <xdr:cNvPr id="41" name="image26.png">
          <a:extLst>
            <a:ext uri="{FF2B5EF4-FFF2-40B4-BE49-F238E27FC236}">
              <a16:creationId xmlns:a16="http://schemas.microsoft.com/office/drawing/2014/main" id="{0BC07BC7-892C-3843-B98D-CEE4F412ECD7}"/>
            </a:ext>
          </a:extLst>
        </xdr:cNvPr>
        <xdr:cNvPicPr preferRelativeResize="0"/>
      </xdr:nvPicPr>
      <xdr:blipFill>
        <a:blip xmlns:r="http://schemas.openxmlformats.org/officeDocument/2006/relationships" r:embed="rId16" cstate="print"/>
        <a:stretch>
          <a:fillRect/>
        </a:stretch>
      </xdr:blipFill>
      <xdr:spPr>
        <a:xfrm>
          <a:off x="6446308" y="48727179"/>
          <a:ext cx="1717978" cy="2613630"/>
        </a:xfrm>
        <a:prstGeom prst="rect">
          <a:avLst/>
        </a:prstGeom>
        <a:noFill/>
      </xdr:spPr>
    </xdr:pic>
    <xdr:clientData fLocksWithSheet="0"/>
  </xdr:oneCellAnchor>
  <xdr:oneCellAnchor>
    <xdr:from>
      <xdr:col>5</xdr:col>
      <xdr:colOff>421822</xdr:colOff>
      <xdr:row>25</xdr:row>
      <xdr:rowOff>530678</xdr:rowOff>
    </xdr:from>
    <xdr:ext cx="2674558" cy="2021569"/>
    <xdr:pic>
      <xdr:nvPicPr>
        <xdr:cNvPr id="42" name="image30.png">
          <a:extLst>
            <a:ext uri="{FF2B5EF4-FFF2-40B4-BE49-F238E27FC236}">
              <a16:creationId xmlns:a16="http://schemas.microsoft.com/office/drawing/2014/main" id="{16002669-21CD-6149-8762-26A29D5BDB8A}"/>
            </a:ext>
          </a:extLst>
        </xdr:cNvPr>
        <xdr:cNvPicPr preferRelativeResize="0"/>
      </xdr:nvPicPr>
      <xdr:blipFill>
        <a:blip xmlns:r="http://schemas.openxmlformats.org/officeDocument/2006/relationships" r:embed="rId17" cstate="print"/>
        <a:stretch>
          <a:fillRect/>
        </a:stretch>
      </xdr:blipFill>
      <xdr:spPr>
        <a:xfrm>
          <a:off x="6082393" y="51870428"/>
          <a:ext cx="2674558" cy="2021569"/>
        </a:xfrm>
        <a:prstGeom prst="rect">
          <a:avLst/>
        </a:prstGeom>
        <a:noFill/>
      </xdr:spPr>
    </xdr:pic>
    <xdr:clientData fLocksWithSheet="0"/>
  </xdr:oneCellAnchor>
  <xdr:oneCellAnchor>
    <xdr:from>
      <xdr:col>5</xdr:col>
      <xdr:colOff>444500</xdr:colOff>
      <xdr:row>8</xdr:row>
      <xdr:rowOff>127000</xdr:rowOff>
    </xdr:from>
    <xdr:ext cx="2322286" cy="2322285"/>
    <xdr:pic>
      <xdr:nvPicPr>
        <xdr:cNvPr id="43" name="image39.jpg">
          <a:extLst>
            <a:ext uri="{FF2B5EF4-FFF2-40B4-BE49-F238E27FC236}">
              <a16:creationId xmlns:a16="http://schemas.microsoft.com/office/drawing/2014/main" id="{DAA4CADB-D2A1-D945-95A3-5CA37F2A0CC6}"/>
            </a:ext>
          </a:extLst>
        </xdr:cNvPr>
        <xdr:cNvPicPr preferRelativeResize="0"/>
      </xdr:nvPicPr>
      <xdr:blipFill>
        <a:blip xmlns:r="http://schemas.openxmlformats.org/officeDocument/2006/relationships" r:embed="rId18" cstate="print"/>
        <a:stretch>
          <a:fillRect/>
        </a:stretch>
      </xdr:blipFill>
      <xdr:spPr>
        <a:xfrm>
          <a:off x="6096000" y="11789833"/>
          <a:ext cx="2322286" cy="232228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12</xdr:col>
      <xdr:colOff>638175</xdr:colOff>
      <xdr:row>3</xdr:row>
      <xdr:rowOff>200025</xdr:rowOff>
    </xdr:from>
    <xdr:ext cx="1857375" cy="1438275"/>
    <xdr:pic>
      <xdr:nvPicPr>
        <xdr:cNvPr id="2" name="image65.png">
          <a:extLst>
            <a:ext uri="{FF2B5EF4-FFF2-40B4-BE49-F238E27FC236}">
              <a16:creationId xmlns:a16="http://schemas.microsoft.com/office/drawing/2014/main" id="{88BBB806-C9B7-DF49-91B3-4F7B1152DEB2}"/>
            </a:ext>
          </a:extLst>
        </xdr:cNvPr>
        <xdr:cNvPicPr preferRelativeResize="0"/>
      </xdr:nvPicPr>
      <xdr:blipFill>
        <a:blip xmlns:r="http://schemas.openxmlformats.org/officeDocument/2006/relationships" r:embed="rId1" cstate="print"/>
        <a:stretch>
          <a:fillRect/>
        </a:stretch>
      </xdr:blipFill>
      <xdr:spPr>
        <a:xfrm>
          <a:off x="10544175" y="1317625"/>
          <a:ext cx="1857375" cy="1438275"/>
        </a:xfrm>
        <a:prstGeom prst="rect">
          <a:avLst/>
        </a:prstGeom>
        <a:noFill/>
      </xdr:spPr>
    </xdr:pic>
    <xdr:clientData fLocksWithSheet="0"/>
  </xdr:oneCellAnchor>
  <xdr:oneCellAnchor>
    <xdr:from>
      <xdr:col>12</xdr:col>
      <xdr:colOff>701675</xdr:colOff>
      <xdr:row>6</xdr:row>
      <xdr:rowOff>139700</xdr:rowOff>
    </xdr:from>
    <xdr:ext cx="1285875" cy="1638300"/>
    <xdr:pic>
      <xdr:nvPicPr>
        <xdr:cNvPr id="4" name="image50.jpg">
          <a:extLst>
            <a:ext uri="{FF2B5EF4-FFF2-40B4-BE49-F238E27FC236}">
              <a16:creationId xmlns:a16="http://schemas.microsoft.com/office/drawing/2014/main" id="{80AA79FE-BBA9-EF43-8FA9-8302AE1B9AC4}"/>
            </a:ext>
          </a:extLst>
        </xdr:cNvPr>
        <xdr:cNvPicPr preferRelativeResize="0"/>
      </xdr:nvPicPr>
      <xdr:blipFill>
        <a:blip xmlns:r="http://schemas.openxmlformats.org/officeDocument/2006/relationships" r:embed="rId2" cstate="print"/>
        <a:stretch>
          <a:fillRect/>
        </a:stretch>
      </xdr:blipFill>
      <xdr:spPr>
        <a:xfrm>
          <a:off x="10836275" y="5003800"/>
          <a:ext cx="1285875" cy="1638300"/>
        </a:xfrm>
        <a:prstGeom prst="rect">
          <a:avLst/>
        </a:prstGeom>
        <a:noFill/>
      </xdr:spPr>
    </xdr:pic>
    <xdr:clientData fLocksWithSheet="0"/>
  </xdr:oneCellAnchor>
  <xdr:oneCellAnchor>
    <xdr:from>
      <xdr:col>12</xdr:col>
      <xdr:colOff>530225</xdr:colOff>
      <xdr:row>7</xdr:row>
      <xdr:rowOff>276225</xdr:rowOff>
    </xdr:from>
    <xdr:ext cx="1590675" cy="1371600"/>
    <xdr:pic>
      <xdr:nvPicPr>
        <xdr:cNvPr id="5" name="image58.png">
          <a:extLst>
            <a:ext uri="{FF2B5EF4-FFF2-40B4-BE49-F238E27FC236}">
              <a16:creationId xmlns:a16="http://schemas.microsoft.com/office/drawing/2014/main" id="{C906EF4F-3113-8C4C-BD7D-1E245AE15115}"/>
            </a:ext>
          </a:extLst>
        </xdr:cNvPr>
        <xdr:cNvPicPr preferRelativeResize="0"/>
      </xdr:nvPicPr>
      <xdr:blipFill>
        <a:blip xmlns:r="http://schemas.openxmlformats.org/officeDocument/2006/relationships" r:embed="rId3" cstate="print"/>
        <a:stretch>
          <a:fillRect/>
        </a:stretch>
      </xdr:blipFill>
      <xdr:spPr>
        <a:xfrm>
          <a:off x="10664825" y="7045325"/>
          <a:ext cx="1590675" cy="1371600"/>
        </a:xfrm>
        <a:prstGeom prst="rect">
          <a:avLst/>
        </a:prstGeom>
        <a:noFill/>
      </xdr:spPr>
    </xdr:pic>
    <xdr:clientData fLocksWithSheet="0"/>
  </xdr:oneCellAnchor>
  <xdr:oneCellAnchor>
    <xdr:from>
      <xdr:col>12</xdr:col>
      <xdr:colOff>533400</xdr:colOff>
      <xdr:row>8</xdr:row>
      <xdr:rowOff>123825</xdr:rowOff>
    </xdr:from>
    <xdr:ext cx="1724025" cy="1352550"/>
    <xdr:pic>
      <xdr:nvPicPr>
        <xdr:cNvPr id="7" name="image56.png">
          <a:extLst>
            <a:ext uri="{FF2B5EF4-FFF2-40B4-BE49-F238E27FC236}">
              <a16:creationId xmlns:a16="http://schemas.microsoft.com/office/drawing/2014/main" id="{3062F7BE-EE1D-A346-B969-E6852DEBEE43}"/>
            </a:ext>
          </a:extLst>
        </xdr:cNvPr>
        <xdr:cNvPicPr preferRelativeResize="0"/>
      </xdr:nvPicPr>
      <xdr:blipFill>
        <a:blip xmlns:r="http://schemas.openxmlformats.org/officeDocument/2006/relationships" r:embed="rId4" cstate="print"/>
        <a:stretch>
          <a:fillRect/>
        </a:stretch>
      </xdr:blipFill>
      <xdr:spPr>
        <a:xfrm>
          <a:off x="10439400" y="10766425"/>
          <a:ext cx="1724025" cy="1352550"/>
        </a:xfrm>
        <a:prstGeom prst="rect">
          <a:avLst/>
        </a:prstGeom>
        <a:noFill/>
      </xdr:spPr>
    </xdr:pic>
    <xdr:clientData fLocksWithSheet="0"/>
  </xdr:oneCellAnchor>
  <xdr:oneCellAnchor>
    <xdr:from>
      <xdr:col>12</xdr:col>
      <xdr:colOff>485775</xdr:colOff>
      <xdr:row>9</xdr:row>
      <xdr:rowOff>76200</xdr:rowOff>
    </xdr:from>
    <xdr:ext cx="1762125" cy="1009650"/>
    <xdr:pic>
      <xdr:nvPicPr>
        <xdr:cNvPr id="9" name="image66.png">
          <a:extLst>
            <a:ext uri="{FF2B5EF4-FFF2-40B4-BE49-F238E27FC236}">
              <a16:creationId xmlns:a16="http://schemas.microsoft.com/office/drawing/2014/main" id="{7F423ADE-F061-4B40-A6DB-DA2FC5EE2AD9}"/>
            </a:ext>
          </a:extLst>
        </xdr:cNvPr>
        <xdr:cNvPicPr preferRelativeResize="0"/>
      </xdr:nvPicPr>
      <xdr:blipFill>
        <a:blip xmlns:r="http://schemas.openxmlformats.org/officeDocument/2006/relationships" r:embed="rId5" cstate="print"/>
        <a:stretch>
          <a:fillRect/>
        </a:stretch>
      </xdr:blipFill>
      <xdr:spPr>
        <a:xfrm>
          <a:off x="10391775" y="14528800"/>
          <a:ext cx="1762125" cy="1009650"/>
        </a:xfrm>
        <a:prstGeom prst="rect">
          <a:avLst/>
        </a:prstGeom>
        <a:noFill/>
      </xdr:spPr>
    </xdr:pic>
    <xdr:clientData fLocksWithSheet="0"/>
  </xdr:oneCellAnchor>
  <xdr:oneCellAnchor>
    <xdr:from>
      <xdr:col>12</xdr:col>
      <xdr:colOff>504825</xdr:colOff>
      <xdr:row>10</xdr:row>
      <xdr:rowOff>161925</xdr:rowOff>
    </xdr:from>
    <xdr:ext cx="1819275" cy="1390650"/>
    <xdr:pic>
      <xdr:nvPicPr>
        <xdr:cNvPr id="10" name="image62.png">
          <a:extLst>
            <a:ext uri="{FF2B5EF4-FFF2-40B4-BE49-F238E27FC236}">
              <a16:creationId xmlns:a16="http://schemas.microsoft.com/office/drawing/2014/main" id="{BED439D5-28BD-F649-9B8C-853B8B6A1A2E}"/>
            </a:ext>
          </a:extLst>
        </xdr:cNvPr>
        <xdr:cNvPicPr preferRelativeResize="0"/>
      </xdr:nvPicPr>
      <xdr:blipFill>
        <a:blip xmlns:r="http://schemas.openxmlformats.org/officeDocument/2006/relationships" r:embed="rId6" cstate="print"/>
        <a:stretch>
          <a:fillRect/>
        </a:stretch>
      </xdr:blipFill>
      <xdr:spPr>
        <a:xfrm>
          <a:off x="10410825" y="16519525"/>
          <a:ext cx="1819275" cy="1390650"/>
        </a:xfrm>
        <a:prstGeom prst="rect">
          <a:avLst/>
        </a:prstGeom>
        <a:noFill/>
      </xdr:spPr>
    </xdr:pic>
    <xdr:clientData fLocksWithSheet="0"/>
  </xdr:oneCellAnchor>
  <xdr:oneCellAnchor>
    <xdr:from>
      <xdr:col>12</xdr:col>
      <xdr:colOff>676275</xdr:colOff>
      <xdr:row>20</xdr:row>
      <xdr:rowOff>152400</xdr:rowOff>
    </xdr:from>
    <xdr:ext cx="1409700" cy="1485900"/>
    <xdr:pic>
      <xdr:nvPicPr>
        <xdr:cNvPr id="12" name="image67.png">
          <a:extLst>
            <a:ext uri="{FF2B5EF4-FFF2-40B4-BE49-F238E27FC236}">
              <a16:creationId xmlns:a16="http://schemas.microsoft.com/office/drawing/2014/main" id="{CD355C21-8A26-0745-8DDD-9775DD852304}"/>
            </a:ext>
          </a:extLst>
        </xdr:cNvPr>
        <xdr:cNvPicPr preferRelativeResize="0"/>
      </xdr:nvPicPr>
      <xdr:blipFill>
        <a:blip xmlns:r="http://schemas.openxmlformats.org/officeDocument/2006/relationships" r:embed="rId7" cstate="print"/>
        <a:stretch>
          <a:fillRect/>
        </a:stretch>
      </xdr:blipFill>
      <xdr:spPr>
        <a:xfrm>
          <a:off x="10582275" y="20320000"/>
          <a:ext cx="1409700" cy="1485900"/>
        </a:xfrm>
        <a:prstGeom prst="rect">
          <a:avLst/>
        </a:prstGeom>
        <a:noFill/>
      </xdr:spPr>
    </xdr:pic>
    <xdr:clientData fLocksWithSheet="0"/>
  </xdr:oneCellAnchor>
  <xdr:oneCellAnchor>
    <xdr:from>
      <xdr:col>12</xdr:col>
      <xdr:colOff>695325</xdr:colOff>
      <xdr:row>21</xdr:row>
      <xdr:rowOff>95250</xdr:rowOff>
    </xdr:from>
    <xdr:ext cx="1304925" cy="1581150"/>
    <xdr:pic>
      <xdr:nvPicPr>
        <xdr:cNvPr id="13" name="image76.png">
          <a:extLst>
            <a:ext uri="{FF2B5EF4-FFF2-40B4-BE49-F238E27FC236}">
              <a16:creationId xmlns:a16="http://schemas.microsoft.com/office/drawing/2014/main" id="{476CD5D6-4EAA-ED44-9071-ADEA471FD56E}"/>
            </a:ext>
          </a:extLst>
        </xdr:cNvPr>
        <xdr:cNvPicPr preferRelativeResize="0"/>
      </xdr:nvPicPr>
      <xdr:blipFill>
        <a:blip xmlns:r="http://schemas.openxmlformats.org/officeDocument/2006/relationships" r:embed="rId8" cstate="print"/>
        <a:stretch>
          <a:fillRect/>
        </a:stretch>
      </xdr:blipFill>
      <xdr:spPr>
        <a:xfrm>
          <a:off x="10601325" y="22167850"/>
          <a:ext cx="1304925" cy="1581150"/>
        </a:xfrm>
        <a:prstGeom prst="rect">
          <a:avLst/>
        </a:prstGeom>
        <a:noFill/>
      </xdr:spPr>
    </xdr:pic>
    <xdr:clientData fLocksWithSheet="0"/>
  </xdr:oneCellAnchor>
  <xdr:oneCellAnchor>
    <xdr:from>
      <xdr:col>12</xdr:col>
      <xdr:colOff>600075</xdr:colOff>
      <xdr:row>22</xdr:row>
      <xdr:rowOff>171450</xdr:rowOff>
    </xdr:from>
    <xdr:ext cx="1428750" cy="1400175"/>
    <xdr:pic>
      <xdr:nvPicPr>
        <xdr:cNvPr id="14" name="image70.png">
          <a:extLst>
            <a:ext uri="{FF2B5EF4-FFF2-40B4-BE49-F238E27FC236}">
              <a16:creationId xmlns:a16="http://schemas.microsoft.com/office/drawing/2014/main" id="{D6C2B6CE-CAB3-0F4F-9330-BA18A8610A62}"/>
            </a:ext>
          </a:extLst>
        </xdr:cNvPr>
        <xdr:cNvPicPr preferRelativeResize="0"/>
      </xdr:nvPicPr>
      <xdr:blipFill>
        <a:blip xmlns:r="http://schemas.openxmlformats.org/officeDocument/2006/relationships" r:embed="rId9" cstate="print"/>
        <a:stretch>
          <a:fillRect/>
        </a:stretch>
      </xdr:blipFill>
      <xdr:spPr>
        <a:xfrm>
          <a:off x="10506075" y="24403050"/>
          <a:ext cx="1428750" cy="1400175"/>
        </a:xfrm>
        <a:prstGeom prst="rect">
          <a:avLst/>
        </a:prstGeom>
        <a:noFill/>
      </xdr:spPr>
    </xdr:pic>
    <xdr:clientData fLocksWithSheet="0"/>
  </xdr:oneCellAnchor>
  <xdr:oneCellAnchor>
    <xdr:from>
      <xdr:col>12</xdr:col>
      <xdr:colOff>771525</xdr:colOff>
      <xdr:row>23</xdr:row>
      <xdr:rowOff>161925</xdr:rowOff>
    </xdr:from>
    <xdr:ext cx="971550" cy="1390650"/>
    <xdr:pic>
      <xdr:nvPicPr>
        <xdr:cNvPr id="15" name="image73.png">
          <a:extLst>
            <a:ext uri="{FF2B5EF4-FFF2-40B4-BE49-F238E27FC236}">
              <a16:creationId xmlns:a16="http://schemas.microsoft.com/office/drawing/2014/main" id="{F73352DC-32A0-5A46-AF80-888438162D8F}"/>
            </a:ext>
          </a:extLst>
        </xdr:cNvPr>
        <xdr:cNvPicPr preferRelativeResize="0"/>
      </xdr:nvPicPr>
      <xdr:blipFill>
        <a:blip xmlns:r="http://schemas.openxmlformats.org/officeDocument/2006/relationships" r:embed="rId10" cstate="print"/>
        <a:stretch>
          <a:fillRect/>
        </a:stretch>
      </xdr:blipFill>
      <xdr:spPr>
        <a:xfrm>
          <a:off x="10677525" y="26298525"/>
          <a:ext cx="971550" cy="1390650"/>
        </a:xfrm>
        <a:prstGeom prst="rect">
          <a:avLst/>
        </a:prstGeom>
        <a:noFill/>
      </xdr:spPr>
    </xdr:pic>
    <xdr:clientData fLocksWithSheet="0"/>
  </xdr:oneCellAnchor>
  <xdr:oneCellAnchor>
    <xdr:from>
      <xdr:col>12</xdr:col>
      <xdr:colOff>400050</xdr:colOff>
      <xdr:row>25</xdr:row>
      <xdr:rowOff>104775</xdr:rowOff>
    </xdr:from>
    <xdr:ext cx="1885950" cy="1447800"/>
    <xdr:pic>
      <xdr:nvPicPr>
        <xdr:cNvPr id="17" name="image71.png">
          <a:extLst>
            <a:ext uri="{FF2B5EF4-FFF2-40B4-BE49-F238E27FC236}">
              <a16:creationId xmlns:a16="http://schemas.microsoft.com/office/drawing/2014/main" id="{8FE611AB-46CE-A941-A85A-52F41CA21B4E}"/>
            </a:ext>
          </a:extLst>
        </xdr:cNvPr>
        <xdr:cNvPicPr preferRelativeResize="0"/>
      </xdr:nvPicPr>
      <xdr:blipFill>
        <a:blip xmlns:r="http://schemas.openxmlformats.org/officeDocument/2006/relationships" r:embed="rId11" cstate="print"/>
        <a:stretch>
          <a:fillRect/>
        </a:stretch>
      </xdr:blipFill>
      <xdr:spPr>
        <a:xfrm>
          <a:off x="10306050" y="30051375"/>
          <a:ext cx="1885950" cy="1447800"/>
        </a:xfrm>
        <a:prstGeom prst="rect">
          <a:avLst/>
        </a:prstGeom>
        <a:noFill/>
      </xdr:spPr>
    </xdr:pic>
    <xdr:clientData fLocksWithSheet="0"/>
  </xdr:oneCellAnchor>
  <xdr:oneCellAnchor>
    <xdr:from>
      <xdr:col>12</xdr:col>
      <xdr:colOff>561975</xdr:colOff>
      <xdr:row>26</xdr:row>
      <xdr:rowOff>209550</xdr:rowOff>
    </xdr:from>
    <xdr:ext cx="1609725" cy="1638300"/>
    <xdr:pic>
      <xdr:nvPicPr>
        <xdr:cNvPr id="18" name="image61.png">
          <a:extLst>
            <a:ext uri="{FF2B5EF4-FFF2-40B4-BE49-F238E27FC236}">
              <a16:creationId xmlns:a16="http://schemas.microsoft.com/office/drawing/2014/main" id="{251FED8C-C408-8A42-93B5-954A80336BE4}"/>
            </a:ext>
          </a:extLst>
        </xdr:cNvPr>
        <xdr:cNvPicPr preferRelativeResize="0"/>
      </xdr:nvPicPr>
      <xdr:blipFill>
        <a:blip xmlns:r="http://schemas.openxmlformats.org/officeDocument/2006/relationships" r:embed="rId12" cstate="print"/>
        <a:stretch>
          <a:fillRect/>
        </a:stretch>
      </xdr:blipFill>
      <xdr:spPr>
        <a:xfrm>
          <a:off x="10467975" y="32061150"/>
          <a:ext cx="1609725" cy="1638300"/>
        </a:xfrm>
        <a:prstGeom prst="rect">
          <a:avLst/>
        </a:prstGeom>
        <a:noFill/>
      </xdr:spPr>
    </xdr:pic>
    <xdr:clientData fLocksWithSheet="0"/>
  </xdr:oneCellAnchor>
  <xdr:oneCellAnchor>
    <xdr:from>
      <xdr:col>12</xdr:col>
      <xdr:colOff>609600</xdr:colOff>
      <xdr:row>28</xdr:row>
      <xdr:rowOff>114300</xdr:rowOff>
    </xdr:from>
    <xdr:ext cx="1571625" cy="1609725"/>
    <xdr:pic>
      <xdr:nvPicPr>
        <xdr:cNvPr id="20" name="image68.png">
          <a:extLst>
            <a:ext uri="{FF2B5EF4-FFF2-40B4-BE49-F238E27FC236}">
              <a16:creationId xmlns:a16="http://schemas.microsoft.com/office/drawing/2014/main" id="{ABA40E98-A510-5149-BCDD-A2FC3944B39F}"/>
            </a:ext>
          </a:extLst>
        </xdr:cNvPr>
        <xdr:cNvPicPr preferRelativeResize="0"/>
      </xdr:nvPicPr>
      <xdr:blipFill>
        <a:blip xmlns:r="http://schemas.openxmlformats.org/officeDocument/2006/relationships" r:embed="rId13" cstate="print"/>
        <a:stretch>
          <a:fillRect/>
        </a:stretch>
      </xdr:blipFill>
      <xdr:spPr>
        <a:xfrm>
          <a:off x="10515600" y="35775900"/>
          <a:ext cx="1571625" cy="1609725"/>
        </a:xfrm>
        <a:prstGeom prst="rect">
          <a:avLst/>
        </a:prstGeom>
        <a:noFill/>
      </xdr:spPr>
    </xdr:pic>
    <xdr:clientData fLocksWithSheet="0"/>
  </xdr:oneCellAnchor>
  <xdr:oneCellAnchor>
    <xdr:from>
      <xdr:col>12</xdr:col>
      <xdr:colOff>676275</xdr:colOff>
      <xdr:row>16</xdr:row>
      <xdr:rowOff>152400</xdr:rowOff>
    </xdr:from>
    <xdr:ext cx="1409700" cy="1485900"/>
    <xdr:pic>
      <xdr:nvPicPr>
        <xdr:cNvPr id="21" name="image67.png">
          <a:extLst>
            <a:ext uri="{FF2B5EF4-FFF2-40B4-BE49-F238E27FC236}">
              <a16:creationId xmlns:a16="http://schemas.microsoft.com/office/drawing/2014/main" id="{F0DFAE59-5AF5-B844-8FD7-4A0DB086A0C3}"/>
            </a:ext>
          </a:extLst>
        </xdr:cNvPr>
        <xdr:cNvPicPr preferRelativeResize="0"/>
      </xdr:nvPicPr>
      <xdr:blipFill>
        <a:blip xmlns:r="http://schemas.openxmlformats.org/officeDocument/2006/relationships" r:embed="rId7" cstate="print"/>
        <a:stretch>
          <a:fillRect/>
        </a:stretch>
      </xdr:blipFill>
      <xdr:spPr>
        <a:xfrm>
          <a:off x="10810875" y="29019500"/>
          <a:ext cx="1409700" cy="1485900"/>
        </a:xfrm>
        <a:prstGeom prst="rect">
          <a:avLst/>
        </a:prstGeom>
        <a:noFill/>
      </xdr:spPr>
    </xdr:pic>
    <xdr:clientData fLocksWithSheet="0"/>
  </xdr:oneCellAnchor>
  <xdr:oneCellAnchor>
    <xdr:from>
      <xdr:col>12</xdr:col>
      <xdr:colOff>676275</xdr:colOff>
      <xdr:row>17</xdr:row>
      <xdr:rowOff>152400</xdr:rowOff>
    </xdr:from>
    <xdr:ext cx="1409700" cy="1485900"/>
    <xdr:pic>
      <xdr:nvPicPr>
        <xdr:cNvPr id="22" name="image67.png">
          <a:extLst>
            <a:ext uri="{FF2B5EF4-FFF2-40B4-BE49-F238E27FC236}">
              <a16:creationId xmlns:a16="http://schemas.microsoft.com/office/drawing/2014/main" id="{3424EACA-83C1-114D-B213-986E47C19DB4}"/>
            </a:ext>
          </a:extLst>
        </xdr:cNvPr>
        <xdr:cNvPicPr preferRelativeResize="0"/>
      </xdr:nvPicPr>
      <xdr:blipFill>
        <a:blip xmlns:r="http://schemas.openxmlformats.org/officeDocument/2006/relationships" r:embed="rId7" cstate="print"/>
        <a:stretch>
          <a:fillRect/>
        </a:stretch>
      </xdr:blipFill>
      <xdr:spPr>
        <a:xfrm>
          <a:off x="10810875" y="21196300"/>
          <a:ext cx="1409700" cy="1485900"/>
        </a:xfrm>
        <a:prstGeom prst="rect">
          <a:avLst/>
        </a:prstGeom>
        <a:noFill/>
      </xdr:spPr>
    </xdr:pic>
    <xdr:clientData fLocksWithSheet="0"/>
  </xdr:oneCellAnchor>
  <xdr:oneCellAnchor>
    <xdr:from>
      <xdr:col>12</xdr:col>
      <xdr:colOff>676275</xdr:colOff>
      <xdr:row>18</xdr:row>
      <xdr:rowOff>152400</xdr:rowOff>
    </xdr:from>
    <xdr:ext cx="1409700" cy="1485900"/>
    <xdr:pic>
      <xdr:nvPicPr>
        <xdr:cNvPr id="23" name="image67.png">
          <a:extLst>
            <a:ext uri="{FF2B5EF4-FFF2-40B4-BE49-F238E27FC236}">
              <a16:creationId xmlns:a16="http://schemas.microsoft.com/office/drawing/2014/main" id="{FBCFF6EE-A042-5049-9B5E-10CC809F8243}"/>
            </a:ext>
          </a:extLst>
        </xdr:cNvPr>
        <xdr:cNvPicPr preferRelativeResize="0"/>
      </xdr:nvPicPr>
      <xdr:blipFill>
        <a:blip xmlns:r="http://schemas.openxmlformats.org/officeDocument/2006/relationships" r:embed="rId7" cstate="print"/>
        <a:stretch>
          <a:fillRect/>
        </a:stretch>
      </xdr:blipFill>
      <xdr:spPr>
        <a:xfrm>
          <a:off x="10810875" y="21196300"/>
          <a:ext cx="1409700" cy="1485900"/>
        </a:xfrm>
        <a:prstGeom prst="rect">
          <a:avLst/>
        </a:prstGeom>
        <a:noFill/>
      </xdr:spPr>
    </xdr:pic>
    <xdr:clientData fLocksWithSheet="0"/>
  </xdr:oneCellAnchor>
  <xdr:oneCellAnchor>
    <xdr:from>
      <xdr:col>12</xdr:col>
      <xdr:colOff>676275</xdr:colOff>
      <xdr:row>19</xdr:row>
      <xdr:rowOff>152400</xdr:rowOff>
    </xdr:from>
    <xdr:ext cx="1409700" cy="1485900"/>
    <xdr:pic>
      <xdr:nvPicPr>
        <xdr:cNvPr id="24" name="image67.png">
          <a:extLst>
            <a:ext uri="{FF2B5EF4-FFF2-40B4-BE49-F238E27FC236}">
              <a16:creationId xmlns:a16="http://schemas.microsoft.com/office/drawing/2014/main" id="{285EC819-DFF0-7744-81E8-326CD56D418B}"/>
            </a:ext>
          </a:extLst>
        </xdr:cNvPr>
        <xdr:cNvPicPr preferRelativeResize="0"/>
      </xdr:nvPicPr>
      <xdr:blipFill>
        <a:blip xmlns:r="http://schemas.openxmlformats.org/officeDocument/2006/relationships" r:embed="rId7" cstate="print"/>
        <a:stretch>
          <a:fillRect/>
        </a:stretch>
      </xdr:blipFill>
      <xdr:spPr>
        <a:xfrm>
          <a:off x="10810875" y="21196300"/>
          <a:ext cx="1409700" cy="1485900"/>
        </a:xfrm>
        <a:prstGeom prst="rect">
          <a:avLst/>
        </a:prstGeom>
        <a:noFill/>
      </xdr:spPr>
    </xdr:pic>
    <xdr:clientData fLocksWithSheet="0"/>
  </xdr:oneCellAnchor>
  <xdr:oneCellAnchor>
    <xdr:from>
      <xdr:col>12</xdr:col>
      <xdr:colOff>701675</xdr:colOff>
      <xdr:row>4</xdr:row>
      <xdr:rowOff>139700</xdr:rowOff>
    </xdr:from>
    <xdr:ext cx="1285875" cy="1638300"/>
    <xdr:pic>
      <xdr:nvPicPr>
        <xdr:cNvPr id="27" name="image50.jpg">
          <a:extLst>
            <a:ext uri="{FF2B5EF4-FFF2-40B4-BE49-F238E27FC236}">
              <a16:creationId xmlns:a16="http://schemas.microsoft.com/office/drawing/2014/main" id="{758DE4EA-15A9-5F4E-919B-6EB3A7DAC70F}"/>
            </a:ext>
          </a:extLst>
        </xdr:cNvPr>
        <xdr:cNvPicPr preferRelativeResize="0"/>
      </xdr:nvPicPr>
      <xdr:blipFill>
        <a:blip xmlns:r="http://schemas.openxmlformats.org/officeDocument/2006/relationships" r:embed="rId2" cstate="print"/>
        <a:stretch>
          <a:fillRect/>
        </a:stretch>
      </xdr:blipFill>
      <xdr:spPr>
        <a:xfrm>
          <a:off x="10836275" y="7429500"/>
          <a:ext cx="1285875" cy="1638300"/>
        </a:xfrm>
        <a:prstGeom prst="rect">
          <a:avLst/>
        </a:prstGeom>
        <a:noFill/>
      </xdr:spPr>
    </xdr:pic>
    <xdr:clientData fLocksWithSheet="0"/>
  </xdr:oneCellAnchor>
  <xdr:oneCellAnchor>
    <xdr:from>
      <xdr:col>12</xdr:col>
      <xdr:colOff>701675</xdr:colOff>
      <xdr:row>5</xdr:row>
      <xdr:rowOff>139700</xdr:rowOff>
    </xdr:from>
    <xdr:ext cx="1285875" cy="1638300"/>
    <xdr:pic>
      <xdr:nvPicPr>
        <xdr:cNvPr id="28" name="image50.jpg">
          <a:extLst>
            <a:ext uri="{FF2B5EF4-FFF2-40B4-BE49-F238E27FC236}">
              <a16:creationId xmlns:a16="http://schemas.microsoft.com/office/drawing/2014/main" id="{95416E4A-DB64-4E45-9268-6ED14F22381B}"/>
            </a:ext>
          </a:extLst>
        </xdr:cNvPr>
        <xdr:cNvPicPr preferRelativeResize="0"/>
      </xdr:nvPicPr>
      <xdr:blipFill>
        <a:blip xmlns:r="http://schemas.openxmlformats.org/officeDocument/2006/relationships" r:embed="rId2" cstate="print"/>
        <a:stretch>
          <a:fillRect/>
        </a:stretch>
      </xdr:blipFill>
      <xdr:spPr>
        <a:xfrm>
          <a:off x="10836275" y="9334500"/>
          <a:ext cx="1285875" cy="1638300"/>
        </a:xfrm>
        <a:prstGeom prst="rect">
          <a:avLst/>
        </a:prstGeom>
        <a:noFill/>
      </xdr:spPr>
    </xdr:pic>
    <xdr:clientData fLocksWithSheet="0"/>
  </xdr:oneCellAnchor>
  <xdr:oneCellAnchor>
    <xdr:from>
      <xdr:col>12</xdr:col>
      <xdr:colOff>676275</xdr:colOff>
      <xdr:row>15</xdr:row>
      <xdr:rowOff>152400</xdr:rowOff>
    </xdr:from>
    <xdr:ext cx="1409700" cy="1485900"/>
    <xdr:pic>
      <xdr:nvPicPr>
        <xdr:cNvPr id="38" name="image67.png">
          <a:extLst>
            <a:ext uri="{FF2B5EF4-FFF2-40B4-BE49-F238E27FC236}">
              <a16:creationId xmlns:a16="http://schemas.microsoft.com/office/drawing/2014/main" id="{819075A8-04A4-6947-8FF3-063950A00955}"/>
            </a:ext>
          </a:extLst>
        </xdr:cNvPr>
        <xdr:cNvPicPr preferRelativeResize="0"/>
      </xdr:nvPicPr>
      <xdr:blipFill>
        <a:blip xmlns:r="http://schemas.openxmlformats.org/officeDocument/2006/relationships" r:embed="rId7" cstate="print"/>
        <a:stretch>
          <a:fillRect/>
        </a:stretch>
      </xdr:blipFill>
      <xdr:spPr>
        <a:xfrm>
          <a:off x="10810875" y="58877200"/>
          <a:ext cx="1409700" cy="1485900"/>
        </a:xfrm>
        <a:prstGeom prst="rect">
          <a:avLst/>
        </a:prstGeom>
        <a:noFill/>
      </xdr:spPr>
    </xdr:pic>
    <xdr:clientData fLocksWithSheet="0"/>
  </xdr:oneCellAnchor>
  <xdr:oneCellAnchor>
    <xdr:from>
      <xdr:col>12</xdr:col>
      <xdr:colOff>718609</xdr:colOff>
      <xdr:row>11</xdr:row>
      <xdr:rowOff>258233</xdr:rowOff>
    </xdr:from>
    <xdr:ext cx="1409700" cy="1485900"/>
    <xdr:pic>
      <xdr:nvPicPr>
        <xdr:cNvPr id="39" name="image67.png">
          <a:extLst>
            <a:ext uri="{FF2B5EF4-FFF2-40B4-BE49-F238E27FC236}">
              <a16:creationId xmlns:a16="http://schemas.microsoft.com/office/drawing/2014/main" id="{B7B78E4D-14A7-8E4D-A6D8-4DD055737F98}"/>
            </a:ext>
          </a:extLst>
        </xdr:cNvPr>
        <xdr:cNvPicPr preferRelativeResize="0"/>
      </xdr:nvPicPr>
      <xdr:blipFill>
        <a:blip xmlns:r="http://schemas.openxmlformats.org/officeDocument/2006/relationships" r:embed="rId7" cstate="print"/>
        <a:stretch>
          <a:fillRect/>
        </a:stretch>
      </xdr:blipFill>
      <xdr:spPr>
        <a:xfrm>
          <a:off x="10857442" y="17085733"/>
          <a:ext cx="1409700" cy="1485900"/>
        </a:xfrm>
        <a:prstGeom prst="rect">
          <a:avLst/>
        </a:prstGeom>
        <a:noFill/>
      </xdr:spPr>
    </xdr:pic>
    <xdr:clientData fLocksWithSheet="0"/>
  </xdr:oneCellAnchor>
  <xdr:oneCellAnchor>
    <xdr:from>
      <xdr:col>12</xdr:col>
      <xdr:colOff>676275</xdr:colOff>
      <xdr:row>12</xdr:row>
      <xdr:rowOff>152400</xdr:rowOff>
    </xdr:from>
    <xdr:ext cx="1409700" cy="1485900"/>
    <xdr:pic>
      <xdr:nvPicPr>
        <xdr:cNvPr id="40" name="image67.png">
          <a:extLst>
            <a:ext uri="{FF2B5EF4-FFF2-40B4-BE49-F238E27FC236}">
              <a16:creationId xmlns:a16="http://schemas.microsoft.com/office/drawing/2014/main" id="{2E402E94-BD36-D64D-BBF5-766210975F3B}"/>
            </a:ext>
          </a:extLst>
        </xdr:cNvPr>
        <xdr:cNvPicPr preferRelativeResize="0"/>
      </xdr:nvPicPr>
      <xdr:blipFill>
        <a:blip xmlns:r="http://schemas.openxmlformats.org/officeDocument/2006/relationships" r:embed="rId7" cstate="print"/>
        <a:stretch>
          <a:fillRect/>
        </a:stretch>
      </xdr:blipFill>
      <xdr:spPr>
        <a:xfrm>
          <a:off x="10810875" y="53162200"/>
          <a:ext cx="1409700" cy="1485900"/>
        </a:xfrm>
        <a:prstGeom prst="rect">
          <a:avLst/>
        </a:prstGeom>
        <a:noFill/>
      </xdr:spPr>
    </xdr:pic>
    <xdr:clientData fLocksWithSheet="0"/>
  </xdr:oneCellAnchor>
  <xdr:oneCellAnchor>
    <xdr:from>
      <xdr:col>12</xdr:col>
      <xdr:colOff>676275</xdr:colOff>
      <xdr:row>13</xdr:row>
      <xdr:rowOff>152400</xdr:rowOff>
    </xdr:from>
    <xdr:ext cx="1409700" cy="1485900"/>
    <xdr:pic>
      <xdr:nvPicPr>
        <xdr:cNvPr id="41" name="image67.png">
          <a:extLst>
            <a:ext uri="{FF2B5EF4-FFF2-40B4-BE49-F238E27FC236}">
              <a16:creationId xmlns:a16="http://schemas.microsoft.com/office/drawing/2014/main" id="{BE6FB87A-4910-C845-AFB3-85DDCD178D96}"/>
            </a:ext>
          </a:extLst>
        </xdr:cNvPr>
        <xdr:cNvPicPr preferRelativeResize="0"/>
      </xdr:nvPicPr>
      <xdr:blipFill>
        <a:blip xmlns:r="http://schemas.openxmlformats.org/officeDocument/2006/relationships" r:embed="rId7" cstate="print"/>
        <a:stretch>
          <a:fillRect/>
        </a:stretch>
      </xdr:blipFill>
      <xdr:spPr>
        <a:xfrm>
          <a:off x="10810875" y="55067200"/>
          <a:ext cx="1409700" cy="1485900"/>
        </a:xfrm>
        <a:prstGeom prst="rect">
          <a:avLst/>
        </a:prstGeom>
        <a:noFill/>
      </xdr:spPr>
    </xdr:pic>
    <xdr:clientData fLocksWithSheet="0"/>
  </xdr:oneCellAnchor>
  <xdr:oneCellAnchor>
    <xdr:from>
      <xdr:col>12</xdr:col>
      <xdr:colOff>676275</xdr:colOff>
      <xdr:row>14</xdr:row>
      <xdr:rowOff>152400</xdr:rowOff>
    </xdr:from>
    <xdr:ext cx="1409700" cy="1485900"/>
    <xdr:pic>
      <xdr:nvPicPr>
        <xdr:cNvPr id="42" name="image67.png">
          <a:extLst>
            <a:ext uri="{FF2B5EF4-FFF2-40B4-BE49-F238E27FC236}">
              <a16:creationId xmlns:a16="http://schemas.microsoft.com/office/drawing/2014/main" id="{C4C163F4-9113-0B4C-B904-36A68D1C101D}"/>
            </a:ext>
          </a:extLst>
        </xdr:cNvPr>
        <xdr:cNvPicPr preferRelativeResize="0"/>
      </xdr:nvPicPr>
      <xdr:blipFill>
        <a:blip xmlns:r="http://schemas.openxmlformats.org/officeDocument/2006/relationships" r:embed="rId7" cstate="print"/>
        <a:stretch>
          <a:fillRect/>
        </a:stretch>
      </xdr:blipFill>
      <xdr:spPr>
        <a:xfrm>
          <a:off x="10810875" y="56972200"/>
          <a:ext cx="1409700" cy="148590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22"/>
  <sheetViews>
    <sheetView tabSelected="1" zoomScale="120" zoomScaleNormal="120" workbookViewId="0">
      <selection activeCell="C11" sqref="C11"/>
    </sheetView>
  </sheetViews>
  <sheetFormatPr baseColWidth="10" defaultRowHeight="15.75"/>
  <cols>
    <col min="1" max="1" width="9" style="117" customWidth="1"/>
    <col min="2" max="2" width="61" style="117" customWidth="1"/>
    <col min="3" max="3" width="25.125" style="117" customWidth="1"/>
    <col min="4" max="4" width="17.125" style="117" customWidth="1"/>
    <col min="5" max="5" width="22.125" style="117" customWidth="1"/>
    <col min="6" max="6" width="21.375" style="117" customWidth="1"/>
    <col min="7" max="7" width="11" style="117"/>
    <col min="8" max="8" width="10" style="117" customWidth="1"/>
    <col min="9" max="9" width="60.375" style="117" customWidth="1"/>
    <col min="10" max="10" width="21.125" style="117" customWidth="1"/>
    <col min="11" max="11" width="11.875" style="117" customWidth="1"/>
    <col min="12" max="12" width="25.125" style="117" customWidth="1"/>
    <col min="13" max="16384" width="11" style="117"/>
  </cols>
  <sheetData>
    <row r="2" spans="2:12">
      <c r="D2" s="116"/>
    </row>
    <row r="3" spans="2:12" ht="18">
      <c r="G3" s="165">
        <v>76</v>
      </c>
      <c r="H3" s="197"/>
      <c r="I3" s="166" t="s">
        <v>16</v>
      </c>
      <c r="J3" s="167">
        <v>13448.487499999999</v>
      </c>
      <c r="K3" s="168">
        <v>0</v>
      </c>
      <c r="L3" s="169">
        <f t="shared" ref="L3:L13" si="0">(J3*K3)</f>
        <v>0</v>
      </c>
    </row>
    <row r="4" spans="2:12" ht="18">
      <c r="B4" s="198" t="s">
        <v>146</v>
      </c>
      <c r="C4" s="198"/>
      <c r="G4" s="165">
        <v>77</v>
      </c>
      <c r="H4" s="197"/>
      <c r="I4" s="166" t="s">
        <v>17</v>
      </c>
      <c r="J4" s="167">
        <v>33025.772499999999</v>
      </c>
      <c r="K4" s="168">
        <v>1</v>
      </c>
      <c r="L4" s="169">
        <f t="shared" si="0"/>
        <v>33025.772499999999</v>
      </c>
    </row>
    <row r="5" spans="2:12" ht="18">
      <c r="B5" s="170" t="s">
        <v>138</v>
      </c>
      <c r="C5" s="171">
        <f>SUM('GRUPO 1 MOBILIARIO'!AG18)</f>
        <v>20235806.807300001</v>
      </c>
      <c r="G5" s="165">
        <v>78</v>
      </c>
      <c r="H5" s="197"/>
      <c r="I5" s="166" t="s">
        <v>17</v>
      </c>
      <c r="J5" s="167">
        <v>32552.1525</v>
      </c>
      <c r="K5" s="168">
        <v>1</v>
      </c>
      <c r="L5" s="169">
        <f t="shared" si="0"/>
        <v>32552.1525</v>
      </c>
    </row>
    <row r="6" spans="2:12" ht="18">
      <c r="B6" s="170" t="s">
        <v>139</v>
      </c>
      <c r="C6" s="171">
        <f>SUM('GRUPO 2 AUDIO, VIDEO Y TECNO'!X30)</f>
        <v>46693331.463333338</v>
      </c>
      <c r="G6" s="165">
        <v>79</v>
      </c>
      <c r="H6" s="197"/>
      <c r="I6" s="166" t="s">
        <v>17</v>
      </c>
      <c r="J6" s="167">
        <v>32076.45</v>
      </c>
      <c r="K6" s="168">
        <v>1</v>
      </c>
      <c r="L6" s="169">
        <f t="shared" si="0"/>
        <v>32076.45</v>
      </c>
    </row>
    <row r="7" spans="2:12" ht="18">
      <c r="B7" s="170" t="s">
        <v>140</v>
      </c>
      <c r="C7" s="171">
        <f>SUM('GRUPO 3 ARTES GRÁFICAS'!AF32)</f>
        <v>11860598.703333335</v>
      </c>
      <c r="G7" s="165">
        <v>80</v>
      </c>
      <c r="H7" s="197"/>
      <c r="I7" s="166" t="s">
        <v>17</v>
      </c>
      <c r="J7" s="167">
        <v>30236.71</v>
      </c>
      <c r="K7" s="168">
        <v>1</v>
      </c>
      <c r="L7" s="169">
        <f t="shared" si="0"/>
        <v>30236.71</v>
      </c>
    </row>
    <row r="8" spans="2:12" ht="21">
      <c r="B8" s="163" t="s">
        <v>155</v>
      </c>
      <c r="C8" s="164">
        <f>SUM(C5:C7)</f>
        <v>78789736.973966673</v>
      </c>
      <c r="G8" s="165">
        <v>81</v>
      </c>
      <c r="H8" s="197"/>
      <c r="I8" s="166" t="s">
        <v>17</v>
      </c>
      <c r="J8" s="167">
        <v>29336.177499999998</v>
      </c>
      <c r="K8" s="168">
        <v>1</v>
      </c>
      <c r="L8" s="169">
        <f t="shared" si="0"/>
        <v>29336.177499999998</v>
      </c>
    </row>
    <row r="9" spans="2:12" ht="18">
      <c r="G9" s="165">
        <v>82</v>
      </c>
      <c r="H9" s="197"/>
      <c r="I9" s="166" t="s">
        <v>17</v>
      </c>
      <c r="J9" s="167">
        <v>29536.395</v>
      </c>
      <c r="K9" s="168">
        <v>1</v>
      </c>
      <c r="L9" s="169">
        <f t="shared" si="0"/>
        <v>29536.395</v>
      </c>
    </row>
    <row r="10" spans="2:12" ht="18">
      <c r="G10" s="165">
        <v>83</v>
      </c>
      <c r="H10" s="197"/>
      <c r="I10" s="166" t="s">
        <v>17</v>
      </c>
      <c r="J10" s="167">
        <v>28469.56</v>
      </c>
      <c r="K10" s="168">
        <v>1</v>
      </c>
      <c r="L10" s="169">
        <f t="shared" si="0"/>
        <v>28469.56</v>
      </c>
    </row>
    <row r="11" spans="2:12" ht="55.5" customHeight="1">
      <c r="G11" s="165">
        <v>84</v>
      </c>
      <c r="H11" s="197"/>
      <c r="I11" s="166" t="s">
        <v>17</v>
      </c>
      <c r="J11" s="167">
        <v>32237.9925</v>
      </c>
      <c r="K11" s="168">
        <v>1</v>
      </c>
      <c r="L11" s="169">
        <f t="shared" si="0"/>
        <v>32237.9925</v>
      </c>
    </row>
    <row r="12" spans="2:12" ht="18">
      <c r="G12" s="165">
        <v>85</v>
      </c>
      <c r="H12" s="197"/>
      <c r="I12" s="166" t="s">
        <v>17</v>
      </c>
      <c r="J12" s="167">
        <v>27068.93</v>
      </c>
      <c r="K12" s="168">
        <v>1</v>
      </c>
      <c r="L12" s="169">
        <f t="shared" si="0"/>
        <v>27068.93</v>
      </c>
    </row>
    <row r="13" spans="2:12" ht="18">
      <c r="G13" s="165">
        <v>86</v>
      </c>
      <c r="H13" s="197"/>
      <c r="I13" s="166" t="s">
        <v>17</v>
      </c>
      <c r="J13" s="167">
        <v>34972.017500000002</v>
      </c>
      <c r="K13" s="168">
        <v>1</v>
      </c>
      <c r="L13" s="169">
        <f t="shared" si="0"/>
        <v>34972.017500000002</v>
      </c>
    </row>
    <row r="14" spans="2:12" ht="18">
      <c r="G14" s="165">
        <v>87</v>
      </c>
      <c r="H14" s="197"/>
      <c r="I14" s="166" t="s">
        <v>18</v>
      </c>
      <c r="J14" s="167">
        <v>29110.97</v>
      </c>
      <c r="K14" s="168">
        <v>1</v>
      </c>
      <c r="L14" s="169">
        <f t="shared" ref="L14:L21" si="1">(J14*K14)</f>
        <v>29110.97</v>
      </c>
    </row>
    <row r="15" spans="2:12" ht="18">
      <c r="G15" s="165">
        <v>88</v>
      </c>
      <c r="H15" s="197"/>
      <c r="I15" s="166" t="s">
        <v>21</v>
      </c>
      <c r="J15" s="167">
        <v>105834.7325</v>
      </c>
      <c r="K15" s="168">
        <v>2</v>
      </c>
      <c r="L15" s="169">
        <f t="shared" si="1"/>
        <v>211669.465</v>
      </c>
    </row>
    <row r="16" spans="2:12" ht="18">
      <c r="G16" s="165">
        <v>89</v>
      </c>
      <c r="H16" s="197"/>
      <c r="I16" s="166" t="s">
        <v>23</v>
      </c>
      <c r="J16" s="167">
        <v>37595.67</v>
      </c>
      <c r="K16" s="168">
        <v>2</v>
      </c>
      <c r="L16" s="169">
        <f t="shared" si="1"/>
        <v>75191.34</v>
      </c>
    </row>
    <row r="17" spans="7:12" ht="18">
      <c r="G17" s="165">
        <v>90</v>
      </c>
      <c r="H17" s="197"/>
      <c r="I17" s="166" t="s">
        <v>132</v>
      </c>
      <c r="J17" s="167">
        <v>18288.713333333333</v>
      </c>
      <c r="K17" s="172">
        <v>0</v>
      </c>
      <c r="L17" s="169">
        <f t="shared" si="1"/>
        <v>0</v>
      </c>
    </row>
    <row r="18" spans="7:12" ht="18">
      <c r="G18" s="165">
        <v>91</v>
      </c>
      <c r="H18" s="197"/>
      <c r="I18" s="166" t="s">
        <v>0</v>
      </c>
      <c r="J18" s="167">
        <v>427416.66333333333</v>
      </c>
      <c r="K18" s="172">
        <v>1</v>
      </c>
      <c r="L18" s="169">
        <f t="shared" si="1"/>
        <v>427416.66333333333</v>
      </c>
    </row>
    <row r="19" spans="7:12" ht="18">
      <c r="G19" s="165">
        <v>92</v>
      </c>
      <c r="H19" s="197"/>
      <c r="I19" s="166" t="s">
        <v>5</v>
      </c>
      <c r="J19" s="167">
        <v>228032.95666666667</v>
      </c>
      <c r="K19" s="172">
        <v>3</v>
      </c>
      <c r="L19" s="169">
        <f t="shared" si="1"/>
        <v>684098.87</v>
      </c>
    </row>
    <row r="20" spans="7:12" ht="18">
      <c r="G20" s="165">
        <v>93</v>
      </c>
      <c r="H20" s="197"/>
      <c r="I20" s="166" t="s">
        <v>14</v>
      </c>
      <c r="J20" s="167">
        <v>813332.47333333327</v>
      </c>
      <c r="K20" s="172">
        <v>0</v>
      </c>
      <c r="L20" s="169">
        <f t="shared" si="1"/>
        <v>0</v>
      </c>
    </row>
    <row r="21" spans="7:12" ht="18">
      <c r="G21" s="165">
        <v>94</v>
      </c>
      <c r="H21" s="197"/>
      <c r="I21" s="166" t="s">
        <v>15</v>
      </c>
      <c r="J21" s="173">
        <v>995633.33333333326</v>
      </c>
      <c r="K21" s="174">
        <v>1</v>
      </c>
      <c r="L21" s="169">
        <f t="shared" si="1"/>
        <v>995633.33333333326</v>
      </c>
    </row>
    <row r="22" spans="7:12" ht="23.25">
      <c r="H22" s="175"/>
      <c r="I22" s="176"/>
      <c r="J22" s="195" t="s">
        <v>133</v>
      </c>
      <c r="K22" s="196"/>
      <c r="L22" s="177">
        <f>SUM(L3:L21)</f>
        <v>2732632.7991666663</v>
      </c>
    </row>
  </sheetData>
  <mergeCells count="3">
    <mergeCell ref="J22:K22"/>
    <mergeCell ref="H3:H21"/>
    <mergeCell ref="B4:C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6"/>
  <sheetViews>
    <sheetView topLeftCell="A16" zoomScale="60" zoomScaleNormal="60" workbookViewId="0">
      <pane xSplit="15" topLeftCell="P1" activePane="topRight" state="frozen"/>
      <selection pane="topRight" activeCell="O17" sqref="O17"/>
    </sheetView>
  </sheetViews>
  <sheetFormatPr baseColWidth="10" defaultRowHeight="15.75"/>
  <cols>
    <col min="1" max="1" width="5.125" customWidth="1"/>
    <col min="2" max="2" width="11" customWidth="1"/>
    <col min="3" max="3" width="13.375" customWidth="1"/>
    <col min="4" max="4" width="3.125" customWidth="1"/>
    <col min="5" max="5" width="0.125" customWidth="1"/>
    <col min="6" max="8" width="11" customWidth="1"/>
    <col min="9" max="9" width="9.125" customWidth="1"/>
    <col min="10" max="10" width="11" customWidth="1"/>
    <col min="11" max="11" width="6.125" customWidth="1"/>
    <col min="12" max="12" width="15.625" customWidth="1"/>
    <col min="13" max="13" width="26.375" customWidth="1"/>
    <col min="14" max="15" width="14.625" customWidth="1"/>
    <col min="16" max="17" width="9.625" style="117" customWidth="1"/>
    <col min="18" max="19" width="23.625" customWidth="1"/>
    <col min="20" max="20" width="24.5" customWidth="1"/>
    <col min="21" max="21" width="10.875" style="117" customWidth="1"/>
    <col min="22" max="23" width="22.875" customWidth="1"/>
    <col min="24" max="24" width="23.375" customWidth="1"/>
    <col min="25" max="25" width="11" style="117"/>
    <col min="26" max="27" width="26.625" customWidth="1"/>
    <col min="28" max="28" width="24.5" customWidth="1"/>
    <col min="29" max="29" width="11" style="117"/>
    <col min="30" max="30" width="26.875" customWidth="1"/>
    <col min="31" max="31" width="26" customWidth="1"/>
    <col min="32" max="32" width="26.875" customWidth="1"/>
    <col min="33" max="33" width="29.125" customWidth="1"/>
    <col min="34" max="34" width="24.875" style="117" customWidth="1"/>
    <col min="35" max="36" width="27.125" style="117" customWidth="1"/>
    <col min="37" max="41" width="11" style="117"/>
  </cols>
  <sheetData>
    <row r="1" spans="1:34" s="116" customFormat="1"/>
    <row r="2" spans="1:34" s="116" customFormat="1" ht="16.5" thickBot="1"/>
    <row r="3" spans="1:34" ht="30.95" customHeight="1">
      <c r="B3" s="215" t="s">
        <v>53</v>
      </c>
      <c r="C3" s="216"/>
      <c r="D3" s="216"/>
      <c r="E3" s="216"/>
      <c r="F3" s="216"/>
      <c r="G3" s="216"/>
      <c r="H3" s="216"/>
      <c r="I3" s="216"/>
      <c r="J3" s="216"/>
      <c r="K3" s="216"/>
      <c r="L3" s="216"/>
      <c r="M3" s="216"/>
      <c r="N3" s="216"/>
      <c r="O3" s="217"/>
      <c r="R3" s="221" t="s">
        <v>78</v>
      </c>
      <c r="S3" s="222"/>
      <c r="T3" s="223"/>
      <c r="V3" s="221" t="s">
        <v>79</v>
      </c>
      <c r="W3" s="222"/>
      <c r="X3" s="223"/>
      <c r="Z3" s="221" t="s">
        <v>80</v>
      </c>
      <c r="AA3" s="222"/>
      <c r="AB3" s="223"/>
      <c r="AD3" s="215" t="s">
        <v>121</v>
      </c>
      <c r="AE3" s="216"/>
      <c r="AF3" s="216"/>
      <c r="AG3" s="216"/>
    </row>
    <row r="4" spans="1:34" ht="14.1" customHeight="1" thickBot="1">
      <c r="B4" s="218"/>
      <c r="C4" s="219"/>
      <c r="D4" s="219"/>
      <c r="E4" s="219"/>
      <c r="F4" s="219"/>
      <c r="G4" s="219"/>
      <c r="H4" s="219"/>
      <c r="I4" s="219"/>
      <c r="J4" s="219"/>
      <c r="K4" s="219"/>
      <c r="L4" s="219"/>
      <c r="M4" s="219"/>
      <c r="N4" s="219"/>
      <c r="O4" s="220"/>
      <c r="R4" s="224"/>
      <c r="S4" s="225"/>
      <c r="T4" s="226"/>
      <c r="V4" s="224"/>
      <c r="W4" s="225"/>
      <c r="X4" s="226"/>
      <c r="Z4" s="224"/>
      <c r="AA4" s="225"/>
      <c r="AB4" s="226"/>
      <c r="AD4" s="218"/>
      <c r="AE4" s="219"/>
      <c r="AF4" s="219"/>
      <c r="AG4" s="219"/>
    </row>
    <row r="5" spans="1:34" ht="54.95" customHeight="1">
      <c r="A5" s="24" t="s">
        <v>141</v>
      </c>
      <c r="B5" s="227" t="s">
        <v>25</v>
      </c>
      <c r="C5" s="228"/>
      <c r="D5" s="228"/>
      <c r="E5" s="228"/>
      <c r="F5" s="229" t="s">
        <v>26</v>
      </c>
      <c r="G5" s="228"/>
      <c r="H5" s="228"/>
      <c r="I5" s="228"/>
      <c r="J5" s="228"/>
      <c r="K5" s="228"/>
      <c r="L5" s="228"/>
      <c r="M5" s="120" t="s">
        <v>27</v>
      </c>
      <c r="N5" s="120" t="s">
        <v>28</v>
      </c>
      <c r="O5" s="120" t="s">
        <v>29</v>
      </c>
      <c r="P5" s="118"/>
      <c r="Q5" s="118"/>
      <c r="R5" s="120" t="s">
        <v>30</v>
      </c>
      <c r="S5" s="120" t="s">
        <v>142</v>
      </c>
      <c r="T5" s="105" t="s">
        <v>144</v>
      </c>
      <c r="U5" s="121"/>
      <c r="V5" s="120" t="s">
        <v>30</v>
      </c>
      <c r="W5" s="120" t="s">
        <v>142</v>
      </c>
      <c r="X5" s="105" t="s">
        <v>144</v>
      </c>
      <c r="Y5" s="121"/>
      <c r="Z5" s="123" t="s">
        <v>30</v>
      </c>
      <c r="AA5" s="123" t="s">
        <v>142</v>
      </c>
      <c r="AB5" s="105" t="s">
        <v>144</v>
      </c>
      <c r="AC5" s="121"/>
      <c r="AD5" s="124" t="s">
        <v>122</v>
      </c>
      <c r="AE5" s="124" t="s">
        <v>123</v>
      </c>
      <c r="AF5" s="124" t="s">
        <v>124</v>
      </c>
      <c r="AG5" s="11" t="s">
        <v>143</v>
      </c>
    </row>
    <row r="6" spans="1:34" ht="258.95" customHeight="1">
      <c r="A6" s="23">
        <v>1</v>
      </c>
      <c r="B6" s="207" t="s">
        <v>62</v>
      </c>
      <c r="C6" s="211"/>
      <c r="D6" s="211"/>
      <c r="E6" s="211"/>
      <c r="F6" s="212" t="s">
        <v>66</v>
      </c>
      <c r="G6" s="210"/>
      <c r="H6" s="210"/>
      <c r="I6" s="210"/>
      <c r="J6" s="210"/>
      <c r="K6" s="210"/>
      <c r="L6" s="210"/>
      <c r="M6" s="5"/>
      <c r="N6" s="5" t="s">
        <v>2</v>
      </c>
      <c r="O6" s="13">
        <v>1</v>
      </c>
      <c r="P6" s="118"/>
      <c r="Q6" s="118"/>
      <c r="R6" s="47">
        <v>3374673.36</v>
      </c>
      <c r="S6" s="47">
        <f>SUM(R6*19%)</f>
        <v>641187.93839999998</v>
      </c>
      <c r="T6" s="49">
        <f>SUM(R6:S6)</f>
        <v>4015861.2983999997</v>
      </c>
      <c r="U6" s="122"/>
      <c r="V6" s="47">
        <v>3374673.36</v>
      </c>
      <c r="W6" s="47">
        <f>SUM(V6*19%)</f>
        <v>641187.93839999998</v>
      </c>
      <c r="X6" s="49">
        <f>SUM(V6:W6)</f>
        <v>4015861.2983999997</v>
      </c>
      <c r="Y6" s="122"/>
      <c r="Z6" s="50">
        <v>3410196.24</v>
      </c>
      <c r="AA6" s="47">
        <f>SUM(Z6*19%)</f>
        <v>647937.28560000006</v>
      </c>
      <c r="AB6" s="49">
        <f>SUM(Z6:AA6)</f>
        <v>4058133.5256000003</v>
      </c>
      <c r="AC6" s="122"/>
      <c r="AD6" s="54">
        <f>SUM(R6,V6,Z6)/3</f>
        <v>3386514.3200000003</v>
      </c>
      <c r="AE6" s="55">
        <f>AD6*19%</f>
        <v>643437.72080000001</v>
      </c>
      <c r="AF6" s="56">
        <f>AD6+AE6</f>
        <v>4029952.0408000005</v>
      </c>
      <c r="AG6" s="57">
        <f>AF6*O6</f>
        <v>4029952.0408000005</v>
      </c>
      <c r="AH6" s="182"/>
    </row>
    <row r="7" spans="1:34" ht="288.95" customHeight="1">
      <c r="A7" s="23">
        <v>2</v>
      </c>
      <c r="B7" s="207" t="s">
        <v>54</v>
      </c>
      <c r="C7" s="211"/>
      <c r="D7" s="211"/>
      <c r="E7" s="211"/>
      <c r="F7" s="212" t="s">
        <v>67</v>
      </c>
      <c r="G7" s="210"/>
      <c r="H7" s="210"/>
      <c r="I7" s="210"/>
      <c r="J7" s="210"/>
      <c r="K7" s="210"/>
      <c r="L7" s="210"/>
      <c r="M7" s="5"/>
      <c r="N7" s="5" t="s">
        <v>2</v>
      </c>
      <c r="O7" s="13">
        <v>5</v>
      </c>
      <c r="P7" s="118"/>
      <c r="Q7" s="118"/>
      <c r="R7" s="47">
        <v>710063.2</v>
      </c>
      <c r="S7" s="47">
        <f>SUM(R7*19%)</f>
        <v>134912.008</v>
      </c>
      <c r="T7" s="49">
        <f t="shared" ref="T7:T17" si="0">SUM(R7:S7)</f>
        <v>844975.20799999998</v>
      </c>
      <c r="U7" s="122"/>
      <c r="V7" s="47">
        <v>760224.09</v>
      </c>
      <c r="W7" s="47">
        <f t="shared" ref="W7:W16" si="1">SUM(V7*19%)</f>
        <v>144442.57709999999</v>
      </c>
      <c r="X7" s="49">
        <f t="shared" ref="X7:X16" si="2">SUM(V7:W7)</f>
        <v>904666.66709999996</v>
      </c>
      <c r="Y7" s="122"/>
      <c r="Z7" s="50">
        <v>743030.42</v>
      </c>
      <c r="AA7" s="47">
        <f t="shared" ref="AA7:AA17" si="3">SUM(Z7*19%)</f>
        <v>141175.77980000002</v>
      </c>
      <c r="AB7" s="49">
        <f t="shared" ref="AB7:AB17" si="4">SUM(Z7:AA7)</f>
        <v>884206.19980000006</v>
      </c>
      <c r="AC7" s="122"/>
      <c r="AD7" s="54">
        <f>SUM(R7,V7,Z7)/3</f>
        <v>737772.57</v>
      </c>
      <c r="AE7" s="55">
        <f>AD7*19%</f>
        <v>140176.78829999999</v>
      </c>
      <c r="AF7" s="56">
        <f t="shared" ref="AF7:AF15" si="5">AD7+AE7</f>
        <v>877949.35829999996</v>
      </c>
      <c r="AG7" s="57">
        <f>AF7*O7</f>
        <v>4389746.7915000003</v>
      </c>
    </row>
    <row r="8" spans="1:34" ht="249.95" customHeight="1">
      <c r="A8" s="23">
        <v>3</v>
      </c>
      <c r="B8" s="230" t="s">
        <v>63</v>
      </c>
      <c r="C8" s="211"/>
      <c r="D8" s="211"/>
      <c r="E8" s="211"/>
      <c r="F8" s="212" t="s">
        <v>68</v>
      </c>
      <c r="G8" s="210"/>
      <c r="H8" s="210"/>
      <c r="I8" s="210"/>
      <c r="J8" s="210"/>
      <c r="K8" s="210"/>
      <c r="L8" s="210"/>
      <c r="M8" s="5"/>
      <c r="N8" s="5" t="s">
        <v>2</v>
      </c>
      <c r="O8" s="13">
        <v>1</v>
      </c>
      <c r="P8" s="118"/>
      <c r="Q8" s="118"/>
      <c r="R8" s="47">
        <v>560000</v>
      </c>
      <c r="S8" s="47">
        <f t="shared" ref="S8:S17" si="6">SUM(R8*19%)</f>
        <v>106400</v>
      </c>
      <c r="T8" s="49">
        <f t="shared" si="0"/>
        <v>666400</v>
      </c>
      <c r="U8" s="122"/>
      <c r="V8" s="47">
        <v>596460</v>
      </c>
      <c r="W8" s="47">
        <f t="shared" si="1"/>
        <v>113327.4</v>
      </c>
      <c r="X8" s="49">
        <f t="shared" si="2"/>
        <v>709787.4</v>
      </c>
      <c r="Y8" s="122"/>
      <c r="Z8" s="50">
        <v>571340</v>
      </c>
      <c r="AA8" s="47">
        <f t="shared" si="3"/>
        <v>108554.6</v>
      </c>
      <c r="AB8" s="49">
        <f t="shared" si="4"/>
        <v>679894.6</v>
      </c>
      <c r="AC8" s="122"/>
      <c r="AD8" s="54">
        <f>SUM(R8,V8,Z8)/3</f>
        <v>575933.33333333337</v>
      </c>
      <c r="AE8" s="55">
        <f t="shared" ref="AE8:AE15" si="7">AD8*19%</f>
        <v>109427.33333333334</v>
      </c>
      <c r="AF8" s="56">
        <f t="shared" si="5"/>
        <v>685360.66666666674</v>
      </c>
      <c r="AG8" s="57">
        <f t="shared" ref="AG8:AG17" si="8">AF8*O8</f>
        <v>685360.66666666674</v>
      </c>
    </row>
    <row r="9" spans="1:34" ht="249.95" customHeight="1">
      <c r="A9" s="23">
        <v>4</v>
      </c>
      <c r="B9" s="230" t="s">
        <v>55</v>
      </c>
      <c r="C9" s="211"/>
      <c r="D9" s="211"/>
      <c r="E9" s="211"/>
      <c r="F9" s="212" t="s">
        <v>69</v>
      </c>
      <c r="G9" s="210"/>
      <c r="H9" s="210"/>
      <c r="I9" s="210"/>
      <c r="J9" s="210"/>
      <c r="K9" s="210"/>
      <c r="L9" s="210"/>
      <c r="M9" s="5"/>
      <c r="N9" s="5" t="s">
        <v>2</v>
      </c>
      <c r="O9" s="13">
        <v>2</v>
      </c>
      <c r="P9" s="118"/>
      <c r="Q9" s="118"/>
      <c r="R9" s="47">
        <v>361000</v>
      </c>
      <c r="S9" s="47">
        <f t="shared" si="6"/>
        <v>68590</v>
      </c>
      <c r="T9" s="49">
        <f t="shared" si="0"/>
        <v>429590</v>
      </c>
      <c r="U9" s="122"/>
      <c r="V9" s="47">
        <v>378765</v>
      </c>
      <c r="W9" s="47">
        <f t="shared" si="1"/>
        <v>71965.350000000006</v>
      </c>
      <c r="X9" s="49">
        <f t="shared" si="2"/>
        <v>450730.35</v>
      </c>
      <c r="Y9" s="122"/>
      <c r="Z9" s="50">
        <v>372400</v>
      </c>
      <c r="AA9" s="47">
        <f t="shared" si="3"/>
        <v>70756</v>
      </c>
      <c r="AB9" s="49">
        <f t="shared" si="4"/>
        <v>443156</v>
      </c>
      <c r="AC9" s="122"/>
      <c r="AD9" s="54">
        <f>SUM(R9,V9,Z9)/3</f>
        <v>370721.66666666669</v>
      </c>
      <c r="AE9" s="55">
        <f t="shared" si="7"/>
        <v>70437.116666666669</v>
      </c>
      <c r="AF9" s="56">
        <f t="shared" si="5"/>
        <v>441158.78333333333</v>
      </c>
      <c r="AG9" s="57">
        <f t="shared" si="8"/>
        <v>882317.56666666665</v>
      </c>
    </row>
    <row r="10" spans="1:34" ht="249.95" customHeight="1">
      <c r="A10" s="23">
        <v>5</v>
      </c>
      <c r="B10" s="207" t="s">
        <v>64</v>
      </c>
      <c r="C10" s="211"/>
      <c r="D10" s="211"/>
      <c r="E10" s="211"/>
      <c r="F10" s="212" t="s">
        <v>70</v>
      </c>
      <c r="G10" s="210"/>
      <c r="H10" s="210"/>
      <c r="I10" s="210"/>
      <c r="J10" s="210"/>
      <c r="K10" s="210"/>
      <c r="L10" s="210"/>
      <c r="M10" s="5"/>
      <c r="N10" s="5" t="s">
        <v>2</v>
      </c>
      <c r="O10" s="13">
        <v>1</v>
      </c>
      <c r="P10" s="118"/>
      <c r="Q10" s="118"/>
      <c r="R10" s="46">
        <v>435946.4</v>
      </c>
      <c r="S10" s="47">
        <f t="shared" si="6"/>
        <v>82829.816000000006</v>
      </c>
      <c r="T10" s="49">
        <f t="shared" si="0"/>
        <v>518776.21600000001</v>
      </c>
      <c r="U10" s="122"/>
      <c r="V10" s="46">
        <v>458195.7</v>
      </c>
      <c r="W10" s="47">
        <f t="shared" si="1"/>
        <v>87057.183000000005</v>
      </c>
      <c r="X10" s="49">
        <f t="shared" si="2"/>
        <v>545252.88300000003</v>
      </c>
      <c r="Y10" s="122"/>
      <c r="Z10" s="52">
        <v>451089.8</v>
      </c>
      <c r="AA10" s="47">
        <f t="shared" si="3"/>
        <v>85707.062000000005</v>
      </c>
      <c r="AB10" s="49">
        <f t="shared" si="4"/>
        <v>536796.86199999996</v>
      </c>
      <c r="AC10" s="122"/>
      <c r="AD10" s="54">
        <f>SUM(R10,V10)/3</f>
        <v>298047.3666666667</v>
      </c>
      <c r="AE10" s="55">
        <f t="shared" si="7"/>
        <v>56628.99966666667</v>
      </c>
      <c r="AF10" s="56">
        <f t="shared" si="5"/>
        <v>354676.36633333337</v>
      </c>
      <c r="AG10" s="57">
        <f t="shared" si="8"/>
        <v>354676.36633333337</v>
      </c>
    </row>
    <row r="11" spans="1:34" ht="249.95" customHeight="1">
      <c r="A11" s="23">
        <v>6</v>
      </c>
      <c r="B11" s="207" t="s">
        <v>61</v>
      </c>
      <c r="C11" s="211"/>
      <c r="D11" s="211"/>
      <c r="E11" s="211"/>
      <c r="F11" s="212" t="s">
        <v>71</v>
      </c>
      <c r="G11" s="210"/>
      <c r="H11" s="210"/>
      <c r="I11" s="210"/>
      <c r="J11" s="210"/>
      <c r="K11" s="210"/>
      <c r="L11" s="210"/>
      <c r="M11" s="5"/>
      <c r="N11" s="5" t="s">
        <v>2</v>
      </c>
      <c r="O11" s="13">
        <v>1</v>
      </c>
      <c r="P11" s="118"/>
      <c r="Q11" s="118"/>
      <c r="R11" s="47">
        <v>313880</v>
      </c>
      <c r="S11" s="47">
        <f t="shared" si="6"/>
        <v>59637.2</v>
      </c>
      <c r="T11" s="49">
        <f t="shared" si="0"/>
        <v>373517.2</v>
      </c>
      <c r="U11" s="122"/>
      <c r="V11" s="46">
        <v>495302.6</v>
      </c>
      <c r="W11" s="47">
        <f t="shared" si="1"/>
        <v>94107.493999999992</v>
      </c>
      <c r="X11" s="49">
        <f t="shared" si="2"/>
        <v>589410.09399999992</v>
      </c>
      <c r="Y11" s="122"/>
      <c r="Z11" s="52">
        <v>317679.59999999998</v>
      </c>
      <c r="AA11" s="47">
        <f t="shared" si="3"/>
        <v>60359.123999999996</v>
      </c>
      <c r="AB11" s="49">
        <f t="shared" si="4"/>
        <v>378038.72399999999</v>
      </c>
      <c r="AC11" s="122"/>
      <c r="AD11" s="54">
        <f t="shared" ref="AD11:AD17" si="9">SUM(R11,V11,Z11)/3</f>
        <v>375620.73333333334</v>
      </c>
      <c r="AE11" s="55">
        <f t="shared" si="7"/>
        <v>71367.939333333328</v>
      </c>
      <c r="AF11" s="56">
        <f t="shared" si="5"/>
        <v>446988.67266666668</v>
      </c>
      <c r="AG11" s="57">
        <f t="shared" si="8"/>
        <v>446988.67266666668</v>
      </c>
    </row>
    <row r="12" spans="1:34" ht="354" customHeight="1">
      <c r="A12" s="23">
        <v>7</v>
      </c>
      <c r="B12" s="207" t="s">
        <v>56</v>
      </c>
      <c r="C12" s="211"/>
      <c r="D12" s="211"/>
      <c r="E12" s="211"/>
      <c r="F12" s="212" t="s">
        <v>72</v>
      </c>
      <c r="G12" s="210"/>
      <c r="H12" s="210"/>
      <c r="I12" s="210"/>
      <c r="J12" s="210"/>
      <c r="K12" s="210"/>
      <c r="L12" s="210"/>
      <c r="M12" s="5"/>
      <c r="N12" s="5" t="s">
        <v>2</v>
      </c>
      <c r="O12" s="13">
        <v>1</v>
      </c>
      <c r="P12" s="118"/>
      <c r="Q12" s="118"/>
      <c r="R12" s="46">
        <v>593738.1</v>
      </c>
      <c r="S12" s="47">
        <f t="shared" si="6"/>
        <v>112810.239</v>
      </c>
      <c r="T12" s="49">
        <f t="shared" si="0"/>
        <v>706548.33899999992</v>
      </c>
      <c r="U12" s="122"/>
      <c r="V12" s="47">
        <v>624675</v>
      </c>
      <c r="W12" s="47">
        <f t="shared" si="1"/>
        <v>118688.25</v>
      </c>
      <c r="X12" s="49">
        <f t="shared" si="2"/>
        <v>743363.25</v>
      </c>
      <c r="Y12" s="122"/>
      <c r="Z12" s="52">
        <v>668031.30000000005</v>
      </c>
      <c r="AA12" s="47">
        <f t="shared" si="3"/>
        <v>126925.94700000001</v>
      </c>
      <c r="AB12" s="49">
        <f t="shared" si="4"/>
        <v>794957.24700000009</v>
      </c>
      <c r="AC12" s="122"/>
      <c r="AD12" s="54">
        <f t="shared" si="9"/>
        <v>628814.80000000005</v>
      </c>
      <c r="AE12" s="55">
        <f t="shared" si="7"/>
        <v>119474.81200000001</v>
      </c>
      <c r="AF12" s="56">
        <f t="shared" si="5"/>
        <v>748289.61200000008</v>
      </c>
      <c r="AG12" s="57">
        <f t="shared" si="8"/>
        <v>748289.61200000008</v>
      </c>
    </row>
    <row r="13" spans="1:34" ht="183" customHeight="1">
      <c r="A13" s="23">
        <v>8</v>
      </c>
      <c r="B13" s="230" t="s">
        <v>57</v>
      </c>
      <c r="C13" s="211"/>
      <c r="D13" s="211"/>
      <c r="E13" s="211"/>
      <c r="F13" s="212" t="s">
        <v>73</v>
      </c>
      <c r="G13" s="210"/>
      <c r="H13" s="210"/>
      <c r="I13" s="210"/>
      <c r="J13" s="210"/>
      <c r="K13" s="210"/>
      <c r="L13" s="210"/>
      <c r="M13" s="5"/>
      <c r="N13" s="5" t="s">
        <v>2</v>
      </c>
      <c r="O13" s="13">
        <v>2</v>
      </c>
      <c r="P13" s="118"/>
      <c r="Q13" s="118"/>
      <c r="R13" s="51">
        <v>200000</v>
      </c>
      <c r="S13" s="47">
        <f t="shared" si="6"/>
        <v>38000</v>
      </c>
      <c r="T13" s="49">
        <f t="shared" si="0"/>
        <v>238000</v>
      </c>
      <c r="U13" s="122"/>
      <c r="V13" s="46">
        <v>234319.5</v>
      </c>
      <c r="W13" s="47">
        <f t="shared" si="1"/>
        <v>44520.705000000002</v>
      </c>
      <c r="X13" s="49">
        <f t="shared" si="2"/>
        <v>278840.20500000002</v>
      </c>
      <c r="Y13" s="122"/>
      <c r="Z13" s="50">
        <v>216284</v>
      </c>
      <c r="AA13" s="47">
        <f t="shared" si="3"/>
        <v>41093.96</v>
      </c>
      <c r="AB13" s="49">
        <f t="shared" si="4"/>
        <v>257377.96</v>
      </c>
      <c r="AC13" s="122"/>
      <c r="AD13" s="54">
        <f t="shared" si="9"/>
        <v>216867.83333333334</v>
      </c>
      <c r="AE13" s="55">
        <f t="shared" si="7"/>
        <v>41204.888333333336</v>
      </c>
      <c r="AF13" s="56">
        <f>AD13+AE13</f>
        <v>258072.72166666668</v>
      </c>
      <c r="AG13" s="57">
        <f>AF13*O13</f>
        <v>516145.44333333336</v>
      </c>
    </row>
    <row r="14" spans="1:34" ht="249.95" customHeight="1">
      <c r="A14" s="23">
        <v>9</v>
      </c>
      <c r="B14" s="207" t="s">
        <v>58</v>
      </c>
      <c r="C14" s="208"/>
      <c r="D14" s="208"/>
      <c r="E14" s="208"/>
      <c r="F14" s="209" t="s">
        <v>74</v>
      </c>
      <c r="G14" s="210"/>
      <c r="H14" s="210"/>
      <c r="I14" s="210"/>
      <c r="J14" s="210"/>
      <c r="K14" s="210"/>
      <c r="L14" s="210"/>
      <c r="M14" s="5"/>
      <c r="N14" s="5" t="s">
        <v>2</v>
      </c>
      <c r="O14" s="13">
        <v>1</v>
      </c>
      <c r="P14" s="118"/>
      <c r="Q14" s="118"/>
      <c r="R14" s="46">
        <v>1804296.9</v>
      </c>
      <c r="S14" s="47">
        <f t="shared" si="6"/>
        <v>342816.41099999996</v>
      </c>
      <c r="T14" s="49">
        <f t="shared" si="0"/>
        <v>2147113.3109999998</v>
      </c>
      <c r="U14" s="122"/>
      <c r="V14" s="66">
        <v>2883627.3</v>
      </c>
      <c r="W14" s="47">
        <f t="shared" si="1"/>
        <v>547889.18699999992</v>
      </c>
      <c r="X14" s="49">
        <f t="shared" si="2"/>
        <v>3431516.4869999997</v>
      </c>
      <c r="Y14" s="122"/>
      <c r="Z14" s="52">
        <v>2082880.3</v>
      </c>
      <c r="AA14" s="47">
        <f t="shared" si="3"/>
        <v>395747.25700000004</v>
      </c>
      <c r="AB14" s="49">
        <f t="shared" si="4"/>
        <v>2478627.557</v>
      </c>
      <c r="AC14" s="122"/>
      <c r="AD14" s="54">
        <f>SUM(R14,Z14)/2</f>
        <v>1943588.6</v>
      </c>
      <c r="AE14" s="55">
        <f t="shared" si="7"/>
        <v>369281.83400000003</v>
      </c>
      <c r="AF14" s="56">
        <f t="shared" si="5"/>
        <v>2312870.4340000004</v>
      </c>
      <c r="AG14" s="57">
        <f t="shared" si="8"/>
        <v>2312870.4340000004</v>
      </c>
    </row>
    <row r="15" spans="1:34" ht="278.10000000000002" customHeight="1">
      <c r="A15" s="23">
        <v>10</v>
      </c>
      <c r="B15" s="207" t="s">
        <v>59</v>
      </c>
      <c r="C15" s="211"/>
      <c r="D15" s="211"/>
      <c r="E15" s="211"/>
      <c r="F15" s="212" t="s">
        <v>75</v>
      </c>
      <c r="G15" s="210"/>
      <c r="H15" s="210"/>
      <c r="I15" s="210"/>
      <c r="J15" s="210"/>
      <c r="K15" s="210"/>
      <c r="L15" s="210"/>
      <c r="M15" s="5"/>
      <c r="N15" s="5" t="s">
        <v>2</v>
      </c>
      <c r="O15" s="13">
        <v>3</v>
      </c>
      <c r="P15" s="118"/>
      <c r="Q15" s="118"/>
      <c r="R15" s="47">
        <v>350000</v>
      </c>
      <c r="S15" s="47">
        <f t="shared" si="6"/>
        <v>66500</v>
      </c>
      <c r="T15" s="49">
        <f t="shared" si="0"/>
        <v>416500</v>
      </c>
      <c r="U15" s="122"/>
      <c r="V15" s="66">
        <v>697500</v>
      </c>
      <c r="W15" s="47">
        <f t="shared" si="1"/>
        <v>132525</v>
      </c>
      <c r="X15" s="49">
        <f t="shared" si="2"/>
        <v>830025</v>
      </c>
      <c r="Y15" s="122"/>
      <c r="Z15" s="50">
        <v>446350</v>
      </c>
      <c r="AA15" s="47">
        <f t="shared" si="3"/>
        <v>84806.5</v>
      </c>
      <c r="AB15" s="49">
        <f t="shared" si="4"/>
        <v>531156.5</v>
      </c>
      <c r="AC15" s="122"/>
      <c r="AD15" s="54">
        <f>SUM(R15,Z15)/2</f>
        <v>398175</v>
      </c>
      <c r="AE15" s="55">
        <f t="shared" si="7"/>
        <v>75653.25</v>
      </c>
      <c r="AF15" s="56">
        <f t="shared" si="5"/>
        <v>473828.25</v>
      </c>
      <c r="AG15" s="57">
        <f t="shared" si="8"/>
        <v>1421484.75</v>
      </c>
    </row>
    <row r="16" spans="1:34" ht="249.95" customHeight="1">
      <c r="A16" s="23">
        <v>11</v>
      </c>
      <c r="B16" s="207" t="s">
        <v>60</v>
      </c>
      <c r="C16" s="211"/>
      <c r="D16" s="211"/>
      <c r="E16" s="211"/>
      <c r="F16" s="212" t="s">
        <v>76</v>
      </c>
      <c r="G16" s="210"/>
      <c r="H16" s="210"/>
      <c r="I16" s="210"/>
      <c r="J16" s="210"/>
      <c r="K16" s="210"/>
      <c r="L16" s="210"/>
      <c r="M16" s="5"/>
      <c r="N16" s="5" t="s">
        <v>2</v>
      </c>
      <c r="O16" s="13">
        <v>5</v>
      </c>
      <c r="P16" s="118"/>
      <c r="Q16" s="118"/>
      <c r="R16" s="46">
        <v>153728.4</v>
      </c>
      <c r="S16" s="47">
        <f t="shared" si="6"/>
        <v>29208.396000000001</v>
      </c>
      <c r="T16" s="49">
        <f t="shared" si="0"/>
        <v>182936.796</v>
      </c>
      <c r="U16" s="122"/>
      <c r="V16" s="48">
        <v>200000</v>
      </c>
      <c r="W16" s="47">
        <f t="shared" si="1"/>
        <v>38000</v>
      </c>
      <c r="X16" s="49">
        <f t="shared" si="2"/>
        <v>238000</v>
      </c>
      <c r="Y16" s="122"/>
      <c r="Z16" s="50">
        <v>160635.20000000001</v>
      </c>
      <c r="AA16" s="47">
        <f t="shared" si="3"/>
        <v>30520.688000000002</v>
      </c>
      <c r="AB16" s="49">
        <f t="shared" si="4"/>
        <v>191155.88800000001</v>
      </c>
      <c r="AC16" s="122"/>
      <c r="AD16" s="54">
        <f>SUM(R16,V16,Z16)/3</f>
        <v>171454.53333333335</v>
      </c>
      <c r="AE16" s="55">
        <f>AD16*19%</f>
        <v>32576.361333333338</v>
      </c>
      <c r="AF16" s="56">
        <f>AD16+AE16</f>
        <v>204030.89466666669</v>
      </c>
      <c r="AG16" s="57">
        <f t="shared" si="8"/>
        <v>1020154.4733333334</v>
      </c>
    </row>
    <row r="17" spans="1:45" ht="324" customHeight="1" thickBot="1">
      <c r="A17" s="23">
        <v>12</v>
      </c>
      <c r="B17" s="207" t="s">
        <v>65</v>
      </c>
      <c r="C17" s="211"/>
      <c r="D17" s="211"/>
      <c r="E17" s="211"/>
      <c r="F17" s="212" t="s">
        <v>77</v>
      </c>
      <c r="G17" s="210"/>
      <c r="H17" s="210"/>
      <c r="I17" s="210"/>
      <c r="J17" s="210"/>
      <c r="K17" s="210"/>
      <c r="L17" s="210"/>
      <c r="M17" s="5"/>
      <c r="N17" s="5" t="s">
        <v>2</v>
      </c>
      <c r="O17" s="13">
        <v>1</v>
      </c>
      <c r="P17" s="118"/>
      <c r="Q17" s="118"/>
      <c r="R17" s="47">
        <v>2500000</v>
      </c>
      <c r="S17" s="47">
        <f t="shared" si="6"/>
        <v>475000</v>
      </c>
      <c r="T17" s="49">
        <f t="shared" si="0"/>
        <v>2975000</v>
      </c>
      <c r="U17" s="122"/>
      <c r="V17" s="67">
        <v>3241563</v>
      </c>
      <c r="W17" s="47">
        <f>SUM(V17*19%)</f>
        <v>615896.97</v>
      </c>
      <c r="X17" s="49">
        <f>SUM(V17:W17)</f>
        <v>3857459.9699999997</v>
      </c>
      <c r="Y17" s="122"/>
      <c r="Z17" s="50">
        <v>2900000</v>
      </c>
      <c r="AA17" s="47">
        <f t="shared" si="3"/>
        <v>551000</v>
      </c>
      <c r="AB17" s="49">
        <f t="shared" si="4"/>
        <v>3451000</v>
      </c>
      <c r="AC17" s="122"/>
      <c r="AD17" s="54">
        <f t="shared" si="9"/>
        <v>2880521</v>
      </c>
      <c r="AE17" s="179">
        <f>AD17*19%</f>
        <v>547298.99</v>
      </c>
      <c r="AF17" s="180">
        <f>AD17+AE17</f>
        <v>3427819.99</v>
      </c>
      <c r="AG17" s="161">
        <f t="shared" si="8"/>
        <v>3427819.99</v>
      </c>
    </row>
    <row r="18" spans="1:45" ht="54" customHeight="1" thickBot="1">
      <c r="A18" s="125"/>
      <c r="B18" s="107"/>
      <c r="C18" s="107"/>
      <c r="D18" s="107"/>
      <c r="E18" s="107"/>
      <c r="F18" s="107"/>
      <c r="G18" s="107"/>
      <c r="H18" s="107"/>
      <c r="I18" s="107"/>
      <c r="J18" s="107"/>
      <c r="K18" s="107"/>
      <c r="L18" s="107"/>
      <c r="M18" s="107"/>
      <c r="N18" s="119"/>
      <c r="O18" s="119"/>
      <c r="P18" s="119"/>
      <c r="Q18" s="119"/>
      <c r="R18" s="119"/>
      <c r="S18" s="119"/>
      <c r="T18" s="119"/>
      <c r="U18" s="119"/>
      <c r="V18" s="119"/>
      <c r="W18" s="119"/>
      <c r="X18" s="119"/>
      <c r="Y18" s="119"/>
      <c r="Z18" s="119"/>
      <c r="AA18" s="119"/>
      <c r="AB18" s="119"/>
      <c r="AC18" s="119"/>
      <c r="AD18" s="178"/>
      <c r="AE18" s="205" t="s">
        <v>133</v>
      </c>
      <c r="AF18" s="206"/>
      <c r="AG18" s="181">
        <f>SUM(AG1:AG17)</f>
        <v>20235806.807300001</v>
      </c>
    </row>
    <row r="19" spans="1:45" ht="36.950000000000003" customHeight="1" thickBot="1">
      <c r="A19" s="125"/>
      <c r="B19" s="202" t="s">
        <v>148</v>
      </c>
      <c r="C19" s="203"/>
      <c r="D19" s="203"/>
      <c r="E19" s="203"/>
      <c r="F19" s="203"/>
      <c r="G19" s="203"/>
      <c r="H19" s="203"/>
      <c r="I19" s="203"/>
      <c r="J19" s="203"/>
      <c r="K19" s="203"/>
      <c r="L19" s="204"/>
      <c r="M19" s="107"/>
      <c r="N19" s="119"/>
      <c r="O19" s="119"/>
      <c r="P19" s="119"/>
      <c r="Q19" s="119"/>
      <c r="R19" s="119"/>
      <c r="S19" s="119"/>
      <c r="T19" s="119"/>
      <c r="U19" s="119"/>
      <c r="V19" s="119"/>
      <c r="W19" s="119"/>
      <c r="X19" s="119"/>
      <c r="Y19" s="119"/>
      <c r="Z19" s="119"/>
      <c r="AA19" s="119"/>
      <c r="AB19" s="119"/>
      <c r="AC19" s="119"/>
      <c r="AD19" s="126"/>
      <c r="AE19" s="126"/>
      <c r="AF19" s="126"/>
      <c r="AG19" s="127"/>
    </row>
    <row r="20" spans="1:45" ht="67.5" customHeight="1" thickBot="1">
      <c r="A20" s="125"/>
      <c r="B20" s="199" t="s">
        <v>149</v>
      </c>
      <c r="C20" s="200"/>
      <c r="D20" s="200"/>
      <c r="E20" s="200"/>
      <c r="F20" s="200"/>
      <c r="G20" s="200"/>
      <c r="H20" s="200"/>
      <c r="I20" s="200"/>
      <c r="J20" s="200"/>
      <c r="K20" s="200"/>
      <c r="L20" s="201"/>
      <c r="M20" s="107"/>
      <c r="N20" s="119"/>
      <c r="O20" s="119"/>
      <c r="P20" s="119"/>
      <c r="Q20" s="119"/>
      <c r="R20" s="119"/>
      <c r="S20" s="119"/>
      <c r="T20" s="119"/>
      <c r="U20" s="119"/>
      <c r="V20" s="119"/>
      <c r="W20" s="119"/>
      <c r="X20" s="119"/>
      <c r="Y20" s="119"/>
      <c r="Z20" s="119"/>
      <c r="AA20" s="119"/>
      <c r="AB20" s="119"/>
      <c r="AC20" s="119"/>
      <c r="AD20" s="126"/>
      <c r="AE20" s="126"/>
      <c r="AF20" s="126"/>
      <c r="AG20" s="127"/>
    </row>
    <row r="21" spans="1:45" ht="39.950000000000003" customHeight="1">
      <c r="A21" s="125"/>
      <c r="B21" s="107"/>
      <c r="C21" s="107"/>
      <c r="D21" s="107"/>
      <c r="E21" s="107"/>
      <c r="F21" s="107"/>
      <c r="G21" s="107"/>
      <c r="H21" s="107"/>
      <c r="I21" s="107"/>
      <c r="J21" s="107"/>
      <c r="K21" s="107"/>
      <c r="L21" s="107"/>
      <c r="M21" s="107"/>
      <c r="N21" s="119"/>
      <c r="O21" s="119"/>
      <c r="P21" s="119"/>
      <c r="Q21" s="119"/>
      <c r="R21" s="119"/>
      <c r="S21" s="119"/>
      <c r="T21" s="119"/>
      <c r="U21" s="119"/>
      <c r="V21" s="119"/>
      <c r="W21" s="119"/>
      <c r="X21" s="119"/>
      <c r="Y21" s="119"/>
      <c r="Z21" s="119"/>
      <c r="AA21" s="119"/>
      <c r="AB21" s="119"/>
      <c r="AC21" s="119"/>
      <c r="AD21" s="126"/>
      <c r="AE21" s="126"/>
      <c r="AF21" s="126"/>
      <c r="AG21" s="127"/>
    </row>
    <row r="22" spans="1:45" ht="323.10000000000002" customHeight="1">
      <c r="A22" s="125"/>
      <c r="B22" s="117"/>
      <c r="C22" s="117"/>
      <c r="D22" s="117"/>
      <c r="E22" s="117"/>
      <c r="F22" s="117"/>
      <c r="G22" s="117"/>
      <c r="H22" s="117"/>
      <c r="I22" s="117"/>
      <c r="J22" s="117"/>
      <c r="K22" s="117"/>
      <c r="L22" s="117"/>
      <c r="M22" s="117"/>
      <c r="N22" s="117"/>
      <c r="O22" s="117"/>
      <c r="R22" s="117"/>
      <c r="S22" s="117"/>
      <c r="T22" s="117"/>
      <c r="V22" s="117"/>
      <c r="W22" s="117"/>
      <c r="X22" s="117"/>
      <c r="Z22" s="117"/>
      <c r="AA22" s="117"/>
      <c r="AB22" s="117"/>
      <c r="AD22" s="117"/>
      <c r="AE22" s="117"/>
      <c r="AF22" s="117"/>
      <c r="AG22" s="117"/>
    </row>
    <row r="23" spans="1:45" s="117" customFormat="1" ht="234" customHeight="1">
      <c r="A23" s="125"/>
    </row>
    <row r="24" spans="1:45" ht="249.95" customHeight="1">
      <c r="A24" s="23"/>
    </row>
    <row r="25" spans="1:45" ht="249.95" customHeight="1">
      <c r="A25" s="23"/>
    </row>
    <row r="26" spans="1:45" ht="327.95" customHeight="1">
      <c r="A26" s="23"/>
    </row>
    <row r="27" spans="1:45" ht="39.950000000000003" customHeight="1"/>
    <row r="28" spans="1:45" ht="36" customHeight="1">
      <c r="A28" s="15"/>
      <c r="AI28" s="213"/>
      <c r="AJ28" s="214"/>
      <c r="AK28" s="214"/>
      <c r="AL28" s="214"/>
      <c r="AM28" s="214"/>
      <c r="AN28" s="214"/>
      <c r="AO28" s="214"/>
      <c r="AP28" s="214"/>
      <c r="AQ28" s="214"/>
      <c r="AR28" s="214"/>
      <c r="AS28" s="214"/>
    </row>
    <row r="29" spans="1:45" ht="0.95" customHeight="1">
      <c r="A29" s="15"/>
      <c r="AI29" s="213"/>
      <c r="AJ29" s="214"/>
      <c r="AK29" s="214"/>
      <c r="AL29" s="214"/>
      <c r="AM29" s="214"/>
      <c r="AN29" s="214"/>
      <c r="AO29" s="214"/>
      <c r="AP29" s="214"/>
      <c r="AQ29" s="214"/>
      <c r="AR29" s="214"/>
      <c r="AS29" s="214"/>
    </row>
    <row r="30" spans="1:45" ht="0.95" customHeight="1">
      <c r="A30" s="15"/>
      <c r="AI30" s="213"/>
      <c r="AJ30" s="214"/>
      <c r="AK30" s="214"/>
      <c r="AL30" s="214"/>
      <c r="AM30" s="214"/>
      <c r="AN30" s="214"/>
      <c r="AO30" s="214"/>
      <c r="AP30" s="214"/>
      <c r="AQ30" s="214"/>
      <c r="AR30" s="214"/>
      <c r="AS30" s="214"/>
    </row>
    <row r="31" spans="1:45" ht="66.95" customHeight="1">
      <c r="A31" s="15"/>
      <c r="AI31" s="213"/>
      <c r="AJ31" s="214"/>
      <c r="AK31" s="214"/>
      <c r="AL31" s="214"/>
      <c r="AM31" s="214"/>
      <c r="AN31" s="214"/>
      <c r="AO31" s="214"/>
      <c r="AP31" s="214"/>
      <c r="AQ31" s="214"/>
      <c r="AR31" s="214"/>
      <c r="AS31" s="214"/>
    </row>
    <row r="32" spans="1:45" ht="150" customHeight="1"/>
    <row r="33" ht="150" customHeight="1"/>
    <row r="34" ht="150" customHeight="1"/>
    <row r="35" ht="150" customHeight="1"/>
    <row r="36" ht="150" customHeight="1"/>
  </sheetData>
  <mergeCells count="35">
    <mergeCell ref="B10:E10"/>
    <mergeCell ref="F10:L10"/>
    <mergeCell ref="B11:E11"/>
    <mergeCell ref="F16:L16"/>
    <mergeCell ref="B15:E15"/>
    <mergeCell ref="F15:L15"/>
    <mergeCell ref="B12:E12"/>
    <mergeCell ref="F11:L11"/>
    <mergeCell ref="F12:L12"/>
    <mergeCell ref="B13:E13"/>
    <mergeCell ref="F13:L13"/>
    <mergeCell ref="AI28:AS31"/>
    <mergeCell ref="B3:O4"/>
    <mergeCell ref="R3:T4"/>
    <mergeCell ref="B5:E5"/>
    <mergeCell ref="F5:L5"/>
    <mergeCell ref="B6:E6"/>
    <mergeCell ref="F6:L6"/>
    <mergeCell ref="B7:E7"/>
    <mergeCell ref="F7:L7"/>
    <mergeCell ref="B8:E8"/>
    <mergeCell ref="F8:L8"/>
    <mergeCell ref="B9:E9"/>
    <mergeCell ref="F9:L9"/>
    <mergeCell ref="AD3:AG4"/>
    <mergeCell ref="V3:X4"/>
    <mergeCell ref="Z3:AB4"/>
    <mergeCell ref="B20:L20"/>
    <mergeCell ref="B19:L19"/>
    <mergeCell ref="AE18:AF18"/>
    <mergeCell ref="B14:E14"/>
    <mergeCell ref="F14:L14"/>
    <mergeCell ref="B17:E17"/>
    <mergeCell ref="F17:L17"/>
    <mergeCell ref="B16:E1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8"/>
  <sheetViews>
    <sheetView topLeftCell="A10" zoomScale="70" zoomScaleNormal="70" workbookViewId="0">
      <pane xSplit="8" topLeftCell="I1" activePane="topRight" state="frozen"/>
      <selection activeCell="A21" sqref="A21"/>
      <selection pane="topRight" activeCell="H11" sqref="H11"/>
    </sheetView>
  </sheetViews>
  <sheetFormatPr baseColWidth="10" defaultColWidth="10.875" defaultRowHeight="15"/>
  <cols>
    <col min="1" max="1" width="6.625" style="128" customWidth="1"/>
    <col min="2" max="4" width="10.875" style="6"/>
    <col min="5" max="5" width="35" style="6" customWidth="1"/>
    <col min="6" max="6" width="44" style="6" customWidth="1"/>
    <col min="7" max="7" width="10.875" style="6"/>
    <col min="8" max="8" width="15.625" style="6" customWidth="1"/>
    <col min="9" max="9" width="10.875" style="84" customWidth="1"/>
    <col min="10" max="11" width="24" style="6" customWidth="1"/>
    <col min="12" max="12" width="21.875" style="6" customWidth="1"/>
    <col min="13" max="13" width="10.375" style="128" customWidth="1"/>
    <col min="14" max="15" width="23.875" style="6" customWidth="1"/>
    <col min="16" max="16" width="21.125" style="6" customWidth="1"/>
    <col min="17" max="17" width="10.875" style="84" customWidth="1"/>
    <col min="18" max="19" width="27.125" style="6" customWidth="1"/>
    <col min="20" max="20" width="17" style="6" customWidth="1"/>
    <col min="21" max="21" width="10.875" style="87"/>
    <col min="22" max="23" width="20.875" style="6" customWidth="1"/>
    <col min="24" max="24" width="21.875" style="6" customWidth="1"/>
    <col min="25" max="25" width="29.5" style="6" customWidth="1"/>
    <col min="26" max="26" width="25.625" style="128" customWidth="1"/>
    <col min="27" max="27" width="26.375" style="128" customWidth="1"/>
    <col min="28" max="28" width="25.625" style="128" customWidth="1"/>
    <col min="29" max="29" width="26.875" style="128" customWidth="1"/>
    <col min="30" max="16384" width="10.875" style="6"/>
  </cols>
  <sheetData>
    <row r="1" spans="1:26" s="128" customFormat="1" ht="15.75" thickBot="1">
      <c r="Q1" s="129"/>
      <c r="U1" s="129"/>
    </row>
    <row r="2" spans="1:26" ht="18" customHeight="1">
      <c r="B2" s="265" t="s">
        <v>81</v>
      </c>
      <c r="C2" s="266"/>
      <c r="D2" s="266"/>
      <c r="E2" s="266"/>
      <c r="F2" s="266"/>
      <c r="G2" s="266"/>
      <c r="H2" s="282"/>
      <c r="I2" s="87"/>
      <c r="J2" s="231" t="s">
        <v>82</v>
      </c>
      <c r="K2" s="232"/>
      <c r="L2" s="233"/>
      <c r="M2" s="129"/>
      <c r="N2" s="231" t="s">
        <v>119</v>
      </c>
      <c r="O2" s="232"/>
      <c r="P2" s="233"/>
      <c r="Q2" s="87"/>
      <c r="R2" s="231" t="s">
        <v>120</v>
      </c>
      <c r="S2" s="232"/>
      <c r="T2" s="233"/>
      <c r="V2" s="265" t="s">
        <v>121</v>
      </c>
      <c r="W2" s="266"/>
      <c r="X2" s="266"/>
      <c r="Y2" s="266"/>
      <c r="Z2" s="133"/>
    </row>
    <row r="3" spans="1:26" ht="15.95" customHeight="1" thickBot="1">
      <c r="B3" s="267"/>
      <c r="C3" s="268"/>
      <c r="D3" s="268"/>
      <c r="E3" s="268"/>
      <c r="F3" s="268"/>
      <c r="G3" s="268"/>
      <c r="H3" s="283"/>
      <c r="I3" s="87"/>
      <c r="J3" s="234"/>
      <c r="K3" s="235"/>
      <c r="L3" s="236"/>
      <c r="M3" s="129"/>
      <c r="N3" s="234"/>
      <c r="O3" s="235"/>
      <c r="P3" s="236"/>
      <c r="Q3" s="87"/>
      <c r="R3" s="234"/>
      <c r="S3" s="235"/>
      <c r="T3" s="236"/>
      <c r="V3" s="267"/>
      <c r="W3" s="268"/>
      <c r="X3" s="268"/>
      <c r="Y3" s="268"/>
      <c r="Z3" s="133"/>
    </row>
    <row r="4" spans="1:26" ht="66" customHeight="1">
      <c r="A4" s="130" t="s">
        <v>141</v>
      </c>
      <c r="B4" s="251" t="s">
        <v>25</v>
      </c>
      <c r="C4" s="252"/>
      <c r="D4" s="253" t="s">
        <v>26</v>
      </c>
      <c r="E4" s="254"/>
      <c r="F4" s="89" t="s">
        <v>27</v>
      </c>
      <c r="G4" s="89" t="s">
        <v>28</v>
      </c>
      <c r="H4" s="89" t="s">
        <v>29</v>
      </c>
      <c r="I4" s="98"/>
      <c r="J4" s="89" t="s">
        <v>30</v>
      </c>
      <c r="K4" s="89" t="s">
        <v>142</v>
      </c>
      <c r="L4" s="105" t="s">
        <v>144</v>
      </c>
      <c r="M4" s="137"/>
      <c r="N4" s="89" t="s">
        <v>30</v>
      </c>
      <c r="O4" s="89" t="s">
        <v>142</v>
      </c>
      <c r="P4" s="105" t="s">
        <v>144</v>
      </c>
      <c r="R4" s="89" t="s">
        <v>30</v>
      </c>
      <c r="S4" s="89" t="s">
        <v>142</v>
      </c>
      <c r="T4" s="112" t="s">
        <v>144</v>
      </c>
      <c r="V4" s="10" t="s">
        <v>122</v>
      </c>
      <c r="W4" s="10" t="s">
        <v>123</v>
      </c>
      <c r="X4" s="10" t="s">
        <v>124</v>
      </c>
      <c r="Y4" s="11" t="s">
        <v>143</v>
      </c>
    </row>
    <row r="5" spans="1:26" ht="240" customHeight="1">
      <c r="A5" s="131">
        <v>1</v>
      </c>
      <c r="B5" s="237" t="s">
        <v>83</v>
      </c>
      <c r="C5" s="238"/>
      <c r="D5" s="255" t="s">
        <v>97</v>
      </c>
      <c r="E5" s="256"/>
      <c r="F5" s="7"/>
      <c r="G5" s="7" t="s">
        <v>2</v>
      </c>
      <c r="H5" s="9">
        <v>4</v>
      </c>
      <c r="I5" s="99"/>
      <c r="J5" s="53">
        <v>286000</v>
      </c>
      <c r="K5" s="53">
        <f t="shared" ref="K5:K18" si="0">+J5*19%</f>
        <v>54340</v>
      </c>
      <c r="L5" s="8">
        <f t="shared" ref="L5:L18" si="1">+J5+K5</f>
        <v>340340</v>
      </c>
      <c r="M5" s="138"/>
      <c r="N5" s="53">
        <v>307450</v>
      </c>
      <c r="O5" s="53">
        <f t="shared" ref="O5:O18" si="2">+N5*19%</f>
        <v>58415.5</v>
      </c>
      <c r="P5" s="8">
        <f t="shared" ref="P5:P18" si="3">+N5+O5</f>
        <v>365865.5</v>
      </c>
      <c r="Q5" s="106"/>
      <c r="R5" s="53">
        <v>323745</v>
      </c>
      <c r="S5" s="53">
        <f t="shared" ref="S5:S18" si="4">+R5*19%</f>
        <v>61511.55</v>
      </c>
      <c r="T5" s="109">
        <f t="shared" ref="T5:T18" si="5">+R5+S5</f>
        <v>385256.55</v>
      </c>
      <c r="U5" s="111"/>
      <c r="V5" s="63">
        <f>SUM(J5,N5,R5)/3</f>
        <v>305731.66666666669</v>
      </c>
      <c r="W5" s="55">
        <f>V5*19%</f>
        <v>58089.01666666667</v>
      </c>
      <c r="X5" s="56">
        <f>V5+W5</f>
        <v>363820.68333333335</v>
      </c>
      <c r="Y5" s="57">
        <f t="shared" ref="Y5:Y18" si="6">X5*H5</f>
        <v>1455282.7333333334</v>
      </c>
    </row>
    <row r="6" spans="1:26" ht="200.1" customHeight="1">
      <c r="A6" s="131">
        <v>2</v>
      </c>
      <c r="B6" s="237" t="s">
        <v>84</v>
      </c>
      <c r="C6" s="238"/>
      <c r="D6" s="239" t="s">
        <v>98</v>
      </c>
      <c r="E6" s="240"/>
      <c r="F6" s="7"/>
      <c r="G6" s="7" t="s">
        <v>2</v>
      </c>
      <c r="H6" s="9">
        <v>4</v>
      </c>
      <c r="I6" s="99"/>
      <c r="J6" s="53">
        <v>315126</v>
      </c>
      <c r="K6" s="53">
        <f t="shared" si="0"/>
        <v>59873.94</v>
      </c>
      <c r="L6" s="8">
        <f t="shared" si="1"/>
        <v>374999.94</v>
      </c>
      <c r="M6" s="138"/>
      <c r="N6" s="53">
        <v>338760</v>
      </c>
      <c r="O6" s="53">
        <f t="shared" si="2"/>
        <v>64364.4</v>
      </c>
      <c r="P6" s="8">
        <f t="shared" si="3"/>
        <v>403124.4</v>
      </c>
      <c r="Q6" s="106"/>
      <c r="R6" s="53">
        <v>356715</v>
      </c>
      <c r="S6" s="53">
        <f t="shared" si="4"/>
        <v>67775.850000000006</v>
      </c>
      <c r="T6" s="109">
        <f t="shared" si="5"/>
        <v>424490.85</v>
      </c>
      <c r="U6" s="111"/>
      <c r="V6" s="63">
        <f t="shared" ref="V6:V18" si="7">SUM(J6,N6,R6)/3</f>
        <v>336867</v>
      </c>
      <c r="W6" s="55">
        <f>V6*19%</f>
        <v>64004.73</v>
      </c>
      <c r="X6" s="56">
        <f t="shared" ref="X6:X17" si="8">V6+W6</f>
        <v>400871.73</v>
      </c>
      <c r="Y6" s="57">
        <f t="shared" si="6"/>
        <v>1603486.92</v>
      </c>
    </row>
    <row r="7" spans="1:26" ht="200.1" customHeight="1">
      <c r="A7" s="131">
        <v>3</v>
      </c>
      <c r="B7" s="237" t="s">
        <v>85</v>
      </c>
      <c r="C7" s="238"/>
      <c r="D7" s="239" t="s">
        <v>99</v>
      </c>
      <c r="E7" s="240"/>
      <c r="F7" s="7"/>
      <c r="G7" s="7" t="s">
        <v>2</v>
      </c>
      <c r="H7" s="9">
        <v>2</v>
      </c>
      <c r="I7" s="99"/>
      <c r="J7" s="53">
        <v>1100420</v>
      </c>
      <c r="K7" s="53">
        <f t="shared" si="0"/>
        <v>209079.8</v>
      </c>
      <c r="L7" s="8">
        <f t="shared" si="1"/>
        <v>1309499.8</v>
      </c>
      <c r="M7" s="138"/>
      <c r="N7" s="53">
        <v>1182952</v>
      </c>
      <c r="O7" s="53">
        <f t="shared" si="2"/>
        <v>224760.88</v>
      </c>
      <c r="P7" s="8">
        <f t="shared" si="3"/>
        <v>1407712.88</v>
      </c>
      <c r="Q7" s="106"/>
      <c r="R7" s="53">
        <v>1245648</v>
      </c>
      <c r="S7" s="53">
        <f t="shared" si="4"/>
        <v>236673.12</v>
      </c>
      <c r="T7" s="109">
        <f t="shared" si="5"/>
        <v>1482321.12</v>
      </c>
      <c r="U7" s="111"/>
      <c r="V7" s="63">
        <f t="shared" si="7"/>
        <v>1176340</v>
      </c>
      <c r="W7" s="55">
        <f>V7*19%</f>
        <v>223504.6</v>
      </c>
      <c r="X7" s="56">
        <f t="shared" si="8"/>
        <v>1399844.6</v>
      </c>
      <c r="Y7" s="57">
        <f t="shared" si="6"/>
        <v>2799689.2</v>
      </c>
    </row>
    <row r="8" spans="1:26" ht="200.1" customHeight="1">
      <c r="A8" s="131">
        <v>4</v>
      </c>
      <c r="B8" s="237" t="s">
        <v>86</v>
      </c>
      <c r="C8" s="238"/>
      <c r="D8" s="239" t="s">
        <v>100</v>
      </c>
      <c r="E8" s="240"/>
      <c r="F8" s="7"/>
      <c r="G8" s="7" t="s">
        <v>2</v>
      </c>
      <c r="H8" s="9">
        <v>2</v>
      </c>
      <c r="I8" s="99"/>
      <c r="J8" s="53">
        <v>635290</v>
      </c>
      <c r="K8" s="53">
        <f t="shared" si="0"/>
        <v>120705.1</v>
      </c>
      <c r="L8" s="8">
        <f t="shared" si="1"/>
        <v>755995.1</v>
      </c>
      <c r="M8" s="138"/>
      <c r="N8" s="53">
        <v>682937</v>
      </c>
      <c r="O8" s="53">
        <f t="shared" si="2"/>
        <v>129758.03</v>
      </c>
      <c r="P8" s="8">
        <f t="shared" si="3"/>
        <v>812695.03</v>
      </c>
      <c r="Q8" s="106"/>
      <c r="R8" s="53">
        <v>719132</v>
      </c>
      <c r="S8" s="53">
        <f t="shared" si="4"/>
        <v>136635.07999999999</v>
      </c>
      <c r="T8" s="109">
        <f t="shared" si="5"/>
        <v>855767.08</v>
      </c>
      <c r="U8" s="111"/>
      <c r="V8" s="63">
        <f t="shared" si="7"/>
        <v>679119.66666666663</v>
      </c>
      <c r="W8" s="55">
        <f t="shared" ref="W8:W17" si="9">V8*19%</f>
        <v>129032.73666666666</v>
      </c>
      <c r="X8" s="56">
        <f t="shared" si="8"/>
        <v>808152.40333333332</v>
      </c>
      <c r="Y8" s="57">
        <f t="shared" si="6"/>
        <v>1616304.8066666666</v>
      </c>
    </row>
    <row r="9" spans="1:26" ht="200.1" customHeight="1">
      <c r="A9" s="131">
        <v>5</v>
      </c>
      <c r="B9" s="237" t="s">
        <v>87</v>
      </c>
      <c r="C9" s="238"/>
      <c r="D9" s="239" t="s">
        <v>101</v>
      </c>
      <c r="E9" s="240"/>
      <c r="F9" s="7"/>
      <c r="G9" s="7" t="s">
        <v>2</v>
      </c>
      <c r="H9" s="9">
        <v>2</v>
      </c>
      <c r="I9" s="100"/>
      <c r="J9" s="53">
        <v>628900</v>
      </c>
      <c r="K9" s="53">
        <f t="shared" si="0"/>
        <v>119491</v>
      </c>
      <c r="L9" s="8">
        <f t="shared" si="1"/>
        <v>748391</v>
      </c>
      <c r="M9" s="138"/>
      <c r="N9" s="53">
        <v>676068</v>
      </c>
      <c r="O9" s="53">
        <f t="shared" si="2"/>
        <v>128452.92</v>
      </c>
      <c r="P9" s="8">
        <f t="shared" si="3"/>
        <v>804520.92</v>
      </c>
      <c r="Q9" s="106"/>
      <c r="R9" s="53">
        <v>711899</v>
      </c>
      <c r="S9" s="53">
        <f t="shared" si="4"/>
        <v>135260.81</v>
      </c>
      <c r="T9" s="109">
        <f t="shared" si="5"/>
        <v>847159.81</v>
      </c>
      <c r="U9" s="111"/>
      <c r="V9" s="63">
        <f t="shared" si="7"/>
        <v>672289</v>
      </c>
      <c r="W9" s="55">
        <f t="shared" si="9"/>
        <v>127734.91</v>
      </c>
      <c r="X9" s="56">
        <f>V9+W9</f>
        <v>800023.91</v>
      </c>
      <c r="Y9" s="57">
        <f t="shared" si="6"/>
        <v>1600047.82</v>
      </c>
    </row>
    <row r="10" spans="1:26" ht="200.1" customHeight="1">
      <c r="A10" s="131">
        <v>6</v>
      </c>
      <c r="B10" s="237" t="s">
        <v>88</v>
      </c>
      <c r="C10" s="238"/>
      <c r="D10" s="239" t="s">
        <v>102</v>
      </c>
      <c r="E10" s="240"/>
      <c r="F10" s="7"/>
      <c r="G10" s="7" t="s">
        <v>2</v>
      </c>
      <c r="H10" s="9">
        <v>6</v>
      </c>
      <c r="I10" s="99"/>
      <c r="J10" s="53">
        <v>95500</v>
      </c>
      <c r="K10" s="53">
        <f t="shared" si="0"/>
        <v>18145</v>
      </c>
      <c r="L10" s="8">
        <f t="shared" si="1"/>
        <v>113645</v>
      </c>
      <c r="M10" s="138"/>
      <c r="N10" s="53">
        <v>102663</v>
      </c>
      <c r="O10" s="53">
        <f t="shared" si="2"/>
        <v>19505.97</v>
      </c>
      <c r="P10" s="8">
        <f t="shared" si="3"/>
        <v>122168.97</v>
      </c>
      <c r="Q10" s="106"/>
      <c r="R10" s="53">
        <v>108104</v>
      </c>
      <c r="S10" s="53">
        <f t="shared" si="4"/>
        <v>20539.760000000002</v>
      </c>
      <c r="T10" s="109">
        <f t="shared" si="5"/>
        <v>128643.76000000001</v>
      </c>
      <c r="U10" s="111"/>
      <c r="V10" s="63">
        <f t="shared" si="7"/>
        <v>102089</v>
      </c>
      <c r="W10" s="55">
        <f t="shared" si="9"/>
        <v>19396.91</v>
      </c>
      <c r="X10" s="56">
        <f>V10+W10</f>
        <v>121485.91</v>
      </c>
      <c r="Y10" s="57">
        <f t="shared" si="6"/>
        <v>728915.46</v>
      </c>
    </row>
    <row r="11" spans="1:26" ht="200.1" customHeight="1">
      <c r="A11" s="131">
        <v>7</v>
      </c>
      <c r="B11" s="237" t="s">
        <v>89</v>
      </c>
      <c r="C11" s="238"/>
      <c r="D11" s="239" t="s">
        <v>103</v>
      </c>
      <c r="E11" s="240"/>
      <c r="F11" s="7"/>
      <c r="G11" s="7" t="s">
        <v>2</v>
      </c>
      <c r="H11" s="9">
        <v>5</v>
      </c>
      <c r="I11" s="99"/>
      <c r="J11" s="53">
        <v>35000</v>
      </c>
      <c r="K11" s="53">
        <f t="shared" si="0"/>
        <v>6650</v>
      </c>
      <c r="L11" s="8">
        <f t="shared" si="1"/>
        <v>41650</v>
      </c>
      <c r="M11" s="138"/>
      <c r="N11" s="53">
        <v>37625</v>
      </c>
      <c r="O11" s="53">
        <f t="shared" si="2"/>
        <v>7148.75</v>
      </c>
      <c r="P11" s="8">
        <f t="shared" si="3"/>
        <v>44773.75</v>
      </c>
      <c r="Q11" s="106"/>
      <c r="R11" s="53">
        <v>39619</v>
      </c>
      <c r="S11" s="53">
        <f t="shared" si="4"/>
        <v>7527.61</v>
      </c>
      <c r="T11" s="109">
        <f t="shared" si="5"/>
        <v>47146.61</v>
      </c>
      <c r="U11" s="111"/>
      <c r="V11" s="63">
        <f t="shared" si="7"/>
        <v>37414.666666666664</v>
      </c>
      <c r="W11" s="55">
        <f t="shared" si="9"/>
        <v>7108.786666666666</v>
      </c>
      <c r="X11" s="56">
        <f t="shared" si="8"/>
        <v>44523.453333333331</v>
      </c>
      <c r="Y11" s="57">
        <f t="shared" si="6"/>
        <v>222617.26666666666</v>
      </c>
    </row>
    <row r="12" spans="1:26" ht="200.1" customHeight="1">
      <c r="A12" s="131">
        <v>8</v>
      </c>
      <c r="B12" s="237" t="s">
        <v>90</v>
      </c>
      <c r="C12" s="238"/>
      <c r="D12" s="239" t="s">
        <v>104</v>
      </c>
      <c r="E12" s="240"/>
      <c r="F12" s="7"/>
      <c r="G12" s="7" t="s">
        <v>2</v>
      </c>
      <c r="H12" s="9">
        <v>4</v>
      </c>
      <c r="I12" s="99"/>
      <c r="J12" s="53">
        <v>56800</v>
      </c>
      <c r="K12" s="53">
        <f t="shared" si="0"/>
        <v>10792</v>
      </c>
      <c r="L12" s="8">
        <f t="shared" si="1"/>
        <v>67592</v>
      </c>
      <c r="M12" s="138"/>
      <c r="N12" s="53">
        <v>61060</v>
      </c>
      <c r="O12" s="53">
        <f t="shared" si="2"/>
        <v>11601.4</v>
      </c>
      <c r="P12" s="8">
        <f t="shared" si="3"/>
        <v>72661.399999999994</v>
      </c>
      <c r="Q12" s="106"/>
      <c r="R12" s="53">
        <v>64296</v>
      </c>
      <c r="S12" s="53">
        <f t="shared" si="4"/>
        <v>12216.24</v>
      </c>
      <c r="T12" s="109">
        <f t="shared" si="5"/>
        <v>76512.240000000005</v>
      </c>
      <c r="U12" s="111"/>
      <c r="V12" s="63">
        <f t="shared" si="7"/>
        <v>60718.666666666664</v>
      </c>
      <c r="W12" s="55">
        <f t="shared" si="9"/>
        <v>11536.546666666667</v>
      </c>
      <c r="X12" s="56">
        <f>V12+W12</f>
        <v>72255.213333333333</v>
      </c>
      <c r="Y12" s="57">
        <f t="shared" si="6"/>
        <v>289020.85333333333</v>
      </c>
    </row>
    <row r="13" spans="1:26" ht="200.1" customHeight="1">
      <c r="A13" s="131">
        <v>9</v>
      </c>
      <c r="B13" s="237" t="s">
        <v>91</v>
      </c>
      <c r="C13" s="238"/>
      <c r="D13" s="239" t="s">
        <v>105</v>
      </c>
      <c r="E13" s="240"/>
      <c r="F13" s="7"/>
      <c r="G13" s="7" t="s">
        <v>2</v>
      </c>
      <c r="H13" s="9">
        <v>4</v>
      </c>
      <c r="I13" s="99"/>
      <c r="J13" s="53">
        <v>41500</v>
      </c>
      <c r="K13" s="53">
        <f t="shared" si="0"/>
        <v>7885</v>
      </c>
      <c r="L13" s="8">
        <f t="shared" si="1"/>
        <v>49385</v>
      </c>
      <c r="M13" s="138"/>
      <c r="N13" s="53">
        <v>44613</v>
      </c>
      <c r="O13" s="53">
        <f t="shared" si="2"/>
        <v>8476.4699999999993</v>
      </c>
      <c r="P13" s="8">
        <f t="shared" si="3"/>
        <v>53089.47</v>
      </c>
      <c r="Q13" s="106"/>
      <c r="R13" s="53">
        <v>46977</v>
      </c>
      <c r="S13" s="53">
        <f t="shared" si="4"/>
        <v>8925.6299999999992</v>
      </c>
      <c r="T13" s="109">
        <f t="shared" si="5"/>
        <v>55902.63</v>
      </c>
      <c r="U13" s="111"/>
      <c r="V13" s="63">
        <f t="shared" si="7"/>
        <v>44363.333333333336</v>
      </c>
      <c r="W13" s="55">
        <f t="shared" si="9"/>
        <v>8429.0333333333347</v>
      </c>
      <c r="X13" s="56">
        <f t="shared" si="8"/>
        <v>52792.366666666669</v>
      </c>
      <c r="Y13" s="57">
        <f t="shared" si="6"/>
        <v>211169.46666666667</v>
      </c>
    </row>
    <row r="14" spans="1:26" ht="200.1" customHeight="1">
      <c r="A14" s="131">
        <v>10</v>
      </c>
      <c r="B14" s="237" t="s">
        <v>92</v>
      </c>
      <c r="C14" s="238"/>
      <c r="D14" s="239" t="s">
        <v>106</v>
      </c>
      <c r="E14" s="240"/>
      <c r="F14" s="7"/>
      <c r="G14" s="7" t="s">
        <v>2</v>
      </c>
      <c r="H14" s="9">
        <v>4</v>
      </c>
      <c r="I14" s="99"/>
      <c r="J14" s="53">
        <v>38200</v>
      </c>
      <c r="K14" s="53">
        <f t="shared" si="0"/>
        <v>7258</v>
      </c>
      <c r="L14" s="8">
        <f t="shared" si="1"/>
        <v>45458</v>
      </c>
      <c r="M14" s="138"/>
      <c r="N14" s="53">
        <v>41065</v>
      </c>
      <c r="O14" s="53">
        <f t="shared" si="2"/>
        <v>7802.35</v>
      </c>
      <c r="P14" s="8">
        <f t="shared" si="3"/>
        <v>48867.35</v>
      </c>
      <c r="Q14" s="106"/>
      <c r="R14" s="53">
        <v>43241</v>
      </c>
      <c r="S14" s="53">
        <f t="shared" si="4"/>
        <v>8215.7900000000009</v>
      </c>
      <c r="T14" s="109">
        <f t="shared" si="5"/>
        <v>51456.79</v>
      </c>
      <c r="U14" s="111"/>
      <c r="V14" s="63">
        <f t="shared" si="7"/>
        <v>40835.333333333336</v>
      </c>
      <c r="W14" s="55">
        <f t="shared" si="9"/>
        <v>7758.713333333334</v>
      </c>
      <c r="X14" s="56">
        <f t="shared" si="8"/>
        <v>48594.046666666669</v>
      </c>
      <c r="Y14" s="57">
        <f t="shared" si="6"/>
        <v>194376.18666666668</v>
      </c>
    </row>
    <row r="15" spans="1:26" ht="200.1" customHeight="1">
      <c r="A15" s="131">
        <v>11</v>
      </c>
      <c r="B15" s="237" t="s">
        <v>93</v>
      </c>
      <c r="C15" s="238"/>
      <c r="D15" s="239" t="s">
        <v>107</v>
      </c>
      <c r="E15" s="240"/>
      <c r="F15" s="7"/>
      <c r="G15" s="7" t="s">
        <v>2</v>
      </c>
      <c r="H15" s="9">
        <v>2</v>
      </c>
      <c r="I15" s="99"/>
      <c r="J15" s="53">
        <v>160800</v>
      </c>
      <c r="K15" s="53">
        <f t="shared" si="0"/>
        <v>30552</v>
      </c>
      <c r="L15" s="8">
        <f t="shared" si="1"/>
        <v>191352</v>
      </c>
      <c r="M15" s="138"/>
      <c r="N15" s="53">
        <v>172860</v>
      </c>
      <c r="O15" s="53">
        <f t="shared" si="2"/>
        <v>32843.4</v>
      </c>
      <c r="P15" s="8">
        <f t="shared" si="3"/>
        <v>205703.4</v>
      </c>
      <c r="Q15" s="106"/>
      <c r="R15" s="53">
        <v>182022</v>
      </c>
      <c r="S15" s="53">
        <f t="shared" si="4"/>
        <v>34584.18</v>
      </c>
      <c r="T15" s="109">
        <f t="shared" si="5"/>
        <v>216606.18</v>
      </c>
      <c r="U15" s="111"/>
      <c r="V15" s="63">
        <f t="shared" si="7"/>
        <v>171894</v>
      </c>
      <c r="W15" s="55">
        <f t="shared" si="9"/>
        <v>32659.86</v>
      </c>
      <c r="X15" s="56">
        <f t="shared" si="8"/>
        <v>204553.86</v>
      </c>
      <c r="Y15" s="57">
        <f t="shared" si="6"/>
        <v>409107.72</v>
      </c>
    </row>
    <row r="16" spans="1:26" ht="200.1" customHeight="1">
      <c r="A16" s="131">
        <v>12</v>
      </c>
      <c r="B16" s="237" t="s">
        <v>94</v>
      </c>
      <c r="C16" s="238"/>
      <c r="D16" s="239" t="s">
        <v>108</v>
      </c>
      <c r="E16" s="240"/>
      <c r="F16" s="7"/>
      <c r="G16" s="7" t="s">
        <v>2</v>
      </c>
      <c r="H16" s="9">
        <v>2</v>
      </c>
      <c r="I16" s="99"/>
      <c r="J16" s="53">
        <v>635300</v>
      </c>
      <c r="K16" s="53">
        <f t="shared" si="0"/>
        <v>120707</v>
      </c>
      <c r="L16" s="8">
        <f t="shared" si="1"/>
        <v>756007</v>
      </c>
      <c r="M16" s="138"/>
      <c r="N16" s="53">
        <v>682948</v>
      </c>
      <c r="O16" s="53">
        <f t="shared" si="2"/>
        <v>129760.12</v>
      </c>
      <c r="P16" s="8">
        <f t="shared" si="3"/>
        <v>812708.12</v>
      </c>
      <c r="Q16" s="106"/>
      <c r="R16" s="53">
        <v>719144</v>
      </c>
      <c r="S16" s="53">
        <f t="shared" si="4"/>
        <v>136637.36000000002</v>
      </c>
      <c r="T16" s="109">
        <f t="shared" si="5"/>
        <v>855781.36</v>
      </c>
      <c r="U16" s="111"/>
      <c r="V16" s="63">
        <f t="shared" si="7"/>
        <v>679130.66666666663</v>
      </c>
      <c r="W16" s="55">
        <f t="shared" si="9"/>
        <v>129034.82666666666</v>
      </c>
      <c r="X16" s="56">
        <f>V16+W16</f>
        <v>808165.49333333329</v>
      </c>
      <c r="Y16" s="57">
        <f>X16*H16</f>
        <v>1616330.9866666666</v>
      </c>
    </row>
    <row r="17" spans="1:29" ht="200.1" customHeight="1">
      <c r="A17" s="131">
        <v>13</v>
      </c>
      <c r="B17" s="237" t="s">
        <v>95</v>
      </c>
      <c r="C17" s="238"/>
      <c r="D17" s="239" t="s">
        <v>109</v>
      </c>
      <c r="E17" s="240"/>
      <c r="F17" s="7"/>
      <c r="G17" s="7" t="s">
        <v>2</v>
      </c>
      <c r="H17" s="9">
        <v>1</v>
      </c>
      <c r="I17" s="99"/>
      <c r="J17" s="53">
        <v>216000</v>
      </c>
      <c r="K17" s="53">
        <f t="shared" si="0"/>
        <v>41040</v>
      </c>
      <c r="L17" s="8">
        <f t="shared" si="1"/>
        <v>257040</v>
      </c>
      <c r="M17" s="138"/>
      <c r="N17" s="53">
        <v>232200</v>
      </c>
      <c r="O17" s="53">
        <f t="shared" si="2"/>
        <v>44118</v>
      </c>
      <c r="P17" s="8">
        <f t="shared" si="3"/>
        <v>276318</v>
      </c>
      <c r="Q17" s="106"/>
      <c r="R17" s="53">
        <v>244507</v>
      </c>
      <c r="S17" s="53">
        <f t="shared" si="4"/>
        <v>46456.33</v>
      </c>
      <c r="T17" s="109">
        <f t="shared" si="5"/>
        <v>290963.33</v>
      </c>
      <c r="U17" s="111"/>
      <c r="V17" s="63">
        <f t="shared" si="7"/>
        <v>230902.33333333334</v>
      </c>
      <c r="W17" s="55">
        <f t="shared" si="9"/>
        <v>43871.443333333336</v>
      </c>
      <c r="X17" s="56">
        <f t="shared" si="8"/>
        <v>274773.77666666667</v>
      </c>
      <c r="Y17" s="57">
        <f t="shared" si="6"/>
        <v>274773.77666666667</v>
      </c>
    </row>
    <row r="18" spans="1:29" ht="200.1" customHeight="1" thickBot="1">
      <c r="A18" s="131">
        <v>14</v>
      </c>
      <c r="B18" s="237" t="s">
        <v>96</v>
      </c>
      <c r="C18" s="238"/>
      <c r="D18" s="239" t="s">
        <v>110</v>
      </c>
      <c r="E18" s="240"/>
      <c r="F18" s="7"/>
      <c r="G18" s="7" t="s">
        <v>2</v>
      </c>
      <c r="H18" s="86">
        <v>20</v>
      </c>
      <c r="I18" s="99"/>
      <c r="J18" s="53">
        <v>41000</v>
      </c>
      <c r="K18" s="53">
        <f t="shared" si="0"/>
        <v>7790</v>
      </c>
      <c r="L18" s="8">
        <f t="shared" si="1"/>
        <v>48790</v>
      </c>
      <c r="M18" s="138"/>
      <c r="N18" s="53">
        <v>44075</v>
      </c>
      <c r="O18" s="53">
        <f t="shared" si="2"/>
        <v>8374.25</v>
      </c>
      <c r="P18" s="8">
        <f t="shared" si="3"/>
        <v>52449.25</v>
      </c>
      <c r="Q18" s="106"/>
      <c r="R18" s="53">
        <v>46411</v>
      </c>
      <c r="S18" s="53">
        <f t="shared" si="4"/>
        <v>8818.09</v>
      </c>
      <c r="T18" s="109">
        <f t="shared" si="5"/>
        <v>55229.09</v>
      </c>
      <c r="U18" s="111"/>
      <c r="V18" s="63">
        <f t="shared" si="7"/>
        <v>43828.666666666664</v>
      </c>
      <c r="W18" s="55">
        <f t="shared" ref="W18" si="10">V18*19%</f>
        <v>8327.4466666666667</v>
      </c>
      <c r="X18" s="56">
        <f t="shared" ref="X18" si="11">V18+W18</f>
        <v>52156.113333333327</v>
      </c>
      <c r="Y18" s="161">
        <f t="shared" si="6"/>
        <v>1043122.2666666666</v>
      </c>
    </row>
    <row r="19" spans="1:29" s="128" customFormat="1" ht="59.25" customHeight="1" thickBot="1">
      <c r="A19" s="131"/>
      <c r="B19" s="150"/>
      <c r="C19" s="151"/>
      <c r="D19" s="152"/>
      <c r="E19" s="153"/>
      <c r="F19" s="154"/>
      <c r="G19" s="154"/>
      <c r="H19" s="155"/>
      <c r="I19" s="156"/>
      <c r="J19" s="157"/>
      <c r="K19" s="157"/>
      <c r="L19" s="158"/>
      <c r="M19" s="149"/>
      <c r="N19" s="157"/>
      <c r="O19" s="157"/>
      <c r="P19" s="158"/>
      <c r="Q19" s="159"/>
      <c r="R19" s="157"/>
      <c r="S19" s="157"/>
      <c r="T19" s="158"/>
      <c r="U19" s="149"/>
      <c r="V19" s="160"/>
      <c r="W19" s="160"/>
      <c r="X19" s="160"/>
      <c r="Y19" s="162">
        <f>SUM(Y5:Y18)</f>
        <v>14064245.463333338</v>
      </c>
    </row>
    <row r="20" spans="1:29" ht="47.25" customHeight="1" thickBot="1">
      <c r="A20" s="131"/>
      <c r="B20" s="84"/>
      <c r="C20" s="84"/>
      <c r="D20" s="84"/>
      <c r="E20" s="84"/>
      <c r="F20" s="84"/>
      <c r="G20" s="84"/>
      <c r="H20" s="87"/>
      <c r="J20" s="84"/>
      <c r="K20" s="84"/>
      <c r="L20" s="84"/>
      <c r="N20" s="84"/>
      <c r="O20" s="84"/>
      <c r="P20" s="84"/>
      <c r="R20" s="84"/>
      <c r="S20" s="84"/>
      <c r="T20" s="84"/>
      <c r="V20" s="84"/>
      <c r="W20" s="84"/>
      <c r="X20" s="85"/>
      <c r="Y20" s="84"/>
      <c r="Z20" s="134"/>
      <c r="AA20" s="134"/>
      <c r="AB20" s="134"/>
      <c r="AC20" s="135"/>
    </row>
    <row r="21" spans="1:29" s="115" customFormat="1" ht="66.75" customHeight="1" thickBot="1">
      <c r="A21" s="132"/>
      <c r="B21" s="273" t="s">
        <v>111</v>
      </c>
      <c r="C21" s="274"/>
      <c r="D21" s="274"/>
      <c r="E21" s="274"/>
      <c r="F21" s="274"/>
      <c r="G21" s="274"/>
      <c r="H21" s="275"/>
      <c r="I21" s="101"/>
      <c r="J21" s="276" t="s">
        <v>82</v>
      </c>
      <c r="K21" s="277"/>
      <c r="L21" s="278"/>
      <c r="M21" s="139"/>
      <c r="N21" s="279" t="s">
        <v>125</v>
      </c>
      <c r="O21" s="280"/>
      <c r="P21" s="281"/>
      <c r="Q21" s="113"/>
      <c r="R21" s="279" t="s">
        <v>127</v>
      </c>
      <c r="S21" s="280"/>
      <c r="T21" s="281"/>
      <c r="U21" s="114"/>
      <c r="V21" s="273" t="s">
        <v>121</v>
      </c>
      <c r="W21" s="274"/>
      <c r="X21" s="274"/>
      <c r="Y21" s="274"/>
      <c r="Z21" s="136"/>
      <c r="AA21" s="136"/>
      <c r="AB21" s="136"/>
      <c r="AC21" s="136"/>
    </row>
    <row r="22" spans="1:29" ht="90" customHeight="1" thickBot="1">
      <c r="A22" s="131"/>
      <c r="B22" s="269" t="s">
        <v>25</v>
      </c>
      <c r="C22" s="270"/>
      <c r="D22" s="243" t="s">
        <v>26</v>
      </c>
      <c r="E22" s="244"/>
      <c r="F22" s="88" t="s">
        <v>27</v>
      </c>
      <c r="G22" s="89" t="s">
        <v>28</v>
      </c>
      <c r="H22" s="89" t="s">
        <v>129</v>
      </c>
      <c r="I22" s="102"/>
      <c r="J22" s="29" t="s">
        <v>30</v>
      </c>
      <c r="K22" s="29" t="s">
        <v>142</v>
      </c>
      <c r="L22" s="25" t="s">
        <v>144</v>
      </c>
      <c r="M22" s="117"/>
      <c r="N22" s="29" t="s">
        <v>30</v>
      </c>
      <c r="O22" s="29" t="s">
        <v>142</v>
      </c>
      <c r="P22" s="25" t="s">
        <v>144</v>
      </c>
      <c r="Q22" s="97"/>
      <c r="R22" s="29" t="s">
        <v>30</v>
      </c>
      <c r="S22" s="29" t="s">
        <v>142</v>
      </c>
      <c r="T22" s="108" t="s">
        <v>144</v>
      </c>
      <c r="U22" s="110"/>
      <c r="V22" s="14" t="s">
        <v>122</v>
      </c>
      <c r="W22" s="14" t="s">
        <v>123</v>
      </c>
      <c r="X22" s="90" t="s">
        <v>124</v>
      </c>
      <c r="Y22" s="91" t="s">
        <v>143</v>
      </c>
    </row>
    <row r="23" spans="1:29" ht="285.75" customHeight="1">
      <c r="A23" s="131"/>
      <c r="B23" s="271" t="s">
        <v>112</v>
      </c>
      <c r="C23" s="272"/>
      <c r="D23" s="245" t="s">
        <v>113</v>
      </c>
      <c r="E23" s="246"/>
      <c r="F23" s="31"/>
      <c r="G23" s="33" t="s">
        <v>20</v>
      </c>
      <c r="H23" s="33">
        <v>2</v>
      </c>
      <c r="I23" s="103"/>
      <c r="J23" s="60">
        <v>5472000</v>
      </c>
      <c r="K23" s="61">
        <f>+J23*19%</f>
        <v>1039680</v>
      </c>
      <c r="L23" s="8">
        <f>+J23+K23</f>
        <v>6511680</v>
      </c>
      <c r="M23" s="140"/>
      <c r="N23" s="62">
        <v>5900000</v>
      </c>
      <c r="O23" s="62">
        <f>+N23*19%</f>
        <v>1121000</v>
      </c>
      <c r="P23" s="8">
        <f>+N23+O23</f>
        <v>7021000</v>
      </c>
      <c r="Q23" s="104"/>
      <c r="R23" s="62">
        <v>5978000</v>
      </c>
      <c r="S23" s="62">
        <f>+R23*19%</f>
        <v>1135820</v>
      </c>
      <c r="T23" s="109">
        <f>+R23+S23</f>
        <v>7113820</v>
      </c>
      <c r="U23" s="110"/>
      <c r="V23" s="92">
        <f>SUM(R23,N23,J23)/3</f>
        <v>5783333.333333333</v>
      </c>
      <c r="W23" s="28">
        <f>V23*19%</f>
        <v>1098833.3333333333</v>
      </c>
      <c r="X23" s="92">
        <f>SUM(W23,V23)</f>
        <v>6882166.666666666</v>
      </c>
      <c r="Y23" s="93">
        <f>X23*H23</f>
        <v>13764333.333333332</v>
      </c>
    </row>
    <row r="24" spans="1:29" ht="313.5" customHeight="1">
      <c r="A24" s="131"/>
      <c r="B24" s="271" t="s">
        <v>118</v>
      </c>
      <c r="C24" s="272"/>
      <c r="D24" s="247" t="s">
        <v>145</v>
      </c>
      <c r="E24" s="248"/>
      <c r="F24" s="32"/>
      <c r="G24" s="33" t="s">
        <v>20</v>
      </c>
      <c r="H24" s="33">
        <v>1</v>
      </c>
      <c r="I24" s="103"/>
      <c r="J24" s="60">
        <v>3025200</v>
      </c>
      <c r="K24" s="61">
        <f>+J24*19%</f>
        <v>574788</v>
      </c>
      <c r="L24" s="8">
        <f>+J24+K24</f>
        <v>3599988</v>
      </c>
      <c r="M24" s="140"/>
      <c r="N24" s="62">
        <v>3190000</v>
      </c>
      <c r="O24" s="62">
        <f>+N24*19%</f>
        <v>606100</v>
      </c>
      <c r="P24" s="8">
        <f>+N24+O24</f>
        <v>3796100</v>
      </c>
      <c r="Q24" s="104"/>
      <c r="R24" s="62">
        <v>3120000</v>
      </c>
      <c r="S24" s="62">
        <f>+R24*19%</f>
        <v>592800</v>
      </c>
      <c r="T24" s="109">
        <f>+R24+S24</f>
        <v>3712800</v>
      </c>
      <c r="U24" s="110"/>
      <c r="V24" s="92">
        <f>SUM(R24,N24,J24)/3</f>
        <v>3111733.3333333335</v>
      </c>
      <c r="W24" s="28">
        <f>V24*19%</f>
        <v>591229.33333333337</v>
      </c>
      <c r="X24" s="92">
        <f>SUM(W24,V24)</f>
        <v>3702962.666666667</v>
      </c>
      <c r="Y24" s="94">
        <f>X24*H24</f>
        <v>3702962.666666667</v>
      </c>
    </row>
    <row r="25" spans="1:29" ht="247.5" customHeight="1">
      <c r="A25" s="131"/>
      <c r="B25" s="241" t="s">
        <v>114</v>
      </c>
      <c r="C25" s="242"/>
      <c r="D25" s="249" t="s">
        <v>115</v>
      </c>
      <c r="E25" s="250"/>
      <c r="F25" s="32"/>
      <c r="G25" s="33" t="s">
        <v>20</v>
      </c>
      <c r="H25" s="33">
        <v>2</v>
      </c>
      <c r="I25" s="103"/>
      <c r="J25" s="60">
        <v>2457900</v>
      </c>
      <c r="K25" s="61">
        <f>+J25*19%</f>
        <v>467001</v>
      </c>
      <c r="L25" s="8">
        <f>+J25+K25</f>
        <v>2924901</v>
      </c>
      <c r="M25" s="140"/>
      <c r="N25" s="62">
        <v>2800000</v>
      </c>
      <c r="O25" s="62">
        <f>+N25*19%</f>
        <v>532000</v>
      </c>
      <c r="P25" s="8">
        <f>+N25+O25</f>
        <v>3332000</v>
      </c>
      <c r="Q25" s="104"/>
      <c r="R25" s="68">
        <v>1559900</v>
      </c>
      <c r="S25" s="62">
        <f>+R25*19%</f>
        <v>296381</v>
      </c>
      <c r="T25" s="109">
        <f>+R25+S25</f>
        <v>1856281</v>
      </c>
      <c r="U25" s="110"/>
      <c r="V25" s="92">
        <f>SUM(R25,J25)/2</f>
        <v>2008900</v>
      </c>
      <c r="W25" s="28">
        <f>V25*19%</f>
        <v>381691</v>
      </c>
      <c r="X25" s="92">
        <f>SUM(W25,V25)</f>
        <v>2390591</v>
      </c>
      <c r="Y25" s="94">
        <f>X25*H25</f>
        <v>4781182</v>
      </c>
    </row>
    <row r="26" spans="1:29" ht="308.25" customHeight="1">
      <c r="A26" s="131"/>
      <c r="B26" s="241" t="s">
        <v>116</v>
      </c>
      <c r="C26" s="242"/>
      <c r="D26" s="247" t="s">
        <v>117</v>
      </c>
      <c r="E26" s="248"/>
      <c r="F26" s="32"/>
      <c r="G26" s="33" t="s">
        <v>20</v>
      </c>
      <c r="H26" s="33">
        <v>2</v>
      </c>
      <c r="I26" s="103"/>
      <c r="J26" s="60">
        <v>4033600</v>
      </c>
      <c r="K26" s="61">
        <f>+J26*19%</f>
        <v>766384</v>
      </c>
      <c r="L26" s="8">
        <f>+J26+K26</f>
        <v>4799984</v>
      </c>
      <c r="M26" s="140"/>
      <c r="N26" s="68">
        <v>6500000</v>
      </c>
      <c r="O26" s="62">
        <f>+N26*19%</f>
        <v>1235000</v>
      </c>
      <c r="P26" s="8">
        <f>+N26+O26</f>
        <v>7735000</v>
      </c>
      <c r="Q26" s="104"/>
      <c r="R26" s="62">
        <v>4689600</v>
      </c>
      <c r="S26" s="62">
        <f>+R26*19%</f>
        <v>891024</v>
      </c>
      <c r="T26" s="109">
        <f>+R26+S26</f>
        <v>5580624</v>
      </c>
      <c r="U26" s="110"/>
      <c r="V26" s="72">
        <f>SUM(R26,J26)/2</f>
        <v>4361600</v>
      </c>
      <c r="W26" s="69">
        <f>V26*19%</f>
        <v>828704</v>
      </c>
      <c r="X26" s="72">
        <f>SUM(W26,V26)</f>
        <v>5190304</v>
      </c>
      <c r="Y26" s="94">
        <f>X26*H26</f>
        <v>10380608</v>
      </c>
    </row>
    <row r="27" spans="1:29" ht="54" customHeight="1" thickBot="1">
      <c r="A27" s="131"/>
      <c r="B27" s="84"/>
      <c r="C27" s="84"/>
      <c r="D27" s="84"/>
      <c r="E27" s="84"/>
      <c r="F27" s="84"/>
      <c r="G27" s="84"/>
      <c r="H27" s="84"/>
      <c r="J27" s="96"/>
      <c r="K27" s="97"/>
      <c r="L27" s="97"/>
      <c r="M27" s="117"/>
      <c r="N27" s="97"/>
      <c r="O27" s="97"/>
      <c r="P27" s="97"/>
      <c r="Q27" s="97"/>
      <c r="R27" s="97"/>
      <c r="S27" s="97"/>
      <c r="T27" s="97"/>
      <c r="U27" s="110"/>
      <c r="V27" s="70"/>
      <c r="W27" s="70"/>
      <c r="X27" s="70"/>
      <c r="Y27" s="95">
        <f>SUM(Y23:Y26)</f>
        <v>32629086</v>
      </c>
    </row>
    <row r="28" spans="1:29" s="128" customFormat="1" ht="53.25" customHeight="1" thickBot="1">
      <c r="A28" s="131"/>
      <c r="C28" s="129"/>
      <c r="D28" s="129"/>
      <c r="E28" s="129"/>
      <c r="F28" s="129"/>
      <c r="G28" s="129"/>
      <c r="H28" s="129"/>
      <c r="U28" s="129"/>
      <c r="V28" s="148"/>
      <c r="W28" s="148"/>
      <c r="X28" s="148"/>
      <c r="Y28" s="148"/>
    </row>
    <row r="29" spans="1:29" ht="74.25" customHeight="1" thickBot="1">
      <c r="A29" s="131"/>
      <c r="B29" s="262" t="s">
        <v>153</v>
      </c>
      <c r="C29" s="263"/>
      <c r="D29" s="263"/>
      <c r="E29" s="263"/>
      <c r="F29" s="263"/>
      <c r="G29" s="263"/>
      <c r="H29" s="264"/>
      <c r="J29" s="84"/>
      <c r="K29" s="84"/>
      <c r="L29" s="84"/>
      <c r="N29" s="84"/>
      <c r="O29" s="84"/>
      <c r="P29" s="84"/>
      <c r="R29" s="84"/>
      <c r="S29" s="84"/>
      <c r="T29" s="84"/>
      <c r="V29" s="73"/>
      <c r="W29" s="73"/>
      <c r="X29" s="260" t="s">
        <v>152</v>
      </c>
      <c r="Y29" s="260"/>
    </row>
    <row r="30" spans="1:29" s="84" customFormat="1" ht="71.25" customHeight="1" thickBot="1">
      <c r="A30" s="128"/>
      <c r="B30" s="257" t="s">
        <v>151</v>
      </c>
      <c r="C30" s="258"/>
      <c r="D30" s="258"/>
      <c r="E30" s="258"/>
      <c r="F30" s="258"/>
      <c r="G30" s="258"/>
      <c r="H30" s="259"/>
      <c r="M30" s="128"/>
      <c r="U30" s="87"/>
      <c r="V30" s="74"/>
      <c r="W30" s="74"/>
      <c r="X30" s="261">
        <f>+Y27+Y19</f>
        <v>46693331.463333338</v>
      </c>
      <c r="Y30" s="261"/>
      <c r="Z30" s="128"/>
      <c r="AA30" s="128"/>
      <c r="AB30" s="128"/>
      <c r="AC30" s="128"/>
    </row>
    <row r="31" spans="1:29" s="84" customFormat="1" ht="15.95" customHeight="1">
      <c r="A31" s="128"/>
      <c r="M31" s="128"/>
      <c r="U31" s="87"/>
      <c r="Z31" s="128"/>
      <c r="AA31" s="128"/>
      <c r="AB31" s="128"/>
      <c r="AC31" s="128"/>
    </row>
    <row r="32" spans="1:29" s="84" customFormat="1">
      <c r="A32" s="128"/>
      <c r="M32" s="128"/>
      <c r="U32" s="87"/>
      <c r="Z32" s="128"/>
      <c r="AA32" s="128"/>
      <c r="AB32" s="128"/>
      <c r="AC32" s="128"/>
    </row>
    <row r="33" spans="1:29" s="84" customFormat="1">
      <c r="A33" s="128"/>
      <c r="M33" s="128"/>
      <c r="U33" s="87"/>
      <c r="Z33" s="128"/>
      <c r="AA33" s="128"/>
      <c r="AB33" s="128"/>
      <c r="AC33" s="128"/>
    </row>
    <row r="34" spans="1:29" s="84" customFormat="1">
      <c r="A34" s="128"/>
      <c r="M34" s="128"/>
      <c r="U34" s="87"/>
      <c r="Z34" s="128"/>
      <c r="AA34" s="128"/>
      <c r="AB34" s="128"/>
      <c r="AC34" s="128"/>
    </row>
    <row r="35" spans="1:29" s="84" customFormat="1">
      <c r="A35" s="128"/>
      <c r="M35" s="128"/>
      <c r="U35" s="87"/>
      <c r="Z35" s="128"/>
      <c r="AA35" s="128"/>
      <c r="AB35" s="128"/>
      <c r="AC35" s="128"/>
    </row>
    <row r="36" spans="1:29" s="84" customFormat="1">
      <c r="A36" s="128"/>
      <c r="M36" s="128"/>
      <c r="U36" s="87"/>
      <c r="Z36" s="128"/>
      <c r="AA36" s="128"/>
      <c r="AB36" s="128"/>
      <c r="AC36" s="128"/>
    </row>
    <row r="37" spans="1:29" s="84" customFormat="1">
      <c r="A37" s="128"/>
      <c r="M37" s="128"/>
      <c r="U37" s="87"/>
      <c r="Z37" s="128"/>
      <c r="AA37" s="128"/>
      <c r="AB37" s="128"/>
      <c r="AC37" s="128"/>
    </row>
    <row r="38" spans="1:29" s="84" customFormat="1">
      <c r="A38" s="128"/>
      <c r="M38" s="128"/>
      <c r="U38" s="87"/>
      <c r="Z38" s="128"/>
      <c r="AA38" s="128"/>
      <c r="AB38" s="128"/>
      <c r="AC38" s="128"/>
    </row>
    <row r="39" spans="1:29" s="84" customFormat="1">
      <c r="A39" s="128"/>
      <c r="M39" s="128"/>
      <c r="U39" s="87"/>
      <c r="Z39" s="128"/>
      <c r="AA39" s="128"/>
      <c r="AB39" s="128"/>
      <c r="AC39" s="128"/>
    </row>
    <row r="40" spans="1:29" s="84" customFormat="1">
      <c r="A40" s="128"/>
      <c r="M40" s="128"/>
      <c r="U40" s="87"/>
      <c r="Z40" s="128"/>
      <c r="AA40" s="128"/>
      <c r="AB40" s="128"/>
      <c r="AC40" s="128"/>
    </row>
    <row r="41" spans="1:29" s="84" customFormat="1">
      <c r="A41" s="128"/>
      <c r="M41" s="128"/>
      <c r="U41" s="87"/>
      <c r="Z41" s="128"/>
      <c r="AA41" s="128"/>
      <c r="AB41" s="128"/>
      <c r="AC41" s="128"/>
    </row>
    <row r="42" spans="1:29" s="84" customFormat="1">
      <c r="A42" s="128"/>
      <c r="M42" s="128"/>
      <c r="U42" s="87"/>
      <c r="Z42" s="128"/>
      <c r="AA42" s="128"/>
      <c r="AB42" s="128"/>
      <c r="AC42" s="128"/>
    </row>
    <row r="43" spans="1:29" s="84" customFormat="1">
      <c r="A43" s="128"/>
      <c r="M43" s="128"/>
      <c r="U43" s="87"/>
      <c r="Z43" s="128"/>
      <c r="AA43" s="128"/>
      <c r="AB43" s="128"/>
      <c r="AC43" s="128"/>
    </row>
    <row r="44" spans="1:29" s="84" customFormat="1">
      <c r="A44" s="128"/>
      <c r="M44" s="128"/>
      <c r="U44" s="87"/>
      <c r="Z44" s="128"/>
      <c r="AA44" s="128"/>
      <c r="AB44" s="128"/>
      <c r="AC44" s="128"/>
    </row>
    <row r="45" spans="1:29" s="84" customFormat="1">
      <c r="A45" s="128"/>
      <c r="M45" s="128"/>
      <c r="U45" s="87"/>
      <c r="Z45" s="128"/>
      <c r="AA45" s="128"/>
      <c r="AB45" s="128"/>
      <c r="AC45" s="128"/>
    </row>
    <row r="46" spans="1:29" s="84" customFormat="1">
      <c r="A46" s="128"/>
      <c r="M46" s="128"/>
      <c r="U46" s="87"/>
      <c r="Z46" s="128"/>
      <c r="AA46" s="128"/>
      <c r="AB46" s="128"/>
      <c r="AC46" s="128"/>
    </row>
    <row r="47" spans="1:29" s="84" customFormat="1">
      <c r="A47" s="128"/>
      <c r="M47" s="128"/>
      <c r="U47" s="87"/>
      <c r="Z47" s="128"/>
      <c r="AA47" s="128"/>
      <c r="AB47" s="128"/>
      <c r="AC47" s="128"/>
    </row>
    <row r="48" spans="1:29" s="84" customFormat="1">
      <c r="A48" s="128"/>
      <c r="M48" s="128"/>
      <c r="U48" s="87"/>
      <c r="Z48" s="128"/>
      <c r="AA48" s="128"/>
      <c r="AB48" s="128"/>
      <c r="AC48" s="128"/>
    </row>
    <row r="49" spans="1:29" s="84" customFormat="1">
      <c r="A49" s="128"/>
      <c r="M49" s="128"/>
      <c r="U49" s="87"/>
      <c r="Z49" s="128"/>
      <c r="AA49" s="128"/>
      <c r="AB49" s="128"/>
      <c r="AC49" s="128"/>
    </row>
    <row r="50" spans="1:29" s="84" customFormat="1">
      <c r="A50" s="128"/>
      <c r="M50" s="128"/>
      <c r="U50" s="87"/>
      <c r="Z50" s="128"/>
      <c r="AA50" s="128"/>
      <c r="AB50" s="128"/>
      <c r="AC50" s="128"/>
    </row>
    <row r="51" spans="1:29" s="84" customFormat="1">
      <c r="A51" s="128"/>
      <c r="M51" s="128"/>
      <c r="U51" s="87"/>
      <c r="Z51" s="128"/>
      <c r="AA51" s="128"/>
      <c r="AB51" s="128"/>
      <c r="AC51" s="128"/>
    </row>
    <row r="52" spans="1:29" s="84" customFormat="1">
      <c r="A52" s="128"/>
      <c r="M52" s="128"/>
      <c r="U52" s="87"/>
      <c r="Z52" s="128"/>
      <c r="AA52" s="128"/>
      <c r="AB52" s="128"/>
      <c r="AC52" s="128"/>
    </row>
    <row r="53" spans="1:29" s="84" customFormat="1">
      <c r="A53" s="128"/>
      <c r="M53" s="128"/>
      <c r="U53" s="87"/>
      <c r="Z53" s="128"/>
      <c r="AA53" s="128"/>
      <c r="AB53" s="128"/>
      <c r="AC53" s="128"/>
    </row>
    <row r="54" spans="1:29" s="84" customFormat="1">
      <c r="A54" s="128"/>
      <c r="M54" s="128"/>
      <c r="U54" s="87"/>
      <c r="Z54" s="128"/>
      <c r="AA54" s="128"/>
      <c r="AB54" s="128"/>
      <c r="AC54" s="128"/>
    </row>
    <row r="55" spans="1:29" s="84" customFormat="1">
      <c r="A55" s="128"/>
      <c r="M55" s="128"/>
      <c r="U55" s="87"/>
      <c r="Z55" s="128"/>
      <c r="AA55" s="128"/>
      <c r="AB55" s="128"/>
      <c r="AC55" s="128"/>
    </row>
    <row r="56" spans="1:29" s="84" customFormat="1">
      <c r="A56" s="128"/>
      <c r="M56" s="128"/>
      <c r="U56" s="87"/>
      <c r="Z56" s="128"/>
      <c r="AA56" s="128"/>
      <c r="AB56" s="128"/>
      <c r="AC56" s="128"/>
    </row>
    <row r="57" spans="1:29" s="84" customFormat="1">
      <c r="A57" s="128"/>
      <c r="M57" s="128"/>
      <c r="U57" s="87"/>
      <c r="Z57" s="128"/>
      <c r="AA57" s="128"/>
      <c r="AB57" s="128"/>
      <c r="AC57" s="128"/>
    </row>
    <row r="58" spans="1:29" s="84" customFormat="1">
      <c r="A58" s="128"/>
      <c r="M58" s="128"/>
      <c r="U58" s="87"/>
      <c r="Z58" s="128"/>
      <c r="AA58" s="128"/>
      <c r="AB58" s="128"/>
      <c r="AC58" s="128"/>
    </row>
    <row r="59" spans="1:29" s="84" customFormat="1">
      <c r="A59" s="128"/>
      <c r="M59" s="128"/>
      <c r="U59" s="87"/>
      <c r="Z59" s="128"/>
      <c r="AA59" s="128"/>
      <c r="AB59" s="128"/>
      <c r="AC59" s="128"/>
    </row>
    <row r="60" spans="1:29" s="84" customFormat="1">
      <c r="A60" s="128"/>
      <c r="M60" s="128"/>
      <c r="U60" s="87"/>
      <c r="Z60" s="128"/>
      <c r="AA60" s="128"/>
      <c r="AB60" s="128"/>
      <c r="AC60" s="128"/>
    </row>
    <row r="61" spans="1:29" s="84" customFormat="1">
      <c r="A61" s="128"/>
      <c r="M61" s="128"/>
      <c r="U61" s="87"/>
      <c r="Z61" s="128"/>
      <c r="AA61" s="128"/>
      <c r="AB61" s="128"/>
      <c r="AC61" s="128"/>
    </row>
    <row r="62" spans="1:29" s="84" customFormat="1">
      <c r="A62" s="128"/>
      <c r="M62" s="128"/>
      <c r="U62" s="87"/>
      <c r="Z62" s="128"/>
      <c r="AA62" s="128"/>
      <c r="AB62" s="128"/>
      <c r="AC62" s="128"/>
    </row>
    <row r="63" spans="1:29" s="84" customFormat="1">
      <c r="A63" s="128"/>
      <c r="M63" s="128"/>
      <c r="U63" s="87"/>
      <c r="Z63" s="128"/>
      <c r="AA63" s="128"/>
      <c r="AB63" s="128"/>
      <c r="AC63" s="128"/>
    </row>
    <row r="64" spans="1:29" s="84" customFormat="1">
      <c r="A64" s="128"/>
      <c r="M64" s="128"/>
      <c r="U64" s="87"/>
      <c r="Z64" s="128"/>
      <c r="AA64" s="128"/>
      <c r="AB64" s="128"/>
      <c r="AC64" s="128"/>
    </row>
    <row r="65" spans="1:29" s="84" customFormat="1">
      <c r="A65" s="128"/>
      <c r="M65" s="128"/>
      <c r="U65" s="87"/>
      <c r="Z65" s="128"/>
      <c r="AA65" s="128"/>
      <c r="AB65" s="128"/>
      <c r="AC65" s="128"/>
    </row>
    <row r="66" spans="1:29" s="84" customFormat="1">
      <c r="A66" s="128"/>
      <c r="M66" s="128"/>
      <c r="U66" s="87"/>
      <c r="Z66" s="128"/>
      <c r="AA66" s="128"/>
      <c r="AB66" s="128"/>
      <c r="AC66" s="128"/>
    </row>
    <row r="67" spans="1:29" s="84" customFormat="1">
      <c r="A67" s="128"/>
      <c r="M67" s="128"/>
      <c r="U67" s="87"/>
      <c r="Z67" s="128"/>
      <c r="AA67" s="128"/>
      <c r="AB67" s="128"/>
      <c r="AC67" s="128"/>
    </row>
    <row r="68" spans="1:29" s="84" customFormat="1">
      <c r="A68" s="128"/>
      <c r="M68" s="128"/>
      <c r="U68" s="87"/>
      <c r="Z68" s="128"/>
      <c r="AA68" s="128"/>
      <c r="AB68" s="128"/>
      <c r="AC68" s="128"/>
    </row>
  </sheetData>
  <mergeCells count="54">
    <mergeCell ref="B30:H30"/>
    <mergeCell ref="X29:Y29"/>
    <mergeCell ref="X30:Y30"/>
    <mergeCell ref="B29:H29"/>
    <mergeCell ref="V2:Y3"/>
    <mergeCell ref="B22:C22"/>
    <mergeCell ref="B23:C23"/>
    <mergeCell ref="B24:C24"/>
    <mergeCell ref="B26:C26"/>
    <mergeCell ref="D26:E26"/>
    <mergeCell ref="B21:H21"/>
    <mergeCell ref="J21:L21"/>
    <mergeCell ref="N21:P21"/>
    <mergeCell ref="R21:T21"/>
    <mergeCell ref="V21:Y21"/>
    <mergeCell ref="B2:H3"/>
    <mergeCell ref="J2:L3"/>
    <mergeCell ref="B4:C4"/>
    <mergeCell ref="D4:E4"/>
    <mergeCell ref="B5:C5"/>
    <mergeCell ref="D5:E5"/>
    <mergeCell ref="D9:E9"/>
    <mergeCell ref="B10:C10"/>
    <mergeCell ref="D10:E10"/>
    <mergeCell ref="D13:E13"/>
    <mergeCell ref="B6:C6"/>
    <mergeCell ref="D6:E6"/>
    <mergeCell ref="B7:C7"/>
    <mergeCell ref="D7:E7"/>
    <mergeCell ref="B8:C8"/>
    <mergeCell ref="D8:E8"/>
    <mergeCell ref="B25:C25"/>
    <mergeCell ref="B18:C18"/>
    <mergeCell ref="D22:E22"/>
    <mergeCell ref="D23:E23"/>
    <mergeCell ref="D24:E24"/>
    <mergeCell ref="D25:E25"/>
    <mergeCell ref="D18:E18"/>
    <mergeCell ref="N2:P3"/>
    <mergeCell ref="R2:T3"/>
    <mergeCell ref="B16:C16"/>
    <mergeCell ref="D16:E16"/>
    <mergeCell ref="B17:C17"/>
    <mergeCell ref="D17:E17"/>
    <mergeCell ref="B14:C14"/>
    <mergeCell ref="D14:E14"/>
    <mergeCell ref="B15:C15"/>
    <mergeCell ref="D15:E15"/>
    <mergeCell ref="B11:C11"/>
    <mergeCell ref="D11:E11"/>
    <mergeCell ref="B12:C12"/>
    <mergeCell ref="D12:E12"/>
    <mergeCell ref="B13:C13"/>
    <mergeCell ref="B9:C9"/>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48"/>
  <sheetViews>
    <sheetView zoomScale="70" zoomScaleNormal="70" workbookViewId="0">
      <pane xSplit="15" topLeftCell="P1" activePane="topRight" state="frozen"/>
      <selection pane="topRight" activeCell="O11" sqref="O11"/>
    </sheetView>
  </sheetViews>
  <sheetFormatPr baseColWidth="10" defaultRowHeight="15.75"/>
  <cols>
    <col min="1" max="1" width="6" style="117" customWidth="1"/>
    <col min="3" max="4" width="11" customWidth="1"/>
    <col min="5" max="5" width="13.875" customWidth="1"/>
    <col min="6" max="9" width="11" customWidth="1"/>
    <col min="10" max="10" width="5.125" customWidth="1"/>
    <col min="11" max="11" width="0.75" customWidth="1"/>
    <col min="12" max="12" width="11" customWidth="1"/>
    <col min="13" max="13" width="33.75" customWidth="1"/>
    <col min="14" max="14" width="9.75" customWidth="1"/>
    <col min="15" max="15" width="8" customWidth="1"/>
    <col min="16" max="16" width="9.625" style="117" customWidth="1"/>
    <col min="17" max="18" width="26.875" customWidth="1"/>
    <col min="19" max="19" width="28.625" customWidth="1"/>
    <col min="20" max="20" width="11" style="117"/>
    <col min="21" max="22" width="27.875" customWidth="1"/>
    <col min="23" max="23" width="26.375" customWidth="1"/>
    <col min="24" max="24" width="4.375" style="117" customWidth="1"/>
    <col min="25" max="26" width="26.5" customWidth="1"/>
    <col min="27" max="27" width="26.375" customWidth="1"/>
    <col min="28" max="29" width="11" style="117"/>
    <col min="30" max="30" width="21.625" customWidth="1"/>
    <col min="31" max="32" width="21.375" customWidth="1"/>
    <col min="33" max="33" width="26.125" customWidth="1"/>
    <col min="34" max="55" width="11" style="117"/>
  </cols>
  <sheetData>
    <row r="1" spans="2:33" ht="42" customHeight="1">
      <c r="B1" s="285" t="s">
        <v>31</v>
      </c>
      <c r="C1" s="285"/>
      <c r="D1" s="285"/>
      <c r="E1" s="285"/>
      <c r="F1" s="285"/>
      <c r="G1" s="285"/>
      <c r="H1" s="285"/>
      <c r="I1" s="285"/>
      <c r="J1" s="285"/>
      <c r="K1" s="285"/>
      <c r="L1" s="285"/>
      <c r="M1" s="285"/>
      <c r="N1" s="285"/>
      <c r="O1" s="285"/>
      <c r="Q1" s="286" t="s">
        <v>32</v>
      </c>
      <c r="R1" s="286"/>
      <c r="S1" s="286"/>
      <c r="U1" s="286" t="s">
        <v>46</v>
      </c>
      <c r="V1" s="286"/>
      <c r="W1" s="286"/>
      <c r="Y1" s="286" t="s">
        <v>47</v>
      </c>
      <c r="Z1" s="286"/>
      <c r="AA1" s="286"/>
      <c r="AD1" s="308" t="s">
        <v>121</v>
      </c>
      <c r="AE1" s="308"/>
      <c r="AF1" s="308"/>
      <c r="AG1" s="308"/>
    </row>
    <row r="2" spans="2:33" ht="15.95" customHeight="1">
      <c r="B2" s="285"/>
      <c r="C2" s="285"/>
      <c r="D2" s="285"/>
      <c r="E2" s="285"/>
      <c r="F2" s="285"/>
      <c r="G2" s="285"/>
      <c r="H2" s="285"/>
      <c r="I2" s="285"/>
      <c r="J2" s="285"/>
      <c r="K2" s="285"/>
      <c r="L2" s="285"/>
      <c r="M2" s="285"/>
      <c r="N2" s="285"/>
      <c r="O2" s="285"/>
      <c r="Q2" s="286"/>
      <c r="R2" s="286"/>
      <c r="S2" s="286"/>
      <c r="U2" s="286"/>
      <c r="V2" s="286"/>
      <c r="W2" s="286"/>
      <c r="Y2" s="286"/>
      <c r="Z2" s="286"/>
      <c r="AA2" s="286"/>
      <c r="AD2" s="308"/>
      <c r="AE2" s="308"/>
      <c r="AF2" s="308"/>
      <c r="AG2" s="308"/>
    </row>
    <row r="3" spans="2:33" ht="66" customHeight="1">
      <c r="B3" s="309" t="s">
        <v>25</v>
      </c>
      <c r="C3" s="310"/>
      <c r="D3" s="310"/>
      <c r="E3" s="310"/>
      <c r="F3" s="311" t="s">
        <v>26</v>
      </c>
      <c r="G3" s="310"/>
      <c r="H3" s="310"/>
      <c r="I3" s="310"/>
      <c r="J3" s="310"/>
      <c r="K3" s="310"/>
      <c r="L3" s="310"/>
      <c r="M3" s="1" t="s">
        <v>27</v>
      </c>
      <c r="N3" s="1" t="s">
        <v>28</v>
      </c>
      <c r="O3" s="1" t="s">
        <v>29</v>
      </c>
      <c r="P3" s="118"/>
      <c r="Q3" s="1" t="s">
        <v>30</v>
      </c>
      <c r="R3" s="22" t="s">
        <v>142</v>
      </c>
      <c r="S3" s="25" t="s">
        <v>144</v>
      </c>
      <c r="T3" s="118"/>
      <c r="U3" s="1" t="s">
        <v>30</v>
      </c>
      <c r="V3" s="22" t="s">
        <v>142</v>
      </c>
      <c r="W3" s="25" t="s">
        <v>144</v>
      </c>
      <c r="X3" s="118"/>
      <c r="Y3" s="1" t="s">
        <v>30</v>
      </c>
      <c r="Z3" s="22" t="s">
        <v>142</v>
      </c>
      <c r="AA3" s="25" t="s">
        <v>144</v>
      </c>
      <c r="AB3" s="118"/>
      <c r="AD3" s="10" t="s">
        <v>122</v>
      </c>
      <c r="AE3" s="10" t="s">
        <v>123</v>
      </c>
      <c r="AF3" s="26" t="s">
        <v>124</v>
      </c>
      <c r="AG3" s="27" t="s">
        <v>143</v>
      </c>
    </row>
    <row r="4" spans="2:33" ht="210.75" customHeight="1">
      <c r="B4" s="300" t="s">
        <v>3</v>
      </c>
      <c r="C4" s="301"/>
      <c r="D4" s="301"/>
      <c r="E4" s="301"/>
      <c r="F4" s="289" t="s">
        <v>4</v>
      </c>
      <c r="G4" s="290"/>
      <c r="H4" s="290"/>
      <c r="I4" s="290"/>
      <c r="J4" s="290"/>
      <c r="K4" s="290"/>
      <c r="L4" s="290"/>
      <c r="M4" s="2"/>
      <c r="N4" s="2" t="s">
        <v>2</v>
      </c>
      <c r="O4" s="2">
        <v>1</v>
      </c>
      <c r="P4" s="118"/>
      <c r="Q4" s="71">
        <v>4550000</v>
      </c>
      <c r="R4" s="47">
        <f>+Q4*19%</f>
        <v>864500</v>
      </c>
      <c r="S4" s="4">
        <f>+Q4+R4</f>
        <v>5414500</v>
      </c>
      <c r="T4" s="141"/>
      <c r="U4" s="185">
        <v>5500000</v>
      </c>
      <c r="V4" s="47">
        <f>+U4*19%</f>
        <v>1045000</v>
      </c>
      <c r="W4" s="49">
        <f t="shared" ref="W4:W24" si="0">+U4+V4</f>
        <v>6545000</v>
      </c>
      <c r="X4" s="141"/>
      <c r="Y4" s="3">
        <v>5462184</v>
      </c>
      <c r="Z4" s="3">
        <f>+Y4*19%</f>
        <v>1037814.96</v>
      </c>
      <c r="AA4" s="4">
        <f>+Y4+Z4</f>
        <v>6499998.96</v>
      </c>
      <c r="AB4" s="141"/>
      <c r="AC4" s="140"/>
      <c r="AD4" s="54">
        <f>SUM(U4,Y4)/2</f>
        <v>5481092</v>
      </c>
      <c r="AE4" s="55">
        <f>AD4*19%</f>
        <v>1041407.48</v>
      </c>
      <c r="AF4" s="56">
        <f>AD4+AE4</f>
        <v>6522499.4800000004</v>
      </c>
      <c r="AG4" s="57">
        <f>AF4*O4</f>
        <v>6522499.4800000004</v>
      </c>
    </row>
    <row r="5" spans="2:33" ht="150" customHeight="1">
      <c r="B5" s="294" t="s">
        <v>6</v>
      </c>
      <c r="C5" s="295"/>
      <c r="D5" s="295"/>
      <c r="E5" s="296"/>
      <c r="F5" s="297" t="s">
        <v>147</v>
      </c>
      <c r="G5" s="298"/>
      <c r="H5" s="298"/>
      <c r="I5" s="298"/>
      <c r="J5" s="298"/>
      <c r="K5" s="298"/>
      <c r="L5" s="299"/>
      <c r="M5" s="2"/>
      <c r="N5" s="2" t="s">
        <v>2</v>
      </c>
      <c r="O5" s="2">
        <v>5</v>
      </c>
      <c r="P5" s="118"/>
      <c r="Q5" s="3">
        <v>55600</v>
      </c>
      <c r="R5" s="3">
        <f t="shared" ref="R5:R29" si="1">+Q5*19%</f>
        <v>10564</v>
      </c>
      <c r="S5" s="4">
        <f t="shared" ref="S5:S27" si="2">+Q5+R5</f>
        <v>66164</v>
      </c>
      <c r="T5" s="141"/>
      <c r="U5" s="47">
        <v>45000</v>
      </c>
      <c r="V5" s="47">
        <f t="shared" ref="V5:V29" si="3">+U5*19%</f>
        <v>8550</v>
      </c>
      <c r="W5" s="49">
        <f t="shared" si="0"/>
        <v>53550</v>
      </c>
      <c r="X5" s="141"/>
      <c r="Y5" s="3">
        <v>44033</v>
      </c>
      <c r="Z5" s="3">
        <f t="shared" ref="Z5:Z24" si="4">+Y5*19%</f>
        <v>8366.27</v>
      </c>
      <c r="AA5" s="4">
        <f t="shared" ref="AA5:AA24" si="5">+Y5+Z5</f>
        <v>52399.270000000004</v>
      </c>
      <c r="AB5" s="141"/>
      <c r="AC5" s="140"/>
      <c r="AD5" s="54">
        <f t="shared" ref="AD5:AD24" si="6">SUM(Q5,U5,Y5)/3</f>
        <v>48211</v>
      </c>
      <c r="AE5" s="55">
        <f t="shared" ref="AE5:AE11" si="7">AD5*19%</f>
        <v>9160.09</v>
      </c>
      <c r="AF5" s="56">
        <f t="shared" ref="AF5:AF11" si="8">AD5+AE5</f>
        <v>57371.09</v>
      </c>
      <c r="AG5" s="57">
        <f t="shared" ref="AG5:AG24" si="9">AF5*O5</f>
        <v>286855.44999999995</v>
      </c>
    </row>
    <row r="6" spans="2:33" ht="150" customHeight="1">
      <c r="B6" s="294" t="s">
        <v>6</v>
      </c>
      <c r="C6" s="295"/>
      <c r="D6" s="295"/>
      <c r="E6" s="296"/>
      <c r="F6" s="297" t="s">
        <v>34</v>
      </c>
      <c r="G6" s="298"/>
      <c r="H6" s="298"/>
      <c r="I6" s="298"/>
      <c r="J6" s="298"/>
      <c r="K6" s="298"/>
      <c r="L6" s="299"/>
      <c r="M6" s="2"/>
      <c r="N6" s="2" t="s">
        <v>2</v>
      </c>
      <c r="O6" s="2">
        <v>4</v>
      </c>
      <c r="P6" s="118"/>
      <c r="Q6" s="3">
        <v>55600</v>
      </c>
      <c r="R6" s="3">
        <f t="shared" si="1"/>
        <v>10564</v>
      </c>
      <c r="S6" s="4">
        <f t="shared" si="2"/>
        <v>66164</v>
      </c>
      <c r="T6" s="141"/>
      <c r="U6" s="47">
        <v>49000</v>
      </c>
      <c r="V6" s="47">
        <f t="shared" si="3"/>
        <v>9310</v>
      </c>
      <c r="W6" s="49">
        <f t="shared" si="0"/>
        <v>58310</v>
      </c>
      <c r="X6" s="141"/>
      <c r="Y6" s="3">
        <v>44789</v>
      </c>
      <c r="Z6" s="3">
        <f t="shared" si="4"/>
        <v>8509.91</v>
      </c>
      <c r="AA6" s="4">
        <f t="shared" si="5"/>
        <v>53298.91</v>
      </c>
      <c r="AB6" s="141"/>
      <c r="AC6" s="140"/>
      <c r="AD6" s="54">
        <f t="shared" si="6"/>
        <v>49796.333333333336</v>
      </c>
      <c r="AE6" s="55">
        <f t="shared" si="7"/>
        <v>9461.3033333333333</v>
      </c>
      <c r="AF6" s="56">
        <f t="shared" si="8"/>
        <v>59257.636666666673</v>
      </c>
      <c r="AG6" s="57">
        <f t="shared" si="9"/>
        <v>237030.54666666669</v>
      </c>
    </row>
    <row r="7" spans="2:33" ht="150" customHeight="1">
      <c r="B7" s="294" t="s">
        <v>6</v>
      </c>
      <c r="C7" s="295"/>
      <c r="D7" s="295"/>
      <c r="E7" s="296"/>
      <c r="F7" s="297" t="s">
        <v>33</v>
      </c>
      <c r="G7" s="298"/>
      <c r="H7" s="298"/>
      <c r="I7" s="298"/>
      <c r="J7" s="298"/>
      <c r="K7" s="298"/>
      <c r="L7" s="299"/>
      <c r="M7" s="2"/>
      <c r="N7" s="2" t="s">
        <v>2</v>
      </c>
      <c r="O7" s="2">
        <v>4</v>
      </c>
      <c r="P7" s="118"/>
      <c r="Q7" s="3">
        <v>55600</v>
      </c>
      <c r="R7" s="3">
        <f t="shared" si="1"/>
        <v>10564</v>
      </c>
      <c r="S7" s="4">
        <f t="shared" si="2"/>
        <v>66164</v>
      </c>
      <c r="T7" s="141"/>
      <c r="U7" s="47">
        <v>55000</v>
      </c>
      <c r="V7" s="47">
        <f t="shared" si="3"/>
        <v>10450</v>
      </c>
      <c r="W7" s="49">
        <f t="shared" si="0"/>
        <v>65450</v>
      </c>
      <c r="X7" s="141"/>
      <c r="Y7" s="3">
        <v>50042</v>
      </c>
      <c r="Z7" s="3">
        <f t="shared" si="4"/>
        <v>9507.98</v>
      </c>
      <c r="AA7" s="4">
        <f t="shared" si="5"/>
        <v>59549.979999999996</v>
      </c>
      <c r="AB7" s="141"/>
      <c r="AC7" s="140"/>
      <c r="AD7" s="54">
        <f t="shared" si="6"/>
        <v>53547.333333333336</v>
      </c>
      <c r="AE7" s="55">
        <f t="shared" si="7"/>
        <v>10173.993333333334</v>
      </c>
      <c r="AF7" s="56">
        <f t="shared" si="8"/>
        <v>63721.326666666668</v>
      </c>
      <c r="AG7" s="57">
        <f t="shared" si="9"/>
        <v>254885.30666666667</v>
      </c>
    </row>
    <row r="8" spans="2:33" ht="195.75" customHeight="1">
      <c r="B8" s="300" t="s">
        <v>7</v>
      </c>
      <c r="C8" s="288"/>
      <c r="D8" s="288"/>
      <c r="E8" s="288"/>
      <c r="F8" s="289" t="s">
        <v>8</v>
      </c>
      <c r="G8" s="290"/>
      <c r="H8" s="290"/>
      <c r="I8" s="290"/>
      <c r="J8" s="290"/>
      <c r="K8" s="290"/>
      <c r="L8" s="290"/>
      <c r="M8" s="2"/>
      <c r="N8" s="2" t="s">
        <v>2</v>
      </c>
      <c r="O8" s="2">
        <v>1</v>
      </c>
      <c r="P8" s="118"/>
      <c r="Q8" s="12">
        <v>349000</v>
      </c>
      <c r="R8" s="3">
        <f t="shared" si="1"/>
        <v>66310</v>
      </c>
      <c r="S8" s="4">
        <f t="shared" si="2"/>
        <v>415310</v>
      </c>
      <c r="T8" s="141"/>
      <c r="U8" s="47">
        <v>370000</v>
      </c>
      <c r="V8" s="47">
        <f t="shared" si="3"/>
        <v>70300</v>
      </c>
      <c r="W8" s="49">
        <f t="shared" si="0"/>
        <v>440300</v>
      </c>
      <c r="X8" s="141"/>
      <c r="Y8" s="3">
        <v>487394</v>
      </c>
      <c r="Z8" s="3">
        <f t="shared" si="4"/>
        <v>92604.86</v>
      </c>
      <c r="AA8" s="4">
        <f t="shared" si="5"/>
        <v>579998.86</v>
      </c>
      <c r="AB8" s="141"/>
      <c r="AC8" s="140"/>
      <c r="AD8" s="54">
        <f t="shared" si="6"/>
        <v>402131.33333333331</v>
      </c>
      <c r="AE8" s="55">
        <f t="shared" si="7"/>
        <v>76404.953333333324</v>
      </c>
      <c r="AF8" s="56">
        <f t="shared" si="8"/>
        <v>478536.28666666662</v>
      </c>
      <c r="AG8" s="57">
        <f t="shared" si="9"/>
        <v>478536.28666666662</v>
      </c>
    </row>
    <row r="9" spans="2:33" ht="150" customHeight="1">
      <c r="B9" s="287" t="s">
        <v>9</v>
      </c>
      <c r="C9" s="288"/>
      <c r="D9" s="288"/>
      <c r="E9" s="288"/>
      <c r="F9" s="289" t="s">
        <v>10</v>
      </c>
      <c r="G9" s="290"/>
      <c r="H9" s="290"/>
      <c r="I9" s="290"/>
      <c r="J9" s="290"/>
      <c r="K9" s="290"/>
      <c r="L9" s="290"/>
      <c r="M9" s="2"/>
      <c r="N9" s="2" t="s">
        <v>2</v>
      </c>
      <c r="O9" s="2">
        <v>8</v>
      </c>
      <c r="P9" s="118"/>
      <c r="Q9" s="3">
        <v>69000</v>
      </c>
      <c r="R9" s="3">
        <f t="shared" si="1"/>
        <v>13110</v>
      </c>
      <c r="S9" s="4">
        <f t="shared" si="2"/>
        <v>82110</v>
      </c>
      <c r="T9" s="141"/>
      <c r="U9" s="47">
        <v>58600</v>
      </c>
      <c r="V9" s="47">
        <f t="shared" si="3"/>
        <v>11134</v>
      </c>
      <c r="W9" s="49">
        <f t="shared" si="0"/>
        <v>69734</v>
      </c>
      <c r="X9" s="141"/>
      <c r="Y9" s="3">
        <v>60000</v>
      </c>
      <c r="Z9" s="3">
        <f t="shared" si="4"/>
        <v>11400</v>
      </c>
      <c r="AA9" s="4">
        <f t="shared" si="5"/>
        <v>71400</v>
      </c>
      <c r="AB9" s="141"/>
      <c r="AC9" s="140"/>
      <c r="AD9" s="54">
        <f t="shared" si="6"/>
        <v>62533.333333333336</v>
      </c>
      <c r="AE9" s="55">
        <f>AD9*19%</f>
        <v>11881.333333333334</v>
      </c>
      <c r="AF9" s="56">
        <f t="shared" si="8"/>
        <v>74414.666666666672</v>
      </c>
      <c r="AG9" s="57">
        <f t="shared" si="9"/>
        <v>595317.33333333337</v>
      </c>
    </row>
    <row r="10" spans="2:33" ht="150" customHeight="1">
      <c r="B10" s="287" t="s">
        <v>11</v>
      </c>
      <c r="C10" s="288"/>
      <c r="D10" s="288"/>
      <c r="E10" s="288"/>
      <c r="F10" s="289" t="s">
        <v>48</v>
      </c>
      <c r="G10" s="290"/>
      <c r="H10" s="290"/>
      <c r="I10" s="290"/>
      <c r="J10" s="290"/>
      <c r="K10" s="290"/>
      <c r="L10" s="290"/>
      <c r="M10" s="2"/>
      <c r="N10" s="2" t="s">
        <v>2</v>
      </c>
      <c r="O10" s="2">
        <v>14</v>
      </c>
      <c r="P10" s="118"/>
      <c r="Q10" s="3">
        <v>3500</v>
      </c>
      <c r="R10" s="3">
        <f t="shared" si="1"/>
        <v>665</v>
      </c>
      <c r="S10" s="4">
        <f t="shared" si="2"/>
        <v>4165</v>
      </c>
      <c r="T10" s="141"/>
      <c r="U10" s="47">
        <v>3500</v>
      </c>
      <c r="V10" s="47">
        <f t="shared" si="3"/>
        <v>665</v>
      </c>
      <c r="W10" s="49">
        <f t="shared" si="0"/>
        <v>4165</v>
      </c>
      <c r="X10" s="141"/>
      <c r="Y10" s="3">
        <v>2100</v>
      </c>
      <c r="Z10" s="3">
        <f t="shared" si="4"/>
        <v>399</v>
      </c>
      <c r="AA10" s="4">
        <f t="shared" si="5"/>
        <v>2499</v>
      </c>
      <c r="AB10" s="141"/>
      <c r="AC10" s="140"/>
      <c r="AD10" s="54">
        <f t="shared" si="6"/>
        <v>3033.3333333333335</v>
      </c>
      <c r="AE10" s="55">
        <f t="shared" si="7"/>
        <v>576.33333333333337</v>
      </c>
      <c r="AF10" s="56">
        <f t="shared" si="8"/>
        <v>3609.666666666667</v>
      </c>
      <c r="AG10" s="57">
        <f t="shared" si="9"/>
        <v>50535.333333333336</v>
      </c>
    </row>
    <row r="11" spans="2:33" ht="150" customHeight="1">
      <c r="B11" s="300" t="s">
        <v>12</v>
      </c>
      <c r="C11" s="301"/>
      <c r="D11" s="301"/>
      <c r="E11" s="301"/>
      <c r="F11" s="289" t="s">
        <v>13</v>
      </c>
      <c r="G11" s="290"/>
      <c r="H11" s="290"/>
      <c r="I11" s="290"/>
      <c r="J11" s="290"/>
      <c r="K11" s="290"/>
      <c r="L11" s="290"/>
      <c r="M11" s="2"/>
      <c r="N11" s="2" t="s">
        <v>2</v>
      </c>
      <c r="O11" s="2">
        <v>2</v>
      </c>
      <c r="P11" s="118"/>
      <c r="Q11" s="12">
        <v>120000</v>
      </c>
      <c r="R11" s="3">
        <f t="shared" si="1"/>
        <v>22800</v>
      </c>
      <c r="S11" s="4">
        <f t="shared" si="2"/>
        <v>142800</v>
      </c>
      <c r="T11" s="141"/>
      <c r="U11" s="47">
        <v>132000</v>
      </c>
      <c r="V11" s="47">
        <f t="shared" si="3"/>
        <v>25080</v>
      </c>
      <c r="W11" s="49">
        <f t="shared" si="0"/>
        <v>157080</v>
      </c>
      <c r="X11" s="141"/>
      <c r="Y11" s="3">
        <v>168907</v>
      </c>
      <c r="Z11" s="3">
        <f t="shared" si="4"/>
        <v>32092.33</v>
      </c>
      <c r="AA11" s="4">
        <f t="shared" si="5"/>
        <v>200999.33000000002</v>
      </c>
      <c r="AB11" s="141"/>
      <c r="AC11" s="140"/>
      <c r="AD11" s="54">
        <f t="shared" si="6"/>
        <v>140302.33333333334</v>
      </c>
      <c r="AE11" s="55">
        <f t="shared" si="7"/>
        <v>26657.443333333336</v>
      </c>
      <c r="AF11" s="56">
        <f t="shared" si="8"/>
        <v>166959.77666666667</v>
      </c>
      <c r="AG11" s="57">
        <f t="shared" si="9"/>
        <v>333919.55333333334</v>
      </c>
    </row>
    <row r="12" spans="2:33" ht="150" customHeight="1">
      <c r="B12" s="287" t="s">
        <v>17</v>
      </c>
      <c r="C12" s="288"/>
      <c r="D12" s="288"/>
      <c r="E12" s="288"/>
      <c r="F12" s="289" t="s">
        <v>36</v>
      </c>
      <c r="G12" s="290"/>
      <c r="H12" s="290"/>
      <c r="I12" s="290"/>
      <c r="J12" s="290"/>
      <c r="K12" s="290"/>
      <c r="L12" s="290"/>
      <c r="M12" s="2"/>
      <c r="N12" s="2" t="s">
        <v>2</v>
      </c>
      <c r="O12" s="2">
        <v>2</v>
      </c>
      <c r="P12" s="118"/>
      <c r="Q12" s="12">
        <v>27900</v>
      </c>
      <c r="R12" s="3">
        <f t="shared" si="1"/>
        <v>5301</v>
      </c>
      <c r="S12" s="4">
        <f t="shared" si="2"/>
        <v>33201</v>
      </c>
      <c r="T12" s="141"/>
      <c r="U12" s="47">
        <v>28000</v>
      </c>
      <c r="V12" s="47">
        <f t="shared" si="3"/>
        <v>5320</v>
      </c>
      <c r="W12" s="49">
        <f t="shared" si="0"/>
        <v>33320</v>
      </c>
      <c r="X12" s="141"/>
      <c r="Y12" s="183">
        <v>26765</v>
      </c>
      <c r="Z12" s="3">
        <f t="shared" si="4"/>
        <v>5085.3500000000004</v>
      </c>
      <c r="AA12" s="4">
        <f t="shared" si="5"/>
        <v>31850.35</v>
      </c>
      <c r="AB12" s="141"/>
      <c r="AC12" s="140"/>
      <c r="AD12" s="54">
        <f t="shared" si="6"/>
        <v>27555</v>
      </c>
      <c r="AE12" s="55">
        <f t="shared" ref="AE12:AE24" si="10">AD12*19%</f>
        <v>5235.45</v>
      </c>
      <c r="AF12" s="56">
        <f t="shared" ref="AF12:AF24" si="11">AD12+AE12</f>
        <v>32790.449999999997</v>
      </c>
      <c r="AG12" s="57">
        <f t="shared" si="9"/>
        <v>65580.899999999994</v>
      </c>
    </row>
    <row r="13" spans="2:33" ht="150" customHeight="1">
      <c r="B13" s="287" t="s">
        <v>17</v>
      </c>
      <c r="C13" s="288"/>
      <c r="D13" s="288"/>
      <c r="E13" s="288"/>
      <c r="F13" s="289" t="s">
        <v>37</v>
      </c>
      <c r="G13" s="290"/>
      <c r="H13" s="290"/>
      <c r="I13" s="290"/>
      <c r="J13" s="290"/>
      <c r="K13" s="290"/>
      <c r="L13" s="290"/>
      <c r="M13" s="2"/>
      <c r="N13" s="2" t="s">
        <v>2</v>
      </c>
      <c r="O13" s="2">
        <v>2</v>
      </c>
      <c r="P13" s="118"/>
      <c r="Q13" s="12">
        <v>27900</v>
      </c>
      <c r="R13" s="3">
        <f t="shared" si="1"/>
        <v>5301</v>
      </c>
      <c r="S13" s="4">
        <f t="shared" si="2"/>
        <v>33201</v>
      </c>
      <c r="T13" s="141"/>
      <c r="U13" s="47">
        <v>28000</v>
      </c>
      <c r="V13" s="47">
        <f t="shared" si="3"/>
        <v>5320</v>
      </c>
      <c r="W13" s="49">
        <f t="shared" si="0"/>
        <v>33320</v>
      </c>
      <c r="X13" s="141"/>
      <c r="Y13" s="3">
        <v>26765</v>
      </c>
      <c r="Z13" s="3">
        <f t="shared" si="4"/>
        <v>5085.3500000000004</v>
      </c>
      <c r="AA13" s="4">
        <f t="shared" si="5"/>
        <v>31850.35</v>
      </c>
      <c r="AB13" s="141"/>
      <c r="AC13" s="140"/>
      <c r="AD13" s="54">
        <f t="shared" si="6"/>
        <v>27555</v>
      </c>
      <c r="AE13" s="55">
        <f t="shared" si="10"/>
        <v>5235.45</v>
      </c>
      <c r="AF13" s="56">
        <f t="shared" si="11"/>
        <v>32790.449999999997</v>
      </c>
      <c r="AG13" s="57">
        <f t="shared" si="9"/>
        <v>65580.899999999994</v>
      </c>
    </row>
    <row r="14" spans="2:33" ht="150" customHeight="1">
      <c r="B14" s="287" t="s">
        <v>17</v>
      </c>
      <c r="C14" s="288"/>
      <c r="D14" s="288"/>
      <c r="E14" s="288"/>
      <c r="F14" s="289" t="s">
        <v>38</v>
      </c>
      <c r="G14" s="290"/>
      <c r="H14" s="290"/>
      <c r="I14" s="290"/>
      <c r="J14" s="290"/>
      <c r="K14" s="290"/>
      <c r="L14" s="290"/>
      <c r="M14" s="2"/>
      <c r="N14" s="2" t="s">
        <v>2</v>
      </c>
      <c r="O14" s="2">
        <v>2</v>
      </c>
      <c r="P14" s="118"/>
      <c r="Q14" s="12">
        <v>27900</v>
      </c>
      <c r="R14" s="3">
        <f t="shared" si="1"/>
        <v>5301</v>
      </c>
      <c r="S14" s="4">
        <f t="shared" si="2"/>
        <v>33201</v>
      </c>
      <c r="T14" s="141"/>
      <c r="U14" s="47">
        <v>28000</v>
      </c>
      <c r="V14" s="47">
        <f t="shared" si="3"/>
        <v>5320</v>
      </c>
      <c r="W14" s="49">
        <f t="shared" si="0"/>
        <v>33320</v>
      </c>
      <c r="X14" s="141"/>
      <c r="Y14" s="3">
        <v>26765</v>
      </c>
      <c r="Z14" s="3">
        <f t="shared" si="4"/>
        <v>5085.3500000000004</v>
      </c>
      <c r="AA14" s="4">
        <f t="shared" si="5"/>
        <v>31850.35</v>
      </c>
      <c r="AB14" s="141"/>
      <c r="AC14" s="140"/>
      <c r="AD14" s="54">
        <f t="shared" si="6"/>
        <v>27555</v>
      </c>
      <c r="AE14" s="55">
        <f t="shared" si="10"/>
        <v>5235.45</v>
      </c>
      <c r="AF14" s="56">
        <f t="shared" si="11"/>
        <v>32790.449999999997</v>
      </c>
      <c r="AG14" s="57">
        <f t="shared" si="9"/>
        <v>65580.899999999994</v>
      </c>
    </row>
    <row r="15" spans="2:33" ht="150" customHeight="1">
      <c r="B15" s="287" t="s">
        <v>17</v>
      </c>
      <c r="C15" s="288"/>
      <c r="D15" s="288"/>
      <c r="E15" s="288"/>
      <c r="F15" s="289" t="s">
        <v>39</v>
      </c>
      <c r="G15" s="290"/>
      <c r="H15" s="290"/>
      <c r="I15" s="290"/>
      <c r="J15" s="290"/>
      <c r="K15" s="290"/>
      <c r="L15" s="290"/>
      <c r="M15" s="2"/>
      <c r="N15" s="2" t="s">
        <v>2</v>
      </c>
      <c r="O15" s="2">
        <v>2</v>
      </c>
      <c r="P15" s="118"/>
      <c r="Q15" s="12">
        <v>27900</v>
      </c>
      <c r="R15" s="3">
        <f t="shared" si="1"/>
        <v>5301</v>
      </c>
      <c r="S15" s="4">
        <f t="shared" si="2"/>
        <v>33201</v>
      </c>
      <c r="T15" s="141"/>
      <c r="U15" s="47">
        <v>28000</v>
      </c>
      <c r="V15" s="47">
        <f t="shared" si="3"/>
        <v>5320</v>
      </c>
      <c r="W15" s="49">
        <f t="shared" si="0"/>
        <v>33320</v>
      </c>
      <c r="X15" s="141"/>
      <c r="Y15" s="3">
        <v>21092</v>
      </c>
      <c r="Z15" s="3">
        <f t="shared" si="4"/>
        <v>4007.48</v>
      </c>
      <c r="AA15" s="4">
        <f t="shared" si="5"/>
        <v>25099.48</v>
      </c>
      <c r="AB15" s="141"/>
      <c r="AC15" s="140"/>
      <c r="AD15" s="54">
        <f t="shared" si="6"/>
        <v>25664</v>
      </c>
      <c r="AE15" s="55">
        <f t="shared" si="10"/>
        <v>4876.16</v>
      </c>
      <c r="AF15" s="56">
        <f t="shared" si="11"/>
        <v>30540.16</v>
      </c>
      <c r="AG15" s="57">
        <f t="shared" si="9"/>
        <v>61080.32</v>
      </c>
    </row>
    <row r="16" spans="2:33" ht="150" customHeight="1">
      <c r="B16" s="287" t="s">
        <v>17</v>
      </c>
      <c r="C16" s="288"/>
      <c r="D16" s="288"/>
      <c r="E16" s="288"/>
      <c r="F16" s="289" t="s">
        <v>40</v>
      </c>
      <c r="G16" s="290"/>
      <c r="H16" s="290"/>
      <c r="I16" s="290"/>
      <c r="J16" s="290"/>
      <c r="K16" s="290"/>
      <c r="L16" s="290"/>
      <c r="M16" s="2"/>
      <c r="N16" s="2" t="s">
        <v>2</v>
      </c>
      <c r="O16" s="2">
        <v>2</v>
      </c>
      <c r="P16" s="118"/>
      <c r="Q16" s="12">
        <v>27900</v>
      </c>
      <c r="R16" s="3">
        <f t="shared" si="1"/>
        <v>5301</v>
      </c>
      <c r="S16" s="4">
        <f t="shared" si="2"/>
        <v>33201</v>
      </c>
      <c r="T16" s="141"/>
      <c r="U16" s="47">
        <v>28000</v>
      </c>
      <c r="V16" s="47">
        <f t="shared" si="3"/>
        <v>5320</v>
      </c>
      <c r="W16" s="49">
        <f t="shared" si="0"/>
        <v>33320</v>
      </c>
      <c r="X16" s="141"/>
      <c r="Y16" s="3">
        <v>22017</v>
      </c>
      <c r="Z16" s="3">
        <f t="shared" si="4"/>
        <v>4183.2300000000005</v>
      </c>
      <c r="AA16" s="4">
        <f t="shared" si="5"/>
        <v>26200.23</v>
      </c>
      <c r="AB16" s="141"/>
      <c r="AC16" s="140"/>
      <c r="AD16" s="54">
        <f t="shared" si="6"/>
        <v>25972.333333333332</v>
      </c>
      <c r="AE16" s="55">
        <f t="shared" si="10"/>
        <v>4934.7433333333329</v>
      </c>
      <c r="AF16" s="56">
        <f t="shared" si="11"/>
        <v>30907.076666666664</v>
      </c>
      <c r="AG16" s="57">
        <f t="shared" si="9"/>
        <v>61814.153333333328</v>
      </c>
    </row>
    <row r="17" spans="1:34" ht="150" customHeight="1">
      <c r="B17" s="287" t="s">
        <v>17</v>
      </c>
      <c r="C17" s="288"/>
      <c r="D17" s="288"/>
      <c r="E17" s="288"/>
      <c r="F17" s="289" t="s">
        <v>41</v>
      </c>
      <c r="G17" s="290"/>
      <c r="H17" s="290"/>
      <c r="I17" s="290"/>
      <c r="J17" s="290"/>
      <c r="K17" s="290"/>
      <c r="L17" s="290"/>
      <c r="M17" s="2"/>
      <c r="N17" s="2" t="s">
        <v>2</v>
      </c>
      <c r="O17" s="2">
        <v>2</v>
      </c>
      <c r="P17" s="118"/>
      <c r="Q17" s="12">
        <v>27900</v>
      </c>
      <c r="R17" s="3">
        <f t="shared" si="1"/>
        <v>5301</v>
      </c>
      <c r="S17" s="4">
        <f t="shared" si="2"/>
        <v>33201</v>
      </c>
      <c r="T17" s="141"/>
      <c r="U17" s="47">
        <v>28000</v>
      </c>
      <c r="V17" s="47">
        <f t="shared" si="3"/>
        <v>5320</v>
      </c>
      <c r="W17" s="49">
        <f t="shared" si="0"/>
        <v>33320</v>
      </c>
      <c r="X17" s="141"/>
      <c r="Y17" s="3">
        <v>21261</v>
      </c>
      <c r="Z17" s="3">
        <f t="shared" si="4"/>
        <v>4039.59</v>
      </c>
      <c r="AA17" s="4">
        <f t="shared" si="5"/>
        <v>25300.59</v>
      </c>
      <c r="AB17" s="141"/>
      <c r="AC17" s="140"/>
      <c r="AD17" s="54">
        <f t="shared" si="6"/>
        <v>25720.333333333332</v>
      </c>
      <c r="AE17" s="55">
        <f t="shared" si="10"/>
        <v>4886.8633333333328</v>
      </c>
      <c r="AF17" s="56">
        <f t="shared" si="11"/>
        <v>30607.196666666663</v>
      </c>
      <c r="AG17" s="57">
        <f t="shared" si="9"/>
        <v>61214.393333333326</v>
      </c>
    </row>
    <row r="18" spans="1:34" ht="150" customHeight="1">
      <c r="B18" s="287" t="s">
        <v>17</v>
      </c>
      <c r="C18" s="288"/>
      <c r="D18" s="288"/>
      <c r="E18" s="288"/>
      <c r="F18" s="289" t="s">
        <v>42</v>
      </c>
      <c r="G18" s="290"/>
      <c r="H18" s="290"/>
      <c r="I18" s="290"/>
      <c r="J18" s="290"/>
      <c r="K18" s="290"/>
      <c r="L18" s="290"/>
      <c r="M18" s="2"/>
      <c r="N18" s="2" t="s">
        <v>2</v>
      </c>
      <c r="O18" s="2">
        <v>2</v>
      </c>
      <c r="P18" s="118"/>
      <c r="Q18" s="12">
        <v>27900</v>
      </c>
      <c r="R18" s="3">
        <f t="shared" si="1"/>
        <v>5301</v>
      </c>
      <c r="S18" s="4">
        <f t="shared" si="2"/>
        <v>33201</v>
      </c>
      <c r="T18" s="141"/>
      <c r="U18" s="47">
        <v>28000</v>
      </c>
      <c r="V18" s="47">
        <f t="shared" si="3"/>
        <v>5320</v>
      </c>
      <c r="W18" s="49">
        <f t="shared" si="0"/>
        <v>33320</v>
      </c>
      <c r="X18" s="141"/>
      <c r="Y18" s="3">
        <v>19663</v>
      </c>
      <c r="Z18" s="3">
        <f t="shared" si="4"/>
        <v>3735.9700000000003</v>
      </c>
      <c r="AA18" s="4">
        <f t="shared" si="5"/>
        <v>23398.97</v>
      </c>
      <c r="AB18" s="141"/>
      <c r="AC18" s="140"/>
      <c r="AD18" s="54">
        <f t="shared" si="6"/>
        <v>25187.666666666668</v>
      </c>
      <c r="AE18" s="55">
        <f t="shared" si="10"/>
        <v>4785.6566666666668</v>
      </c>
      <c r="AF18" s="56">
        <f t="shared" si="11"/>
        <v>29973.323333333334</v>
      </c>
      <c r="AG18" s="57">
        <f t="shared" si="9"/>
        <v>59946.646666666667</v>
      </c>
    </row>
    <row r="19" spans="1:34" ht="150" customHeight="1">
      <c r="B19" s="287" t="s">
        <v>17</v>
      </c>
      <c r="C19" s="288"/>
      <c r="D19" s="288"/>
      <c r="E19" s="288"/>
      <c r="F19" s="289" t="s">
        <v>43</v>
      </c>
      <c r="G19" s="290"/>
      <c r="H19" s="290"/>
      <c r="I19" s="290"/>
      <c r="J19" s="290"/>
      <c r="K19" s="290"/>
      <c r="L19" s="290"/>
      <c r="M19" s="2"/>
      <c r="N19" s="2" t="s">
        <v>2</v>
      </c>
      <c r="O19" s="2">
        <v>2</v>
      </c>
      <c r="P19" s="118"/>
      <c r="Q19" s="12">
        <v>27900</v>
      </c>
      <c r="R19" s="3">
        <f t="shared" si="1"/>
        <v>5301</v>
      </c>
      <c r="S19" s="4">
        <f t="shared" si="2"/>
        <v>33201</v>
      </c>
      <c r="T19" s="141"/>
      <c r="U19" s="47">
        <v>28000</v>
      </c>
      <c r="V19" s="47">
        <f t="shared" si="3"/>
        <v>5320</v>
      </c>
      <c r="W19" s="49">
        <f t="shared" si="0"/>
        <v>33320</v>
      </c>
      <c r="X19" s="141"/>
      <c r="Y19" s="3">
        <v>27647</v>
      </c>
      <c r="Z19" s="3">
        <f t="shared" si="4"/>
        <v>5252.93</v>
      </c>
      <c r="AA19" s="4">
        <f t="shared" si="5"/>
        <v>32899.93</v>
      </c>
      <c r="AB19" s="141"/>
      <c r="AC19" s="140"/>
      <c r="AD19" s="54">
        <f t="shared" si="6"/>
        <v>27849</v>
      </c>
      <c r="AE19" s="55">
        <f t="shared" si="10"/>
        <v>5291.31</v>
      </c>
      <c r="AF19" s="56">
        <f t="shared" si="11"/>
        <v>33140.31</v>
      </c>
      <c r="AG19" s="57">
        <f t="shared" si="9"/>
        <v>66280.62</v>
      </c>
    </row>
    <row r="20" spans="1:34" ht="150" customHeight="1">
      <c r="B20" s="287" t="s">
        <v>17</v>
      </c>
      <c r="C20" s="288"/>
      <c r="D20" s="288"/>
      <c r="E20" s="288"/>
      <c r="F20" s="289" t="s">
        <v>44</v>
      </c>
      <c r="G20" s="290"/>
      <c r="H20" s="290"/>
      <c r="I20" s="290"/>
      <c r="J20" s="290"/>
      <c r="K20" s="290"/>
      <c r="L20" s="290"/>
      <c r="M20" s="2"/>
      <c r="N20" s="2" t="s">
        <v>2</v>
      </c>
      <c r="O20" s="2">
        <v>2</v>
      </c>
      <c r="P20" s="118"/>
      <c r="Q20" s="12">
        <v>27900</v>
      </c>
      <c r="R20" s="3">
        <f t="shared" si="1"/>
        <v>5301</v>
      </c>
      <c r="S20" s="4">
        <f t="shared" si="2"/>
        <v>33201</v>
      </c>
      <c r="T20" s="141"/>
      <c r="U20" s="47">
        <v>28000</v>
      </c>
      <c r="V20" s="47">
        <f t="shared" si="3"/>
        <v>5320</v>
      </c>
      <c r="W20" s="49">
        <f t="shared" si="0"/>
        <v>33320</v>
      </c>
      <c r="X20" s="141"/>
      <c r="Y20" s="3">
        <v>22185</v>
      </c>
      <c r="Z20" s="3">
        <f t="shared" si="4"/>
        <v>4215.1499999999996</v>
      </c>
      <c r="AA20" s="4">
        <f t="shared" si="5"/>
        <v>26400.15</v>
      </c>
      <c r="AB20" s="141"/>
      <c r="AC20" s="140"/>
      <c r="AD20" s="54">
        <f t="shared" si="6"/>
        <v>26028.333333333332</v>
      </c>
      <c r="AE20" s="55">
        <f t="shared" si="10"/>
        <v>4945.3833333333332</v>
      </c>
      <c r="AF20" s="56">
        <f t="shared" si="11"/>
        <v>30973.716666666667</v>
      </c>
      <c r="AG20" s="57">
        <f t="shared" si="9"/>
        <v>61947.433333333334</v>
      </c>
    </row>
    <row r="21" spans="1:34" ht="150" customHeight="1">
      <c r="B21" s="287" t="s">
        <v>17</v>
      </c>
      <c r="C21" s="288"/>
      <c r="D21" s="288"/>
      <c r="E21" s="288"/>
      <c r="F21" s="289" t="s">
        <v>45</v>
      </c>
      <c r="G21" s="290"/>
      <c r="H21" s="290"/>
      <c r="I21" s="290"/>
      <c r="J21" s="290"/>
      <c r="K21" s="290"/>
      <c r="L21" s="290"/>
      <c r="M21" s="2"/>
      <c r="N21" s="2" t="s">
        <v>2</v>
      </c>
      <c r="O21" s="2">
        <v>2</v>
      </c>
      <c r="P21" s="118"/>
      <c r="Q21" s="12">
        <v>27900</v>
      </c>
      <c r="R21" s="3">
        <f t="shared" si="1"/>
        <v>5301</v>
      </c>
      <c r="S21" s="4">
        <f t="shared" si="2"/>
        <v>33201</v>
      </c>
      <c r="T21" s="141"/>
      <c r="U21" s="47">
        <v>28000</v>
      </c>
      <c r="V21" s="47">
        <f t="shared" si="3"/>
        <v>5320</v>
      </c>
      <c r="W21" s="49">
        <f t="shared" si="0"/>
        <v>33320</v>
      </c>
      <c r="X21" s="141"/>
      <c r="Y21" s="186">
        <v>22185</v>
      </c>
      <c r="Z21" s="3">
        <f t="shared" si="4"/>
        <v>4215.1499999999996</v>
      </c>
      <c r="AA21" s="4">
        <f t="shared" si="5"/>
        <v>26400.15</v>
      </c>
      <c r="AB21" s="141"/>
      <c r="AC21" s="140"/>
      <c r="AD21" s="54">
        <f>SUM(Q21,U21,Y21)/3</f>
        <v>26028.333333333332</v>
      </c>
      <c r="AE21" s="55">
        <f t="shared" si="10"/>
        <v>4945.3833333333332</v>
      </c>
      <c r="AF21" s="56">
        <f t="shared" si="11"/>
        <v>30973.716666666667</v>
      </c>
      <c r="AG21" s="57">
        <f t="shared" si="9"/>
        <v>61947.433333333334</v>
      </c>
    </row>
    <row r="22" spans="1:34" ht="150" customHeight="1">
      <c r="B22" s="287" t="s">
        <v>150</v>
      </c>
      <c r="C22" s="288"/>
      <c r="D22" s="288"/>
      <c r="E22" s="288"/>
      <c r="F22" s="289" t="s">
        <v>19</v>
      </c>
      <c r="G22" s="290"/>
      <c r="H22" s="290"/>
      <c r="I22" s="290"/>
      <c r="J22" s="290"/>
      <c r="K22" s="290"/>
      <c r="L22" s="290"/>
      <c r="M22" s="2"/>
      <c r="N22" s="2" t="s">
        <v>20</v>
      </c>
      <c r="O22" s="2">
        <v>2</v>
      </c>
      <c r="P22" s="118"/>
      <c r="Q22" s="3">
        <v>38000</v>
      </c>
      <c r="R22" s="3">
        <f t="shared" si="1"/>
        <v>7220</v>
      </c>
      <c r="S22" s="4">
        <f t="shared" si="2"/>
        <v>45220</v>
      </c>
      <c r="T22" s="141"/>
      <c r="U22" s="47">
        <v>26000</v>
      </c>
      <c r="V22" s="47">
        <f t="shared" si="3"/>
        <v>4940</v>
      </c>
      <c r="W22" s="49">
        <f t="shared" si="0"/>
        <v>30940</v>
      </c>
      <c r="X22" s="141"/>
      <c r="Y22" s="187">
        <v>24000</v>
      </c>
      <c r="Z22" s="3">
        <f t="shared" si="4"/>
        <v>4560</v>
      </c>
      <c r="AA22" s="4">
        <f t="shared" si="5"/>
        <v>28560</v>
      </c>
      <c r="AB22" s="141"/>
      <c r="AC22" s="140"/>
      <c r="AD22" s="54">
        <f>SUM(Q22,U22,Y22)/3</f>
        <v>29333.333333333332</v>
      </c>
      <c r="AE22" s="55">
        <f t="shared" si="10"/>
        <v>5573.333333333333</v>
      </c>
      <c r="AF22" s="56">
        <f t="shared" si="11"/>
        <v>34906.666666666664</v>
      </c>
      <c r="AG22" s="57">
        <f t="shared" si="9"/>
        <v>69813.333333333328</v>
      </c>
    </row>
    <row r="23" spans="1:34" ht="177" customHeight="1">
      <c r="B23" s="287" t="s">
        <v>21</v>
      </c>
      <c r="C23" s="288"/>
      <c r="D23" s="288"/>
      <c r="E23" s="288"/>
      <c r="F23" s="289" t="s">
        <v>22</v>
      </c>
      <c r="G23" s="290"/>
      <c r="H23" s="290"/>
      <c r="I23" s="290"/>
      <c r="J23" s="290"/>
      <c r="K23" s="290"/>
      <c r="L23" s="290"/>
      <c r="M23" s="2"/>
      <c r="N23" s="2" t="s">
        <v>2</v>
      </c>
      <c r="O23" s="2">
        <v>2</v>
      </c>
      <c r="P23" s="118"/>
      <c r="Q23" s="12">
        <v>92000</v>
      </c>
      <c r="R23" s="3">
        <f t="shared" si="1"/>
        <v>17480</v>
      </c>
      <c r="S23" s="4">
        <f t="shared" si="2"/>
        <v>109480</v>
      </c>
      <c r="T23" s="141"/>
      <c r="U23" s="47">
        <v>85000</v>
      </c>
      <c r="V23" s="47">
        <f t="shared" si="3"/>
        <v>16150</v>
      </c>
      <c r="W23" s="49">
        <f t="shared" si="0"/>
        <v>101150</v>
      </c>
      <c r="X23" s="141"/>
      <c r="Y23" s="71">
        <v>57395</v>
      </c>
      <c r="Z23" s="3">
        <f t="shared" si="4"/>
        <v>10905.05</v>
      </c>
      <c r="AA23" s="4">
        <f t="shared" si="5"/>
        <v>68300.05</v>
      </c>
      <c r="AB23" s="141"/>
      <c r="AC23" s="140"/>
      <c r="AD23" s="54">
        <f>SUM(Q23,U23)/2</f>
        <v>88500</v>
      </c>
      <c r="AE23" s="55">
        <f t="shared" si="10"/>
        <v>16815</v>
      </c>
      <c r="AF23" s="56">
        <f t="shared" si="11"/>
        <v>105315</v>
      </c>
      <c r="AG23" s="57">
        <f t="shared" si="9"/>
        <v>210630</v>
      </c>
    </row>
    <row r="24" spans="1:34" ht="150" customHeight="1">
      <c r="A24" s="117" t="s">
        <v>35</v>
      </c>
      <c r="B24" s="287" t="s">
        <v>23</v>
      </c>
      <c r="C24" s="288"/>
      <c r="D24" s="288"/>
      <c r="E24" s="288"/>
      <c r="F24" s="289" t="s">
        <v>24</v>
      </c>
      <c r="G24" s="290"/>
      <c r="H24" s="290"/>
      <c r="I24" s="290"/>
      <c r="J24" s="290"/>
      <c r="K24" s="290"/>
      <c r="L24" s="290"/>
      <c r="M24" s="2"/>
      <c r="N24" s="2" t="s">
        <v>2</v>
      </c>
      <c r="O24" s="2">
        <v>2</v>
      </c>
      <c r="P24" s="118"/>
      <c r="Q24" s="12">
        <v>37000</v>
      </c>
      <c r="R24" s="3">
        <f t="shared" si="1"/>
        <v>7030</v>
      </c>
      <c r="S24" s="4">
        <f t="shared" si="2"/>
        <v>44030</v>
      </c>
      <c r="T24" s="141"/>
      <c r="U24" s="47">
        <v>35000</v>
      </c>
      <c r="V24" s="47">
        <f t="shared" si="3"/>
        <v>6650</v>
      </c>
      <c r="W24" s="49">
        <f t="shared" si="0"/>
        <v>41650</v>
      </c>
      <c r="X24" s="141"/>
      <c r="Y24" s="3">
        <v>31933</v>
      </c>
      <c r="Z24" s="3">
        <f t="shared" si="4"/>
        <v>6067.27</v>
      </c>
      <c r="AA24" s="4">
        <f t="shared" si="5"/>
        <v>38000.270000000004</v>
      </c>
      <c r="AB24" s="141"/>
      <c r="AC24" s="140"/>
      <c r="AD24" s="54">
        <f t="shared" si="6"/>
        <v>34644.333333333336</v>
      </c>
      <c r="AE24" s="55">
        <f t="shared" si="10"/>
        <v>6582.4233333333341</v>
      </c>
      <c r="AF24" s="56">
        <f t="shared" si="11"/>
        <v>41226.756666666668</v>
      </c>
      <c r="AG24" s="57">
        <f t="shared" si="9"/>
        <v>82453.513333333336</v>
      </c>
    </row>
    <row r="25" spans="1:34" ht="150" customHeight="1">
      <c r="B25" s="302" t="s">
        <v>50</v>
      </c>
      <c r="C25" s="303"/>
      <c r="D25" s="303"/>
      <c r="E25" s="303"/>
      <c r="F25" s="303"/>
      <c r="G25" s="303"/>
      <c r="H25" s="303"/>
      <c r="I25" s="303"/>
      <c r="J25" s="303"/>
      <c r="K25" s="303"/>
      <c r="L25" s="303"/>
      <c r="M25" s="303"/>
      <c r="N25" s="303"/>
      <c r="O25" s="304"/>
      <c r="Q25" s="291" t="s">
        <v>32</v>
      </c>
      <c r="R25" s="292"/>
      <c r="S25" s="293"/>
      <c r="T25" s="140"/>
      <c r="U25" s="291" t="s">
        <v>46</v>
      </c>
      <c r="V25" s="292"/>
      <c r="W25" s="293"/>
      <c r="X25" s="140"/>
      <c r="Y25" s="291" t="s">
        <v>47</v>
      </c>
      <c r="Z25" s="292"/>
      <c r="AA25" s="293"/>
      <c r="AB25" s="140"/>
      <c r="AC25" s="140"/>
      <c r="AD25" s="58" t="s">
        <v>122</v>
      </c>
      <c r="AE25" s="58" t="s">
        <v>123</v>
      </c>
      <c r="AF25" s="58" t="s">
        <v>124</v>
      </c>
      <c r="AG25" s="59" t="s">
        <v>143</v>
      </c>
    </row>
    <row r="26" spans="1:34" ht="150" customHeight="1">
      <c r="B26" s="305" t="s">
        <v>0</v>
      </c>
      <c r="C26" s="306"/>
      <c r="D26" s="306"/>
      <c r="E26" s="307"/>
      <c r="F26" s="297" t="s">
        <v>1</v>
      </c>
      <c r="G26" s="298"/>
      <c r="H26" s="298"/>
      <c r="I26" s="298"/>
      <c r="J26" s="298"/>
      <c r="K26" s="298"/>
      <c r="L26" s="299"/>
      <c r="M26" s="2"/>
      <c r="N26" s="2" t="s">
        <v>2</v>
      </c>
      <c r="O26" s="2">
        <v>1</v>
      </c>
      <c r="P26" s="118"/>
      <c r="Q26" s="3">
        <v>380000</v>
      </c>
      <c r="R26" s="3">
        <f t="shared" si="1"/>
        <v>72200</v>
      </c>
      <c r="S26" s="4">
        <f t="shared" si="2"/>
        <v>452200</v>
      </c>
      <c r="T26" s="141"/>
      <c r="U26" s="47">
        <v>395000</v>
      </c>
      <c r="V26" s="47">
        <f t="shared" si="3"/>
        <v>75050</v>
      </c>
      <c r="W26" s="49">
        <f t="shared" ref="W26" si="12">+U26+V26</f>
        <v>470050</v>
      </c>
      <c r="X26" s="141"/>
      <c r="Y26" s="3">
        <v>302521</v>
      </c>
      <c r="Z26" s="3">
        <f t="shared" ref="Z26" si="13">+Y26*19%</f>
        <v>57478.99</v>
      </c>
      <c r="AA26" s="4">
        <f t="shared" ref="AA26" si="14">+Y26+Z26</f>
        <v>359999.99</v>
      </c>
      <c r="AB26" s="141"/>
      <c r="AC26" s="140"/>
      <c r="AD26" s="63">
        <f>SUM(Q26,U26,Y26)/3</f>
        <v>359173.66666666669</v>
      </c>
      <c r="AE26" s="63">
        <f>AD26*19%</f>
        <v>68242.996666666673</v>
      </c>
      <c r="AF26" s="64">
        <f>AD26+AE26</f>
        <v>427416.66333333333</v>
      </c>
      <c r="AG26" s="65">
        <f>AF26*O26</f>
        <v>427416.66333333333</v>
      </c>
    </row>
    <row r="27" spans="1:34" ht="150" customHeight="1">
      <c r="B27" s="294" t="s">
        <v>5</v>
      </c>
      <c r="C27" s="295"/>
      <c r="D27" s="295"/>
      <c r="E27" s="296"/>
      <c r="F27" s="297" t="s">
        <v>49</v>
      </c>
      <c r="G27" s="298"/>
      <c r="H27" s="298"/>
      <c r="I27" s="298"/>
      <c r="J27" s="298"/>
      <c r="K27" s="298"/>
      <c r="L27" s="299"/>
      <c r="M27" s="2"/>
      <c r="N27" s="2" t="s">
        <v>2</v>
      </c>
      <c r="O27" s="2">
        <v>3</v>
      </c>
      <c r="P27" s="118"/>
      <c r="Q27" s="12">
        <v>190000</v>
      </c>
      <c r="R27" s="3">
        <f t="shared" si="1"/>
        <v>36100</v>
      </c>
      <c r="S27" s="4">
        <f t="shared" si="2"/>
        <v>226100</v>
      </c>
      <c r="T27" s="141"/>
      <c r="U27" s="47">
        <v>200000</v>
      </c>
      <c r="V27" s="47">
        <f t="shared" si="3"/>
        <v>38000</v>
      </c>
      <c r="W27" s="49">
        <f t="shared" ref="W27" si="15">+U27+V27</f>
        <v>238000</v>
      </c>
      <c r="X27" s="141"/>
      <c r="Y27" s="3">
        <v>184873</v>
      </c>
      <c r="Z27" s="3">
        <f>+Y27*19%</f>
        <v>35125.870000000003</v>
      </c>
      <c r="AA27" s="4">
        <f>+Y27+Z27</f>
        <v>219998.87</v>
      </c>
      <c r="AB27" s="141"/>
      <c r="AC27" s="140"/>
      <c r="AD27" s="54">
        <f>SUM(Q27,U27,Y27)/3</f>
        <v>191624.33333333334</v>
      </c>
      <c r="AE27" s="55">
        <f>AD27*19%</f>
        <v>36408.623333333337</v>
      </c>
      <c r="AF27" s="56">
        <f>AD27+AE27</f>
        <v>228032.95666666667</v>
      </c>
      <c r="AG27" s="57">
        <f>AF27*O27</f>
        <v>684098.87</v>
      </c>
    </row>
    <row r="28" spans="1:34" ht="114.75" customHeight="1">
      <c r="B28" s="302" t="s">
        <v>15</v>
      </c>
      <c r="C28" s="303"/>
      <c r="D28" s="303"/>
      <c r="E28" s="303"/>
      <c r="F28" s="303"/>
      <c r="G28" s="303"/>
      <c r="H28" s="303"/>
      <c r="I28" s="303"/>
      <c r="J28" s="303"/>
      <c r="K28" s="303"/>
      <c r="L28" s="303"/>
      <c r="M28" s="303"/>
      <c r="N28" s="303"/>
      <c r="O28" s="304"/>
      <c r="Q28" s="291" t="s">
        <v>52</v>
      </c>
      <c r="R28" s="292"/>
      <c r="S28" s="293"/>
      <c r="T28" s="140"/>
      <c r="U28" s="291" t="s">
        <v>46</v>
      </c>
      <c r="V28" s="292"/>
      <c r="W28" s="293"/>
      <c r="X28" s="140"/>
      <c r="Y28" s="291" t="s">
        <v>51</v>
      </c>
      <c r="Z28" s="292"/>
      <c r="AA28" s="293"/>
      <c r="AB28" s="140"/>
      <c r="AC28" s="140"/>
      <c r="AD28" s="58" t="s">
        <v>122</v>
      </c>
      <c r="AE28" s="58" t="s">
        <v>123</v>
      </c>
      <c r="AF28" s="58" t="s">
        <v>124</v>
      </c>
      <c r="AG28" s="59" t="s">
        <v>143</v>
      </c>
    </row>
    <row r="29" spans="1:34" ht="229.5" customHeight="1">
      <c r="B29" s="294" t="s">
        <v>15</v>
      </c>
      <c r="C29" s="295"/>
      <c r="D29" s="295"/>
      <c r="E29" s="296"/>
      <c r="F29" s="297" t="s">
        <v>126</v>
      </c>
      <c r="G29" s="298"/>
      <c r="H29" s="298"/>
      <c r="I29" s="298"/>
      <c r="J29" s="298"/>
      <c r="K29" s="298"/>
      <c r="L29" s="299"/>
      <c r="M29" s="2"/>
      <c r="N29" s="2" t="s">
        <v>2</v>
      </c>
      <c r="O29" s="2">
        <v>1</v>
      </c>
      <c r="P29" s="118"/>
      <c r="Q29" s="183">
        <v>800000</v>
      </c>
      <c r="R29" s="3">
        <f t="shared" si="1"/>
        <v>152000</v>
      </c>
      <c r="S29" s="4">
        <f>+Q29+R29</f>
        <v>952000</v>
      </c>
      <c r="T29" s="141"/>
      <c r="U29" s="47">
        <v>840000</v>
      </c>
      <c r="V29" s="47">
        <f t="shared" si="3"/>
        <v>159600</v>
      </c>
      <c r="W29" s="49">
        <f t="shared" ref="W29" si="16">+U29+V29</f>
        <v>999600</v>
      </c>
      <c r="X29" s="141"/>
      <c r="Y29" s="3">
        <v>870000</v>
      </c>
      <c r="Z29" s="3">
        <f t="shared" ref="Z29" si="17">+Y29*19%</f>
        <v>165300</v>
      </c>
      <c r="AA29" s="4">
        <f t="shared" ref="AA29" si="18">+Y29+Z29</f>
        <v>1035300</v>
      </c>
      <c r="AB29" s="141"/>
      <c r="AC29" s="140"/>
      <c r="AD29" s="63">
        <f>SUM(Q29,U29,Y29)/3</f>
        <v>836666.66666666663</v>
      </c>
      <c r="AE29" s="63">
        <f>AD29*19%</f>
        <v>158966.66666666666</v>
      </c>
      <c r="AF29" s="64">
        <f>AD29+AE29</f>
        <v>995633.33333333326</v>
      </c>
      <c r="AG29" s="65">
        <f>AF29*O29</f>
        <v>995633.33333333326</v>
      </c>
    </row>
    <row r="30" spans="1:34" ht="41.25" customHeight="1">
      <c r="B30" s="75"/>
      <c r="C30" s="75"/>
      <c r="D30" s="75"/>
      <c r="E30" s="75"/>
      <c r="F30" s="76"/>
      <c r="G30" s="76"/>
      <c r="H30" s="76"/>
      <c r="I30" s="77"/>
      <c r="J30" s="76"/>
      <c r="K30" s="76"/>
      <c r="L30" s="76"/>
      <c r="M30" s="77"/>
      <c r="N30" s="77"/>
      <c r="O30" s="77"/>
      <c r="P30" s="118"/>
      <c r="Q30" s="80"/>
      <c r="R30" s="80"/>
      <c r="S30" s="81"/>
      <c r="T30" s="141"/>
      <c r="U30" s="80"/>
      <c r="V30" s="80"/>
      <c r="W30" s="81"/>
      <c r="X30" s="141"/>
      <c r="Y30" s="80"/>
      <c r="Z30" s="80"/>
      <c r="AA30" s="81"/>
      <c r="AB30" s="141"/>
      <c r="AC30" s="146"/>
      <c r="AD30" s="284"/>
      <c r="AE30" s="284"/>
      <c r="AF30" s="284"/>
      <c r="AG30" s="284"/>
      <c r="AH30" s="116"/>
    </row>
    <row r="31" spans="1:34" ht="57.75" customHeight="1">
      <c r="B31" s="313" t="s">
        <v>153</v>
      </c>
      <c r="C31" s="314"/>
      <c r="D31" s="314"/>
      <c r="E31" s="314"/>
      <c r="F31" s="314"/>
      <c r="G31" s="314"/>
      <c r="H31" s="315"/>
      <c r="I31" s="142"/>
      <c r="J31" s="142"/>
      <c r="K31" s="142"/>
      <c r="L31" s="142"/>
      <c r="M31" s="117"/>
      <c r="N31" s="143"/>
      <c r="O31" s="143"/>
      <c r="P31" s="118"/>
      <c r="Q31" s="144"/>
      <c r="R31" s="184"/>
      <c r="S31" s="145"/>
      <c r="T31" s="141"/>
      <c r="U31" s="144"/>
      <c r="V31" s="144"/>
      <c r="W31" s="145"/>
      <c r="X31" s="141"/>
      <c r="Y31" s="144"/>
      <c r="Z31" s="144"/>
      <c r="AA31" s="145"/>
      <c r="AB31" s="141"/>
      <c r="AC31" s="140"/>
      <c r="AD31" s="78"/>
      <c r="AE31" s="78"/>
      <c r="AF31" s="316" t="s">
        <v>154</v>
      </c>
      <c r="AG31" s="316"/>
    </row>
    <row r="32" spans="1:34" ht="81" customHeight="1">
      <c r="B32" s="312" t="s">
        <v>151</v>
      </c>
      <c r="C32" s="312"/>
      <c r="D32" s="312"/>
      <c r="E32" s="312"/>
      <c r="F32" s="312"/>
      <c r="G32" s="312"/>
      <c r="H32" s="312"/>
      <c r="I32" s="117"/>
      <c r="J32" s="117"/>
      <c r="K32" s="117"/>
      <c r="L32" s="117"/>
      <c r="M32" s="117"/>
      <c r="N32" s="117"/>
      <c r="O32" s="117"/>
      <c r="Q32" s="140"/>
      <c r="R32" s="140"/>
      <c r="S32" s="140"/>
      <c r="T32" s="140"/>
      <c r="U32" s="140"/>
      <c r="V32" s="140"/>
      <c r="W32" s="140"/>
      <c r="X32" s="140"/>
      <c r="Y32" s="140"/>
      <c r="Z32" s="140"/>
      <c r="AA32" s="140"/>
      <c r="AB32" s="140"/>
      <c r="AC32" s="140"/>
      <c r="AD32" s="83"/>
      <c r="AE32" s="79"/>
      <c r="AF32" s="317">
        <f>SUM(AG4:AG29)</f>
        <v>11860598.703333335</v>
      </c>
      <c r="AG32" s="317"/>
    </row>
    <row r="33" spans="2:34" ht="75" customHeight="1">
      <c r="B33" s="117"/>
      <c r="C33" s="117"/>
      <c r="D33" s="117"/>
      <c r="E33" s="117"/>
      <c r="F33" s="117"/>
      <c r="G33" s="117"/>
      <c r="H33" s="117"/>
      <c r="I33" s="117"/>
      <c r="J33" s="117"/>
      <c r="K33" s="117"/>
      <c r="L33" s="117"/>
      <c r="M33" s="117"/>
      <c r="N33" s="117"/>
      <c r="O33" s="117"/>
      <c r="Q33" s="117"/>
      <c r="R33" s="117"/>
      <c r="S33" s="117"/>
      <c r="U33" s="117"/>
      <c r="V33" s="117"/>
      <c r="W33" s="117"/>
      <c r="Y33" s="117"/>
      <c r="Z33" s="117"/>
      <c r="AA33" s="117"/>
      <c r="AD33" s="82"/>
      <c r="AE33" s="82"/>
      <c r="AF33" s="147"/>
      <c r="AG33" s="135"/>
      <c r="AH33" s="116"/>
    </row>
    <row r="34" spans="2:34" ht="150" customHeight="1">
      <c r="B34" s="117"/>
      <c r="C34" s="117"/>
      <c r="D34" s="117"/>
      <c r="E34" s="117"/>
      <c r="F34" s="117"/>
      <c r="G34" s="117"/>
      <c r="H34" s="117"/>
      <c r="I34" s="117"/>
      <c r="J34" s="117"/>
      <c r="K34" s="117"/>
      <c r="L34" s="117"/>
      <c r="M34" s="117"/>
      <c r="N34" s="117"/>
      <c r="O34" s="117"/>
      <c r="Q34" s="117"/>
      <c r="R34" s="117"/>
      <c r="S34" s="117"/>
      <c r="U34" s="117"/>
      <c r="V34" s="117"/>
      <c r="W34" s="117"/>
      <c r="Y34" s="117"/>
      <c r="Z34" s="117"/>
      <c r="AA34" s="117"/>
      <c r="AD34" s="30"/>
      <c r="AE34" s="30"/>
      <c r="AF34" s="147"/>
      <c r="AG34" s="135"/>
      <c r="AH34" s="116"/>
    </row>
    <row r="35" spans="2:34" ht="150" customHeight="1">
      <c r="B35" s="117"/>
      <c r="C35" s="117"/>
      <c r="D35" s="117"/>
      <c r="E35" s="117"/>
      <c r="F35" s="117"/>
      <c r="G35" s="117"/>
      <c r="H35" s="117"/>
      <c r="I35" s="117"/>
      <c r="J35" s="117"/>
      <c r="K35" s="117"/>
      <c r="L35" s="117"/>
      <c r="M35" s="117"/>
      <c r="N35" s="117"/>
      <c r="O35" s="117"/>
      <c r="Q35" s="117"/>
      <c r="R35" s="117"/>
      <c r="S35" s="117"/>
      <c r="U35" s="117"/>
      <c r="V35" s="117"/>
      <c r="W35" s="117"/>
      <c r="Y35" s="117"/>
      <c r="Z35" s="117"/>
      <c r="AA35" s="117"/>
      <c r="AD35" s="30"/>
      <c r="AE35" s="30"/>
      <c r="AF35" s="147"/>
      <c r="AG35" s="135"/>
      <c r="AH35" s="116"/>
    </row>
    <row r="36" spans="2:34" s="117" customFormat="1" ht="150" customHeight="1">
      <c r="AF36" s="116"/>
      <c r="AG36" s="116"/>
      <c r="AH36" s="116"/>
    </row>
    <row r="37" spans="2:34" s="117" customFormat="1" ht="150" customHeight="1"/>
    <row r="38" spans="2:34" s="117" customFormat="1" ht="150" customHeight="1"/>
    <row r="39" spans="2:34" s="117" customFormat="1" ht="150" customHeight="1"/>
    <row r="40" spans="2:34" s="117" customFormat="1" ht="63.95" customHeight="1"/>
    <row r="41" spans="2:34" ht="150" customHeight="1"/>
    <row r="42" spans="2:34" ht="60.95" customHeight="1"/>
    <row r="43" spans="2:34" ht="150" customHeight="1"/>
    <row r="44" spans="2:34" ht="167.1" customHeight="1"/>
    <row r="45" spans="2:34" ht="65.099999999999994" customHeight="1"/>
    <row r="46" spans="2:34" ht="219.95" customHeight="1"/>
    <row r="47" spans="2:34" ht="66" customHeight="1"/>
    <row r="48" spans="2:34" ht="156.94999999999999" customHeight="1"/>
  </sheetData>
  <mergeCells count="68">
    <mergeCell ref="B32:H32"/>
    <mergeCell ref="B31:H31"/>
    <mergeCell ref="AF31:AG31"/>
    <mergeCell ref="AF32:AG32"/>
    <mergeCell ref="B12:E12"/>
    <mergeCell ref="F12:L12"/>
    <mergeCell ref="B13:E13"/>
    <mergeCell ref="F13:L13"/>
    <mergeCell ref="B22:E22"/>
    <mergeCell ref="B18:E18"/>
    <mergeCell ref="B17:E17"/>
    <mergeCell ref="F17:L17"/>
    <mergeCell ref="B23:E23"/>
    <mergeCell ref="F23:L23"/>
    <mergeCell ref="Y28:AA28"/>
    <mergeCell ref="B28:O28"/>
    <mergeCell ref="AD1:AG2"/>
    <mergeCell ref="B3:E3"/>
    <mergeCell ref="F3:L3"/>
    <mergeCell ref="B4:E4"/>
    <mergeCell ref="F4:L4"/>
    <mergeCell ref="U1:W2"/>
    <mergeCell ref="Y1:AA2"/>
    <mergeCell ref="U28:W28"/>
    <mergeCell ref="Q28:S28"/>
    <mergeCell ref="F21:L21"/>
    <mergeCell ref="F22:L22"/>
    <mergeCell ref="B24:E24"/>
    <mergeCell ref="F24:L24"/>
    <mergeCell ref="B5:E5"/>
    <mergeCell ref="F5:L5"/>
    <mergeCell ref="B6:E6"/>
    <mergeCell ref="F6:L6"/>
    <mergeCell ref="F20:L20"/>
    <mergeCell ref="B20:E20"/>
    <mergeCell ref="B19:E19"/>
    <mergeCell ref="F19:L19"/>
    <mergeCell ref="B9:E9"/>
    <mergeCell ref="F9:L9"/>
    <mergeCell ref="B10:E10"/>
    <mergeCell ref="B15:E15"/>
    <mergeCell ref="F15:L15"/>
    <mergeCell ref="B16:E16"/>
    <mergeCell ref="F16:L16"/>
    <mergeCell ref="F18:L18"/>
    <mergeCell ref="F29:L29"/>
    <mergeCell ref="B29:E29"/>
    <mergeCell ref="B25:O25"/>
    <mergeCell ref="F27:L27"/>
    <mergeCell ref="B27:E27"/>
    <mergeCell ref="F26:L26"/>
    <mergeCell ref="B26:E26"/>
    <mergeCell ref="AD30:AG30"/>
    <mergeCell ref="B1:O2"/>
    <mergeCell ref="Q1:S2"/>
    <mergeCell ref="B14:E14"/>
    <mergeCell ref="F14:L14"/>
    <mergeCell ref="Y25:AA25"/>
    <mergeCell ref="U25:W25"/>
    <mergeCell ref="Q25:S25"/>
    <mergeCell ref="F10:L10"/>
    <mergeCell ref="B7:E7"/>
    <mergeCell ref="F7:L7"/>
    <mergeCell ref="B8:E8"/>
    <mergeCell ref="F8:L8"/>
    <mergeCell ref="B11:E11"/>
    <mergeCell ref="F11:L11"/>
    <mergeCell ref="B21:E21"/>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04"/>
  <sheetViews>
    <sheetView zoomScale="90" zoomScaleNormal="90" workbookViewId="0">
      <selection activeCell="F18" sqref="F18"/>
    </sheetView>
  </sheetViews>
  <sheetFormatPr baseColWidth="10" defaultRowHeight="15.75"/>
  <cols>
    <col min="1" max="1" width="9" customWidth="1"/>
    <col min="2" max="2" width="61" customWidth="1"/>
    <col min="3" max="3" width="25.125" customWidth="1"/>
    <col min="4" max="4" width="6.25" customWidth="1"/>
    <col min="5" max="5" width="60.375" customWidth="1"/>
    <col min="6" max="6" width="21.375" customWidth="1"/>
    <col min="8" max="8" width="43.125" customWidth="1"/>
    <col min="9" max="9" width="25" customWidth="1"/>
    <col min="10" max="10" width="21.125" customWidth="1"/>
    <col min="11" max="11" width="22.125" customWidth="1"/>
    <col min="12" max="12" width="25.125" customWidth="1"/>
  </cols>
  <sheetData>
    <row r="2" spans="1:12">
      <c r="D2" s="16"/>
    </row>
    <row r="3" spans="1:12" ht="15.75" customHeight="1">
      <c r="B3" s="326" t="s">
        <v>128</v>
      </c>
      <c r="C3" s="327"/>
      <c r="D3" s="36"/>
      <c r="E3" s="330" t="s">
        <v>156</v>
      </c>
      <c r="F3" s="330"/>
      <c r="G3" s="36"/>
      <c r="H3" s="36"/>
      <c r="I3" s="36"/>
      <c r="J3" s="36"/>
      <c r="K3" s="36"/>
      <c r="L3" s="36"/>
    </row>
    <row r="4" spans="1:12" ht="15.75" customHeight="1">
      <c r="B4" s="328"/>
      <c r="C4" s="329"/>
      <c r="D4" s="36"/>
      <c r="E4" s="329"/>
      <c r="F4" s="329"/>
      <c r="G4" s="36"/>
      <c r="H4" s="36"/>
      <c r="I4" s="36"/>
      <c r="J4" s="36"/>
      <c r="K4" s="36"/>
      <c r="L4" s="36"/>
    </row>
    <row r="5" spans="1:12" ht="18.75">
      <c r="A5" s="37"/>
      <c r="B5" s="18" t="s">
        <v>130</v>
      </c>
      <c r="C5" s="18" t="s">
        <v>129</v>
      </c>
      <c r="E5" s="38" t="s">
        <v>130</v>
      </c>
      <c r="F5" s="18" t="s">
        <v>129</v>
      </c>
    </row>
    <row r="6" spans="1:12" ht="18" customHeight="1">
      <c r="A6" s="318"/>
      <c r="B6" s="17" t="s">
        <v>83</v>
      </c>
      <c r="C6" s="188">
        <v>2</v>
      </c>
      <c r="E6" s="39" t="s">
        <v>134</v>
      </c>
      <c r="F6" s="194">
        <v>1</v>
      </c>
    </row>
    <row r="7" spans="1:12" ht="18">
      <c r="A7" s="319"/>
      <c r="B7" s="17" t="s">
        <v>84</v>
      </c>
      <c r="C7" s="188">
        <v>2</v>
      </c>
      <c r="E7" s="39" t="s">
        <v>54</v>
      </c>
      <c r="F7" s="194">
        <v>5</v>
      </c>
    </row>
    <row r="8" spans="1:12" ht="18">
      <c r="A8" s="319"/>
      <c r="B8" s="17" t="s">
        <v>85</v>
      </c>
      <c r="C8" s="188">
        <v>1</v>
      </c>
      <c r="E8" s="39" t="s">
        <v>135</v>
      </c>
      <c r="F8" s="194">
        <v>1</v>
      </c>
    </row>
    <row r="9" spans="1:12" ht="18">
      <c r="A9" s="319"/>
      <c r="B9" s="17" t="s">
        <v>86</v>
      </c>
      <c r="C9" s="188">
        <v>1</v>
      </c>
      <c r="E9" s="39" t="s">
        <v>55</v>
      </c>
      <c r="F9" s="194">
        <v>2</v>
      </c>
    </row>
    <row r="10" spans="1:12" ht="18">
      <c r="A10" s="319"/>
      <c r="B10" s="17" t="s">
        <v>87</v>
      </c>
      <c r="C10" s="188">
        <v>1</v>
      </c>
      <c r="E10" s="39"/>
      <c r="F10" s="40"/>
    </row>
    <row r="11" spans="1:12" ht="18">
      <c r="A11" s="319"/>
      <c r="B11" s="17" t="s">
        <v>88</v>
      </c>
      <c r="C11" s="188">
        <v>3</v>
      </c>
      <c r="E11" s="39" t="s">
        <v>136</v>
      </c>
      <c r="F11" s="194">
        <v>1</v>
      </c>
    </row>
    <row r="12" spans="1:12" ht="18">
      <c r="A12" s="319"/>
      <c r="B12" s="17" t="s">
        <v>89</v>
      </c>
      <c r="C12" s="188">
        <v>2</v>
      </c>
      <c r="E12" s="39" t="s">
        <v>61</v>
      </c>
      <c r="F12" s="194">
        <v>1</v>
      </c>
    </row>
    <row r="13" spans="1:12" ht="18" customHeight="1">
      <c r="A13" s="319"/>
      <c r="B13" s="17" t="s">
        <v>90</v>
      </c>
      <c r="C13" s="188">
        <v>2</v>
      </c>
      <c r="E13" s="39" t="s">
        <v>56</v>
      </c>
      <c r="F13" s="194">
        <v>1</v>
      </c>
    </row>
    <row r="14" spans="1:12" ht="18" customHeight="1">
      <c r="A14" s="319"/>
      <c r="B14" s="17" t="s">
        <v>91</v>
      </c>
      <c r="C14" s="188">
        <v>2</v>
      </c>
      <c r="E14" s="39" t="s">
        <v>57</v>
      </c>
      <c r="F14" s="194">
        <v>2</v>
      </c>
    </row>
    <row r="15" spans="1:12" ht="18">
      <c r="A15" s="319"/>
      <c r="B15" s="17" t="s">
        <v>92</v>
      </c>
      <c r="C15" s="188">
        <v>2</v>
      </c>
      <c r="E15" s="39" t="s">
        <v>58</v>
      </c>
      <c r="F15" s="194">
        <v>1</v>
      </c>
    </row>
    <row r="16" spans="1:12" ht="18" customHeight="1">
      <c r="A16" s="319"/>
      <c r="B16" s="17" t="s">
        <v>93</v>
      </c>
      <c r="C16" s="188">
        <v>1</v>
      </c>
      <c r="E16" s="39" t="s">
        <v>59</v>
      </c>
      <c r="F16" s="194">
        <v>3</v>
      </c>
    </row>
    <row r="17" spans="1:6" ht="18" customHeight="1">
      <c r="A17" s="319"/>
      <c r="B17" s="17" t="s">
        <v>94</v>
      </c>
      <c r="C17" s="188">
        <v>1</v>
      </c>
      <c r="E17" s="39" t="s">
        <v>60</v>
      </c>
      <c r="F17" s="194">
        <v>5</v>
      </c>
    </row>
    <row r="18" spans="1:6" ht="18">
      <c r="A18" s="319"/>
      <c r="B18" s="17" t="s">
        <v>96</v>
      </c>
      <c r="C18" s="188">
        <v>10</v>
      </c>
      <c r="E18" s="39" t="s">
        <v>137</v>
      </c>
      <c r="F18" s="194">
        <v>1</v>
      </c>
    </row>
    <row r="19" spans="1:6" ht="18">
      <c r="A19" s="319"/>
      <c r="B19" s="17" t="s">
        <v>112</v>
      </c>
      <c r="C19" s="188">
        <v>1</v>
      </c>
      <c r="E19" s="39" t="s">
        <v>83</v>
      </c>
      <c r="F19" s="189">
        <v>2</v>
      </c>
    </row>
    <row r="20" spans="1:6" ht="18">
      <c r="A20" s="319"/>
      <c r="B20" s="17" t="s">
        <v>114</v>
      </c>
      <c r="C20" s="188">
        <v>1</v>
      </c>
      <c r="E20" s="39" t="s">
        <v>84</v>
      </c>
      <c r="F20" s="189">
        <v>2</v>
      </c>
    </row>
    <row r="21" spans="1:6" ht="18">
      <c r="A21" s="319"/>
      <c r="B21" s="17" t="s">
        <v>116</v>
      </c>
      <c r="C21" s="188">
        <v>1</v>
      </c>
      <c r="E21" s="39" t="s">
        <v>85</v>
      </c>
      <c r="F21" s="189">
        <v>1</v>
      </c>
    </row>
    <row r="22" spans="1:6" ht="18">
      <c r="A22" s="319"/>
      <c r="B22" s="17" t="s">
        <v>6</v>
      </c>
      <c r="C22" s="188">
        <v>2</v>
      </c>
      <c r="E22" s="39" t="s">
        <v>86</v>
      </c>
      <c r="F22" s="189">
        <v>1</v>
      </c>
    </row>
    <row r="23" spans="1:6" ht="18">
      <c r="A23" s="319"/>
      <c r="B23" s="17" t="s">
        <v>6</v>
      </c>
      <c r="C23" s="188">
        <v>2</v>
      </c>
      <c r="E23" s="39" t="s">
        <v>87</v>
      </c>
      <c r="F23" s="189">
        <v>1</v>
      </c>
    </row>
    <row r="24" spans="1:6" ht="18">
      <c r="A24" s="319"/>
      <c r="B24" s="17" t="s">
        <v>6</v>
      </c>
      <c r="C24" s="188">
        <v>2</v>
      </c>
      <c r="E24" s="39" t="s">
        <v>88</v>
      </c>
      <c r="F24" s="189">
        <v>3</v>
      </c>
    </row>
    <row r="25" spans="1:6" ht="18" customHeight="1">
      <c r="A25" s="319"/>
      <c r="B25" s="17" t="s">
        <v>9</v>
      </c>
      <c r="C25" s="188">
        <v>4</v>
      </c>
      <c r="E25" s="39" t="s">
        <v>89</v>
      </c>
      <c r="F25" s="189">
        <v>3</v>
      </c>
    </row>
    <row r="26" spans="1:6" ht="18" customHeight="1">
      <c r="A26" s="319"/>
      <c r="B26" s="17" t="s">
        <v>11</v>
      </c>
      <c r="C26" s="188">
        <v>7</v>
      </c>
      <c r="E26" s="39" t="s">
        <v>90</v>
      </c>
      <c r="F26" s="189">
        <v>2</v>
      </c>
    </row>
    <row r="27" spans="1:6" ht="18">
      <c r="A27" s="319"/>
      <c r="B27" s="17" t="s">
        <v>17</v>
      </c>
      <c r="C27" s="188">
        <v>1</v>
      </c>
      <c r="E27" s="39" t="s">
        <v>91</v>
      </c>
      <c r="F27" s="189">
        <v>2</v>
      </c>
    </row>
    <row r="28" spans="1:6" ht="18" customHeight="1">
      <c r="A28" s="319"/>
      <c r="B28" s="17" t="s">
        <v>17</v>
      </c>
      <c r="C28" s="188">
        <v>1</v>
      </c>
      <c r="E28" s="39" t="s">
        <v>92</v>
      </c>
      <c r="F28" s="189">
        <v>2</v>
      </c>
    </row>
    <row r="29" spans="1:6" ht="18">
      <c r="A29" s="319"/>
      <c r="B29" s="17" t="s">
        <v>17</v>
      </c>
      <c r="C29" s="188">
        <v>1</v>
      </c>
      <c r="E29" s="39" t="s">
        <v>93</v>
      </c>
      <c r="F29" s="189">
        <v>1</v>
      </c>
    </row>
    <row r="30" spans="1:6" ht="18">
      <c r="A30" s="319"/>
      <c r="B30" s="17" t="s">
        <v>17</v>
      </c>
      <c r="C30" s="188">
        <v>1</v>
      </c>
      <c r="E30" s="39" t="s">
        <v>94</v>
      </c>
      <c r="F30" s="189">
        <v>1</v>
      </c>
    </row>
    <row r="31" spans="1:6" ht="18">
      <c r="A31" s="319"/>
      <c r="B31" s="17" t="s">
        <v>17</v>
      </c>
      <c r="C31" s="188">
        <v>1</v>
      </c>
      <c r="E31" s="39" t="s">
        <v>95</v>
      </c>
      <c r="F31" s="189">
        <v>1</v>
      </c>
    </row>
    <row r="32" spans="1:6" ht="18">
      <c r="A32" s="319"/>
      <c r="B32" s="17" t="s">
        <v>17</v>
      </c>
      <c r="C32" s="188">
        <v>1</v>
      </c>
      <c r="E32" s="39" t="s">
        <v>96</v>
      </c>
      <c r="F32" s="189">
        <v>10</v>
      </c>
    </row>
    <row r="33" spans="1:6" ht="18">
      <c r="A33" s="319"/>
      <c r="B33" s="17" t="s">
        <v>17</v>
      </c>
      <c r="C33" s="188">
        <v>1</v>
      </c>
      <c r="E33" s="39" t="s">
        <v>112</v>
      </c>
      <c r="F33" s="189">
        <v>1</v>
      </c>
    </row>
    <row r="34" spans="1:6" ht="18" customHeight="1">
      <c r="A34" s="320"/>
      <c r="B34" s="17" t="s">
        <v>17</v>
      </c>
      <c r="C34" s="188">
        <v>1</v>
      </c>
      <c r="E34" s="39" t="s">
        <v>131</v>
      </c>
      <c r="F34" s="189">
        <v>1</v>
      </c>
    </row>
    <row r="35" spans="1:6" ht="18" customHeight="1">
      <c r="A35" s="321"/>
      <c r="B35" s="17" t="s">
        <v>17</v>
      </c>
      <c r="C35" s="188">
        <v>1</v>
      </c>
      <c r="E35" s="39" t="s">
        <v>114</v>
      </c>
      <c r="F35" s="189">
        <v>1</v>
      </c>
    </row>
    <row r="36" spans="1:6" ht="18">
      <c r="A36" s="322"/>
      <c r="B36" s="17" t="s">
        <v>17</v>
      </c>
      <c r="C36" s="188">
        <v>1</v>
      </c>
      <c r="E36" s="39" t="s">
        <v>116</v>
      </c>
      <c r="F36" s="189">
        <v>1</v>
      </c>
    </row>
    <row r="37" spans="1:6" ht="18">
      <c r="A37" s="322"/>
      <c r="B37" s="17" t="s">
        <v>18</v>
      </c>
      <c r="C37" s="188">
        <v>1</v>
      </c>
      <c r="E37" s="39" t="s">
        <v>3</v>
      </c>
      <c r="F37" s="189">
        <v>1</v>
      </c>
    </row>
    <row r="38" spans="1:6" ht="18">
      <c r="A38" s="322"/>
      <c r="B38" s="17" t="s">
        <v>21</v>
      </c>
      <c r="C38" s="188">
        <v>1</v>
      </c>
      <c r="E38" s="39" t="s">
        <v>6</v>
      </c>
      <c r="F38" s="189">
        <v>3</v>
      </c>
    </row>
    <row r="39" spans="1:6" ht="18">
      <c r="A39" s="322"/>
      <c r="B39" s="41" t="s">
        <v>23</v>
      </c>
      <c r="C39" s="191">
        <v>1</v>
      </c>
      <c r="E39" s="39" t="s">
        <v>6</v>
      </c>
      <c r="F39" s="189">
        <v>2</v>
      </c>
    </row>
    <row r="40" spans="1:6" ht="18">
      <c r="A40" s="322"/>
      <c r="B40" s="39" t="s">
        <v>12</v>
      </c>
      <c r="C40" s="189">
        <v>1</v>
      </c>
      <c r="E40" s="39" t="s">
        <v>6</v>
      </c>
      <c r="F40" s="189">
        <v>2</v>
      </c>
    </row>
    <row r="41" spans="1:6" ht="18">
      <c r="A41" s="322"/>
      <c r="B41" s="110"/>
      <c r="C41" s="190"/>
      <c r="E41" s="17" t="s">
        <v>7</v>
      </c>
      <c r="F41" s="188">
        <v>1</v>
      </c>
    </row>
    <row r="42" spans="1:6" ht="18">
      <c r="A42" s="322"/>
      <c r="E42" s="39" t="s">
        <v>9</v>
      </c>
      <c r="F42" s="189">
        <v>4</v>
      </c>
    </row>
    <row r="43" spans="1:6" ht="18">
      <c r="A43" s="323"/>
      <c r="E43" s="39" t="s">
        <v>11</v>
      </c>
      <c r="F43" s="189">
        <v>7</v>
      </c>
    </row>
    <row r="44" spans="1:6" ht="18" customHeight="1">
      <c r="A44" s="324"/>
      <c r="E44" s="39" t="s">
        <v>12</v>
      </c>
      <c r="F44" s="189">
        <v>1</v>
      </c>
    </row>
    <row r="45" spans="1:6" ht="18">
      <c r="A45" s="325"/>
      <c r="E45" s="39" t="s">
        <v>17</v>
      </c>
      <c r="F45" s="189">
        <v>1</v>
      </c>
    </row>
    <row r="46" spans="1:6" ht="23.25">
      <c r="A46" s="325"/>
      <c r="B46" s="21"/>
      <c r="C46" s="331"/>
      <c r="D46" s="331"/>
      <c r="E46" s="39" t="s">
        <v>17</v>
      </c>
      <c r="F46" s="189">
        <v>1</v>
      </c>
    </row>
    <row r="47" spans="1:6" ht="18">
      <c r="A47" s="325"/>
      <c r="E47" s="39" t="s">
        <v>17</v>
      </c>
      <c r="F47" s="189">
        <v>1</v>
      </c>
    </row>
    <row r="48" spans="1:6" ht="18">
      <c r="A48" s="325"/>
      <c r="B48" s="42"/>
      <c r="C48" s="42"/>
      <c r="E48" s="39" t="s">
        <v>17</v>
      </c>
      <c r="F48" s="189">
        <v>1</v>
      </c>
    </row>
    <row r="49" spans="1:6" ht="18">
      <c r="A49" s="325"/>
      <c r="B49" s="42"/>
      <c r="C49" s="42"/>
      <c r="E49" s="39" t="s">
        <v>17</v>
      </c>
      <c r="F49" s="189">
        <v>1</v>
      </c>
    </row>
    <row r="50" spans="1:6" ht="18">
      <c r="A50" s="325"/>
      <c r="B50" s="42"/>
      <c r="C50" s="43"/>
      <c r="E50" s="39" t="s">
        <v>17</v>
      </c>
      <c r="F50" s="189">
        <v>1</v>
      </c>
    </row>
    <row r="51" spans="1:6" ht="18">
      <c r="A51" s="325"/>
      <c r="B51" s="42"/>
      <c r="C51" s="43"/>
      <c r="E51" s="39" t="s">
        <v>17</v>
      </c>
      <c r="F51" s="189">
        <v>1</v>
      </c>
    </row>
    <row r="52" spans="1:6" ht="18">
      <c r="A52" s="325"/>
      <c r="B52" s="42"/>
      <c r="C52" s="43"/>
      <c r="E52" s="39" t="s">
        <v>17</v>
      </c>
      <c r="F52" s="189">
        <v>1</v>
      </c>
    </row>
    <row r="53" spans="1:6" ht="21">
      <c r="A53" s="325"/>
      <c r="B53" s="44"/>
      <c r="C53" s="45"/>
      <c r="E53" s="39" t="s">
        <v>17</v>
      </c>
      <c r="F53" s="189">
        <v>1</v>
      </c>
    </row>
    <row r="54" spans="1:6" ht="18">
      <c r="A54" s="325"/>
      <c r="B54" s="42"/>
      <c r="C54" s="42"/>
      <c r="E54" s="39" t="s">
        <v>17</v>
      </c>
      <c r="F54" s="189">
        <v>1</v>
      </c>
    </row>
    <row r="55" spans="1:6" ht="18">
      <c r="A55" s="325"/>
      <c r="B55" s="42"/>
      <c r="C55" s="42"/>
      <c r="E55" s="39" t="s">
        <v>18</v>
      </c>
      <c r="F55" s="189">
        <v>1</v>
      </c>
    </row>
    <row r="56" spans="1:6" ht="18">
      <c r="A56" s="325"/>
      <c r="E56" s="39" t="s">
        <v>21</v>
      </c>
      <c r="F56" s="189">
        <v>1</v>
      </c>
    </row>
    <row r="57" spans="1:6" ht="18" customHeight="1">
      <c r="A57" s="325"/>
      <c r="E57" s="39" t="s">
        <v>23</v>
      </c>
      <c r="F57" s="189">
        <v>1</v>
      </c>
    </row>
    <row r="58" spans="1:6" ht="18.95" customHeight="1">
      <c r="A58" s="325"/>
      <c r="E58" s="39" t="s">
        <v>0</v>
      </c>
      <c r="F58" s="192">
        <v>1</v>
      </c>
    </row>
    <row r="59" spans="1:6" ht="18">
      <c r="A59" s="325"/>
      <c r="E59" s="39" t="s">
        <v>5</v>
      </c>
      <c r="F59" s="192">
        <v>3</v>
      </c>
    </row>
    <row r="60" spans="1:6" ht="18">
      <c r="A60" s="325"/>
      <c r="E60" s="39" t="s">
        <v>15</v>
      </c>
      <c r="F60" s="193">
        <v>1</v>
      </c>
    </row>
    <row r="61" spans="1:6">
      <c r="A61" s="325"/>
    </row>
    <row r="62" spans="1:6">
      <c r="A62" s="325"/>
    </row>
    <row r="63" spans="1:6">
      <c r="A63" s="325"/>
    </row>
    <row r="64" spans="1:6">
      <c r="A64" s="325"/>
    </row>
    <row r="65" spans="1:1" ht="18.95" customHeight="1">
      <c r="A65" s="325"/>
    </row>
    <row r="66" spans="1:1" ht="18.95" customHeight="1">
      <c r="A66" s="325"/>
    </row>
    <row r="67" spans="1:1">
      <c r="A67" s="325"/>
    </row>
    <row r="68" spans="1:1">
      <c r="A68" s="325"/>
    </row>
    <row r="69" spans="1:1">
      <c r="A69" s="325"/>
    </row>
    <row r="70" spans="1:1">
      <c r="A70" s="325"/>
    </row>
    <row r="71" spans="1:1">
      <c r="A71" s="325"/>
    </row>
    <row r="72" spans="1:1">
      <c r="A72" s="325"/>
    </row>
    <row r="73" spans="1:1">
      <c r="A73" s="325"/>
    </row>
    <row r="74" spans="1:1">
      <c r="A74" s="325"/>
    </row>
    <row r="75" spans="1:1">
      <c r="A75" s="325"/>
    </row>
    <row r="76" spans="1:1">
      <c r="A76" s="325"/>
    </row>
    <row r="77" spans="1:1">
      <c r="A77" s="325"/>
    </row>
    <row r="78" spans="1:1">
      <c r="A78" s="325"/>
    </row>
    <row r="79" spans="1:1">
      <c r="A79" s="325"/>
    </row>
    <row r="80" spans="1:1">
      <c r="A80" s="325"/>
    </row>
    <row r="81" spans="1:1">
      <c r="A81" s="325"/>
    </row>
    <row r="82" spans="1:1">
      <c r="A82" s="325"/>
    </row>
    <row r="104" spans="7:11" ht="23.25">
      <c r="G104" s="20"/>
      <c r="H104" s="21"/>
      <c r="I104" s="34" t="s">
        <v>133</v>
      </c>
      <c r="J104" s="35"/>
      <c r="K104" s="19">
        <f>SUM(H6:H103)</f>
        <v>0</v>
      </c>
    </row>
  </sheetData>
  <mergeCells count="6">
    <mergeCell ref="A6:A34"/>
    <mergeCell ref="A35:A43"/>
    <mergeCell ref="A44:A82"/>
    <mergeCell ref="B3:C4"/>
    <mergeCell ref="E3:F4"/>
    <mergeCell ref="C46:D4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VALOR TOTAL DEL PROCESO </vt:lpstr>
      <vt:lpstr>GRUPO 1 MOBILIARIO</vt:lpstr>
      <vt:lpstr>GRUPO 2 AUDIO, VIDEO Y TECNO</vt:lpstr>
      <vt:lpstr>GRUPO 3 ARTES GRÁFICAS</vt:lpstr>
      <vt:lpstr>ITEM PARA CADA CASA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Usuario</cp:lastModifiedBy>
  <dcterms:created xsi:type="dcterms:W3CDTF">2022-08-05T20:13:04Z</dcterms:created>
  <dcterms:modified xsi:type="dcterms:W3CDTF">2022-10-05T18:55:05Z</dcterms:modified>
</cp:coreProperties>
</file>