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ANA\Desktop\FDLBOSA 2022\SELECCIÒN ABREVIADA Mantenimiento Locativo\Pliegos Definitivos\para subri en secop\"/>
    </mc:Choice>
  </mc:AlternateContent>
  <xr:revisionPtr revIDLastSave="0" documentId="8_{5C456B45-F7FE-40A5-8BEE-D97AE54E3515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OPUESTA ECONOMICA(Proponente)" sheetId="26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'[6]Hoja2 (2)'!ERR</definedName>
    <definedName name="\Z">'[6]Hoja2 (2)'!ERR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>[10]!_xlbgnm.ane7</definedName>
    <definedName name="_____ane8" localSheetId="0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>[14]!_xlbgnm.ane7</definedName>
    <definedName name="____ane8" localSheetId="0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>[16]!_xlbgnm.ane7</definedName>
    <definedName name="___ane8" localSheetId="0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>[14]!_xlbgnm.ane7</definedName>
    <definedName name="__ane8" localSheetId="0">[14]!_xlbgnm.ane8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'[6]Hoja2 (2)'!ERR</definedName>
    <definedName name="__FS01">'[6]Hoja2 (2)'!ERR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 localSheetId="0">[14]!_xlbgnm.ane7</definedName>
    <definedName name="_ane7">[14]!_xlbgnm.ane7</definedName>
    <definedName name="_ane8" localSheetId="0">[14]!_xlbgnm.ane8</definedName>
    <definedName name="_ane8">[14]!_xlbgnm.ane8</definedName>
    <definedName name="_APU221">#REF!</definedName>
    <definedName name="_APU465" localSheetId="0">[22]!absc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'[6]Hoja2 (2)'!ERR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ECONOMICA(Proponente)'!$C$27:$P$72</definedName>
    <definedName name="_FS01">'[6]Hoja2 (2)'!ERR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'[6]Hoja2 (2)'!ERR</definedName>
    <definedName name="AAA">'[6]Hoja2 (2)'!ERR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>[39]!absc</definedName>
    <definedName name="APU_directos">#REF!</definedName>
    <definedName name="APU221.1">#REF!</definedName>
    <definedName name="APU221.2">#REF!</definedName>
    <definedName name="aq">'[6]Hoja2 (2)'!ERR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ECONOMICA(Proponente)'!$A$1:$R$220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'[6]Hoja2 (2)'!ERR</definedName>
    <definedName name="ARP">#REF!</definedName>
    <definedName name="ARS">#REF!</definedName>
    <definedName name="as">'[6]Hoja2 (2)'!ERR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'[6]Hoja2 (2)'!ERR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'[6]Hoja2 (2)'!ERR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>'[6]Hoja2 (2)'!ERR</definedName>
    <definedName name="COPIA1">#REF!</definedName>
    <definedName name="COPIA2">#REF!</definedName>
    <definedName name="copiao4">'[6]Hoja2 (2)'!ERR</definedName>
    <definedName name="corri">'[6]Hoja2 (2)'!ERR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'[6]Hoja2 (2)'!ERR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>[51]!Customize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'[6]Hoja2 (2)'!ERR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'[6]Hoja2 (2)'!ERR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'[6]Hoja2 (2)'!ERR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>[51]!FareWellStmnt</definedName>
    <definedName name="FaseProyecto">#REF!</definedName>
    <definedName name="FD">'[6]Hoja2 (2)'!ERR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'[6]Hoja2 (2)'!ERR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'[6]Hoja2 (2)'!ERR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'[6]Hoja2 (2)'!ERR</definedName>
    <definedName name="FinePrint" localSheetId="0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[76]Hoja1!$A$33:$N$51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'[6]Hoja2 (2)'!ERR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'[6]Hoja2 (2)'!ERR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'[6]Hoja2 (2)'!ERR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'[6]Hoja2 (2)'!ERR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'[6]Hoja2 (2)'!ERR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[21]Interc.tapones!$E$1:$E$65536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'[21]Interc.válv.'!$E$1:$E$65536</definedName>
    <definedName name="INV_11">'[82]PR 1'!$A$2:$N$655</definedName>
    <definedName name="INV_Payments" localSheetId="0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'[6]Hoja2 (2)'!ERR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'[6]Hoja2 (2)'!ERR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'[6]Hoja2 (2)'!ERR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'[6]Hoja2 (2)'!ERR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IZACION_Y_REPLANTEO">#REF!</definedName>
    <definedName name="LOGO">'[6]Hoja2 (2)'!ERR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'[11]LIQ-NOM'!$H$3</definedName>
    <definedName name="MesCotizacion">'[41]LIQUIDA-NOMINA'!$H$3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[10]!Módulo3.anexo1</definedName>
    <definedName name="Módulo3.anexo1">[10]!Módulo3.anexo1</definedName>
    <definedName name="Módulo3.anexo10" localSheetId="0">[10]!Módulo3.anexo10</definedName>
    <definedName name="Módulo3.anexo10">[10]!Módulo3.anexo10</definedName>
    <definedName name="Módulo3.anexo11" localSheetId="0">[10]!Módulo3.anexo11</definedName>
    <definedName name="Módulo3.anexo11">[10]!Módulo3.anexo11</definedName>
    <definedName name="Módulo3.anexo12" localSheetId="0">[10]!Módulo3.anexo12</definedName>
    <definedName name="Módulo3.anexo12">[10]!Módulo3.anexo12</definedName>
    <definedName name="Módulo3.anexo3" localSheetId="0">[10]!Módulo3.anexo3</definedName>
    <definedName name="Módulo3.anexo3">[10]!Módulo3.anexo3</definedName>
    <definedName name="Módulo3.anexo4" localSheetId="0">[10]!Módulo3.anexo4</definedName>
    <definedName name="Módulo3.anexo4">[10]!Módulo3.anexo4</definedName>
    <definedName name="Módulo3.anexo5" localSheetId="0">[10]!Módulo3.anexo5</definedName>
    <definedName name="Módulo3.anexo5">[10]!Módulo3.anexo5</definedName>
    <definedName name="Módulo3.anexo6" localSheetId="0">[10]!Módulo3.anexo6</definedName>
    <definedName name="Módulo3.anexo6">[10]!Módulo3.anexo6</definedName>
    <definedName name="Módulo8.anexo16" localSheetId="0">[10]!Módulo8.anexo16</definedName>
    <definedName name="Módulo8.anexo16">[10]!Módulo8.anexo16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'[6]Hoja2 (2)'!ERR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DATE(YEAR([6]!Loan_Start),MONTH([6]!Loan_Start)+Payment_Number,DAY([6]!Loan_Start))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'[6]Hoja2 (2)'!ERR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'[6]Hoja2 (2)'!ERR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'[6]Hoja2 (2)'!ERR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'[6]Hoja2 (2)'!ERR</definedName>
    <definedName name="Reimbursement">"Reembolso"</definedName>
    <definedName name="reinicio">'[6]Hoja2 (2)'!ERR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[10]!resu8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'[6]Hoja2 (2)'!ERR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'[6]Hoja2 (2)'!ERR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'[6]Hoja2 (2)'!ERR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'[6]Hoja2 (2)'!ERR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'[6]Hoja2 (2)'!ERR</definedName>
    <definedName name="SINGOLO">'[3]7422CW00'!#REF!</definedName>
    <definedName name="SISISIS">'[6]Hoja2 (2)'!ERR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ECONOMICA(Proponente)'!#REF!</definedName>
    <definedName name="solver_pre" localSheetId="0" hidden="1">0.000001</definedName>
    <definedName name="solver_rel1" localSheetId="0" hidden="1">2</definedName>
    <definedName name="solver_rhs1" localSheetId="0" hidden="1">'PROPUESTA ECONOMICA(Proponente)'!#REF!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>'[6]Hoja2 (2)'!ERR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[57]Tablas!$H$1:$H$65536</definedName>
    <definedName name="SUPERFICIE">#REF!</definedName>
    <definedName name="sw">'[6]Hoja2 (2)'!ERR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>[22]!absc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'[6]Hoja2 (2)'!ERR</definedName>
    <definedName name="TERM">'[6]Hoja2 (2)'!ERR</definedName>
    <definedName name="TÉRMINOS">'[6]Hoja2 (2)'!ERR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'[6]Hoja2 (2)'!ERR</definedName>
    <definedName name="UOUIV" hidden="1">{"TAB1",#N/A,TRUE,"GENERAL";"TAB2",#N/A,TRUE,"GENERAL";"TAB3",#N/A,TRUE,"GENERAL";"TAB4",#N/A,TRUE,"GENERAL";"TAB5",#N/A,TRUE,"GENERAL"}</definedName>
    <definedName name="uriel">'[6]Hoja2 (2)'!ERR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'[6]Hoja2 (2)'!ERR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0" i="269" l="1"/>
  <c r="M217" i="269"/>
  <c r="M216" i="269"/>
  <c r="M215" i="269"/>
  <c r="M214" i="269"/>
  <c r="J217" i="269"/>
  <c r="N105" i="269"/>
  <c r="N96" i="269"/>
  <c r="N97" i="269"/>
  <c r="N98" i="269"/>
  <c r="N99" i="269"/>
  <c r="N100" i="269"/>
  <c r="N101" i="269"/>
  <c r="N95" i="269"/>
  <c r="N87" i="269"/>
  <c r="N88" i="269"/>
  <c r="N89" i="269"/>
  <c r="N90" i="269"/>
  <c r="N91" i="269"/>
  <c r="N86" i="269"/>
  <c r="N76" i="269"/>
  <c r="N77" i="269"/>
  <c r="N78" i="269"/>
  <c r="N79" i="269"/>
  <c r="N80" i="269"/>
  <c r="N81" i="269"/>
  <c r="N82" i="269"/>
  <c r="N18" i="269"/>
  <c r="N19" i="269"/>
  <c r="N20" i="269"/>
  <c r="N21" i="269"/>
  <c r="N22" i="269"/>
  <c r="N23" i="269"/>
  <c r="N24" i="269"/>
  <c r="N25" i="269"/>
  <c r="N26" i="269"/>
  <c r="N17" i="269"/>
  <c r="J203" i="269"/>
  <c r="J204" i="269"/>
  <c r="O99" i="269"/>
  <c r="O87" i="269"/>
  <c r="O91" i="269"/>
  <c r="O76" i="269"/>
  <c r="O80" i="269"/>
  <c r="J81" i="269"/>
  <c r="O21" i="269"/>
  <c r="O22" i="269"/>
  <c r="O25" i="269"/>
  <c r="O26" i="269"/>
  <c r="M207" i="269"/>
  <c r="M102" i="269"/>
  <c r="M92" i="269"/>
  <c r="J78" i="269"/>
  <c r="M83" i="269"/>
  <c r="N75" i="269"/>
  <c r="J100" i="269" l="1"/>
  <c r="J96" i="269"/>
  <c r="O19" i="269"/>
  <c r="N83" i="269"/>
  <c r="J26" i="269"/>
  <c r="P26" i="269" s="1"/>
  <c r="J22" i="269"/>
  <c r="P22" i="269" s="1"/>
  <c r="O17" i="269"/>
  <c r="O23" i="269"/>
  <c r="J18" i="269"/>
  <c r="O100" i="269"/>
  <c r="P100" i="269" s="1"/>
  <c r="O96" i="269"/>
  <c r="J77" i="269"/>
  <c r="O24" i="269"/>
  <c r="O20" i="269"/>
  <c r="O88" i="269"/>
  <c r="J205" i="269"/>
  <c r="J24" i="269"/>
  <c r="J20" i="269"/>
  <c r="J25" i="269"/>
  <c r="P25" i="269" s="1"/>
  <c r="J21" i="269"/>
  <c r="P21" i="269" s="1"/>
  <c r="O79" i="269"/>
  <c r="J82" i="269"/>
  <c r="J101" i="269"/>
  <c r="J97" i="269"/>
  <c r="O81" i="269"/>
  <c r="O77" i="269"/>
  <c r="O90" i="269"/>
  <c r="O95" i="269"/>
  <c r="O98" i="269"/>
  <c r="O86" i="269"/>
  <c r="J88" i="269"/>
  <c r="J17" i="269"/>
  <c r="P17" i="269" s="1"/>
  <c r="O82" i="269"/>
  <c r="O78" i="269"/>
  <c r="P78" i="269" s="1"/>
  <c r="O89" i="269"/>
  <c r="O101" i="269"/>
  <c r="O97" i="269"/>
  <c r="J200" i="269"/>
  <c r="J196" i="269"/>
  <c r="J192" i="269"/>
  <c r="J188" i="269"/>
  <c r="J184" i="269"/>
  <c r="J180" i="269"/>
  <c r="J176" i="269"/>
  <c r="J172" i="269"/>
  <c r="J168" i="269"/>
  <c r="J164" i="269"/>
  <c r="J160" i="269"/>
  <c r="J156" i="269"/>
  <c r="J152" i="269"/>
  <c r="J148" i="269"/>
  <c r="J144" i="269"/>
  <c r="J140" i="269"/>
  <c r="J136" i="269"/>
  <c r="J132" i="269"/>
  <c r="J128" i="269"/>
  <c r="J124" i="269"/>
  <c r="J120" i="269"/>
  <c r="J116" i="269"/>
  <c r="J112" i="269"/>
  <c r="J108" i="269"/>
  <c r="O18" i="269"/>
  <c r="J197" i="269"/>
  <c r="J193" i="269"/>
  <c r="J185" i="269"/>
  <c r="J177" i="269"/>
  <c r="J169" i="269"/>
  <c r="J161" i="269"/>
  <c r="J157" i="269"/>
  <c r="J149" i="269"/>
  <c r="J141" i="269"/>
  <c r="J133" i="269"/>
  <c r="J125" i="269"/>
  <c r="J121" i="269"/>
  <c r="J113" i="269"/>
  <c r="J87" i="269"/>
  <c r="P87" i="269" s="1"/>
  <c r="J23" i="269"/>
  <c r="J98" i="269"/>
  <c r="J199" i="269"/>
  <c r="J195" i="269"/>
  <c r="J191" i="269"/>
  <c r="J187" i="269"/>
  <c r="J183" i="269"/>
  <c r="J179" i="269"/>
  <c r="J175" i="269"/>
  <c r="J171" i="269"/>
  <c r="J167" i="269"/>
  <c r="J163" i="269"/>
  <c r="J159" i="269"/>
  <c r="J155" i="269"/>
  <c r="J151" i="269"/>
  <c r="J147" i="269"/>
  <c r="J143" i="269"/>
  <c r="J139" i="269"/>
  <c r="J135" i="269"/>
  <c r="J131" i="269"/>
  <c r="J127" i="269"/>
  <c r="J123" i="269"/>
  <c r="J119" i="269"/>
  <c r="J115" i="269"/>
  <c r="J111" i="269"/>
  <c r="J107" i="269"/>
  <c r="J201" i="269"/>
  <c r="J189" i="269"/>
  <c r="J181" i="269"/>
  <c r="J173" i="269"/>
  <c r="J165" i="269"/>
  <c r="J153" i="269"/>
  <c r="J145" i="269"/>
  <c r="J137" i="269"/>
  <c r="J129" i="269"/>
  <c r="J117" i="269"/>
  <c r="J109" i="269"/>
  <c r="J91" i="269"/>
  <c r="P91" i="269" s="1"/>
  <c r="P81" i="269"/>
  <c r="J19" i="269"/>
  <c r="J80" i="269"/>
  <c r="P80" i="269" s="1"/>
  <c r="J76" i="269"/>
  <c r="P76" i="269" s="1"/>
  <c r="J202" i="269"/>
  <c r="J198" i="269"/>
  <c r="J194" i="269"/>
  <c r="J190" i="269"/>
  <c r="J186" i="269"/>
  <c r="J182" i="269"/>
  <c r="J178" i="269"/>
  <c r="J174" i="269"/>
  <c r="J170" i="269"/>
  <c r="J166" i="269"/>
  <c r="J162" i="269"/>
  <c r="J158" i="269"/>
  <c r="J154" i="269"/>
  <c r="J150" i="269"/>
  <c r="J146" i="269"/>
  <c r="J142" i="269"/>
  <c r="J138" i="269"/>
  <c r="J134" i="269"/>
  <c r="J130" i="269"/>
  <c r="J126" i="269"/>
  <c r="J122" i="269"/>
  <c r="J118" i="269"/>
  <c r="J114" i="269"/>
  <c r="J110" i="269"/>
  <c r="J106" i="269"/>
  <c r="J206" i="269"/>
  <c r="J86" i="269"/>
  <c r="J105" i="269"/>
  <c r="J99" i="269"/>
  <c r="P99" i="269" s="1"/>
  <c r="J95" i="269"/>
  <c r="J89" i="269"/>
  <c r="J90" i="269"/>
  <c r="J79" i="269"/>
  <c r="P79" i="269" s="1"/>
  <c r="J75" i="269"/>
  <c r="O75" i="269"/>
  <c r="P96" i="269" l="1"/>
  <c r="P19" i="269"/>
  <c r="P18" i="269"/>
  <c r="P23" i="269"/>
  <c r="P97" i="269"/>
  <c r="P24" i="269"/>
  <c r="P86" i="269"/>
  <c r="P95" i="269"/>
  <c r="P82" i="269"/>
  <c r="P20" i="269"/>
  <c r="P77" i="269"/>
  <c r="P88" i="269"/>
  <c r="P90" i="269"/>
  <c r="O83" i="269"/>
  <c r="P89" i="269"/>
  <c r="P98" i="269"/>
  <c r="P101" i="269"/>
  <c r="J92" i="269"/>
  <c r="J207" i="269"/>
  <c r="J83" i="269"/>
  <c r="J102" i="269"/>
  <c r="P75" i="269"/>
  <c r="P83" i="269" l="1"/>
  <c r="N40" i="269"/>
  <c r="O40" i="269" s="1"/>
  <c r="N41" i="269"/>
  <c r="O41" i="269" s="1"/>
  <c r="N42" i="269"/>
  <c r="O42" i="269" s="1"/>
  <c r="N43" i="269"/>
  <c r="O43" i="269" s="1"/>
  <c r="N44" i="269"/>
  <c r="O44" i="269" s="1"/>
  <c r="N45" i="269"/>
  <c r="O45" i="269" s="1"/>
  <c r="N46" i="269"/>
  <c r="O46" i="269" s="1"/>
  <c r="N47" i="269"/>
  <c r="O47" i="269" s="1"/>
  <c r="N48" i="269"/>
  <c r="O48" i="269" s="1"/>
  <c r="N49" i="269"/>
  <c r="O49" i="269" s="1"/>
  <c r="N50" i="269"/>
  <c r="O50" i="269" s="1"/>
  <c r="N51" i="269"/>
  <c r="O51" i="269" s="1"/>
  <c r="N52" i="269"/>
  <c r="O52" i="269" s="1"/>
  <c r="N53" i="269"/>
  <c r="O53" i="269" s="1"/>
  <c r="J41" i="269"/>
  <c r="J42" i="269"/>
  <c r="J43" i="269"/>
  <c r="J44" i="269"/>
  <c r="J45" i="269"/>
  <c r="J46" i="269"/>
  <c r="J47" i="269"/>
  <c r="J48" i="269"/>
  <c r="J49" i="269"/>
  <c r="J50" i="269"/>
  <c r="J51" i="269"/>
  <c r="J52" i="269"/>
  <c r="J53" i="269"/>
  <c r="P45" i="269" l="1"/>
  <c r="P42" i="269"/>
  <c r="P51" i="269"/>
  <c r="P53" i="269"/>
  <c r="P41" i="269"/>
  <c r="P44" i="269"/>
  <c r="P43" i="269"/>
  <c r="P49" i="269"/>
  <c r="P48" i="269"/>
  <c r="P50" i="269"/>
  <c r="P47" i="269"/>
  <c r="P46" i="269"/>
  <c r="P52" i="269"/>
  <c r="J40" i="269"/>
  <c r="P40" i="269" l="1"/>
  <c r="J54" i="269"/>
  <c r="M28" i="269"/>
  <c r="M31" i="269" l="1"/>
  <c r="M54" i="269"/>
  <c r="M62" i="269"/>
  <c r="M67" i="269"/>
  <c r="J65" i="269" l="1"/>
  <c r="P65" i="269" s="1"/>
  <c r="J66" i="269"/>
  <c r="N66" i="269"/>
  <c r="O66" i="269" s="1"/>
  <c r="P66" i="269" l="1"/>
  <c r="J71" i="269" l="1"/>
  <c r="P71" i="269" s="1"/>
  <c r="M72" i="269" l="1"/>
  <c r="M38" i="269"/>
  <c r="J70" i="269"/>
  <c r="J69" i="269"/>
  <c r="J64" i="269"/>
  <c r="J67" i="269" s="1"/>
  <c r="J57" i="269"/>
  <c r="J58" i="269"/>
  <c r="J59" i="269"/>
  <c r="J60" i="269"/>
  <c r="J61" i="269"/>
  <c r="J56" i="269"/>
  <c r="J33" i="269"/>
  <c r="J34" i="269"/>
  <c r="J35" i="269"/>
  <c r="J36" i="269"/>
  <c r="J37" i="269"/>
  <c r="J30" i="269"/>
  <c r="J27" i="269"/>
  <c r="J28" i="269" s="1"/>
  <c r="J72" i="269" l="1"/>
  <c r="J38" i="269"/>
  <c r="J62" i="269"/>
  <c r="J31" i="269"/>
  <c r="J210" i="269" l="1"/>
  <c r="O217" i="269"/>
  <c r="O216" i="269"/>
  <c r="P216" i="269" s="1"/>
  <c r="O215" i="269"/>
  <c r="P215" i="269" s="1"/>
  <c r="O214" i="269"/>
  <c r="P214" i="269" s="1"/>
  <c r="P217" i="269" l="1"/>
  <c r="N70" i="269"/>
  <c r="O70" i="269" s="1"/>
  <c r="P70" i="269" s="1"/>
  <c r="N69" i="269"/>
  <c r="N64" i="269"/>
  <c r="N61" i="269"/>
  <c r="O61" i="269" s="1"/>
  <c r="P61" i="269" s="1"/>
  <c r="N60" i="269"/>
  <c r="O60" i="269" s="1"/>
  <c r="P60" i="269" s="1"/>
  <c r="N59" i="269"/>
  <c r="O59" i="269" s="1"/>
  <c r="P59" i="269" s="1"/>
  <c r="N58" i="269"/>
  <c r="O58" i="269" s="1"/>
  <c r="P58" i="269" s="1"/>
  <c r="N57" i="269"/>
  <c r="O57" i="269" s="1"/>
  <c r="P57" i="269" s="1"/>
  <c r="N56" i="269"/>
  <c r="O56" i="269" s="1"/>
  <c r="P56" i="269" s="1"/>
  <c r="N37" i="269"/>
  <c r="O37" i="269" s="1"/>
  <c r="P37" i="269" s="1"/>
  <c r="N36" i="269"/>
  <c r="O36" i="269" s="1"/>
  <c r="P36" i="269" s="1"/>
  <c r="N35" i="269"/>
  <c r="O35" i="269" s="1"/>
  <c r="P35" i="269" s="1"/>
  <c r="N34" i="269"/>
  <c r="O34" i="269" s="1"/>
  <c r="P34" i="269" s="1"/>
  <c r="N33" i="269"/>
  <c r="O33" i="269" s="1"/>
  <c r="P33" i="269" s="1"/>
  <c r="N30" i="269"/>
  <c r="O30" i="269" s="1"/>
  <c r="P30" i="269" s="1"/>
  <c r="N27" i="269"/>
  <c r="O27" i="269" s="1"/>
  <c r="P27" i="269" s="1"/>
  <c r="O64" i="269" l="1"/>
  <c r="P64" i="269" s="1"/>
  <c r="N67" i="269"/>
  <c r="O69" i="269"/>
  <c r="P69" i="269" s="1"/>
  <c r="N72" i="269"/>
  <c r="O54" i="269"/>
  <c r="O38" i="269"/>
  <c r="P38" i="269" s="1"/>
  <c r="O31" i="269"/>
  <c r="P31" i="269" s="1"/>
  <c r="O62" i="269"/>
  <c r="P62" i="269" s="1"/>
  <c r="O28" i="269"/>
  <c r="O72" i="269" l="1"/>
  <c r="P72" i="269" s="1"/>
  <c r="O67" i="269"/>
  <c r="P67" i="269" s="1"/>
  <c r="P54" i="269"/>
  <c r="O210" i="269"/>
  <c r="P28" i="269"/>
  <c r="P210" i="269" l="1"/>
</calcChain>
</file>

<file path=xl/sharedStrings.xml><?xml version="1.0" encoding="utf-8"?>
<sst xmlns="http://schemas.openxmlformats.org/spreadsheetml/2006/main" count="554" uniqueCount="347">
  <si>
    <t>Nº</t>
  </si>
  <si>
    <t>DESCRIPCIÓN</t>
  </si>
  <si>
    <t>UND.</t>
  </si>
  <si>
    <t>CANTIDAD</t>
  </si>
  <si>
    <t xml:space="preserve">VALOR TOTAL                                </t>
  </si>
  <si>
    <t>Subtotal</t>
  </si>
  <si>
    <t>PORCENTAJE</t>
  </si>
  <si>
    <t>ADMINISTRACIÓN</t>
  </si>
  <si>
    <t>A=</t>
  </si>
  <si>
    <t>I=</t>
  </si>
  <si>
    <t>U=</t>
  </si>
  <si>
    <t>TOTAL A.I.U</t>
  </si>
  <si>
    <t>A.I.U.=</t>
  </si>
  <si>
    <t>PROPUESTA ECONÓMICA</t>
  </si>
  <si>
    <t>UTILIDAD</t>
  </si>
  <si>
    <t>IMPREVISTO</t>
  </si>
  <si>
    <t>A.I.U. PARA COSTOS DE OBRA.</t>
  </si>
  <si>
    <t>VALOR PARCIAL
CORREGIDO</t>
  </si>
  <si>
    <t>VERIFICACIÓN</t>
  </si>
  <si>
    <t>PORCENTAJE PROPUESTO</t>
  </si>
  <si>
    <t>PORCENTAJE PROPUESTO CORREGIDO</t>
  </si>
  <si>
    <t>VALOR UNITARIO
SIN A.I.U.</t>
  </si>
  <si>
    <t>VALOR UNITARIO SIN AIU OFERTADO POR EL PROPONENTE</t>
  </si>
  <si>
    <t>VALOR UNITARIO
SIN AIU
(CORREGIDO)</t>
  </si>
  <si>
    <t>NOMBRE DEL PROPONENTE</t>
  </si>
  <si>
    <t>SUBTOTAL  SUMATORIA COSTOS UNITARIOS OBRAS CIVILES (NO INCLUYE A.I.U) (Aplica unicamente para efectos de evaluacion de propuesta economica)</t>
  </si>
  <si>
    <t>PRESUPUESTO OFICIAL DEL FDLB</t>
  </si>
  <si>
    <t>VALORES OFERTADOS  POR EL PROPONENTE</t>
  </si>
  <si>
    <t>EL VALOR DEL CONTRATO SERA EL VALOR DEL PRESUPUESTO OFICIAL DE LA ENTIDAD</t>
  </si>
  <si>
    <t>OBJETO:</t>
  </si>
  <si>
    <t>ACTIVIDADES DE ADECUACIONES</t>
  </si>
  <si>
    <t>PRELIMINARES (INCLUYE SUMINISTRO E INSTALACIÓN)</t>
  </si>
  <si>
    <t>PRODUCTO O SERVICIO</t>
  </si>
  <si>
    <t>EXCAVACION</t>
  </si>
  <si>
    <t>MAMPOSTERÍA (INCLUYE SUMINISTRO E INSTALACIÓN)</t>
  </si>
  <si>
    <t>INSTALACIONES DOMICILIARIAS HIDRÁULICAS, SANITARIAS, DE GAS Y DE CONTROL DE INCENDIO (INCLUYE SUMINISTRO E INSTALACIÓN)</t>
  </si>
  <si>
    <t>FDLBOSASAMC 002-2022 (74051)</t>
  </si>
  <si>
    <t>"CONTRATAR A MONTO AGOTABLE Y A PRECIOS UNITARIOS FIJOS SIN FORMULA DE REAJUSTE, OBRAS DE INTERVENCIÓN FISICA CONSISTENTES EN EL MANTENIMIENTO Y REPARACIONES LOCATIVAS DE LAS INSTALACIONES DE LA ALCALDÍA LOCAL, CASA DE PARTICIPACIÒN Y LAS DEMÁS QUE POR CIRCUNSTANCIAS LLEGASE A TENER RESPONSABILIDAD Y CUSTODIA"</t>
  </si>
  <si>
    <t>APARATOS SANITARIOS Y ACCESORIOS (INCLUYE SUMINISTRO E INSTALACIÓN)</t>
  </si>
  <si>
    <t>CIELOS RASOS (INCLUYE SUMINISTRO E INSTALACIÓN)</t>
  </si>
  <si>
    <t xml:space="preserve">CUBIERTAS E IMPERMEABILIZACIONES. (INCLUYE SUMINISTRO E
INSTALACIÓN)
</t>
  </si>
  <si>
    <t>PINTURA SOBE MUROS, FACHADA Y CIELO RASO</t>
  </si>
  <si>
    <t>ACABADOS DE PISOS, (INCLUYE SUMINISTRO E INSTALACIÓN)</t>
  </si>
  <si>
    <t>MUROS (INCLUYE SUMINISTRO E INSTALACIÓN)</t>
  </si>
  <si>
    <t>Desmonte Cielo Raso</t>
  </si>
  <si>
    <t>Desmonte De Todo Tipo De Cieloraso Existente (Durastic, Madera, Dry Wall, Plástico, Incluye Cargue Y Retiro)</t>
  </si>
  <si>
    <t>M2</t>
  </si>
  <si>
    <t>Desmonte Y Desconexión De Aparatos Sanitarios Y Equipos</t>
  </si>
  <si>
    <t>Desmonte Y Desconexión De Aparatos Sanitarios Y Equipos Como Lavaplatos, Lavamanos, Sanitarios, Estufas, Etc., Incluye Respectivos Tapones Tanto Sanitario Como Potable, Disposición, Cargue Y Retiro De Escombros.</t>
  </si>
  <si>
    <t>UN</t>
  </si>
  <si>
    <t>Mantenimiento De Cubierta Termo Acústica O Fibrocemento</t>
  </si>
  <si>
    <t>Mantenimiento De Cubierta Termo Acústica O Fibrocemento, Incluye Cambio De Tornillos En Mal Estado, Limpieza Y Sello De Goteras Debe Usar Producto De Calidad.</t>
  </si>
  <si>
    <t>Desmonte Retiro De Tuberías Hidrosanitarias Existentes</t>
  </si>
  <si>
    <t>Desmonte Retiro De Tuberías Hidrosanitarias Existentes De 6", 4", 3", 2". (Incluye Excavación, Retiro Del Relleno, Cargue Y Retiro De Escombros)</t>
  </si>
  <si>
    <t>ML</t>
  </si>
  <si>
    <t>Desmonte De Todo Tipo De Cubierta Existente</t>
  </si>
  <si>
    <t>Desmonte De Todo Tipo De Cubierta Existente, Incluye El Desmonte De La Estructura Metálica O De Madera, Los Amarres, Cerchas, Correas Y/O Perfilería Metálica, Instalaciones Eléctricas O Tuberías Adosadas, Canales Y Bajantes Etc., (Incluye Cargue Y Retiro De Escombros)</t>
  </si>
  <si>
    <t>Desmonte De Salidas Eléctricas Existentes</t>
  </si>
  <si>
    <t>Desmonte De Salidas Eléctricas Existentes (Incluye Desmonte
De Tuberías, Cableado, Aparatos Y Luminarias)</t>
  </si>
  <si>
    <t>Corte En Concreto Con Pulidora</t>
  </si>
  <si>
    <t>Corte En Concreto Con Pulidora, Espesor De 2 A 5 Cm Incluye Retiro De Sobrantes De La Obra De Acuerdo Con Las Disposiciones Técnicas Vigentes.</t>
  </si>
  <si>
    <t>Demolición De Placa De Contrapiso Reforzada</t>
  </si>
  <si>
    <t>Demolición De Placa De Contrapiso Reforzada Hasta E= 0,20 M, (Incluye Alistado Y Acabado Existente, Cargue Y Retiro De
Escombros) De Acuerdo A Las Disposiciones Técnicas Vigentes</t>
  </si>
  <si>
    <t>Demolición De Enchape De Muros Y Pega</t>
  </si>
  <si>
    <t>Demolición De Enchape De Muros Y Pega, Incluye Cargue Y Retiro De Escombros De Acuerdo A Las Disposiciones Técnicas Vigentes</t>
  </si>
  <si>
    <t>Mantenimiento De Canales Y Bajantes</t>
  </si>
  <si>
    <t>Mantenimiento De Canales Y Bajantes, Incluye Retiro De Escombros Y Mantenimientos De Sifones De Acuerdo A Las Disposiciones Técnicas Vigentes.</t>
  </si>
  <si>
    <t>Demolición De Muros</t>
  </si>
  <si>
    <t>Demolición De Muros, Incluye Retiro De Escombros  De Acuerdo A Las Disposiciones Técnicas Vigentes</t>
  </si>
  <si>
    <t>Excavaciones En Zanjas</t>
  </si>
  <si>
    <t>Excavaciones En Zanjas Para Instalación De Tuberías, Incluye Cargue Y Retiro De Escombros De Acuerdo A Las Disposiciones Técnicas Vigentes</t>
  </si>
  <si>
    <t>Tuberia CPVC 1/2</t>
  </si>
  <si>
    <t>Tuberia Cpvc 1/2" Incluye Accesorios</t>
  </si>
  <si>
    <t>Punto Agua Fria</t>
  </si>
  <si>
    <t>Punto Agua Fria Lavamanos 1/2"</t>
  </si>
  <si>
    <t>Tuberia Pvcp Rde 21 De 1''</t>
  </si>
  <si>
    <t>Tuberia Pvcp Rde 21 De 1'' Incluye Accesorios</t>
  </si>
  <si>
    <t>Tuberia Pvcp Rde 21 De 4''</t>
  </si>
  <si>
    <t>Tuberia Pvcp Rde 21 De 4'' Incluye Accesorios</t>
  </si>
  <si>
    <t>Tuberia Pvcp Rde 9 De 1/2"</t>
  </si>
  <si>
    <t>Tuberia Pvcp Rde 9 De 1/2" Incluye Accesorios</t>
  </si>
  <si>
    <t>Tuberia Cpvc 3/4''</t>
  </si>
  <si>
    <t>Tuberia Cpvc 3/4'' Incluye Accesorios</t>
  </si>
  <si>
    <t>Sifon De Piso 2"</t>
  </si>
  <si>
    <t>Instalacion De Sanitario</t>
  </si>
  <si>
    <t>Instalacion De Lavamanos</t>
  </si>
  <si>
    <t>Sondeo De Unidades Sanitarias</t>
  </si>
  <si>
    <t>Sondeo De Unidades Sanitarias Incluye Desmonte Y Montaje De Aparatos</t>
  </si>
  <si>
    <t xml:space="preserve">Lavado Y Desinfección De Tanque De Deposito De Agua </t>
  </si>
  <si>
    <t xml:space="preserve">Impermeabilización De Tanque De Depositpo De Agua </t>
  </si>
  <si>
    <t xml:space="preserve">Suministro Y Reparacion De Fluxometros </t>
  </si>
  <si>
    <t xml:space="preserve">Suministro De Registro Para Lavamanos Y Sanitarios </t>
  </si>
  <si>
    <t>Suministro E Instalación De Lavamanos De Sobreponer</t>
  </si>
  <si>
    <t>Suministro E Instalación De Lavamanos De Sobreponer Color
Blanco, (Incluye Grifería Tipo Push)</t>
  </si>
  <si>
    <t>Suministro E Instalación Sanitario Línea Adulto Color Blanco</t>
  </si>
  <si>
    <t>Suministro E Instalación Sanitario Línea Adulto Color Blanco, (Incluye Válvula De Control Y Descarga Tipo Push, Brida De 4" Y
Sellante)</t>
  </si>
  <si>
    <t>Orinal Línea Adulto Color Blanco</t>
  </si>
  <si>
    <t>Orinal Línea Adulto Color Blanco, (Incluye Grifería Tipo Push)</t>
  </si>
  <si>
    <t>Suministro E Instalación De Grifería De Lavamanos</t>
  </si>
  <si>
    <t>Suministro E Instalación De Grifería De Lavamanos (Incluye Grifería Tipo Push, Acople Y Sifón)</t>
  </si>
  <si>
    <t>Suministro E Instalación De Grifería Ahorradora Completa</t>
  </si>
  <si>
    <t>Suministro E Instalación De Grifería Ahorradora Completa Para Sanitario Adulto</t>
  </si>
  <si>
    <t>Suministro E Instalación De Asiento Para Sanitario Con Tapa</t>
  </si>
  <si>
    <t>Suministro E Instalación De Asiento Para Sanitario Con Tapa Color Blanco</t>
  </si>
  <si>
    <t>Suministro E Instalación De Cielo Raso Falso En Panel Superboard De 6 Mm</t>
  </si>
  <si>
    <t>Suministro E Instalación De Cielo Raso Falso En Panel Superboard De 6 Mm - Incluye Estructura Metálica Masila</t>
  </si>
  <si>
    <t>Cielo Raso Blanco Pvc Sistema 200Gs</t>
  </si>
  <si>
    <t xml:space="preserve">Cielo Raso Blanco Pvc Sistema 200Gs Color Blanco (Incluye Suministro E Instalación, Accesorios, Instalación De Lámpara,
Soportes Etc.) Espesor (7 Mm - 10 Mm)
</t>
  </si>
  <si>
    <t>Tapaluces De Cubierta En Lámina De Superboard 6 Mm Una Cara</t>
  </si>
  <si>
    <t>Tapaluces De Cubierta En Lámina De Superboard 6 Mm Una Cara. Incluye Estructura Metálica De Soporte.</t>
  </si>
  <si>
    <t xml:space="preserve">Suministro E Instalación De Teja En Fibrocemento No 8
</t>
  </si>
  <si>
    <t>Suministro E Instalación De Teja En Fibrocemento No 8,
(Incluido Accesorios De Instalación, Andamio, Herramientas Y Equipos)</t>
  </si>
  <si>
    <t>Manto Morter Plas</t>
  </si>
  <si>
    <t>Manto Morter Plas Al - 300 3.00 Mm Ancho 1.10 M Rollo 11 M2</t>
  </si>
  <si>
    <t>Tratamiento De Fisuras Mediante Un Sellador Elastomerico Monocomponente A Base De Poliuretano</t>
  </si>
  <si>
    <t>Tratamiento De Fisuras Mediante Un Sellador Elastomerico Monocomponente A Base De Poliuretano (Incluye Imprimante De Alta Adherencia Con El Concreto Existente)</t>
  </si>
  <si>
    <t>Pintura En Esmalte (Dos Manos)</t>
  </si>
  <si>
    <t>Pintura En Esmalte (Dos Manos) Para Puertas Y Ventanas</t>
  </si>
  <si>
    <t>Pintura Repelente De Humedad</t>
  </si>
  <si>
    <t>Vinilo Tipo 1 A Marca Comercial Tres Manos</t>
  </si>
  <si>
    <t>Pintura Tipo Korasa O Similar Para Fachada</t>
  </si>
  <si>
    <t>Pañete Liso En Mortero 1:4 Bajo Placa De Entrepiso</t>
  </si>
  <si>
    <t>Pañete Liso En Mortero 1:4 Bajo Placa De Entrepiso. Incluye Estuco Plástico</t>
  </si>
  <si>
    <t>Pintura Y/O Laca Color, Dos (2) Manos,</t>
  </si>
  <si>
    <t>Pintura Y/O Laca Color, Dos (2) Manos, Sobre Lamina Llena Madera. Incluye Tintilla Y Lijada De Las Superficies.</t>
  </si>
  <si>
    <t>Pintura De Culatas</t>
  </si>
  <si>
    <t>Reparacion E Instalación De Techo En Drywall</t>
  </si>
  <si>
    <t>Cinta Antideslizante A= 2 Cm</t>
  </si>
  <si>
    <t>Baldosa Granito 33X33 Pulido</t>
  </si>
  <si>
    <t>Baldosa Granito 33X33 Pulido, Incluye Guardaescoba Biselado</t>
  </si>
  <si>
    <t xml:space="preserve">Alistamiento De Pisos En Concreto </t>
  </si>
  <si>
    <t>Piso En Duropiso 33,8 X 33,8 Cms</t>
  </si>
  <si>
    <t>Piso En Duropiso 33,8 X 33,8 Cms, Antideslizante E= 5Mm Tipo Trafico Pesado</t>
  </si>
  <si>
    <t xml:space="preserve">Suministro Y Aplicación De Sellador Elástico
</t>
  </si>
  <si>
    <t>Suministro Y Aplicación De Sellador Elástico, Para Sello De Juntas A Nivel De Piso. Incluye Todos Los Elementos Para Su
Correcto Funcionamiento.</t>
  </si>
  <si>
    <t xml:space="preserve">Piso En Ceramica 60 X 60 Cms, Antideslizante E= 9Mm Tipo Trafico 
Pesado
</t>
  </si>
  <si>
    <t>Piso En Ceramica 60 X 60 Cms, Antideslizante E= 9Mm Tipo Trafico 
Pesado</t>
  </si>
  <si>
    <t>Enchape 20 X 20 Cm Color Blanco</t>
  </si>
  <si>
    <t>Enchape 25 X 35</t>
  </si>
  <si>
    <t>Esquinero Plástico</t>
  </si>
  <si>
    <t xml:space="preserve">Win Plastico </t>
  </si>
  <si>
    <t xml:space="preserve">Win De Aluminio </t>
  </si>
  <si>
    <t>Montaje E Instalación De Muros En Driwall</t>
  </si>
  <si>
    <t>Instalación De Divsiones Piso-Techo</t>
  </si>
  <si>
    <t>Suministro E Instalación De Panel Led 60 X 60Cm De Incrustar</t>
  </si>
  <si>
    <t>Suministro E Instalación De Panel Led 60 X 60Cm De Incrustar. Incluye Soportes, Accesorios Necesarios Para La Conexión E Instalación.</t>
  </si>
  <si>
    <t>Reinstalación De Lamparas Existentes</t>
  </si>
  <si>
    <t>Mantenimiento De Lamparas Existentes</t>
  </si>
  <si>
    <t>Mantenimiento De Lamparas Existentes, Incluye Cambio De Bombilla Tipo E27 Y/O Tubo Fluorecente Tipo T8</t>
  </si>
  <si>
    <t>Suministro E Instalación De Canaleta Metálica De 5 X 12 Cm</t>
  </si>
  <si>
    <t>Suministro E Instalación De Canaleta Metálica De 5 X 12 Cm     Troquelada</t>
  </si>
  <si>
    <t>METRO</t>
  </si>
  <si>
    <t xml:space="preserve">Suministro E Instalación De Tapas Troquelada Metálica De 5 X 12 Cm     </t>
  </si>
  <si>
    <t>Suministro E Instalación De Luminaria De Emergencia Led</t>
  </si>
  <si>
    <t>Suministro E Instalación De Luminaria De Emergencia Led. Incluye Soportes, Accesorios Necesarios Para La Conexión E Instalación.</t>
  </si>
  <si>
    <t>Suministro E Instalación De Acometida En Cable De Cobre 3 No.12</t>
  </si>
  <si>
    <t>Suministro E Instalación De Acometida En Cable De Cobre 3No.12
(F) + 1No.12 (N) + 1No.12 (T) Awg Thhn</t>
  </si>
  <si>
    <t>Suministro E Instalación De Tubería Pvc Conduit De 1/2"</t>
  </si>
  <si>
    <t>Suministro E Instalación De Tubería Pvc Conduit De 1/2"
Instalado Embebido En Muro. Incluye Tubería, Curvas, Uniones, Terminales Y Accesorios Requeridos Para La Instalación</t>
  </si>
  <si>
    <t>Suministro E Instalación De Tubería Metálica Galvanizada Emt Conduit De 1/2"</t>
  </si>
  <si>
    <t>Suministro E Instalación De Tubería Metálica Galvanizada Emt Conduit De 1/2". Incluye Soportes, Accesorios Necesarios Para La Instalación.</t>
  </si>
  <si>
    <t>Suministro E Instalación De Sensor De Movimiento Para Instalación En Techo Tipo Institucional</t>
  </si>
  <si>
    <t>Suministro E Instalación De Sensor De Movimiento Para Instalación En Techo Tipo Institucional, Con Aparato, Cable De Cobre Asilado Calibre No.12 Thhn Y Tubería Pvc 3/4" Hasta 4M.
Incluye Caja, Conectores, Soportes, Accesorios Necesarios Para La Conexión E Instalación.</t>
  </si>
  <si>
    <t>Suministro E Instalación De Interruptor Sencillo Tipo Institucional</t>
  </si>
  <si>
    <t>Suministro E Instalación De Interruptor Sencillo Tipo Institucional, Con Aparato, Cable De Cobre Asilado Calibre No.12 Thhn Y Tubería Pvc 3/4" Hasta 4M. Incluye Caja, Conectores, Soportes, Accesorios Necesarios Para La Conexión E Instalación.</t>
  </si>
  <si>
    <t>Salida Para Tomacorriente Doble Normal Tipo Institucional 5- 15R</t>
  </si>
  <si>
    <t>Salida Para Tomacorriente Doble Normal Tipo Institucional 5- 15R, Con Cable De Cobre Asilado Calibre 1No.12 (F) + 1No.12 (N) +
1No.12 (T) Awg Thhn Y Tubería Emt 3/4" Hasta 4M. Incluye Aparato, Conectores, Soportes, Accesorios Necesarios Para La Conexión E Instalación.</t>
  </si>
  <si>
    <t>Suministro E Instalación De Puntos De Red Certificada  Categoria 6</t>
  </si>
  <si>
    <t>Suministro E Instalación De Puntos De Red Certificada, Voz Y Datos Categoria 6</t>
  </si>
  <si>
    <t>PUNTO</t>
  </si>
  <si>
    <t>Suministro E Instalación De Puntos De Red Certificada Categoria 6A</t>
  </si>
  <si>
    <t>Suministro E Instalación De Puntos De Red Certificada, Voz Y Datos Categoria 6A</t>
  </si>
  <si>
    <t>Suministro E Instalación De Puntos De Red Doble, Certificada Categoria 6</t>
  </si>
  <si>
    <t>Suministro E Instalación De Puntos De Red Doble, Certificada, Voz Y Datos Categoria 6</t>
  </si>
  <si>
    <t>Suministro E Instalación De Puntos De Red Doble, Certificada Categoria 6A</t>
  </si>
  <si>
    <t>Suministro E Instalación De Puntos De Red Doble, Certificada, Voz Y Datos Categoria 6A</t>
  </si>
  <si>
    <t>Instalación De Puntos Electricos De Red Regulada Y No Regulada Con Cable Trenzado</t>
  </si>
  <si>
    <t>Instalación De Puntos Electricos De Red Regulada Y No Regulada Con Cable Trenzado De Thn/Thwn 12Awg 3.31Mm2 600Voltios Grii</t>
  </si>
  <si>
    <t xml:space="preserve">
Suministro De Tablero Electrico De 3 Circuitos
</t>
  </si>
  <si>
    <t xml:space="preserve">
Suministro De Tablero Electrico De 3 Circuitos</t>
  </si>
  <si>
    <t xml:space="preserve">
Suministro De Patch Core 3 Mts Cat 6
</t>
  </si>
  <si>
    <t xml:space="preserve">
Suministro De Patch Core 3 Mts Cat 6</t>
  </si>
  <si>
    <t xml:space="preserve">
Suministro De Patch Core 1,5 Mts Cat 6
</t>
  </si>
  <si>
    <t xml:space="preserve">
Suministro De Patch Core 1,5 Mts Cat 6</t>
  </si>
  <si>
    <t xml:space="preserve">
Suministro De Face Plates Dobles Cat 6 
</t>
  </si>
  <si>
    <t xml:space="preserve">
Suministro De Face Plates Dobles Cat 6 </t>
  </si>
  <si>
    <t xml:space="preserve">
Suministro De Patch Core 3 Mts Cat 6A
</t>
  </si>
  <si>
    <t xml:space="preserve">
Suministro De Patch Core 3 Mts Cat 6A</t>
  </si>
  <si>
    <t xml:space="preserve">
Suministro De Patch Core 1,5 Mts Cat 6A
</t>
  </si>
  <si>
    <t xml:space="preserve">
Suministro De Patch Core 1,5 Mts Cat 6A</t>
  </si>
  <si>
    <t xml:space="preserve">
Suministro De Face Plates Dobles Cat 6A
</t>
  </si>
  <si>
    <t xml:space="preserve">
Suministro De Face Plates Dobles Cat 6A</t>
  </si>
  <si>
    <t>Desmonte Puerta 1</t>
  </si>
  <si>
    <t>Desmonte De Puerta Metalica Peatonal</t>
  </si>
  <si>
    <t>Un</t>
  </si>
  <si>
    <t>Desmonte Puerta 2</t>
  </si>
  <si>
    <t>Desmonte De Puerta Metalica Vehicular</t>
  </si>
  <si>
    <t>Desmonte Marzos 1</t>
  </si>
  <si>
    <t>Desmonte De Marcos Metalicos</t>
  </si>
  <si>
    <t>Desmonte Marcos 2</t>
  </si>
  <si>
    <t>Desmonte De Marcos De Madera</t>
  </si>
  <si>
    <t>Desmonte Puerta 3</t>
  </si>
  <si>
    <t>Desmonte De Puertas Metalicas Enrollables</t>
  </si>
  <si>
    <t>Desmonte de Tanque</t>
  </si>
  <si>
    <t>Desmonte Tanque De Agua Aereo Incluye Tuberia Y Accesorios Hidraulicos</t>
  </si>
  <si>
    <t>Desmonte de Rejas</t>
  </si>
  <si>
    <t>Desmonte De Rejas Metalicas</t>
  </si>
  <si>
    <t>Desmonte de Ventanas 1</t>
  </si>
  <si>
    <t>Desmonte De Ventanas Metalica</t>
  </si>
  <si>
    <t>Desmonte de Ventanas 2</t>
  </si>
  <si>
    <t>Desmonte De Ventanas De Madera</t>
  </si>
  <si>
    <t>Desmonte De Lavadero</t>
  </si>
  <si>
    <t>Desmonte Aparatos Sanitarios</t>
  </si>
  <si>
    <t>Desmonte Aparatos Sanitarios (Inc Incrustaciones)</t>
  </si>
  <si>
    <t>Desmonte Lavamanos Y Lavaplatos</t>
  </si>
  <si>
    <t>Desmonte Cielo Rasos</t>
  </si>
  <si>
    <t>Desmonte Cielo Rasos En Cualquier Material</t>
  </si>
  <si>
    <t>Desmonte Divisiones</t>
  </si>
  <si>
    <t>Desmonte Divisiones De Baños Cualquier Material</t>
  </si>
  <si>
    <t xml:space="preserve">Desmonte Closet Madera </t>
  </si>
  <si>
    <t>Desmonte Cocinas Integrales</t>
  </si>
  <si>
    <t>Desmonte Cocinas Integrales Muebles Bajos Y Altos</t>
  </si>
  <si>
    <t>Desmonte Cubiertas 1</t>
  </si>
  <si>
    <t>Desmonte Cubiertas En Tejas Plasticas (Inc Estructura)</t>
  </si>
  <si>
    <t>Desmonte Cubiertas 2</t>
  </si>
  <si>
    <t>Desmonte Cubiertas En Teja De Barro (Inc Estructura)</t>
  </si>
  <si>
    <t>Desmonte De Cubiertas 3</t>
  </si>
  <si>
    <t>Desmonte De Cubiertas En Tejas De Asbesto Cemento (Inc Estructura)</t>
  </si>
  <si>
    <t>Desmonte De Canaletas</t>
  </si>
  <si>
    <t>Desmonte De Canaletas (Inc Estructura)</t>
  </si>
  <si>
    <t>Desmonte Bajantes</t>
  </si>
  <si>
    <t>Desmonte Bajantes Cualquier Material</t>
  </si>
  <si>
    <t>Corte Y Desmonte Peinazos</t>
  </si>
  <si>
    <t>Corte Y Desmonte Peinazos Y/O Correas</t>
  </si>
  <si>
    <t>Corte Y Desmonte Cerchas 1</t>
  </si>
  <si>
    <t>Corte Y Desmonte Cerchas Metalicas</t>
  </si>
  <si>
    <t>Corte Y Desmonte Cerchas 2</t>
  </si>
  <si>
    <t>Corte Y Desmonte Cerchas Madera</t>
  </si>
  <si>
    <t>Corte Y Desmonte De Marquesinas</t>
  </si>
  <si>
    <t>Corte Y Desmonte De Marquesinas Incluye Retiro De Vidrios</t>
  </si>
  <si>
    <t>Desmonte Mezanines</t>
  </si>
  <si>
    <t>Desmonte Mezanines En Cualquier Marerial Incluye Barandas Y/O Prefabricado</t>
  </si>
  <si>
    <t>Desmonte Y Corte Cerramiento</t>
  </si>
  <si>
    <t>Desmonte Y Corte Cerramiento Metalico</t>
  </si>
  <si>
    <t>Desmonte Escaleras 1</t>
  </si>
  <si>
    <t>Desmonte Escaleras Metalicas</t>
  </si>
  <si>
    <t>Desmonte Contador De Gas Natural</t>
  </si>
  <si>
    <t>Desmonte Red Electricas</t>
  </si>
  <si>
    <t>Desmonte Red Electricas (Incluye Registros Y Accesorios)</t>
  </si>
  <si>
    <t>Desmonte Red De Gas</t>
  </si>
  <si>
    <t>Desmonte Red De Gas Hasta 1" (Incluye Registros Y Accesorios)</t>
  </si>
  <si>
    <t>Desmonte Medidores Electricos</t>
  </si>
  <si>
    <t xml:space="preserve">Desmonte Medidores Electricos (Incluye Registros Y Accesorios) </t>
  </si>
  <si>
    <t xml:space="preserve">Desmonte Publicidad En Lamina </t>
  </si>
  <si>
    <t>Desmonte Cerramiento 1</t>
  </si>
  <si>
    <t>Desmonte Cerramiento En Lamina De Zin</t>
  </si>
  <si>
    <t>Desmonte Cerramiento 2</t>
  </si>
  <si>
    <t>Desmonte Cerramiento En Polisombra</t>
  </si>
  <si>
    <t>Desmonte Cercas</t>
  </si>
  <si>
    <t>Desmonte Cercas En Alambre De Pua</t>
  </si>
  <si>
    <t>Desmomonte De Casetas</t>
  </si>
  <si>
    <t>Desmomonte De Casetas Metalicas Hasta 2,5 X2,5</t>
  </si>
  <si>
    <t>Retiro De Elementos Obstructivos 1</t>
  </si>
  <si>
    <t>Retiro De Elementos Obstructivos De Madera Y/U Otro Material Como Cajones, Butacos, Etc.</t>
  </si>
  <si>
    <t>Demolicion 1</t>
  </si>
  <si>
    <t xml:space="preserve">Demolicion Escalera En Concreto </t>
  </si>
  <si>
    <t>M3</t>
  </si>
  <si>
    <t>Demolicion 2</t>
  </si>
  <si>
    <t>Demolicion Manual Piso Ceramica Y/O Tableta Y/O Cualquier Material</t>
  </si>
  <si>
    <t>Demolicion 3</t>
  </si>
  <si>
    <t>Demoliciones Varias En Concreto Y Mamposteria</t>
  </si>
  <si>
    <t>Demolicion 4</t>
  </si>
  <si>
    <t xml:space="preserve">Demolicion Muros En Dry Wall </t>
  </si>
  <si>
    <t>Demolicion 5</t>
  </si>
  <si>
    <t>Demolicion Muros En Manpopsteria E= 0 ,15</t>
  </si>
  <si>
    <t>Demolicion 6</t>
  </si>
  <si>
    <t>Demolicion Muros En Concreto E= 0 ,15</t>
  </si>
  <si>
    <t>Demolicion 7</t>
  </si>
  <si>
    <t>Demolicion Muros Manpopsteria E= 0 ,25</t>
  </si>
  <si>
    <t>Demolicion 8</t>
  </si>
  <si>
    <t>Demolicion Muros En Concreto E= 0 ,25</t>
  </si>
  <si>
    <t>Demolicion 9</t>
  </si>
  <si>
    <t>Demolicion Muros Paneles Prefabricados (Inc. Retiro De Sobr.)</t>
  </si>
  <si>
    <t>Demolicion 10</t>
  </si>
  <si>
    <t>Demolicion Placas Aligeradas 0,25</t>
  </si>
  <si>
    <t>Demolicion 11</t>
  </si>
  <si>
    <t>Demolicion Placas Macizas E= 0,15</t>
  </si>
  <si>
    <t>Demolicion 12</t>
  </si>
  <si>
    <t xml:space="preserve">Demolicion De Vigas Y Columnas </t>
  </si>
  <si>
    <t>Demolicion 13</t>
  </si>
  <si>
    <t>Demolicion Concreto Estructural (Incluye Cargue)</t>
  </si>
  <si>
    <t>Demolicion 14</t>
  </si>
  <si>
    <t>Demolicion Y Corte De Elementos Metalicos Como Rieles Y/O Tubos Incrustados</t>
  </si>
  <si>
    <t>Demolicion 15</t>
  </si>
  <si>
    <t>Demolicion Manual De Piedras Hasta D = 0,5 M</t>
  </si>
  <si>
    <t>Demolicion 16</t>
  </si>
  <si>
    <t>Demolicion Mecanica De Piedras Hasta D = 2,0 M (Con Taladro Percutor)</t>
  </si>
  <si>
    <t>Demolicion 17</t>
  </si>
  <si>
    <t>Demolicion De Rampas En Concreto</t>
  </si>
  <si>
    <t>Demolicion 18</t>
  </si>
  <si>
    <t xml:space="preserve">Demolicion Bolardos Metalico </t>
  </si>
  <si>
    <t>Demolicion 19</t>
  </si>
  <si>
    <t>Demolicion Bolardos En Concreto</t>
  </si>
  <si>
    <t>Cuadrilla 1</t>
  </si>
  <si>
    <t xml:space="preserve">Cuadrilla (Oficial + 3 Ayudantes) Incluye Factor Prestacional </t>
  </si>
  <si>
    <t>H</t>
  </si>
  <si>
    <t>Retroexcavadora</t>
  </si>
  <si>
    <t>Retroexcavadora (Incluye Operario Y Combustible)</t>
  </si>
  <si>
    <t>Minicargador</t>
  </si>
  <si>
    <t>Minicargador - Incluye Operario Y Combustible</t>
  </si>
  <si>
    <t>Volqueta</t>
  </si>
  <si>
    <t>Volqueta - Incluye Operario Y Combustible</t>
  </si>
  <si>
    <t>Cama Baja Con Escolta</t>
  </si>
  <si>
    <t xml:space="preserve">Cama Baja Sin Escolta </t>
  </si>
  <si>
    <t>Retrocargador</t>
  </si>
  <si>
    <t>Retrocargador - Incluye Operario Y Combustible</t>
  </si>
  <si>
    <t>Cortadora De Concreto</t>
  </si>
  <si>
    <t>Cortadora De Concreto Incluye Disco Y Combustible</t>
  </si>
  <si>
    <t>D</t>
  </si>
  <si>
    <t>Martilloneumatico</t>
  </si>
  <si>
    <t>Compresor Para Martillos Neumáticos</t>
  </si>
  <si>
    <t>Motosierra</t>
  </si>
  <si>
    <t>Motosierra - Incluye Combustible</t>
  </si>
  <si>
    <t>Planta Electrica</t>
  </si>
  <si>
    <t>Planta Electrica 4Kw - Incluye Combustible</t>
  </si>
  <si>
    <t xml:space="preserve">Andamios Tubulares </t>
  </si>
  <si>
    <t>Planchon Para Andamio</t>
  </si>
  <si>
    <t xml:space="preserve">Torres De Iluminación </t>
  </si>
  <si>
    <t>Tela Verde De Cerramiento</t>
  </si>
  <si>
    <t>Tela Verde De Cerramiento (2.10Mx250)</t>
  </si>
  <si>
    <t>Cinta Reflectiva Tipo IV</t>
  </si>
  <si>
    <t>Cinta Reflectiva Tipo Iv (Alta Densidad)</t>
  </si>
  <si>
    <t xml:space="preserve">Equipo De Oxicorte </t>
  </si>
  <si>
    <t xml:space="preserve">Herramienta Menor </t>
  </si>
  <si>
    <t>Conos O Colombinas</t>
  </si>
  <si>
    <t>Conos O Colombinas Para Señalización Adicional, Cuando Se Requiera - Alquiler</t>
  </si>
  <si>
    <t>Informes Tecnicos De Demolicion</t>
  </si>
  <si>
    <t>Informes Tecnicos De Demolicion (Diagnostico Y Proceso De Ejecucion De Demolicion)</t>
  </si>
  <si>
    <t>Resane De Fisuras En Muros</t>
  </si>
  <si>
    <t>Resane De Fisuras En Muros. Incluye Acabado Similar Al Existente</t>
  </si>
  <si>
    <t>Resane De Fisuras En Techos</t>
  </si>
  <si>
    <t>Resane De Fisuras En Techos. Incluye Acabado Similar Al Existente</t>
  </si>
  <si>
    <t>Mortero</t>
  </si>
  <si>
    <t>Mortero 1:4 Con Arena Fina De Peña</t>
  </si>
  <si>
    <t xml:space="preserve">Impermeabilización De Muros </t>
  </si>
  <si>
    <t>Impermabilización De Vigacanal</t>
  </si>
  <si>
    <t xml:space="preserve">Impermabilización De Vigacanal En Concreto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</si>
</sst>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-* #,##0.00\ &quot;€&quot;_-;\-* #,##0.00\ &quot;€&quot;_-;_-* &quot;-&quot;??\ &quot;€&quot;_-;_-@_-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-[$$-240A]\ * #,##0.00_ ;_-[$$-240A]\ * \-#,##0.00\ ;_-[$$-240A]\ * &quot;-&quot;??_ ;_-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_-* #,##0.00_-;\-* #,##0.00_-;_-* &quot;-&quot;??_-;_-@"/>
    <numFmt numFmtId="196" formatCode="0.000%"/>
    <numFmt numFmtId="197" formatCode="_-&quot;$&quot;* #,##0.00_-;\-&quot;$&quot;* #,##0.00_-;_-&quot;$&quot;* &quot;-&quot;_-;_-@_-"/>
    <numFmt numFmtId="198" formatCode="#,##0.000000000000000"/>
    <numFmt numFmtId="199" formatCode="0.0000%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2"/>
      <name val="Arial Narrow"/>
      <family val="2"/>
    </font>
    <font>
      <b/>
      <sz val="12"/>
      <color indexed="8"/>
      <name val="Arial"/>
      <family val="2"/>
    </font>
    <font>
      <b/>
      <sz val="10"/>
      <color theme="1"/>
      <name val="Arial"/>
      <family val="2"/>
    </font>
    <font>
      <sz val="11"/>
      <name val="Tahoma"/>
      <family val="2"/>
    </font>
    <font>
      <b/>
      <sz val="16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249977111117893"/>
        <bgColor rgb="FFDDD9C3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</fills>
  <borders count="1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rgb="FF000000"/>
      </bottom>
      <diagonal/>
    </border>
    <border>
      <left style="thick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00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7" fontId="6" fillId="0" borderId="0" applyFont="0" applyFill="0" applyBorder="0" applyAlignment="0" applyProtection="0"/>
    <xf numFmtId="0" fontId="17" fillId="3" borderId="0" applyNumberFormat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9" fontId="7" fillId="0" borderId="35">
      <alignment horizontal="right"/>
    </xf>
    <xf numFmtId="179" fontId="7" fillId="0" borderId="35">
      <alignment horizontal="right"/>
    </xf>
    <xf numFmtId="2" fontId="7" fillId="0" borderId="0"/>
    <xf numFmtId="2" fontId="7" fillId="0" borderId="0"/>
    <xf numFmtId="2" fontId="7" fillId="0" borderId="0"/>
    <xf numFmtId="180" fontId="7" fillId="0" borderId="0"/>
    <xf numFmtId="180" fontId="7" fillId="0" borderId="0"/>
    <xf numFmtId="180" fontId="7" fillId="0" borderId="0"/>
    <xf numFmtId="181" fontId="8" fillId="0" borderId="0"/>
    <xf numFmtId="181" fontId="8" fillId="0" borderId="0"/>
    <xf numFmtId="181" fontId="8" fillId="0" borderId="0"/>
    <xf numFmtId="179" fontId="7" fillId="0" borderId="35">
      <alignment horizontal="right"/>
    </xf>
    <xf numFmtId="182" fontId="5" fillId="0" borderId="0">
      <protection locked="0"/>
    </xf>
    <xf numFmtId="3" fontId="32" fillId="0" borderId="0" applyFont="0" applyFill="0" applyBorder="0" applyAlignment="0" applyProtection="0"/>
    <xf numFmtId="183" fontId="5" fillId="0" borderId="0">
      <protection locked="0"/>
    </xf>
    <xf numFmtId="184" fontId="32" fillId="0" borderId="0" applyFont="0" applyFill="0" applyBorder="0" applyAlignment="0" applyProtection="0"/>
    <xf numFmtId="185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7" fontId="5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8" fontId="5" fillId="0" borderId="0">
      <protection locked="0"/>
    </xf>
    <xf numFmtId="188" fontId="5" fillId="0" borderId="0">
      <protection locked="0"/>
    </xf>
    <xf numFmtId="0" fontId="17" fillId="3" borderId="0" applyNumberFormat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7" fillId="0" borderId="0" applyFont="0" applyFill="0" applyBorder="0" applyAlignment="0">
      <alignment horizontal="center"/>
    </xf>
    <xf numFmtId="190" fontId="7" fillId="0" borderId="0" applyFont="0" applyFill="0" applyBorder="0" applyAlignment="0">
      <alignment horizontal="center"/>
    </xf>
    <xf numFmtId="2" fontId="7" fillId="0" borderId="4" applyFont="0" applyBorder="0"/>
    <xf numFmtId="165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65" fontId="36" fillId="0" borderId="0" applyFont="0" applyFill="0" applyBorder="0" applyAlignment="0" applyProtection="0"/>
    <xf numFmtId="191" fontId="7" fillId="0" borderId="0">
      <alignment horizontal="right"/>
    </xf>
    <xf numFmtId="191" fontId="7" fillId="0" borderId="0">
      <alignment horizontal="right"/>
    </xf>
    <xf numFmtId="191" fontId="7" fillId="0" borderId="0">
      <alignment horizontal="right"/>
    </xf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18" fillId="22" borderId="0" applyNumberFormat="0" applyBorder="0" applyAlignment="0" applyProtection="0"/>
    <xf numFmtId="193" fontId="7" fillId="0" borderId="0" applyFont="0" applyFill="0" applyBorder="0" applyAlignment="0">
      <alignment horizontal="center"/>
    </xf>
    <xf numFmtId="193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6" fillId="0" borderId="0"/>
    <xf numFmtId="0" fontId="2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23" borderId="5" applyNumberFormat="0" applyFont="0" applyAlignment="0" applyProtection="0"/>
    <xf numFmtId="194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8" fontId="5" fillId="0" borderId="37">
      <protection locked="0"/>
    </xf>
    <xf numFmtId="166" fontId="44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16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23" borderId="5" applyNumberFormat="0" applyFon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166" fontId="5" fillId="0" borderId="0" applyFont="0" applyFill="0" applyBorder="0" applyAlignment="0" applyProtection="0"/>
  </cellStyleXfs>
  <cellXfs count="293">
    <xf numFmtId="0" fontId="0" fillId="0" borderId="0" xfId="0"/>
    <xf numFmtId="0" fontId="30" fillId="0" borderId="0" xfId="87" applyFont="1"/>
    <xf numFmtId="0" fontId="30" fillId="0" borderId="0" xfId="87" applyFont="1" applyAlignment="1">
      <alignment horizontal="center"/>
    </xf>
    <xf numFmtId="0" fontId="31" fillId="0" borderId="0" xfId="87" applyFont="1"/>
    <xf numFmtId="0" fontId="31" fillId="0" borderId="0" xfId="87" applyFont="1" applyAlignment="1">
      <alignment horizontal="center"/>
    </xf>
    <xf numFmtId="0" fontId="31" fillId="0" borderId="25" xfId="87" applyFont="1" applyBorder="1"/>
    <xf numFmtId="0" fontId="31" fillId="0" borderId="26" xfId="87" applyFont="1" applyBorder="1"/>
    <xf numFmtId="0" fontId="31" fillId="0" borderId="26" xfId="87" applyFont="1" applyBorder="1" applyAlignment="1">
      <alignment horizontal="center"/>
    </xf>
    <xf numFmtId="0" fontId="31" fillId="0" borderId="27" xfId="87" applyFont="1" applyBorder="1"/>
    <xf numFmtId="0" fontId="31" fillId="0" borderId="23" xfId="87" applyFont="1" applyBorder="1"/>
    <xf numFmtId="0" fontId="31" fillId="0" borderId="24" xfId="87" applyFont="1" applyBorder="1"/>
    <xf numFmtId="0" fontId="30" fillId="0" borderId="23" xfId="87" applyFont="1" applyBorder="1"/>
    <xf numFmtId="0" fontId="30" fillId="0" borderId="24" xfId="87" applyFont="1" applyBorder="1"/>
    <xf numFmtId="0" fontId="31" fillId="25" borderId="0" xfId="87" applyFont="1" applyFill="1"/>
    <xf numFmtId="0" fontId="30" fillId="25" borderId="0" xfId="87" applyFont="1" applyFill="1"/>
    <xf numFmtId="0" fontId="31" fillId="25" borderId="24" xfId="87" applyFont="1" applyFill="1" applyBorder="1"/>
    <xf numFmtId="0" fontId="8" fillId="0" borderId="44" xfId="0" applyFont="1" applyBorder="1" applyAlignment="1">
      <alignment horizontal="left" vertical="center"/>
    </xf>
    <xf numFmtId="0" fontId="7" fillId="0" borderId="44" xfId="0" applyFont="1" applyBorder="1" applyAlignment="1">
      <alignment horizontal="left" vertical="center"/>
    </xf>
    <xf numFmtId="0" fontId="46" fillId="27" borderId="46" xfId="0" applyFont="1" applyFill="1" applyBorder="1" applyAlignment="1">
      <alignment vertical="center"/>
    </xf>
    <xf numFmtId="0" fontId="45" fillId="0" borderId="49" xfId="0" applyFont="1" applyBorder="1"/>
    <xf numFmtId="0" fontId="46" fillId="27" borderId="47" xfId="0" applyFont="1" applyFill="1" applyBorder="1" applyAlignment="1">
      <alignment vertical="center"/>
    </xf>
    <xf numFmtId="172" fontId="46" fillId="27" borderId="47" xfId="0" applyNumberFormat="1" applyFont="1" applyFill="1" applyBorder="1" applyAlignment="1">
      <alignment vertical="center"/>
    </xf>
    <xf numFmtId="0" fontId="46" fillId="0" borderId="49" xfId="0" applyFont="1" applyBorder="1"/>
    <xf numFmtId="172" fontId="46" fillId="27" borderId="47" xfId="0" applyNumberFormat="1" applyFont="1" applyFill="1" applyBorder="1" applyAlignment="1">
      <alignment horizontal="justify" vertical="center"/>
    </xf>
    <xf numFmtId="0" fontId="45" fillId="0" borderId="0" xfId="0" applyFont="1"/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justify"/>
    </xf>
    <xf numFmtId="0" fontId="47" fillId="0" borderId="54" xfId="0" applyFont="1" applyBorder="1" applyAlignment="1">
      <alignment horizontal="left" vertical="center"/>
    </xf>
    <xf numFmtId="49" fontId="46" fillId="0" borderId="0" xfId="0" applyNumberFormat="1" applyFont="1" applyAlignment="1">
      <alignment horizontal="right" vertical="center"/>
    </xf>
    <xf numFmtId="49" fontId="46" fillId="0" borderId="0" xfId="0" applyNumberFormat="1" applyFont="1" applyAlignment="1">
      <alignment horizontal="justify" vertical="center"/>
    </xf>
    <xf numFmtId="0" fontId="49" fillId="0" borderId="0" xfId="0" applyFont="1"/>
    <xf numFmtId="0" fontId="46" fillId="27" borderId="47" xfId="0" applyFont="1" applyFill="1" applyBorder="1" applyAlignment="1">
      <alignment horizontal="center" vertical="center"/>
    </xf>
    <xf numFmtId="1" fontId="45" fillId="0" borderId="45" xfId="0" applyNumberFormat="1" applyFont="1" applyBorder="1" applyAlignment="1">
      <alignment horizontal="center" vertical="center" wrapText="1"/>
    </xf>
    <xf numFmtId="195" fontId="45" fillId="0" borderId="45" xfId="0" applyNumberFormat="1" applyFont="1" applyBorder="1" applyAlignment="1">
      <alignment horizontal="left" vertical="center" wrapText="1"/>
    </xf>
    <xf numFmtId="178" fontId="46" fillId="0" borderId="0" xfId="0" applyNumberFormat="1" applyFont="1" applyAlignment="1">
      <alignment vertical="center"/>
    </xf>
    <xf numFmtId="0" fontId="41" fillId="0" borderId="63" xfId="0" applyFont="1" applyBorder="1"/>
    <xf numFmtId="3" fontId="46" fillId="28" borderId="0" xfId="0" applyNumberFormat="1" applyFont="1" applyFill="1" applyAlignment="1">
      <alignment vertical="center" wrapText="1"/>
    </xf>
    <xf numFmtId="3" fontId="46" fillId="28" borderId="0" xfId="0" applyNumberFormat="1" applyFont="1" applyFill="1" applyAlignment="1">
      <alignment vertical="center"/>
    </xf>
    <xf numFmtId="0" fontId="46" fillId="28" borderId="0" xfId="0" applyFont="1" applyFill="1" applyAlignment="1">
      <alignment vertical="center" wrapText="1"/>
    </xf>
    <xf numFmtId="3" fontId="46" fillId="29" borderId="46" xfId="0" applyNumberFormat="1" applyFont="1" applyFill="1" applyBorder="1" applyAlignment="1">
      <alignment vertical="center"/>
    </xf>
    <xf numFmtId="0" fontId="41" fillId="26" borderId="62" xfId="0" applyFont="1" applyFill="1" applyBorder="1"/>
    <xf numFmtId="178" fontId="46" fillId="29" borderId="64" xfId="0" applyNumberFormat="1" applyFont="1" applyFill="1" applyBorder="1" applyAlignment="1">
      <alignment vertical="center"/>
    </xf>
    <xf numFmtId="3" fontId="46" fillId="29" borderId="51" xfId="0" applyNumberFormat="1" applyFont="1" applyFill="1" applyBorder="1" applyAlignment="1">
      <alignment vertical="center"/>
    </xf>
    <xf numFmtId="178" fontId="46" fillId="29" borderId="50" xfId="0" applyNumberFormat="1" applyFont="1" applyFill="1" applyBorder="1" applyAlignment="1">
      <alignment horizontal="center" vertical="center"/>
    </xf>
    <xf numFmtId="0" fontId="46" fillId="29" borderId="65" xfId="0" applyFont="1" applyFill="1" applyBorder="1" applyAlignment="1">
      <alignment vertical="center" wrapText="1"/>
    </xf>
    <xf numFmtId="178" fontId="46" fillId="29" borderId="45" xfId="0" applyNumberFormat="1" applyFont="1" applyFill="1" applyBorder="1" applyAlignment="1">
      <alignment horizontal="center" vertical="center"/>
    </xf>
    <xf numFmtId="196" fontId="45" fillId="26" borderId="61" xfId="0" applyNumberFormat="1" applyFont="1" applyFill="1" applyBorder="1" applyAlignment="1">
      <alignment vertical="center"/>
    </xf>
    <xf numFmtId="3" fontId="46" fillId="29" borderId="53" xfId="0" applyNumberFormat="1" applyFont="1" applyFill="1" applyBorder="1" applyAlignment="1">
      <alignment vertical="center" wrapText="1"/>
    </xf>
    <xf numFmtId="178" fontId="46" fillId="29" borderId="52" xfId="0" applyNumberFormat="1" applyFont="1" applyFill="1" applyBorder="1" applyAlignment="1">
      <alignment horizontal="center" vertical="center"/>
    </xf>
    <xf numFmtId="196" fontId="45" fillId="26" borderId="60" xfId="0" applyNumberFormat="1" applyFont="1" applyFill="1" applyBorder="1" applyAlignment="1">
      <alignment vertical="center"/>
    </xf>
    <xf numFmtId="178" fontId="46" fillId="29" borderId="67" xfId="0" applyNumberFormat="1" applyFont="1" applyFill="1" applyBorder="1" applyAlignment="1">
      <alignment horizontal="center" vertical="center"/>
    </xf>
    <xf numFmtId="0" fontId="45" fillId="0" borderId="23" xfId="0" applyFont="1" applyBorder="1"/>
    <xf numFmtId="178" fontId="46" fillId="0" borderId="0" xfId="0" applyNumberFormat="1" applyFont="1" applyAlignment="1">
      <alignment horizontal="right" vertical="center"/>
    </xf>
    <xf numFmtId="197" fontId="46" fillId="27" borderId="47" xfId="251" applyNumberFormat="1" applyFont="1" applyFill="1" applyBorder="1" applyAlignment="1">
      <alignment vertical="center"/>
    </xf>
    <xf numFmtId="197" fontId="46" fillId="27" borderId="56" xfId="251" applyNumberFormat="1" applyFont="1" applyFill="1" applyBorder="1" applyAlignment="1">
      <alignment vertical="center"/>
    </xf>
    <xf numFmtId="197" fontId="45" fillId="0" borderId="57" xfId="251" applyNumberFormat="1" applyFont="1" applyBorder="1" applyAlignment="1">
      <alignment vertical="center" wrapText="1"/>
    </xf>
    <xf numFmtId="197" fontId="45" fillId="0" borderId="45" xfId="251" applyNumberFormat="1" applyFont="1" applyBorder="1" applyAlignment="1">
      <alignment horizontal="right" vertical="center" wrapText="1"/>
    </xf>
    <xf numFmtId="197" fontId="45" fillId="0" borderId="0" xfId="251" applyNumberFormat="1" applyFont="1"/>
    <xf numFmtId="172" fontId="46" fillId="27" borderId="47" xfId="0" applyNumberFormat="1" applyFont="1" applyFill="1" applyBorder="1" applyAlignment="1">
      <alignment horizontal="left" vertical="center"/>
    </xf>
    <xf numFmtId="0" fontId="47" fillId="0" borderId="55" xfId="0" applyFont="1" applyBorder="1" applyAlignment="1">
      <alignment horizontal="center" vertical="center"/>
    </xf>
    <xf numFmtId="0" fontId="47" fillId="0" borderId="55" xfId="0" applyFont="1" applyBorder="1" applyAlignment="1">
      <alignment vertical="center" wrapText="1"/>
    </xf>
    <xf numFmtId="4" fontId="47" fillId="0" borderId="55" xfId="0" applyNumberFormat="1" applyFont="1" applyBorder="1" applyAlignment="1">
      <alignment vertical="center" wrapText="1"/>
    </xf>
    <xf numFmtId="197" fontId="46" fillId="0" borderId="66" xfId="251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1" fillId="25" borderId="23" xfId="87" applyFont="1" applyFill="1" applyBorder="1"/>
    <xf numFmtId="0" fontId="41" fillId="0" borderId="0" xfId="87" applyFont="1" applyAlignment="1">
      <alignment vertical="center" wrapText="1"/>
    </xf>
    <xf numFmtId="0" fontId="41" fillId="0" borderId="11" xfId="87" applyFont="1" applyBorder="1" applyAlignment="1">
      <alignment vertical="center" wrapText="1"/>
    </xf>
    <xf numFmtId="0" fontId="31" fillId="0" borderId="0" xfId="127" applyFont="1"/>
    <xf numFmtId="0" fontId="31" fillId="0" borderId="23" xfId="127" applyFont="1" applyBorder="1"/>
    <xf numFmtId="0" fontId="51" fillId="31" borderId="29" xfId="127" applyFont="1" applyFill="1" applyBorder="1" applyAlignment="1">
      <alignment horizontal="centerContinuous"/>
    </xf>
    <xf numFmtId="0" fontId="52" fillId="31" borderId="31" xfId="127" applyFont="1" applyFill="1" applyBorder="1" applyAlignment="1">
      <alignment horizontal="centerContinuous"/>
    </xf>
    <xf numFmtId="0" fontId="51" fillId="31" borderId="31" xfId="127" applyFont="1" applyFill="1" applyBorder="1" applyAlignment="1">
      <alignment horizontal="centerContinuous"/>
    </xf>
    <xf numFmtId="0" fontId="52" fillId="31" borderId="32" xfId="127" applyFont="1" applyFill="1" applyBorder="1" applyAlignment="1">
      <alignment horizontal="centerContinuous"/>
    </xf>
    <xf numFmtId="0" fontId="31" fillId="0" borderId="24" xfId="127" applyFont="1" applyBorder="1"/>
    <xf numFmtId="0" fontId="30" fillId="0" borderId="24" xfId="127" applyFont="1" applyBorder="1"/>
    <xf numFmtId="0" fontId="30" fillId="0" borderId="0" xfId="127" applyFont="1"/>
    <xf numFmtId="0" fontId="30" fillId="0" borderId="26" xfId="87" applyFont="1" applyBorder="1"/>
    <xf numFmtId="0" fontId="30" fillId="0" borderId="27" xfId="87" applyFont="1" applyBorder="1"/>
    <xf numFmtId="0" fontId="30" fillId="25" borderId="24" xfId="87" applyFont="1" applyFill="1" applyBorder="1"/>
    <xf numFmtId="197" fontId="48" fillId="32" borderId="13" xfId="251" applyNumberFormat="1" applyFont="1" applyFill="1" applyBorder="1" applyAlignment="1">
      <alignment vertical="center" wrapText="1"/>
    </xf>
    <xf numFmtId="198" fontId="46" fillId="0" borderId="38" xfId="0" applyNumberFormat="1" applyFont="1" applyBorder="1" applyAlignment="1">
      <alignment horizontal="center" vertical="center" wrapText="1"/>
    </xf>
    <xf numFmtId="197" fontId="48" fillId="32" borderId="16" xfId="251" applyNumberFormat="1" applyFont="1" applyFill="1" applyBorder="1" applyAlignment="1">
      <alignment vertical="center" wrapText="1"/>
    </xf>
    <xf numFmtId="0" fontId="30" fillId="33" borderId="76" xfId="87" applyFont="1" applyFill="1" applyBorder="1"/>
    <xf numFmtId="197" fontId="46" fillId="33" borderId="77" xfId="251" applyNumberFormat="1" applyFont="1" applyFill="1" applyBorder="1" applyAlignment="1">
      <alignment vertical="center"/>
    </xf>
    <xf numFmtId="198" fontId="46" fillId="0" borderId="78" xfId="0" applyNumberFormat="1" applyFont="1" applyBorder="1" applyAlignment="1">
      <alignment horizontal="center" vertical="center" wrapText="1"/>
    </xf>
    <xf numFmtId="197" fontId="46" fillId="27" borderId="79" xfId="251" applyNumberFormat="1" applyFont="1" applyFill="1" applyBorder="1" applyAlignment="1">
      <alignment vertical="center"/>
    </xf>
    <xf numFmtId="197" fontId="46" fillId="27" borderId="80" xfId="251" applyNumberFormat="1" applyFont="1" applyFill="1" applyBorder="1" applyAlignment="1">
      <alignment vertical="center"/>
    </xf>
    <xf numFmtId="197" fontId="46" fillId="27" borderId="81" xfId="251" applyNumberFormat="1" applyFont="1" applyFill="1" applyBorder="1" applyAlignment="1">
      <alignment vertical="center"/>
    </xf>
    <xf numFmtId="197" fontId="46" fillId="27" borderId="82" xfId="251" applyNumberFormat="1" applyFont="1" applyFill="1" applyBorder="1" applyAlignment="1">
      <alignment vertical="center"/>
    </xf>
    <xf numFmtId="197" fontId="31" fillId="0" borderId="39" xfId="251" applyNumberFormat="1" applyFont="1" applyFill="1" applyBorder="1" applyAlignment="1">
      <alignment horizontal="right" vertical="center" wrapText="1"/>
    </xf>
    <xf numFmtId="197" fontId="48" fillId="0" borderId="39" xfId="251" applyNumberFormat="1" applyFont="1" applyFill="1" applyBorder="1" applyAlignment="1">
      <alignment vertical="center" wrapText="1"/>
    </xf>
    <xf numFmtId="198" fontId="46" fillId="0" borderId="39" xfId="0" applyNumberFormat="1" applyFont="1" applyBorder="1" applyAlignment="1">
      <alignment horizontal="center" vertical="center" wrapText="1"/>
    </xf>
    <xf numFmtId="198" fontId="46" fillId="0" borderId="68" xfId="0" applyNumberFormat="1" applyFont="1" applyBorder="1" applyAlignment="1">
      <alignment horizontal="center" vertical="center" wrapText="1"/>
    </xf>
    <xf numFmtId="197" fontId="46" fillId="30" borderId="64" xfId="251" applyNumberFormat="1" applyFont="1" applyFill="1" applyBorder="1" applyAlignment="1">
      <alignment vertical="center"/>
    </xf>
    <xf numFmtId="197" fontId="46" fillId="0" borderId="0" xfId="251" applyNumberFormat="1" applyFont="1" applyBorder="1" applyAlignment="1">
      <alignment vertical="center"/>
    </xf>
    <xf numFmtId="0" fontId="30" fillId="24" borderId="29" xfId="87" applyFont="1" applyFill="1" applyBorder="1"/>
    <xf numFmtId="0" fontId="30" fillId="24" borderId="31" xfId="87" applyFont="1" applyFill="1" applyBorder="1"/>
    <xf numFmtId="0" fontId="30" fillId="24" borderId="32" xfId="87" applyFont="1" applyFill="1" applyBorder="1"/>
    <xf numFmtId="0" fontId="40" fillId="32" borderId="83" xfId="127" applyFont="1" applyFill="1" applyBorder="1" applyAlignment="1">
      <alignment horizontal="center" vertical="center"/>
    </xf>
    <xf numFmtId="198" fontId="46" fillId="0" borderId="22" xfId="0" applyNumberFormat="1" applyFont="1" applyBorder="1" applyAlignment="1">
      <alignment horizontal="center" vertical="center" wrapText="1"/>
    </xf>
    <xf numFmtId="198" fontId="46" fillId="0" borderId="33" xfId="0" applyNumberFormat="1" applyFont="1" applyBorder="1" applyAlignment="1">
      <alignment horizontal="center" vertical="center" wrapText="1"/>
    </xf>
    <xf numFmtId="198" fontId="46" fillId="0" borderId="28" xfId="0" applyNumberFormat="1" applyFont="1" applyBorder="1" applyAlignment="1">
      <alignment horizontal="center" vertical="center" wrapText="1"/>
    </xf>
    <xf numFmtId="198" fontId="54" fillId="26" borderId="32" xfId="0" applyNumberFormat="1" applyFont="1" applyFill="1" applyBorder="1" applyAlignment="1">
      <alignment horizontal="center" vertical="center" wrapText="1"/>
    </xf>
    <xf numFmtId="0" fontId="30" fillId="34" borderId="56" xfId="87" applyFont="1" applyFill="1" applyBorder="1"/>
    <xf numFmtId="197" fontId="46" fillId="35" borderId="58" xfId="251" applyNumberFormat="1" applyFont="1" applyFill="1" applyBorder="1" applyAlignment="1">
      <alignment vertical="center"/>
    </xf>
    <xf numFmtId="197" fontId="46" fillId="35" borderId="57" xfId="251" applyNumberFormat="1" applyFont="1" applyFill="1" applyBorder="1" applyAlignment="1">
      <alignment vertical="center" wrapText="1"/>
    </xf>
    <xf numFmtId="197" fontId="46" fillId="35" borderId="59" xfId="251" applyNumberFormat="1" applyFont="1" applyFill="1" applyBorder="1" applyAlignment="1">
      <alignment vertical="center" wrapText="1"/>
    </xf>
    <xf numFmtId="0" fontId="50" fillId="31" borderId="40" xfId="0" applyFont="1" applyFill="1" applyBorder="1" applyAlignment="1">
      <alignment vertical="center" wrapText="1"/>
    </xf>
    <xf numFmtId="0" fontId="51" fillId="31" borderId="87" xfId="0" applyFont="1" applyFill="1" applyBorder="1" applyAlignment="1">
      <alignment horizontal="centerContinuous" vertical="center" wrapText="1"/>
    </xf>
    <xf numFmtId="0" fontId="51" fillId="31" borderId="88" xfId="0" applyFont="1" applyFill="1" applyBorder="1" applyAlignment="1">
      <alignment horizontal="centerContinuous" vertical="center" wrapText="1"/>
    </xf>
    <xf numFmtId="197" fontId="31" fillId="0" borderId="74" xfId="251" applyNumberFormat="1" applyFont="1" applyBorder="1" applyAlignment="1" applyProtection="1">
      <alignment horizontal="right" vertical="center" wrapText="1"/>
      <protection locked="0"/>
    </xf>
    <xf numFmtId="0" fontId="30" fillId="0" borderId="40" xfId="87" applyFont="1" applyBorder="1" applyProtection="1">
      <protection locked="0"/>
    </xf>
    <xf numFmtId="197" fontId="30" fillId="33" borderId="75" xfId="87" applyNumberFormat="1" applyFont="1" applyFill="1" applyBorder="1"/>
    <xf numFmtId="199" fontId="50" fillId="32" borderId="36" xfId="127" applyNumberFormat="1" applyFont="1" applyFill="1" applyBorder="1" applyAlignment="1">
      <alignment horizontal="center" vertical="center"/>
    </xf>
    <xf numFmtId="0" fontId="56" fillId="25" borderId="89" xfId="229" applyFont="1" applyFill="1" applyBorder="1" applyAlignment="1">
      <alignment horizontal="centerContinuous" vertical="center" wrapText="1"/>
    </xf>
    <xf numFmtId="0" fontId="46" fillId="27" borderId="90" xfId="0" applyFont="1" applyFill="1" applyBorder="1" applyAlignment="1">
      <alignment vertical="center"/>
    </xf>
    <xf numFmtId="0" fontId="46" fillId="27" borderId="48" xfId="0" applyFont="1" applyFill="1" applyBorder="1" applyAlignment="1">
      <alignment vertical="center"/>
    </xf>
    <xf numFmtId="172" fontId="46" fillId="27" borderId="48" xfId="0" applyNumberFormat="1" applyFont="1" applyFill="1" applyBorder="1" applyAlignment="1">
      <alignment horizontal="justify" vertical="center"/>
    </xf>
    <xf numFmtId="0" fontId="46" fillId="27" borderId="48" xfId="0" applyFont="1" applyFill="1" applyBorder="1" applyAlignment="1">
      <alignment horizontal="center" vertical="center"/>
    </xf>
    <xf numFmtId="197" fontId="46" fillId="27" borderId="48" xfId="251" applyNumberFormat="1" applyFont="1" applyFill="1" applyBorder="1" applyAlignment="1">
      <alignment vertical="center"/>
    </xf>
    <xf numFmtId="197" fontId="46" fillId="27" borderId="91" xfId="251" applyNumberFormat="1" applyFont="1" applyFill="1" applyBorder="1" applyAlignment="1">
      <alignment vertical="center"/>
    </xf>
    <xf numFmtId="195" fontId="45" fillId="0" borderId="92" xfId="0" applyNumberFormat="1" applyFont="1" applyBorder="1" applyAlignment="1">
      <alignment horizontal="left" vertical="center" wrapText="1"/>
    </xf>
    <xf numFmtId="197" fontId="45" fillId="0" borderId="93" xfId="251" applyNumberFormat="1" applyFont="1" applyBorder="1" applyAlignment="1">
      <alignment vertical="center" wrapText="1"/>
    </xf>
    <xf numFmtId="197" fontId="45" fillId="0" borderId="94" xfId="251" applyNumberFormat="1" applyFont="1" applyBorder="1" applyAlignment="1">
      <alignment vertical="center" wrapText="1"/>
    </xf>
    <xf numFmtId="0" fontId="47" fillId="0" borderId="95" xfId="0" applyFont="1" applyBorder="1" applyAlignment="1">
      <alignment horizontal="center" vertical="center"/>
    </xf>
    <xf numFmtId="4" fontId="47" fillId="0" borderId="95" xfId="0" applyNumberFormat="1" applyFont="1" applyBorder="1" applyAlignment="1">
      <alignment vertical="center" wrapText="1"/>
    </xf>
    <xf numFmtId="197" fontId="46" fillId="0" borderId="96" xfId="251" applyNumberFormat="1" applyFont="1" applyBorder="1" applyAlignment="1">
      <alignment horizontal="right" vertical="center" wrapText="1"/>
    </xf>
    <xf numFmtId="197" fontId="46" fillId="35" borderId="97" xfId="251" applyNumberFormat="1" applyFont="1" applyFill="1" applyBorder="1" applyAlignment="1">
      <alignment vertical="center"/>
    </xf>
    <xf numFmtId="0" fontId="46" fillId="0" borderId="0" xfId="0" applyFont="1" applyAlignment="1">
      <alignment horizontal="right" vertical="center"/>
    </xf>
    <xf numFmtId="197" fontId="46" fillId="0" borderId="0" xfId="251" applyNumberFormat="1" applyFont="1" applyFill="1" applyBorder="1" applyAlignment="1">
      <alignment vertical="center"/>
    </xf>
    <xf numFmtId="197" fontId="30" fillId="0" borderId="0" xfId="87" applyNumberFormat="1" applyFont="1"/>
    <xf numFmtId="198" fontId="46" fillId="0" borderId="0" xfId="0" applyNumberFormat="1" applyFont="1" applyAlignment="1">
      <alignment horizontal="center" vertical="center" wrapText="1"/>
    </xf>
    <xf numFmtId="0" fontId="40" fillId="32" borderId="36" xfId="127" applyFont="1" applyFill="1" applyBorder="1" applyAlignment="1">
      <alignment horizontal="center" vertical="center" wrapText="1"/>
    </xf>
    <xf numFmtId="199" fontId="48" fillId="32" borderId="12" xfId="127" applyNumberFormat="1" applyFont="1" applyFill="1" applyBorder="1" applyAlignment="1">
      <alignment horizontal="center" vertical="center"/>
    </xf>
    <xf numFmtId="199" fontId="48" fillId="32" borderId="16" xfId="127" applyNumberFormat="1" applyFont="1" applyFill="1" applyBorder="1" applyAlignment="1">
      <alignment horizontal="center" vertical="center"/>
    </xf>
    <xf numFmtId="199" fontId="48" fillId="32" borderId="98" xfId="127" applyNumberFormat="1" applyFont="1" applyFill="1" applyBorder="1" applyAlignment="1">
      <alignment horizontal="center" vertical="center"/>
    </xf>
    <xf numFmtId="0" fontId="56" fillId="0" borderId="89" xfId="229" applyFont="1" applyBorder="1" applyAlignment="1">
      <alignment horizontal="centerContinuous" vertical="center" wrapText="1"/>
    </xf>
    <xf numFmtId="197" fontId="46" fillId="35" borderId="102" xfId="251" applyNumberFormat="1" applyFont="1" applyFill="1" applyBorder="1" applyAlignment="1">
      <alignment vertical="center"/>
    </xf>
    <xf numFmtId="195" fontId="45" fillId="0" borderId="13" xfId="0" applyNumberFormat="1" applyFont="1" applyBorder="1" applyAlignment="1">
      <alignment horizontal="left" vertical="center" wrapText="1"/>
    </xf>
    <xf numFmtId="0" fontId="47" fillId="0" borderId="34" xfId="0" applyFont="1" applyBorder="1" applyAlignment="1">
      <alignment horizontal="left" vertical="center"/>
    </xf>
    <xf numFmtId="0" fontId="47" fillId="0" borderId="14" xfId="0" applyFont="1" applyBorder="1" applyAlignment="1">
      <alignment horizontal="center" vertical="center"/>
    </xf>
    <xf numFmtId="0" fontId="47" fillId="0" borderId="14" xfId="0" applyFont="1" applyBorder="1" applyAlignment="1">
      <alignment vertical="center" wrapText="1"/>
    </xf>
    <xf numFmtId="4" fontId="47" fillId="0" borderId="14" xfId="0" applyNumberFormat="1" applyFont="1" applyBorder="1" applyAlignment="1">
      <alignment vertical="center" wrapText="1"/>
    </xf>
    <xf numFmtId="197" fontId="46" fillId="0" borderId="30" xfId="251" applyNumberFormat="1" applyFont="1" applyBorder="1" applyAlignment="1">
      <alignment horizontal="right" vertical="center" wrapText="1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4" fontId="47" fillId="0" borderId="0" xfId="0" applyNumberFormat="1" applyFont="1" applyAlignment="1">
      <alignment vertical="center" wrapText="1"/>
    </xf>
    <xf numFmtId="197" fontId="46" fillId="0" borderId="0" xfId="251" applyNumberFormat="1" applyFont="1" applyFill="1" applyBorder="1" applyAlignment="1">
      <alignment horizontal="right" vertical="center" wrapText="1"/>
    </xf>
    <xf numFmtId="0" fontId="51" fillId="36" borderId="69" xfId="0" applyFont="1" applyFill="1" applyBorder="1" applyAlignment="1">
      <alignment horizontal="center" vertical="center" wrapText="1"/>
    </xf>
    <xf numFmtId="0" fontId="45" fillId="0" borderId="45" xfId="251" applyNumberFormat="1" applyFont="1" applyBorder="1" applyAlignment="1">
      <alignment horizontal="left" vertical="center" wrapText="1"/>
    </xf>
    <xf numFmtId="0" fontId="56" fillId="25" borderId="103" xfId="229" applyFont="1" applyFill="1" applyBorder="1" applyAlignment="1">
      <alignment horizontal="centerContinuous" vertical="center" wrapText="1"/>
    </xf>
    <xf numFmtId="197" fontId="45" fillId="0" borderId="105" xfId="251" applyNumberFormat="1" applyFont="1" applyBorder="1" applyAlignment="1">
      <alignment horizontal="right" vertical="center" wrapText="1"/>
    </xf>
    <xf numFmtId="197" fontId="45" fillId="0" borderId="104" xfId="251" applyNumberFormat="1" applyFont="1" applyBorder="1" applyAlignment="1">
      <alignment vertical="center" wrapText="1"/>
    </xf>
    <xf numFmtId="0" fontId="46" fillId="27" borderId="29" xfId="0" applyFont="1" applyFill="1" applyBorder="1" applyAlignment="1">
      <alignment vertical="center"/>
    </xf>
    <xf numFmtId="0" fontId="46" fillId="27" borderId="31" xfId="0" applyFont="1" applyFill="1" applyBorder="1" applyAlignment="1">
      <alignment vertical="center"/>
    </xf>
    <xf numFmtId="172" fontId="46" fillId="27" borderId="31" xfId="0" applyNumberFormat="1" applyFont="1" applyFill="1" applyBorder="1" applyAlignment="1">
      <alignment horizontal="justify" vertical="center"/>
    </xf>
    <xf numFmtId="0" fontId="46" fillId="27" borderId="31" xfId="0" applyFont="1" applyFill="1" applyBorder="1" applyAlignment="1">
      <alignment horizontal="center" vertical="center"/>
    </xf>
    <xf numFmtId="197" fontId="46" fillId="27" borderId="31" xfId="251" applyNumberFormat="1" applyFont="1" applyFill="1" applyBorder="1" applyAlignment="1">
      <alignment vertical="center"/>
    </xf>
    <xf numFmtId="197" fontId="46" fillId="27" borderId="32" xfId="251" applyNumberFormat="1" applyFont="1" applyFill="1" applyBorder="1" applyAlignment="1">
      <alignment vertical="center"/>
    </xf>
    <xf numFmtId="0" fontId="41" fillId="0" borderId="39" xfId="87" applyFont="1" applyBorder="1" applyAlignment="1">
      <alignment vertical="center" wrapText="1"/>
    </xf>
    <xf numFmtId="199" fontId="45" fillId="26" borderId="57" xfId="0" applyNumberFormat="1" applyFont="1" applyFill="1" applyBorder="1" applyAlignment="1">
      <alignment vertical="center"/>
    </xf>
    <xf numFmtId="199" fontId="46" fillId="26" borderId="64" xfId="0" applyNumberFormat="1" applyFont="1" applyFill="1" applyBorder="1" applyAlignment="1">
      <alignment vertical="center"/>
    </xf>
    <xf numFmtId="197" fontId="30" fillId="33" borderId="107" xfId="87" applyNumberFormat="1" applyFont="1" applyFill="1" applyBorder="1"/>
    <xf numFmtId="197" fontId="30" fillId="33" borderId="108" xfId="87" applyNumberFormat="1" applyFont="1" applyFill="1" applyBorder="1"/>
    <xf numFmtId="197" fontId="46" fillId="33" borderId="0" xfId="251" applyNumberFormat="1" applyFont="1" applyFill="1" applyBorder="1" applyAlignment="1">
      <alignment vertical="center"/>
    </xf>
    <xf numFmtId="0" fontId="56" fillId="25" borderId="101" xfId="229" applyFont="1" applyFill="1" applyBorder="1" applyAlignment="1">
      <alignment horizontal="centerContinuous" vertical="center" wrapText="1"/>
    </xf>
    <xf numFmtId="1" fontId="45" fillId="0" borderId="115" xfId="0" applyNumberFormat="1" applyFont="1" applyBorder="1" applyAlignment="1">
      <alignment vertical="center" wrapText="1"/>
    </xf>
    <xf numFmtId="0" fontId="47" fillId="0" borderId="106" xfId="0" applyFont="1" applyBorder="1" applyAlignment="1">
      <alignment horizontal="left" vertical="center"/>
    </xf>
    <xf numFmtId="0" fontId="47" fillId="0" borderId="11" xfId="0" applyFont="1" applyBorder="1" applyAlignment="1">
      <alignment horizontal="center" vertical="center"/>
    </xf>
    <xf numFmtId="0" fontId="47" fillId="0" borderId="11" xfId="0" applyFont="1" applyBorder="1" applyAlignment="1">
      <alignment vertical="center" wrapText="1"/>
    </xf>
    <xf numFmtId="197" fontId="45" fillId="0" borderId="0" xfId="251" applyNumberFormat="1" applyFont="1" applyBorder="1" applyAlignment="1">
      <alignment horizontal="right" vertical="center" wrapText="1"/>
    </xf>
    <xf numFmtId="4" fontId="47" fillId="0" borderId="11" xfId="0" applyNumberFormat="1" applyFont="1" applyBorder="1" applyAlignment="1">
      <alignment vertical="center" wrapText="1"/>
    </xf>
    <xf numFmtId="197" fontId="46" fillId="0" borderId="11" xfId="251" applyNumberFormat="1" applyFont="1" applyBorder="1" applyAlignment="1">
      <alignment horizontal="right" vertical="center" wrapText="1"/>
    </xf>
    <xf numFmtId="197" fontId="46" fillId="0" borderId="102" xfId="251" applyNumberFormat="1" applyFont="1" applyFill="1" applyBorder="1" applyAlignment="1">
      <alignment vertical="center"/>
    </xf>
    <xf numFmtId="197" fontId="30" fillId="0" borderId="107" xfId="87" applyNumberFormat="1" applyFont="1" applyBorder="1"/>
    <xf numFmtId="0" fontId="46" fillId="24" borderId="116" xfId="0" applyFont="1" applyFill="1" applyBorder="1" applyAlignment="1">
      <alignment vertical="center"/>
    </xf>
    <xf numFmtId="0" fontId="41" fillId="24" borderId="11" xfId="0" applyFont="1" applyFill="1" applyBorder="1"/>
    <xf numFmtId="0" fontId="41" fillId="24" borderId="11" xfId="87" applyFont="1" applyFill="1" applyBorder="1"/>
    <xf numFmtId="4" fontId="41" fillId="24" borderId="11" xfId="38" applyNumberFormat="1" applyFont="1" applyFill="1" applyBorder="1" applyAlignment="1">
      <alignment vertical="center" wrapText="1"/>
    </xf>
    <xf numFmtId="197" fontId="48" fillId="24" borderId="11" xfId="251" applyNumberFormat="1" applyFont="1" applyFill="1" applyBorder="1"/>
    <xf numFmtId="197" fontId="50" fillId="24" borderId="102" xfId="251" applyNumberFormat="1" applyFont="1" applyFill="1" applyBorder="1" applyAlignment="1">
      <alignment horizontal="right" vertical="center"/>
    </xf>
    <xf numFmtId="0" fontId="47" fillId="0" borderId="11" xfId="0" applyFont="1" applyBorder="1" applyAlignment="1">
      <alignment horizontal="left" vertical="center" wrapText="1"/>
    </xf>
    <xf numFmtId="0" fontId="56" fillId="25" borderId="13" xfId="229" applyFont="1" applyFill="1" applyBorder="1" applyAlignment="1">
      <alignment horizontal="centerContinuous" vertical="center" wrapText="1"/>
    </xf>
    <xf numFmtId="0" fontId="47" fillId="0" borderId="86" xfId="0" applyFont="1" applyBorder="1" applyAlignment="1">
      <alignment horizontal="center" vertical="center"/>
    </xf>
    <xf numFmtId="0" fontId="47" fillId="0" borderId="53" xfId="0" applyFont="1" applyBorder="1" applyAlignment="1">
      <alignment horizontal="left" vertical="center"/>
    </xf>
    <xf numFmtId="0" fontId="47" fillId="0" borderId="117" xfId="0" applyFont="1" applyBorder="1" applyAlignment="1">
      <alignment horizontal="center" vertical="center"/>
    </xf>
    <xf numFmtId="0" fontId="47" fillId="0" borderId="117" xfId="0" applyFont="1" applyBorder="1" applyAlignment="1">
      <alignment vertical="center" wrapText="1"/>
    </xf>
    <xf numFmtId="4" fontId="47" fillId="0" borderId="117" xfId="0" applyNumberFormat="1" applyFont="1" applyBorder="1" applyAlignment="1">
      <alignment vertical="center" wrapText="1"/>
    </xf>
    <xf numFmtId="197" fontId="46" fillId="0" borderId="118" xfId="251" applyNumberFormat="1" applyFont="1" applyBorder="1" applyAlignment="1">
      <alignment horizontal="right" vertical="center" wrapText="1"/>
    </xf>
    <xf numFmtId="0" fontId="56" fillId="25" borderId="119" xfId="229" applyFont="1" applyFill="1" applyBorder="1" applyAlignment="1">
      <alignment horizontal="centerContinuous" vertical="center" wrapText="1"/>
    </xf>
    <xf numFmtId="1" fontId="45" fillId="0" borderId="120" xfId="0" applyNumberFormat="1" applyFont="1" applyBorder="1" applyAlignment="1">
      <alignment vertical="center" wrapText="1"/>
    </xf>
    <xf numFmtId="1" fontId="45" fillId="0" borderId="50" xfId="0" applyNumberFormat="1" applyFont="1" applyBorder="1" applyAlignment="1">
      <alignment horizontal="center" vertical="center" wrapText="1"/>
    </xf>
    <xf numFmtId="195" fontId="45" fillId="0" borderId="50" xfId="0" applyNumberFormat="1" applyFont="1" applyBorder="1" applyAlignment="1">
      <alignment horizontal="left" vertical="center" wrapText="1"/>
    </xf>
    <xf numFmtId="197" fontId="45" fillId="0" borderId="50" xfId="251" applyNumberFormat="1" applyFont="1" applyBorder="1" applyAlignment="1">
      <alignment horizontal="right" vertical="center" wrapText="1"/>
    </xf>
    <xf numFmtId="172" fontId="46" fillId="27" borderId="31" xfId="0" applyNumberFormat="1" applyFont="1" applyFill="1" applyBorder="1" applyAlignment="1">
      <alignment horizontal="left" vertical="center"/>
    </xf>
    <xf numFmtId="1" fontId="45" fillId="0" borderId="120" xfId="0" applyNumberFormat="1" applyFont="1" applyBorder="1" applyAlignment="1">
      <alignment vertical="center"/>
    </xf>
    <xf numFmtId="0" fontId="56" fillId="25" borderId="121" xfId="229" applyFont="1" applyFill="1" applyBorder="1" applyAlignment="1">
      <alignment horizontal="centerContinuous" vertical="center" wrapText="1"/>
    </xf>
    <xf numFmtId="1" fontId="45" fillId="0" borderId="0" xfId="0" applyNumberFormat="1" applyFont="1" applyAlignment="1">
      <alignment vertical="center"/>
    </xf>
    <xf numFmtId="1" fontId="45" fillId="0" borderId="122" xfId="0" applyNumberFormat="1" applyFont="1" applyBorder="1" applyAlignment="1">
      <alignment horizontal="center" vertical="center" wrapText="1"/>
    </xf>
    <xf numFmtId="195" fontId="45" fillId="0" borderId="122" xfId="0" applyNumberFormat="1" applyFont="1" applyBorder="1" applyAlignment="1">
      <alignment horizontal="left" vertical="center" wrapText="1"/>
    </xf>
    <xf numFmtId="197" fontId="45" fillId="0" borderId="122" xfId="251" applyNumberFormat="1" applyFont="1" applyBorder="1" applyAlignment="1">
      <alignment horizontal="right" vertical="center" wrapText="1"/>
    </xf>
    <xf numFmtId="197" fontId="45" fillId="0" borderId="13" xfId="251" applyNumberFormat="1" applyFont="1" applyBorder="1" applyAlignment="1">
      <alignment horizontal="right" vertical="center" wrapText="1"/>
    </xf>
    <xf numFmtId="197" fontId="46" fillId="0" borderId="0" xfId="251" applyNumberFormat="1" applyFont="1" applyBorder="1" applyAlignment="1">
      <alignment horizontal="right" vertical="center" wrapText="1"/>
    </xf>
    <xf numFmtId="0" fontId="56" fillId="25" borderId="20" xfId="229" applyFont="1" applyFill="1" applyBorder="1" applyAlignment="1">
      <alignment horizontal="centerContinuous" vertical="center" wrapText="1"/>
    </xf>
    <xf numFmtId="1" fontId="45" fillId="0" borderId="123" xfId="0" applyNumberFormat="1" applyFont="1" applyBorder="1" applyAlignment="1">
      <alignment vertical="center"/>
    </xf>
    <xf numFmtId="1" fontId="45" fillId="0" borderId="92" xfId="0" applyNumberFormat="1" applyFont="1" applyBorder="1" applyAlignment="1">
      <alignment horizontal="center" vertical="center" wrapText="1"/>
    </xf>
    <xf numFmtId="197" fontId="45" fillId="0" borderId="92" xfId="251" applyNumberFormat="1" applyFont="1" applyBorder="1" applyAlignment="1">
      <alignment horizontal="right" vertical="center" wrapText="1"/>
    </xf>
    <xf numFmtId="197" fontId="45" fillId="0" borderId="22" xfId="251" applyNumberFormat="1" applyFont="1" applyBorder="1" applyAlignment="1">
      <alignment vertical="center" wrapText="1"/>
    </xf>
    <xf numFmtId="197" fontId="45" fillId="0" borderId="33" xfId="251" applyNumberFormat="1" applyFont="1" applyBorder="1" applyAlignment="1">
      <alignment vertical="center" wrapText="1"/>
    </xf>
    <xf numFmtId="0" fontId="47" fillId="0" borderId="18" xfId="0" applyFont="1" applyBorder="1" applyAlignment="1">
      <alignment horizontal="left" vertical="center"/>
    </xf>
    <xf numFmtId="197" fontId="45" fillId="0" borderId="11" xfId="251" applyNumberFormat="1" applyFont="1" applyBorder="1" applyAlignment="1">
      <alignment horizontal="right" vertical="center" wrapText="1"/>
    </xf>
    <xf numFmtId="197" fontId="45" fillId="0" borderId="124" xfId="251" applyNumberFormat="1" applyFont="1" applyBorder="1" applyAlignment="1">
      <alignment vertical="center" wrapText="1"/>
    </xf>
    <xf numFmtId="1" fontId="45" fillId="0" borderId="13" xfId="0" applyNumberFormat="1" applyFont="1" applyBorder="1" applyAlignment="1">
      <alignment vertical="center"/>
    </xf>
    <xf numFmtId="1" fontId="45" fillId="0" borderId="13" xfId="0" applyNumberFormat="1" applyFont="1" applyBorder="1" applyAlignment="1">
      <alignment horizontal="center" vertical="center" wrapText="1"/>
    </xf>
    <xf numFmtId="197" fontId="45" fillId="0" borderId="13" xfId="251" applyNumberFormat="1" applyFont="1" applyBorder="1" applyAlignment="1">
      <alignment vertical="center" wrapText="1"/>
    </xf>
    <xf numFmtId="197" fontId="45" fillId="0" borderId="125" xfId="251" applyNumberFormat="1" applyFont="1" applyBorder="1" applyAlignment="1">
      <alignment vertical="center" wrapText="1"/>
    </xf>
    <xf numFmtId="197" fontId="46" fillId="35" borderId="40" xfId="251" applyNumberFormat="1" applyFont="1" applyFill="1" applyBorder="1" applyAlignment="1">
      <alignment vertical="center"/>
    </xf>
    <xf numFmtId="0" fontId="46" fillId="27" borderId="39" xfId="0" applyFont="1" applyFill="1" applyBorder="1" applyAlignment="1">
      <alignment vertical="center"/>
    </xf>
    <xf numFmtId="172" fontId="46" fillId="27" borderId="39" xfId="0" applyNumberFormat="1" applyFont="1" applyFill="1" applyBorder="1" applyAlignment="1">
      <alignment horizontal="justify" vertical="center"/>
    </xf>
    <xf numFmtId="0" fontId="46" fillId="27" borderId="39" xfId="0" applyFont="1" applyFill="1" applyBorder="1" applyAlignment="1">
      <alignment horizontal="center" vertical="center"/>
    </xf>
    <xf numFmtId="197" fontId="46" fillId="27" borderId="39" xfId="251" applyNumberFormat="1" applyFont="1" applyFill="1" applyBorder="1" applyAlignment="1">
      <alignment vertical="center"/>
    </xf>
    <xf numFmtId="197" fontId="46" fillId="27" borderId="110" xfId="251" applyNumberFormat="1" applyFont="1" applyFill="1" applyBorder="1" applyAlignment="1">
      <alignment vertical="center"/>
    </xf>
    <xf numFmtId="1" fontId="45" fillId="0" borderId="125" xfId="0" applyNumberFormat="1" applyFont="1" applyBorder="1" applyAlignment="1">
      <alignment vertical="center"/>
    </xf>
    <xf numFmtId="1" fontId="45" fillId="0" borderId="125" xfId="0" applyNumberFormat="1" applyFont="1" applyBorder="1" applyAlignment="1">
      <alignment horizontal="center" vertical="center" wrapText="1"/>
    </xf>
    <xf numFmtId="195" fontId="45" fillId="0" borderId="125" xfId="0" applyNumberFormat="1" applyFont="1" applyBorder="1" applyAlignment="1">
      <alignment horizontal="left" vertical="center" wrapText="1"/>
    </xf>
    <xf numFmtId="197" fontId="45" fillId="0" borderId="125" xfId="251" applyNumberFormat="1" applyFont="1" applyBorder="1" applyAlignment="1">
      <alignment horizontal="right" vertical="center" wrapText="1"/>
    </xf>
    <xf numFmtId="197" fontId="30" fillId="0" borderId="108" xfId="87" applyNumberFormat="1" applyFont="1" applyBorder="1"/>
    <xf numFmtId="0" fontId="56" fillId="25" borderId="101" xfId="229" applyFont="1" applyFill="1" applyBorder="1" applyAlignment="1">
      <alignment horizontal="center" vertical="center" wrapText="1"/>
    </xf>
    <xf numFmtId="0" fontId="56" fillId="25" borderId="89" xfId="229" applyFont="1" applyFill="1" applyBorder="1" applyAlignment="1">
      <alignment horizontal="center" vertical="center" wrapText="1"/>
    </xf>
    <xf numFmtId="0" fontId="45" fillId="0" borderId="135" xfId="0" applyFont="1" applyBorder="1" applyAlignment="1">
      <alignment horizontal="center" vertical="center"/>
    </xf>
    <xf numFmtId="0" fontId="45" fillId="0" borderId="36" xfId="0" applyFont="1" applyBorder="1" applyAlignment="1">
      <alignment horizontal="center" vertical="center"/>
    </xf>
    <xf numFmtId="0" fontId="45" fillId="0" borderId="133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45" fillId="0" borderId="128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0" fontId="45" fillId="0" borderId="134" xfId="0" applyFont="1" applyBorder="1" applyAlignment="1">
      <alignment horizontal="center" vertical="center"/>
    </xf>
    <xf numFmtId="0" fontId="45" fillId="0" borderId="98" xfId="0" applyFont="1" applyBorder="1" applyAlignment="1">
      <alignment horizontal="center" vertical="center"/>
    </xf>
    <xf numFmtId="0" fontId="45" fillId="0" borderId="126" xfId="0" applyFont="1" applyBorder="1" applyAlignment="1">
      <alignment horizontal="center" vertical="center"/>
    </xf>
    <xf numFmtId="0" fontId="45" fillId="0" borderId="127" xfId="0" applyFont="1" applyBorder="1" applyAlignment="1">
      <alignment horizontal="center" vertical="center"/>
    </xf>
    <xf numFmtId="0" fontId="45" fillId="0" borderId="129" xfId="0" applyFont="1" applyBorder="1" applyAlignment="1">
      <alignment horizontal="center" vertical="center"/>
    </xf>
    <xf numFmtId="0" fontId="45" fillId="0" borderId="130" xfId="0" applyFont="1" applyBorder="1" applyAlignment="1">
      <alignment horizontal="center" vertical="center"/>
    </xf>
    <xf numFmtId="0" fontId="50" fillId="0" borderId="29" xfId="0" applyFont="1" applyBorder="1" applyAlignment="1">
      <alignment horizontal="center" vertical="center" wrapText="1"/>
    </xf>
    <xf numFmtId="0" fontId="50" fillId="0" borderId="31" xfId="0" applyFont="1" applyBorder="1" applyAlignment="1">
      <alignment horizontal="center" vertical="center" wrapText="1"/>
    </xf>
    <xf numFmtId="0" fontId="50" fillId="0" borderId="32" xfId="0" applyFont="1" applyBorder="1" applyAlignment="1">
      <alignment horizontal="center" vertical="center" wrapText="1"/>
    </xf>
    <xf numFmtId="0" fontId="42" fillId="25" borderId="20" xfId="71" applyFont="1" applyFill="1" applyBorder="1" applyAlignment="1">
      <alignment horizontal="center" vertical="center" wrapText="1"/>
    </xf>
    <xf numFmtId="0" fontId="42" fillId="25" borderId="34" xfId="71" applyFont="1" applyFill="1" applyBorder="1" applyAlignment="1">
      <alignment horizontal="center" vertical="center" wrapText="1"/>
    </xf>
    <xf numFmtId="0" fontId="42" fillId="25" borderId="19" xfId="71" applyFont="1" applyFill="1" applyBorder="1" applyAlignment="1">
      <alignment horizontal="center" vertical="center" wrapText="1"/>
    </xf>
    <xf numFmtId="0" fontId="42" fillId="25" borderId="14" xfId="71" applyFont="1" applyFill="1" applyBorder="1" applyAlignment="1">
      <alignment horizontal="center" vertical="center" wrapText="1"/>
    </xf>
    <xf numFmtId="167" fontId="50" fillId="32" borderId="72" xfId="252" applyFont="1" applyFill="1" applyBorder="1" applyAlignment="1">
      <alignment horizontal="center" vertical="center" wrapText="1"/>
    </xf>
    <xf numFmtId="167" fontId="50" fillId="32" borderId="41" xfId="252" applyFont="1" applyFill="1" applyBorder="1" applyAlignment="1">
      <alignment horizontal="center" vertical="center" wrapText="1"/>
    </xf>
    <xf numFmtId="167" fontId="50" fillId="32" borderId="73" xfId="252" applyFont="1" applyFill="1" applyBorder="1" applyAlignment="1">
      <alignment horizontal="center" vertical="center" wrapText="1"/>
    </xf>
    <xf numFmtId="167" fontId="50" fillId="32" borderId="28" xfId="252" applyFont="1" applyFill="1" applyBorder="1" applyAlignment="1">
      <alignment horizontal="center" vertical="center" wrapText="1"/>
    </xf>
    <xf numFmtId="167" fontId="50" fillId="0" borderId="71" xfId="252" applyFont="1" applyFill="1" applyBorder="1" applyAlignment="1">
      <alignment horizontal="center" vertical="center" wrapText="1"/>
    </xf>
    <xf numFmtId="167" fontId="50" fillId="0" borderId="70" xfId="252" applyFont="1" applyFill="1" applyBorder="1" applyAlignment="1">
      <alignment horizontal="center" vertical="center" wrapText="1"/>
    </xf>
    <xf numFmtId="167" fontId="50" fillId="32" borderId="42" xfId="252" applyFont="1" applyFill="1" applyBorder="1" applyAlignment="1">
      <alignment horizontal="center" vertical="center" wrapText="1"/>
    </xf>
    <xf numFmtId="167" fontId="50" fillId="32" borderId="17" xfId="252" applyFont="1" applyFill="1" applyBorder="1" applyAlignment="1">
      <alignment horizontal="center" vertical="center" wrapText="1"/>
    </xf>
    <xf numFmtId="0" fontId="41" fillId="0" borderId="13" xfId="87" applyFont="1" applyBorder="1" applyAlignment="1">
      <alignment horizontal="center" vertical="center" wrapText="1"/>
    </xf>
    <xf numFmtId="0" fontId="43" fillId="0" borderId="43" xfId="87" applyFont="1" applyBorder="1" applyAlignment="1">
      <alignment horizontal="center" wrapText="1"/>
    </xf>
    <xf numFmtId="0" fontId="42" fillId="0" borderId="0" xfId="127" applyFont="1" applyAlignment="1">
      <alignment horizontal="center" vertical="center"/>
    </xf>
    <xf numFmtId="0" fontId="42" fillId="0" borderId="0" xfId="127" applyFont="1" applyAlignment="1">
      <alignment horizontal="center"/>
    </xf>
    <xf numFmtId="4" fontId="55" fillId="28" borderId="84" xfId="0" applyNumberFormat="1" applyFont="1" applyFill="1" applyBorder="1" applyAlignment="1">
      <alignment horizontal="center" vertical="center" wrapText="1"/>
    </xf>
    <xf numFmtId="0" fontId="41" fillId="0" borderId="85" xfId="0" applyFont="1" applyBorder="1"/>
    <xf numFmtId="197" fontId="50" fillId="25" borderId="22" xfId="251" applyNumberFormat="1" applyFont="1" applyFill="1" applyBorder="1" applyAlignment="1">
      <alignment horizontal="center" vertical="center" wrapText="1"/>
    </xf>
    <xf numFmtId="197" fontId="50" fillId="25" borderId="30" xfId="251" applyNumberFormat="1" applyFont="1" applyFill="1" applyBorder="1" applyAlignment="1">
      <alignment horizontal="center" vertical="center" wrapText="1"/>
    </xf>
    <xf numFmtId="0" fontId="42" fillId="0" borderId="0" xfId="87" applyFont="1" applyAlignment="1">
      <alignment horizontal="center" vertical="center" wrapText="1"/>
    </xf>
    <xf numFmtId="0" fontId="57" fillId="30" borderId="46" xfId="0" applyFont="1" applyFill="1" applyBorder="1" applyAlignment="1">
      <alignment horizontal="right" vertical="center"/>
    </xf>
    <xf numFmtId="0" fontId="57" fillId="30" borderId="47" xfId="0" applyFont="1" applyFill="1" applyBorder="1" applyAlignment="1">
      <alignment horizontal="right" vertical="center"/>
    </xf>
    <xf numFmtId="0" fontId="57" fillId="30" borderId="62" xfId="0" applyFont="1" applyFill="1" applyBorder="1" applyAlignment="1">
      <alignment horizontal="right" vertical="center"/>
    </xf>
    <xf numFmtId="0" fontId="45" fillId="0" borderId="113" xfId="0" applyFont="1" applyBorder="1" applyAlignment="1">
      <alignment horizontal="center" vertical="center"/>
    </xf>
    <xf numFmtId="0" fontId="45" fillId="0" borderId="114" xfId="0" applyFont="1" applyBorder="1" applyAlignment="1">
      <alignment horizontal="center" vertical="center"/>
    </xf>
    <xf numFmtId="0" fontId="45" fillId="0" borderId="131" xfId="0" applyFont="1" applyBorder="1" applyAlignment="1">
      <alignment horizontal="center" vertical="center"/>
    </xf>
    <xf numFmtId="0" fontId="45" fillId="0" borderId="132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46" fillId="0" borderId="32" xfId="0" applyFont="1" applyBorder="1" applyAlignment="1">
      <alignment horizontal="center" vertical="center" wrapText="1"/>
    </xf>
    <xf numFmtId="3" fontId="53" fillId="32" borderId="29" xfId="127" applyNumberFormat="1" applyFont="1" applyFill="1" applyBorder="1" applyAlignment="1">
      <alignment horizontal="center" vertical="center" wrapText="1"/>
    </xf>
    <xf numFmtId="3" fontId="53" fillId="32" borderId="32" xfId="127" applyNumberFormat="1" applyFont="1" applyFill="1" applyBorder="1" applyAlignment="1">
      <alignment horizontal="center" vertical="center" wrapText="1"/>
    </xf>
    <xf numFmtId="199" fontId="48" fillId="0" borderId="21" xfId="127" applyNumberFormat="1" applyFont="1" applyBorder="1" applyAlignment="1" applyProtection="1">
      <alignment horizontal="center" vertical="center"/>
      <protection locked="0"/>
    </xf>
    <xf numFmtId="199" fontId="48" fillId="0" borderId="99" xfId="127" applyNumberFormat="1" applyFont="1" applyBorder="1" applyAlignment="1" applyProtection="1">
      <alignment horizontal="center" vertical="center"/>
      <protection locked="0"/>
    </xf>
    <xf numFmtId="199" fontId="48" fillId="0" borderId="15" xfId="127" applyNumberFormat="1" applyFont="1" applyBorder="1" applyAlignment="1" applyProtection="1">
      <alignment horizontal="center" vertical="center"/>
      <protection locked="0"/>
    </xf>
    <xf numFmtId="199" fontId="48" fillId="0" borderId="38" xfId="127" applyNumberFormat="1" applyFont="1" applyBorder="1" applyAlignment="1" applyProtection="1">
      <alignment horizontal="center" vertical="center"/>
      <protection locked="0"/>
    </xf>
    <xf numFmtId="199" fontId="48" fillId="0" borderId="18" xfId="127" applyNumberFormat="1" applyFont="1" applyBorder="1" applyAlignment="1" applyProtection="1">
      <alignment horizontal="center" vertical="center"/>
      <protection locked="0"/>
    </xf>
    <xf numFmtId="199" fontId="48" fillId="0" borderId="100" xfId="127" applyNumberFormat="1" applyFont="1" applyBorder="1" applyAlignment="1" applyProtection="1">
      <alignment horizontal="center" vertical="center"/>
      <protection locked="0"/>
    </xf>
    <xf numFmtId="199" fontId="50" fillId="32" borderId="29" xfId="127" applyNumberFormat="1" applyFont="1" applyFill="1" applyBorder="1" applyAlignment="1">
      <alignment horizontal="center" vertical="center"/>
    </xf>
    <xf numFmtId="199" fontId="50" fillId="32" borderId="32" xfId="127" applyNumberFormat="1" applyFont="1" applyFill="1" applyBorder="1" applyAlignment="1">
      <alignment horizontal="center" vertical="center"/>
    </xf>
    <xf numFmtId="0" fontId="42" fillId="0" borderId="109" xfId="123" applyFont="1" applyBorder="1" applyAlignment="1">
      <alignment horizontal="center" vertical="center" wrapText="1"/>
    </xf>
    <xf numFmtId="0" fontId="42" fillId="0" borderId="110" xfId="123" applyFont="1" applyBorder="1" applyAlignment="1">
      <alignment horizontal="center" vertical="center" wrapText="1"/>
    </xf>
    <xf numFmtId="0" fontId="42" fillId="0" borderId="111" xfId="123" applyFont="1" applyBorder="1" applyAlignment="1">
      <alignment horizontal="center" vertical="center" wrapText="1"/>
    </xf>
    <xf numFmtId="0" fontId="42" fillId="0" borderId="112" xfId="123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/>
    </xf>
    <xf numFmtId="0" fontId="45" fillId="0" borderId="104" xfId="0" applyFont="1" applyBorder="1" applyAlignment="1">
      <alignment horizontal="center" vertical="center"/>
    </xf>
  </cellXfs>
  <cellStyles count="400">
    <cellStyle name="20% - Énfasis1 2" xfId="1" xr:uid="{00000000-0005-0000-0000-000000000000}"/>
    <cellStyle name="20% - Énfasis1 3" xfId="132" xr:uid="{00000000-0005-0000-0000-000001000000}"/>
    <cellStyle name="20% - Énfasis2 2" xfId="2" xr:uid="{00000000-0005-0000-0000-000002000000}"/>
    <cellStyle name="20% - Énfasis2 3" xfId="133" xr:uid="{00000000-0005-0000-0000-000003000000}"/>
    <cellStyle name="20% - Énfasis3 2" xfId="3" xr:uid="{00000000-0005-0000-0000-000004000000}"/>
    <cellStyle name="20% - Énfasis3 3" xfId="134" xr:uid="{00000000-0005-0000-0000-000005000000}"/>
    <cellStyle name="20% - Énfasis4 2" xfId="4" xr:uid="{00000000-0005-0000-0000-000006000000}"/>
    <cellStyle name="20% - Énfasis4 3" xfId="135" xr:uid="{00000000-0005-0000-0000-000007000000}"/>
    <cellStyle name="20% - Énfasis5 2" xfId="5" xr:uid="{00000000-0005-0000-0000-000008000000}"/>
    <cellStyle name="20% - Énfasis5 3" xfId="136" xr:uid="{00000000-0005-0000-0000-000009000000}"/>
    <cellStyle name="20% - Énfasis6 2" xfId="6" xr:uid="{00000000-0005-0000-0000-00000A000000}"/>
    <cellStyle name="20% - Énfasis6 3" xfId="137" xr:uid="{00000000-0005-0000-0000-00000B000000}"/>
    <cellStyle name="40% - Énfasis1 2" xfId="7" xr:uid="{00000000-0005-0000-0000-00000C000000}"/>
    <cellStyle name="40% - Énfasis1 3" xfId="138" xr:uid="{00000000-0005-0000-0000-00000D000000}"/>
    <cellStyle name="40% - Énfasis2 2" xfId="8" xr:uid="{00000000-0005-0000-0000-00000E000000}"/>
    <cellStyle name="40% - Énfasis2 3" xfId="139" xr:uid="{00000000-0005-0000-0000-00000F000000}"/>
    <cellStyle name="40% - Énfasis3 2" xfId="9" xr:uid="{00000000-0005-0000-0000-000010000000}"/>
    <cellStyle name="40% - Énfasis3 3" xfId="140" xr:uid="{00000000-0005-0000-0000-000011000000}"/>
    <cellStyle name="40% - Énfasis4 2" xfId="10" xr:uid="{00000000-0005-0000-0000-000012000000}"/>
    <cellStyle name="40% - Énfasis4 3" xfId="141" xr:uid="{00000000-0005-0000-0000-000013000000}"/>
    <cellStyle name="40% - Énfasis5 2" xfId="11" xr:uid="{00000000-0005-0000-0000-000014000000}"/>
    <cellStyle name="40% - Énfasis5 3" xfId="142" xr:uid="{00000000-0005-0000-0000-000015000000}"/>
    <cellStyle name="40% - Énfasis6 2" xfId="12" xr:uid="{00000000-0005-0000-0000-000016000000}"/>
    <cellStyle name="40% - Énfasis6 3" xfId="143" xr:uid="{00000000-0005-0000-0000-000017000000}"/>
    <cellStyle name="60% - Énfasis1 2" xfId="13" xr:uid="{00000000-0005-0000-0000-000018000000}"/>
    <cellStyle name="60% - Énfasis1 3" xfId="144" xr:uid="{00000000-0005-0000-0000-000019000000}"/>
    <cellStyle name="60% - Énfasis2 2" xfId="14" xr:uid="{00000000-0005-0000-0000-00001A000000}"/>
    <cellStyle name="60% - Énfasis2 3" xfId="145" xr:uid="{00000000-0005-0000-0000-00001B000000}"/>
    <cellStyle name="60% - Énfasis3 2" xfId="15" xr:uid="{00000000-0005-0000-0000-00001C000000}"/>
    <cellStyle name="60% - Énfasis3 3" xfId="146" xr:uid="{00000000-0005-0000-0000-00001D000000}"/>
    <cellStyle name="60% - Énfasis4 2" xfId="16" xr:uid="{00000000-0005-0000-0000-00001E000000}"/>
    <cellStyle name="60% - Énfasis4 3" xfId="147" xr:uid="{00000000-0005-0000-0000-00001F000000}"/>
    <cellStyle name="60% - Énfasis5 2" xfId="17" xr:uid="{00000000-0005-0000-0000-000020000000}"/>
    <cellStyle name="60% - Énfasis5 3" xfId="148" xr:uid="{00000000-0005-0000-0000-000021000000}"/>
    <cellStyle name="60% - Énfasis6 2" xfId="18" xr:uid="{00000000-0005-0000-0000-000022000000}"/>
    <cellStyle name="60% - Énfasis6 3" xfId="149" xr:uid="{00000000-0005-0000-0000-000023000000}"/>
    <cellStyle name="Buena 2" xfId="19" xr:uid="{00000000-0005-0000-0000-000024000000}"/>
    <cellStyle name="Buena 3" xfId="150" xr:uid="{00000000-0005-0000-0000-000025000000}"/>
    <cellStyle name="Cálculo 2" xfId="20" xr:uid="{00000000-0005-0000-0000-000026000000}"/>
    <cellStyle name="Cálculo 3" xfId="151" xr:uid="{00000000-0005-0000-0000-000027000000}"/>
    <cellStyle name="Cancel" xfId="152" xr:uid="{00000000-0005-0000-0000-000028000000}"/>
    <cellStyle name="Celda de comprobación 2" xfId="21" xr:uid="{00000000-0005-0000-0000-000029000000}"/>
    <cellStyle name="Celda de comprobación 3" xfId="153" xr:uid="{00000000-0005-0000-0000-00002A000000}"/>
    <cellStyle name="Celda vinculada 2" xfId="22" xr:uid="{00000000-0005-0000-0000-00002B000000}"/>
    <cellStyle name="Celda vinculada 3" xfId="154" xr:uid="{00000000-0005-0000-0000-00002C000000}"/>
    <cellStyle name="CIENTOS" xfId="155" xr:uid="{00000000-0005-0000-0000-00002D000000}"/>
    <cellStyle name="CIENTOS 2" xfId="156" xr:uid="{00000000-0005-0000-0000-00002E000000}"/>
    <cellStyle name="CIENTOS 2D" xfId="157" xr:uid="{00000000-0005-0000-0000-00002F000000}"/>
    <cellStyle name="CIENTOS 2D 2" xfId="158" xr:uid="{00000000-0005-0000-0000-000030000000}"/>
    <cellStyle name="CIENTOS 2D_PRESUPUESTO FASE III ABR-2015 Rev3" xfId="159" xr:uid="{00000000-0005-0000-0000-000031000000}"/>
    <cellStyle name="CIENTOS 3D" xfId="160" xr:uid="{00000000-0005-0000-0000-000032000000}"/>
    <cellStyle name="CIENTOS 3D 2" xfId="161" xr:uid="{00000000-0005-0000-0000-000033000000}"/>
    <cellStyle name="CIENTOS 3D_PRESUPUESTO FASE III ABR-2015 Rev3" xfId="162" xr:uid="{00000000-0005-0000-0000-000034000000}"/>
    <cellStyle name="CIENTOS 4D" xfId="163" xr:uid="{00000000-0005-0000-0000-000035000000}"/>
    <cellStyle name="CIENTOS 4D 2" xfId="164" xr:uid="{00000000-0005-0000-0000-000036000000}"/>
    <cellStyle name="CIENTOS 4D_PRESUPUESTO FASE III ABR-2015 Rev3" xfId="165" xr:uid="{00000000-0005-0000-0000-000037000000}"/>
    <cellStyle name="CIENTOS_CantidadesGirardota" xfId="166" xr:uid="{00000000-0005-0000-0000-000038000000}"/>
    <cellStyle name="Comma" xfId="167" xr:uid="{00000000-0005-0000-0000-000039000000}"/>
    <cellStyle name="Comma0" xfId="168" xr:uid="{00000000-0005-0000-0000-00003A000000}"/>
    <cellStyle name="Currency" xfId="169" xr:uid="{00000000-0005-0000-0000-00003B000000}"/>
    <cellStyle name="Currency0" xfId="170" xr:uid="{00000000-0005-0000-0000-00003C000000}"/>
    <cellStyle name="Date" xfId="171" xr:uid="{00000000-0005-0000-0000-00003D000000}"/>
    <cellStyle name="Encabezado 4 2" xfId="23" xr:uid="{00000000-0005-0000-0000-00003E000000}"/>
    <cellStyle name="Encabezado 4 3" xfId="172" xr:uid="{00000000-0005-0000-0000-00003F000000}"/>
    <cellStyle name="Énfasis1 2" xfId="24" xr:uid="{00000000-0005-0000-0000-000040000000}"/>
    <cellStyle name="Énfasis1 3" xfId="173" xr:uid="{00000000-0005-0000-0000-000041000000}"/>
    <cellStyle name="Énfasis2 2" xfId="25" xr:uid="{00000000-0005-0000-0000-000042000000}"/>
    <cellStyle name="Énfasis2 3" xfId="174" xr:uid="{00000000-0005-0000-0000-000043000000}"/>
    <cellStyle name="Énfasis3 2" xfId="26" xr:uid="{00000000-0005-0000-0000-000044000000}"/>
    <cellStyle name="Énfasis3 3" xfId="175" xr:uid="{00000000-0005-0000-0000-000045000000}"/>
    <cellStyle name="Énfasis4 2" xfId="27" xr:uid="{00000000-0005-0000-0000-000046000000}"/>
    <cellStyle name="Énfasis4 3" xfId="176" xr:uid="{00000000-0005-0000-0000-000047000000}"/>
    <cellStyle name="Énfasis5 2" xfId="28" xr:uid="{00000000-0005-0000-0000-000048000000}"/>
    <cellStyle name="Énfasis5 3" xfId="177" xr:uid="{00000000-0005-0000-0000-000049000000}"/>
    <cellStyle name="Énfasis6 2" xfId="29" xr:uid="{00000000-0005-0000-0000-00004A000000}"/>
    <cellStyle name="Énfasis6 3" xfId="178" xr:uid="{00000000-0005-0000-0000-00004B000000}"/>
    <cellStyle name="Entrada 2" xfId="30" xr:uid="{00000000-0005-0000-0000-00004C000000}"/>
    <cellStyle name="Entrada 3" xfId="179" xr:uid="{00000000-0005-0000-0000-00004D000000}"/>
    <cellStyle name="Estilo 1" xfId="31" xr:uid="{00000000-0005-0000-0000-00004E000000}"/>
    <cellStyle name="Euro" xfId="32" xr:uid="{00000000-0005-0000-0000-00004F000000}"/>
    <cellStyle name="Euro 2" xfId="327" xr:uid="{00000000-0005-0000-0000-000050000000}"/>
    <cellStyle name="Euro 3" xfId="254" xr:uid="{00000000-0005-0000-0000-000051000000}"/>
    <cellStyle name="F2" xfId="180" xr:uid="{00000000-0005-0000-0000-000052000000}"/>
    <cellStyle name="F3" xfId="181" xr:uid="{00000000-0005-0000-0000-000053000000}"/>
    <cellStyle name="F4" xfId="182" xr:uid="{00000000-0005-0000-0000-000054000000}"/>
    <cellStyle name="F5" xfId="183" xr:uid="{00000000-0005-0000-0000-000055000000}"/>
    <cellStyle name="F6" xfId="184" xr:uid="{00000000-0005-0000-0000-000056000000}"/>
    <cellStyle name="F7" xfId="185" xr:uid="{00000000-0005-0000-0000-000057000000}"/>
    <cellStyle name="F8" xfId="186" xr:uid="{00000000-0005-0000-0000-000058000000}"/>
    <cellStyle name="Fixed" xfId="187" xr:uid="{00000000-0005-0000-0000-000059000000}"/>
    <cellStyle name="Heading 1" xfId="188" xr:uid="{00000000-0005-0000-0000-00005A000000}"/>
    <cellStyle name="Heading 2" xfId="189" xr:uid="{00000000-0005-0000-0000-00005B000000}"/>
    <cellStyle name="Heading1" xfId="190" xr:uid="{00000000-0005-0000-0000-00005C000000}"/>
    <cellStyle name="Heading2" xfId="191" xr:uid="{00000000-0005-0000-0000-00005D000000}"/>
    <cellStyle name="Incorrecto 2" xfId="33" xr:uid="{00000000-0005-0000-0000-00005E000000}"/>
    <cellStyle name="Incorrecto 3" xfId="192" xr:uid="{00000000-0005-0000-0000-00005F000000}"/>
    <cellStyle name="MILE DE MILLONES" xfId="193" xr:uid="{00000000-0005-0000-0000-000060000000}"/>
    <cellStyle name="MILE DE MILLONES 2" xfId="194" xr:uid="{00000000-0005-0000-0000-000061000000}"/>
    <cellStyle name="MILE DE MILLONES_PRESUPUESTO FASE III ABR-2015 Rev3" xfId="195" xr:uid="{00000000-0005-0000-0000-000062000000}"/>
    <cellStyle name="MILES" xfId="196" xr:uid="{00000000-0005-0000-0000-000063000000}"/>
    <cellStyle name="MILES 2" xfId="197" xr:uid="{00000000-0005-0000-0000-000064000000}"/>
    <cellStyle name="Millares [2]" xfId="34" xr:uid="{00000000-0005-0000-0000-000065000000}"/>
    <cellStyle name="Millares [2] 2" xfId="198" xr:uid="{00000000-0005-0000-0000-000066000000}"/>
    <cellStyle name="Millares 10" xfId="35" xr:uid="{00000000-0005-0000-0000-000067000000}"/>
    <cellStyle name="Millares 10 2" xfId="36" xr:uid="{00000000-0005-0000-0000-000068000000}"/>
    <cellStyle name="Millares 10 2 2" xfId="329" xr:uid="{00000000-0005-0000-0000-000069000000}"/>
    <cellStyle name="Millares 10 2 3" xfId="256" xr:uid="{00000000-0005-0000-0000-00006A000000}"/>
    <cellStyle name="Millares 10 3" xfId="328" xr:uid="{00000000-0005-0000-0000-00006B000000}"/>
    <cellStyle name="Millares 10 4" xfId="255" xr:uid="{00000000-0005-0000-0000-00006C000000}"/>
    <cellStyle name="Millares 11" xfId="37" xr:uid="{00000000-0005-0000-0000-00006D000000}"/>
    <cellStyle name="Millares 11 2" xfId="199" xr:uid="{00000000-0005-0000-0000-00006E000000}"/>
    <cellStyle name="Millares 11 3" xfId="330" xr:uid="{00000000-0005-0000-0000-00006F000000}"/>
    <cellStyle name="Millares 11 4" xfId="257" xr:uid="{00000000-0005-0000-0000-000070000000}"/>
    <cellStyle name="Millares 12" xfId="122" xr:uid="{00000000-0005-0000-0000-000071000000}"/>
    <cellStyle name="Millares 12 2" xfId="392" xr:uid="{00000000-0005-0000-0000-000072000000}"/>
    <cellStyle name="Millares 12 3" xfId="319" xr:uid="{00000000-0005-0000-0000-000073000000}"/>
    <cellStyle name="Millares 13" xfId="130" xr:uid="{00000000-0005-0000-0000-000074000000}"/>
    <cellStyle name="Millares 13 2" xfId="396" xr:uid="{00000000-0005-0000-0000-000075000000}"/>
    <cellStyle name="Millares 13 3" xfId="323" xr:uid="{00000000-0005-0000-0000-000076000000}"/>
    <cellStyle name="Millares 2" xfId="38" xr:uid="{00000000-0005-0000-0000-000077000000}"/>
    <cellStyle name="Millares 2 2" xfId="39" xr:uid="{00000000-0005-0000-0000-000078000000}"/>
    <cellStyle name="Millares 2 2 2" xfId="332" xr:uid="{00000000-0005-0000-0000-000079000000}"/>
    <cellStyle name="Millares 2 2 3" xfId="259" xr:uid="{00000000-0005-0000-0000-00007A000000}"/>
    <cellStyle name="Millares 2 3" xfId="40" xr:uid="{00000000-0005-0000-0000-00007B000000}"/>
    <cellStyle name="Millares 2 3 2" xfId="333" xr:uid="{00000000-0005-0000-0000-00007C000000}"/>
    <cellStyle name="Millares 2 3 3" xfId="260" xr:uid="{00000000-0005-0000-0000-00007D000000}"/>
    <cellStyle name="Millares 2 4" xfId="200" xr:uid="{00000000-0005-0000-0000-00007E000000}"/>
    <cellStyle name="Millares 2 5" xfId="41" xr:uid="{00000000-0005-0000-0000-00007F000000}"/>
    <cellStyle name="Millares 2 5 2" xfId="334" xr:uid="{00000000-0005-0000-0000-000080000000}"/>
    <cellStyle name="Millares 2 5 3" xfId="261" xr:uid="{00000000-0005-0000-0000-000081000000}"/>
    <cellStyle name="Millares 2 6" xfId="331" xr:uid="{00000000-0005-0000-0000-000082000000}"/>
    <cellStyle name="Millares 2 7" xfId="258" xr:uid="{00000000-0005-0000-0000-000083000000}"/>
    <cellStyle name="Millares 2_APU´S_NO_PREVISTOS (1)" xfId="201" xr:uid="{00000000-0005-0000-0000-000084000000}"/>
    <cellStyle name="Millares 3" xfId="42" xr:uid="{00000000-0005-0000-0000-000085000000}"/>
    <cellStyle name="Millares 3 2" xfId="43" xr:uid="{00000000-0005-0000-0000-000086000000}"/>
    <cellStyle name="Millares 3 2 2" xfId="336" xr:uid="{00000000-0005-0000-0000-000087000000}"/>
    <cellStyle name="Millares 3 2 3" xfId="263" xr:uid="{00000000-0005-0000-0000-000088000000}"/>
    <cellStyle name="Millares 3 3" xfId="44" xr:uid="{00000000-0005-0000-0000-000089000000}"/>
    <cellStyle name="Millares 3 3 2" xfId="337" xr:uid="{00000000-0005-0000-0000-00008A000000}"/>
    <cellStyle name="Millares 3 3 3" xfId="264" xr:uid="{00000000-0005-0000-0000-00008B000000}"/>
    <cellStyle name="Millares 3 4" xfId="45" xr:uid="{00000000-0005-0000-0000-00008C000000}"/>
    <cellStyle name="Millares 3 4 2" xfId="338" xr:uid="{00000000-0005-0000-0000-00008D000000}"/>
    <cellStyle name="Millares 3 4 3" xfId="265" xr:uid="{00000000-0005-0000-0000-00008E000000}"/>
    <cellStyle name="Millares 3 5" xfId="46" xr:uid="{00000000-0005-0000-0000-00008F000000}"/>
    <cellStyle name="Millares 3 5 2" xfId="339" xr:uid="{00000000-0005-0000-0000-000090000000}"/>
    <cellStyle name="Millares 3 5 3" xfId="266" xr:uid="{00000000-0005-0000-0000-000091000000}"/>
    <cellStyle name="Millares 3 6" xfId="335" xr:uid="{00000000-0005-0000-0000-000092000000}"/>
    <cellStyle name="Millares 3 7" xfId="262" xr:uid="{00000000-0005-0000-0000-000093000000}"/>
    <cellStyle name="Millares 4" xfId="47" xr:uid="{00000000-0005-0000-0000-000094000000}"/>
    <cellStyle name="Millares 4 2" xfId="48" xr:uid="{00000000-0005-0000-0000-000095000000}"/>
    <cellStyle name="Millares 4 3" xfId="202" xr:uid="{00000000-0005-0000-0000-000096000000}"/>
    <cellStyle name="Millares 4 4" xfId="340" xr:uid="{00000000-0005-0000-0000-000097000000}"/>
    <cellStyle name="Millares 4 5" xfId="267" xr:uid="{00000000-0005-0000-0000-000098000000}"/>
    <cellStyle name="Millares 4_APU´S_NO_PREVISTOS (1)" xfId="203" xr:uid="{00000000-0005-0000-0000-000099000000}"/>
    <cellStyle name="Millares 5" xfId="49" xr:uid="{00000000-0005-0000-0000-00009A000000}"/>
    <cellStyle name="Millares 5 2" xfId="204" xr:uid="{00000000-0005-0000-0000-00009B000000}"/>
    <cellStyle name="Millares 5 3" xfId="341" xr:uid="{00000000-0005-0000-0000-00009C000000}"/>
    <cellStyle name="Millares 5 4" xfId="268" xr:uid="{00000000-0005-0000-0000-00009D000000}"/>
    <cellStyle name="Millares 6" xfId="50" xr:uid="{00000000-0005-0000-0000-00009E000000}"/>
    <cellStyle name="Millares 6 2" xfId="51" xr:uid="{00000000-0005-0000-0000-00009F000000}"/>
    <cellStyle name="Millares 6 2 2" xfId="343" xr:uid="{00000000-0005-0000-0000-0000A0000000}"/>
    <cellStyle name="Millares 6 2 3" xfId="270" xr:uid="{00000000-0005-0000-0000-0000A1000000}"/>
    <cellStyle name="Millares 6 3" xfId="342" xr:uid="{00000000-0005-0000-0000-0000A2000000}"/>
    <cellStyle name="Millares 6 4" xfId="269" xr:uid="{00000000-0005-0000-0000-0000A3000000}"/>
    <cellStyle name="Millares 7" xfId="52" xr:uid="{00000000-0005-0000-0000-0000A4000000}"/>
    <cellStyle name="Millares 7 2" xfId="53" xr:uid="{00000000-0005-0000-0000-0000A5000000}"/>
    <cellStyle name="Millares 7 2 2" xfId="54" xr:uid="{00000000-0005-0000-0000-0000A6000000}"/>
    <cellStyle name="Millares 7 2 2 2" xfId="346" xr:uid="{00000000-0005-0000-0000-0000A7000000}"/>
    <cellStyle name="Millares 7 2 2 3" xfId="273" xr:uid="{00000000-0005-0000-0000-0000A8000000}"/>
    <cellStyle name="Millares 7 2 3" xfId="345" xr:uid="{00000000-0005-0000-0000-0000A9000000}"/>
    <cellStyle name="Millares 7 2 4" xfId="272" xr:uid="{00000000-0005-0000-0000-0000AA000000}"/>
    <cellStyle name="Millares 7 3" xfId="344" xr:uid="{00000000-0005-0000-0000-0000AB000000}"/>
    <cellStyle name="Millares 7 4" xfId="271" xr:uid="{00000000-0005-0000-0000-0000AC000000}"/>
    <cellStyle name="Millares 8" xfId="55" xr:uid="{00000000-0005-0000-0000-0000AD000000}"/>
    <cellStyle name="Millares 8 2" xfId="56" xr:uid="{00000000-0005-0000-0000-0000AE000000}"/>
    <cellStyle name="Millares 8 2 2" xfId="348" xr:uid="{00000000-0005-0000-0000-0000AF000000}"/>
    <cellStyle name="Millares 8 2 3" xfId="275" xr:uid="{00000000-0005-0000-0000-0000B0000000}"/>
    <cellStyle name="Millares 8 3" xfId="347" xr:uid="{00000000-0005-0000-0000-0000B1000000}"/>
    <cellStyle name="Millares 8 4" xfId="274" xr:uid="{00000000-0005-0000-0000-0000B2000000}"/>
    <cellStyle name="Millares 9" xfId="57" xr:uid="{00000000-0005-0000-0000-0000B3000000}"/>
    <cellStyle name="Millares 9 2" xfId="58" xr:uid="{00000000-0005-0000-0000-0000B4000000}"/>
    <cellStyle name="Millares 9 2 2" xfId="350" xr:uid="{00000000-0005-0000-0000-0000B5000000}"/>
    <cellStyle name="Millares 9 2 3" xfId="277" xr:uid="{00000000-0005-0000-0000-0000B6000000}"/>
    <cellStyle name="Millares 9 3" xfId="349" xr:uid="{00000000-0005-0000-0000-0000B7000000}"/>
    <cellStyle name="Millares 9 4" xfId="276" xr:uid="{00000000-0005-0000-0000-0000B8000000}"/>
    <cellStyle name="MILLONES" xfId="205" xr:uid="{00000000-0005-0000-0000-0000B9000000}"/>
    <cellStyle name="MILLONES 2" xfId="206" xr:uid="{00000000-0005-0000-0000-0000BA000000}"/>
    <cellStyle name="MILLONES_PRESUPUESTO FASE III ABR-2015 Rev3" xfId="207" xr:uid="{00000000-0005-0000-0000-0000BB000000}"/>
    <cellStyle name="Moneda [0]" xfId="251" builtinId="7"/>
    <cellStyle name="Moneda [0] 2" xfId="399" xr:uid="{00000000-0005-0000-0000-0000BD000000}"/>
    <cellStyle name="Moneda [0] 3" xfId="326" xr:uid="{00000000-0005-0000-0000-0000BE000000}"/>
    <cellStyle name="Moneda 10 2" xfId="59" xr:uid="{00000000-0005-0000-0000-0000BF000000}"/>
    <cellStyle name="Moneda 10 2 2" xfId="351" xr:uid="{00000000-0005-0000-0000-0000C0000000}"/>
    <cellStyle name="Moneda 10 2 3" xfId="278" xr:uid="{00000000-0005-0000-0000-0000C1000000}"/>
    <cellStyle name="Moneda 12 2" xfId="253" xr:uid="{00000000-0005-0000-0000-0000C2000000}"/>
    <cellStyle name="Moneda 2" xfId="60" xr:uid="{00000000-0005-0000-0000-0000C3000000}"/>
    <cellStyle name="Moneda 2 10" xfId="208" xr:uid="{00000000-0005-0000-0000-0000C4000000}"/>
    <cellStyle name="Moneda 2 11" xfId="209" xr:uid="{00000000-0005-0000-0000-0000C5000000}"/>
    <cellStyle name="Moneda 2 12" xfId="210" xr:uid="{00000000-0005-0000-0000-0000C6000000}"/>
    <cellStyle name="Moneda 2 13" xfId="352" xr:uid="{00000000-0005-0000-0000-0000C7000000}"/>
    <cellStyle name="Moneda 2 14" xfId="279" xr:uid="{00000000-0005-0000-0000-0000C8000000}"/>
    <cellStyle name="Moneda 2 2" xfId="61" xr:uid="{00000000-0005-0000-0000-0000C9000000}"/>
    <cellStyle name="Moneda 2 2 2" xfId="62" xr:uid="{00000000-0005-0000-0000-0000CA000000}"/>
    <cellStyle name="Moneda 2 2 2 2" xfId="63" xr:uid="{00000000-0005-0000-0000-0000CB000000}"/>
    <cellStyle name="Moneda 2 2 2 2 2" xfId="126" xr:uid="{00000000-0005-0000-0000-0000CC000000}"/>
    <cellStyle name="Moneda 2 2 2 3" xfId="353" xr:uid="{00000000-0005-0000-0000-0000CD000000}"/>
    <cellStyle name="Moneda 2 2 2 4" xfId="280" xr:uid="{00000000-0005-0000-0000-0000CE000000}"/>
    <cellStyle name="Moneda 2 2 3" xfId="64" xr:uid="{00000000-0005-0000-0000-0000CF000000}"/>
    <cellStyle name="Moneda 2 2 3 2" xfId="354" xr:uid="{00000000-0005-0000-0000-0000D0000000}"/>
    <cellStyle name="Moneda 2 2 3 3" xfId="281" xr:uid="{00000000-0005-0000-0000-0000D1000000}"/>
    <cellStyle name="Moneda 2 2 4" xfId="65" xr:uid="{00000000-0005-0000-0000-0000D2000000}"/>
    <cellStyle name="Moneda 2 2 4 2" xfId="355" xr:uid="{00000000-0005-0000-0000-0000D3000000}"/>
    <cellStyle name="Moneda 2 2 4 3" xfId="282" xr:uid="{00000000-0005-0000-0000-0000D4000000}"/>
    <cellStyle name="Moneda 2 2 5" xfId="66" xr:uid="{00000000-0005-0000-0000-0000D5000000}"/>
    <cellStyle name="Moneda 2 2 5 2" xfId="356" xr:uid="{00000000-0005-0000-0000-0000D6000000}"/>
    <cellStyle name="Moneda 2 2 5 3" xfId="283" xr:uid="{00000000-0005-0000-0000-0000D7000000}"/>
    <cellStyle name="Moneda 2 2_APU´S_NO_PREVISTOS (1)" xfId="211" xr:uid="{00000000-0005-0000-0000-0000D8000000}"/>
    <cellStyle name="Moneda 2 3" xfId="67" xr:uid="{00000000-0005-0000-0000-0000D9000000}"/>
    <cellStyle name="Moneda 2 3 2" xfId="357" xr:uid="{00000000-0005-0000-0000-0000DA000000}"/>
    <cellStyle name="Moneda 2 3 3" xfId="284" xr:uid="{00000000-0005-0000-0000-0000DB000000}"/>
    <cellStyle name="Moneda 2 4" xfId="212" xr:uid="{00000000-0005-0000-0000-0000DC000000}"/>
    <cellStyle name="Moneda 2 5" xfId="213" xr:uid="{00000000-0005-0000-0000-0000DD000000}"/>
    <cellStyle name="Moneda 2 6" xfId="214" xr:uid="{00000000-0005-0000-0000-0000DE000000}"/>
    <cellStyle name="Moneda 2 7" xfId="215" xr:uid="{00000000-0005-0000-0000-0000DF000000}"/>
    <cellStyle name="Moneda 2 8" xfId="216" xr:uid="{00000000-0005-0000-0000-0000E0000000}"/>
    <cellStyle name="Moneda 2 9" xfId="217" xr:uid="{00000000-0005-0000-0000-0000E1000000}"/>
    <cellStyle name="Moneda 2_APU´S_NO_PREVISTOS (1)" xfId="218" xr:uid="{00000000-0005-0000-0000-0000E2000000}"/>
    <cellStyle name="Moneda 22" xfId="252" xr:uid="{00000000-0005-0000-0000-0000E3000000}"/>
    <cellStyle name="Moneda 3" xfId="68" xr:uid="{00000000-0005-0000-0000-0000E4000000}"/>
    <cellStyle name="Moneda 3 2" xfId="358" xr:uid="{00000000-0005-0000-0000-0000E5000000}"/>
    <cellStyle name="Moneda 3 3" xfId="285" xr:uid="{00000000-0005-0000-0000-0000E6000000}"/>
    <cellStyle name="Moneda 4" xfId="219" xr:uid="{00000000-0005-0000-0000-0000E7000000}"/>
    <cellStyle name="Moneda 4 2" xfId="397" xr:uid="{00000000-0005-0000-0000-0000E8000000}"/>
    <cellStyle name="Moneda 4 3" xfId="324" xr:uid="{00000000-0005-0000-0000-0000E9000000}"/>
    <cellStyle name="Monetario0" xfId="220" xr:uid="{00000000-0005-0000-0000-0000EA000000}"/>
    <cellStyle name="Neutral" xfId="69" builtinId="28" customBuiltin="1"/>
    <cellStyle name="Neutral 2" xfId="70" xr:uid="{00000000-0005-0000-0000-0000EC000000}"/>
    <cellStyle name="Neutral 3" xfId="221" xr:uid="{00000000-0005-0000-0000-0000ED000000}"/>
    <cellStyle name="No. punto" xfId="222" xr:uid="{00000000-0005-0000-0000-0000EE000000}"/>
    <cellStyle name="No. punto 2" xfId="223" xr:uid="{00000000-0005-0000-0000-0000EF000000}"/>
    <cellStyle name="Normal" xfId="0" builtinId="0"/>
    <cellStyle name="Normal 2" xfId="71" xr:uid="{00000000-0005-0000-0000-0000F1000000}"/>
    <cellStyle name="Normal 2 10" xfId="72" xr:uid="{00000000-0005-0000-0000-0000F2000000}"/>
    <cellStyle name="Normal 2 10 2" xfId="73" xr:uid="{00000000-0005-0000-0000-0000F3000000}"/>
    <cellStyle name="Normal 2 10 2 2" xfId="131" xr:uid="{00000000-0005-0000-0000-0000F4000000}"/>
    <cellStyle name="Normal 2 10 3" xfId="123" xr:uid="{00000000-0005-0000-0000-0000F5000000}"/>
    <cellStyle name="Normal 2 11" xfId="74" xr:uid="{00000000-0005-0000-0000-0000F6000000}"/>
    <cellStyle name="Normal 2 11 2" xfId="359" xr:uid="{00000000-0005-0000-0000-0000F7000000}"/>
    <cellStyle name="Normal 2 11 3" xfId="286" xr:uid="{00000000-0005-0000-0000-0000F8000000}"/>
    <cellStyle name="Normal 2 12" xfId="75" xr:uid="{00000000-0005-0000-0000-0000F9000000}"/>
    <cellStyle name="Normal 2 12 2" xfId="360" xr:uid="{00000000-0005-0000-0000-0000FA000000}"/>
    <cellStyle name="Normal 2 12 3" xfId="287" xr:uid="{00000000-0005-0000-0000-0000FB000000}"/>
    <cellStyle name="Normal 2 13" xfId="76" xr:uid="{00000000-0005-0000-0000-0000FC000000}"/>
    <cellStyle name="Normal 2 13 2" xfId="361" xr:uid="{00000000-0005-0000-0000-0000FD000000}"/>
    <cellStyle name="Normal 2 13 3" xfId="288" xr:uid="{00000000-0005-0000-0000-0000FE000000}"/>
    <cellStyle name="Normal 2 2" xfId="77" xr:uid="{00000000-0005-0000-0000-0000FF000000}"/>
    <cellStyle name="Normal 2 2 2" xfId="224" xr:uid="{00000000-0005-0000-0000-000000010000}"/>
    <cellStyle name="Normal 2 2 3" xfId="225" xr:uid="{00000000-0005-0000-0000-000001010000}"/>
    <cellStyle name="Normal 2 3" xfId="78" xr:uid="{00000000-0005-0000-0000-000002010000}"/>
    <cellStyle name="Normal 2 3 2" xfId="226" xr:uid="{00000000-0005-0000-0000-000003010000}"/>
    <cellStyle name="Normal 2 3 3" xfId="362" xr:uid="{00000000-0005-0000-0000-000004010000}"/>
    <cellStyle name="Normal 2 3 4" xfId="289" xr:uid="{00000000-0005-0000-0000-000005010000}"/>
    <cellStyle name="Normal 2 4" xfId="79" xr:uid="{00000000-0005-0000-0000-000006010000}"/>
    <cellStyle name="Normal 2 4 2" xfId="363" xr:uid="{00000000-0005-0000-0000-000007010000}"/>
    <cellStyle name="Normal 2 4 3" xfId="290" xr:uid="{00000000-0005-0000-0000-000008010000}"/>
    <cellStyle name="Normal 2 5" xfId="80" xr:uid="{00000000-0005-0000-0000-000009010000}"/>
    <cellStyle name="Normal 2 5 2" xfId="364" xr:uid="{00000000-0005-0000-0000-00000A010000}"/>
    <cellStyle name="Normal 2 5 3" xfId="291" xr:uid="{00000000-0005-0000-0000-00000B010000}"/>
    <cellStyle name="Normal 2 6" xfId="81" xr:uid="{00000000-0005-0000-0000-00000C010000}"/>
    <cellStyle name="Normal 2 6 2" xfId="365" xr:uid="{00000000-0005-0000-0000-00000D010000}"/>
    <cellStyle name="Normal 2 6 3" xfId="292" xr:uid="{00000000-0005-0000-0000-00000E010000}"/>
    <cellStyle name="Normal 2 7" xfId="82" xr:uid="{00000000-0005-0000-0000-00000F010000}"/>
    <cellStyle name="Normal 2 7 2" xfId="366" xr:uid="{00000000-0005-0000-0000-000010010000}"/>
    <cellStyle name="Normal 2 7 3" xfId="293" xr:uid="{00000000-0005-0000-0000-000011010000}"/>
    <cellStyle name="Normal 2 8" xfId="83" xr:uid="{00000000-0005-0000-0000-000012010000}"/>
    <cellStyle name="Normal 2 8 2" xfId="367" xr:uid="{00000000-0005-0000-0000-000013010000}"/>
    <cellStyle name="Normal 2 8 3" xfId="294" xr:uid="{00000000-0005-0000-0000-000014010000}"/>
    <cellStyle name="Normal 2 9" xfId="84" xr:uid="{00000000-0005-0000-0000-000015010000}"/>
    <cellStyle name="Normal 2 9 2" xfId="368" xr:uid="{00000000-0005-0000-0000-000016010000}"/>
    <cellStyle name="Normal 2 9 3" xfId="295" xr:uid="{00000000-0005-0000-0000-000017010000}"/>
    <cellStyle name="Normal 2_APU NO PREVISTOS MTTO" xfId="85" xr:uid="{00000000-0005-0000-0000-000018010000}"/>
    <cellStyle name="Normal 29" xfId="86" xr:uid="{00000000-0005-0000-0000-000019010000}"/>
    <cellStyle name="Normal 29 2" xfId="369" xr:uid="{00000000-0005-0000-0000-00001A010000}"/>
    <cellStyle name="Normal 29 3" xfId="296" xr:uid="{00000000-0005-0000-0000-00001B010000}"/>
    <cellStyle name="Normal 3" xfId="87" xr:uid="{00000000-0005-0000-0000-00001C010000}"/>
    <cellStyle name="Normal 3 11" xfId="127" xr:uid="{00000000-0005-0000-0000-00001D010000}"/>
    <cellStyle name="Normal 3 11 2" xfId="394" xr:uid="{00000000-0005-0000-0000-00001E010000}"/>
    <cellStyle name="Normal 3 11 3" xfId="321" xr:uid="{00000000-0005-0000-0000-00001F010000}"/>
    <cellStyle name="Normal 3 2" xfId="88" xr:uid="{00000000-0005-0000-0000-000020010000}"/>
    <cellStyle name="Normal 3 2 2" xfId="125" xr:uid="{00000000-0005-0000-0000-000021010000}"/>
    <cellStyle name="Normal 3 3" xfId="227" xr:uid="{00000000-0005-0000-0000-000022010000}"/>
    <cellStyle name="Normal 3 3 2" xfId="398" xr:uid="{00000000-0005-0000-0000-000023010000}"/>
    <cellStyle name="Normal 3 3 3" xfId="325" xr:uid="{00000000-0005-0000-0000-000024010000}"/>
    <cellStyle name="Normal 3 4" xfId="370" xr:uid="{00000000-0005-0000-0000-000025010000}"/>
    <cellStyle name="Normal 3 5" xfId="297" xr:uid="{00000000-0005-0000-0000-000026010000}"/>
    <cellStyle name="Normal 3_APU´S_NO_PREVISTOS (1)" xfId="228" xr:uid="{00000000-0005-0000-0000-000027010000}"/>
    <cellStyle name="Normal 4" xfId="89" xr:uid="{00000000-0005-0000-0000-000028010000}"/>
    <cellStyle name="Normal 4 2" xfId="90" xr:uid="{00000000-0005-0000-0000-000029010000}"/>
    <cellStyle name="Normal 4 2 2" xfId="229" xr:uid="{00000000-0005-0000-0000-00002A010000}"/>
    <cellStyle name="Normal 5" xfId="129" xr:uid="{00000000-0005-0000-0000-00002B010000}"/>
    <cellStyle name="Normal 5 2" xfId="395" xr:uid="{00000000-0005-0000-0000-00002C010000}"/>
    <cellStyle name="Normal 5 3" xfId="322" xr:uid="{00000000-0005-0000-0000-00002D010000}"/>
    <cellStyle name="Normal 6" xfId="230" xr:uid="{00000000-0005-0000-0000-00002E010000}"/>
    <cellStyle name="Normal 6 2" xfId="231" xr:uid="{00000000-0005-0000-0000-00002F010000}"/>
    <cellStyle name="Normal 7" xfId="232" xr:uid="{00000000-0005-0000-0000-000030010000}"/>
    <cellStyle name="Normal 8" xfId="233" xr:uid="{00000000-0005-0000-0000-000031010000}"/>
    <cellStyle name="Normal 9" xfId="234" xr:uid="{00000000-0005-0000-0000-000032010000}"/>
    <cellStyle name="Normal 9 2" xfId="128" xr:uid="{00000000-0005-0000-0000-000033010000}"/>
    <cellStyle name="Notas 2" xfId="91" xr:uid="{00000000-0005-0000-0000-000034010000}"/>
    <cellStyle name="Notas 2 2" xfId="371" xr:uid="{00000000-0005-0000-0000-000035010000}"/>
    <cellStyle name="Notas 2 3" xfId="298" xr:uid="{00000000-0005-0000-0000-000036010000}"/>
    <cellStyle name="Notas 3" xfId="235" xr:uid="{00000000-0005-0000-0000-000037010000}"/>
    <cellStyle name="Percent" xfId="236" xr:uid="{00000000-0005-0000-0000-000038010000}"/>
    <cellStyle name="Porcentaje 2" xfId="237" xr:uid="{00000000-0005-0000-0000-00003A010000}"/>
    <cellStyle name="Porcentaje 3" xfId="92" xr:uid="{00000000-0005-0000-0000-00003B010000}"/>
    <cellStyle name="Porcentaje 4" xfId="238" xr:uid="{00000000-0005-0000-0000-00003C010000}"/>
    <cellStyle name="Porcentaje 5" xfId="239" xr:uid="{00000000-0005-0000-0000-00003D010000}"/>
    <cellStyle name="Porcentaje 5 2" xfId="240" xr:uid="{00000000-0005-0000-0000-00003E010000}"/>
    <cellStyle name="Porcentual 2" xfId="93" xr:uid="{00000000-0005-0000-0000-00003F010000}"/>
    <cellStyle name="Porcentual 2 10" xfId="94" xr:uid="{00000000-0005-0000-0000-000040010000}"/>
    <cellStyle name="Porcentual 2 10 2" xfId="95" xr:uid="{00000000-0005-0000-0000-000041010000}"/>
    <cellStyle name="Porcentual 2 10 2 2" xfId="374" xr:uid="{00000000-0005-0000-0000-000042010000}"/>
    <cellStyle name="Porcentual 2 10 2 3" xfId="301" xr:uid="{00000000-0005-0000-0000-000043010000}"/>
    <cellStyle name="Porcentual 2 10 3" xfId="373" xr:uid="{00000000-0005-0000-0000-000044010000}"/>
    <cellStyle name="Porcentual 2 10 4" xfId="300" xr:uid="{00000000-0005-0000-0000-000045010000}"/>
    <cellStyle name="Porcentual 2 11" xfId="96" xr:uid="{00000000-0005-0000-0000-000046010000}"/>
    <cellStyle name="Porcentual 2 11 2" xfId="375" xr:uid="{00000000-0005-0000-0000-000047010000}"/>
    <cellStyle name="Porcentual 2 11 3" xfId="302" xr:uid="{00000000-0005-0000-0000-000048010000}"/>
    <cellStyle name="Porcentual 2 12" xfId="97" xr:uid="{00000000-0005-0000-0000-000049010000}"/>
    <cellStyle name="Porcentual 2 12 2" xfId="376" xr:uid="{00000000-0005-0000-0000-00004A010000}"/>
    <cellStyle name="Porcentual 2 12 3" xfId="303" xr:uid="{00000000-0005-0000-0000-00004B010000}"/>
    <cellStyle name="Porcentual 2 13" xfId="372" xr:uid="{00000000-0005-0000-0000-00004C010000}"/>
    <cellStyle name="Porcentual 2 14" xfId="299" xr:uid="{00000000-0005-0000-0000-00004D010000}"/>
    <cellStyle name="Porcentual 2 2" xfId="98" xr:uid="{00000000-0005-0000-0000-00004E010000}"/>
    <cellStyle name="Porcentual 2 2 2" xfId="377" xr:uid="{00000000-0005-0000-0000-00004F010000}"/>
    <cellStyle name="Porcentual 2 2 3" xfId="304" xr:uid="{00000000-0005-0000-0000-000050010000}"/>
    <cellStyle name="Porcentual 2 3" xfId="99" xr:uid="{00000000-0005-0000-0000-000051010000}"/>
    <cellStyle name="Porcentual 2 3 2" xfId="378" xr:uid="{00000000-0005-0000-0000-000052010000}"/>
    <cellStyle name="Porcentual 2 3 3" xfId="305" xr:uid="{00000000-0005-0000-0000-000053010000}"/>
    <cellStyle name="Porcentual 2 4" xfId="100" xr:uid="{00000000-0005-0000-0000-000054010000}"/>
    <cellStyle name="Porcentual 2 4 2" xfId="379" xr:uid="{00000000-0005-0000-0000-000055010000}"/>
    <cellStyle name="Porcentual 2 4 3" xfId="306" xr:uid="{00000000-0005-0000-0000-000056010000}"/>
    <cellStyle name="Porcentual 2 5" xfId="101" xr:uid="{00000000-0005-0000-0000-000057010000}"/>
    <cellStyle name="Porcentual 2 5 2" xfId="380" xr:uid="{00000000-0005-0000-0000-000058010000}"/>
    <cellStyle name="Porcentual 2 5 3" xfId="307" xr:uid="{00000000-0005-0000-0000-000059010000}"/>
    <cellStyle name="Porcentual 2 6" xfId="102" xr:uid="{00000000-0005-0000-0000-00005A010000}"/>
    <cellStyle name="Porcentual 2 6 2" xfId="381" xr:uid="{00000000-0005-0000-0000-00005B010000}"/>
    <cellStyle name="Porcentual 2 6 3" xfId="308" xr:uid="{00000000-0005-0000-0000-00005C010000}"/>
    <cellStyle name="Porcentual 2 7" xfId="103" xr:uid="{00000000-0005-0000-0000-00005D010000}"/>
    <cellStyle name="Porcentual 2 7 2" xfId="382" xr:uid="{00000000-0005-0000-0000-00005E010000}"/>
    <cellStyle name="Porcentual 2 7 3" xfId="309" xr:uid="{00000000-0005-0000-0000-00005F010000}"/>
    <cellStyle name="Porcentual 2 8" xfId="104" xr:uid="{00000000-0005-0000-0000-000060010000}"/>
    <cellStyle name="Porcentual 2 8 2" xfId="383" xr:uid="{00000000-0005-0000-0000-000061010000}"/>
    <cellStyle name="Porcentual 2 8 3" xfId="310" xr:uid="{00000000-0005-0000-0000-000062010000}"/>
    <cellStyle name="Porcentual 2 9" xfId="105" xr:uid="{00000000-0005-0000-0000-000063010000}"/>
    <cellStyle name="Porcentual 2 9 2" xfId="384" xr:uid="{00000000-0005-0000-0000-000064010000}"/>
    <cellStyle name="Porcentual 2 9 3" xfId="311" xr:uid="{00000000-0005-0000-0000-000065010000}"/>
    <cellStyle name="Porcentual 3" xfId="106" xr:uid="{00000000-0005-0000-0000-000066010000}"/>
    <cellStyle name="Porcentual 3 2" xfId="385" xr:uid="{00000000-0005-0000-0000-000067010000}"/>
    <cellStyle name="Porcentual 3 3" xfId="312" xr:uid="{00000000-0005-0000-0000-000068010000}"/>
    <cellStyle name="Porcentual 4" xfId="107" xr:uid="{00000000-0005-0000-0000-000069010000}"/>
    <cellStyle name="Porcentual 4 2" xfId="108" xr:uid="{00000000-0005-0000-0000-00006A010000}"/>
    <cellStyle name="Porcentual 4 2 2" xfId="387" xr:uid="{00000000-0005-0000-0000-00006B010000}"/>
    <cellStyle name="Porcentual 4 2 3" xfId="314" xr:uid="{00000000-0005-0000-0000-00006C010000}"/>
    <cellStyle name="Porcentual 4 3" xfId="386" xr:uid="{00000000-0005-0000-0000-00006D010000}"/>
    <cellStyle name="Porcentual 4 4" xfId="313" xr:uid="{00000000-0005-0000-0000-00006E010000}"/>
    <cellStyle name="Porcentual 5" xfId="109" xr:uid="{00000000-0005-0000-0000-00006F010000}"/>
    <cellStyle name="Porcentual 5 2" xfId="241" xr:uid="{00000000-0005-0000-0000-000070010000}"/>
    <cellStyle name="Porcentual 5 3" xfId="388" xr:uid="{00000000-0005-0000-0000-000071010000}"/>
    <cellStyle name="Porcentual 5 4" xfId="315" xr:uid="{00000000-0005-0000-0000-000072010000}"/>
    <cellStyle name="Porcentual 6" xfId="110" xr:uid="{00000000-0005-0000-0000-000073010000}"/>
    <cellStyle name="Porcentual 6 2" xfId="111" xr:uid="{00000000-0005-0000-0000-000074010000}"/>
    <cellStyle name="Porcentual 6 2 2" xfId="390" xr:uid="{00000000-0005-0000-0000-000075010000}"/>
    <cellStyle name="Porcentual 6 2 3" xfId="317" xr:uid="{00000000-0005-0000-0000-000076010000}"/>
    <cellStyle name="Porcentual 6 3" xfId="389" xr:uid="{00000000-0005-0000-0000-000077010000}"/>
    <cellStyle name="Porcentual 6 4" xfId="316" xr:uid="{00000000-0005-0000-0000-000078010000}"/>
    <cellStyle name="Porcentual 7" xfId="112" xr:uid="{00000000-0005-0000-0000-000079010000}"/>
    <cellStyle name="Porcentual 7 2" xfId="391" xr:uid="{00000000-0005-0000-0000-00007A010000}"/>
    <cellStyle name="Porcentual 7 3" xfId="318" xr:uid="{00000000-0005-0000-0000-00007B010000}"/>
    <cellStyle name="Porcentual 8" xfId="124" xr:uid="{00000000-0005-0000-0000-00007C010000}"/>
    <cellStyle name="Porcentual 8 2" xfId="393" xr:uid="{00000000-0005-0000-0000-00007D010000}"/>
    <cellStyle name="Porcentual 8 3" xfId="320" xr:uid="{00000000-0005-0000-0000-00007E010000}"/>
    <cellStyle name="resaltado" xfId="242" xr:uid="{00000000-0005-0000-0000-00007F010000}"/>
    <cellStyle name="Salida 2" xfId="113" xr:uid="{00000000-0005-0000-0000-000080010000}"/>
    <cellStyle name="Salida 3" xfId="243" xr:uid="{00000000-0005-0000-0000-000081010000}"/>
    <cellStyle name="Texto de advertencia 2" xfId="114" xr:uid="{00000000-0005-0000-0000-000082010000}"/>
    <cellStyle name="Texto de advertencia 3" xfId="244" xr:uid="{00000000-0005-0000-0000-000083010000}"/>
    <cellStyle name="Texto explicativo 2" xfId="115" xr:uid="{00000000-0005-0000-0000-000084010000}"/>
    <cellStyle name="Texto explicativo 3" xfId="245" xr:uid="{00000000-0005-0000-0000-000085010000}"/>
    <cellStyle name="Título 1 2" xfId="116" xr:uid="{00000000-0005-0000-0000-000086010000}"/>
    <cellStyle name="Título 1 3" xfId="246" xr:uid="{00000000-0005-0000-0000-000087010000}"/>
    <cellStyle name="Título 2 2" xfId="117" xr:uid="{00000000-0005-0000-0000-000088010000}"/>
    <cellStyle name="Título 2 3" xfId="247" xr:uid="{00000000-0005-0000-0000-000089010000}"/>
    <cellStyle name="Título 3 2" xfId="118" xr:uid="{00000000-0005-0000-0000-00008A010000}"/>
    <cellStyle name="Título 3 3" xfId="248" xr:uid="{00000000-0005-0000-0000-00008B010000}"/>
    <cellStyle name="Título 4" xfId="119" xr:uid="{00000000-0005-0000-0000-00008C010000}"/>
    <cellStyle name="Título 5" xfId="249" xr:uid="{00000000-0005-0000-0000-00008D010000}"/>
    <cellStyle name="Total" xfId="120" builtinId="25" customBuiltin="1"/>
    <cellStyle name="Total 2" xfId="121" xr:uid="{00000000-0005-0000-0000-00008F010000}"/>
    <cellStyle name="Total 3" xfId="250" xr:uid="{00000000-0005-0000-0000-000090010000}"/>
  </cellStyles>
  <dxfs count="30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204107</xdr:colOff>
      <xdr:row>1</xdr:row>
      <xdr:rowOff>190500</xdr:rowOff>
    </xdr:from>
    <xdr:to>
      <xdr:col>5</xdr:col>
      <xdr:colOff>3497021</xdr:colOff>
      <xdr:row>4</xdr:row>
      <xdr:rowOff>40822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D8DD88-F031-471D-BA07-BA1C7A292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2321" y="408214"/>
          <a:ext cx="3292914" cy="7075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mar.tinjaca/Downloads/Formulario%201%20-%20FDLB-LP-XXX-202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PROPUESTA ECONOMICA(Proponente)"/>
      <sheetName val="INDICAR CÓDIGO DEL ITEM DE PAGO"/>
      <sheetName val="Hoja2"/>
      <sheetName val="Hoja2 (2)"/>
      <sheetName val="Formulario 1 - FDLB-LP-XXX-2021"/>
    </sheetNames>
    <definedNames>
      <definedName name="ERR" sheetId="4"/>
      <definedName name="Loan_Start" refersTo="#¡REF!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ó&gt;"/>
      <sheetName val="resum96"/>
      <sheetName val="Hoja3"/>
      <sheetName val="Hoja2"/>
      <sheetName val="Transportes"/>
      <sheetName val="MYE OBRA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5">
          <cell r="B5" t="str">
            <v>T1</v>
          </cell>
        </row>
      </sheetData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>
        <row r="2">
          <cell r="A2">
            <v>0</v>
          </cell>
        </row>
      </sheetData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/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/>
      <sheetData sheetId="231">
        <row r="2">
          <cell r="A2">
            <v>0</v>
          </cell>
        </row>
      </sheetData>
      <sheetData sheetId="232" refreshError="1"/>
      <sheetData sheetId="233">
        <row r="2">
          <cell r="A2">
            <v>0</v>
          </cell>
        </row>
      </sheetData>
      <sheetData sheetId="234">
        <row r="2">
          <cell r="A2">
            <v>0</v>
          </cell>
        </row>
      </sheetData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 refreshError="1"/>
      <sheetData sheetId="245" refreshError="1"/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 refreshError="1"/>
      <sheetData sheetId="405" refreshError="1"/>
      <sheetData sheetId="406" refreshError="1"/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 refreshError="1"/>
      <sheetData sheetId="413" refreshError="1"/>
      <sheetData sheetId="414">
        <row r="2">
          <cell r="A2">
            <v>0</v>
          </cell>
        </row>
      </sheetData>
      <sheetData sheetId="415" refreshError="1"/>
      <sheetData sheetId="416" refreshError="1"/>
      <sheetData sheetId="417" refreshError="1"/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B2">
            <v>100</v>
          </cell>
        </row>
      </sheetData>
      <sheetData sheetId="484">
        <row r="2">
          <cell r="A2">
            <v>0</v>
          </cell>
        </row>
      </sheetData>
      <sheetData sheetId="485">
        <row r="2">
          <cell r="B2">
            <v>100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/>
      <sheetData sheetId="494"/>
      <sheetData sheetId="495"/>
      <sheetData sheetId="496"/>
      <sheetData sheetId="497"/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/>
      <sheetData sheetId="501"/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/>
      <sheetData sheetId="505"/>
      <sheetData sheetId="506"/>
      <sheetData sheetId="507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>
        <row r="2">
          <cell r="A2">
            <v>0</v>
          </cell>
        </row>
      </sheetData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/>
      <sheetData sheetId="1063"/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5">
          <cell r="B5" t="str">
            <v>T1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/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/>
      <sheetData sheetId="2464"/>
      <sheetData sheetId="2465"/>
      <sheetData sheetId="2466">
        <row r="2">
          <cell r="A2">
            <v>0</v>
          </cell>
        </row>
      </sheetData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>
        <row r="2">
          <cell r="A2">
            <v>0</v>
          </cell>
        </row>
      </sheetData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2">
          <cell r="A2">
            <v>0</v>
          </cell>
        </row>
      </sheetData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/>
      <sheetData sheetId="2536"/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/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/>
      <sheetData sheetId="2834"/>
      <sheetData sheetId="2835"/>
      <sheetData sheetId="2836">
        <row r="2">
          <cell r="A2">
            <v>0</v>
          </cell>
        </row>
      </sheetData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>
        <row r="2">
          <cell r="A2">
            <v>0</v>
          </cell>
        </row>
      </sheetData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>
        <row r="2">
          <cell r="A2">
            <v>0</v>
          </cell>
        </row>
      </sheetData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/>
      <sheetData sheetId="2906"/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/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/>
      <sheetData sheetId="3204"/>
      <sheetData sheetId="3205"/>
      <sheetData sheetId="3206">
        <row r="2">
          <cell r="A2">
            <v>0</v>
          </cell>
        </row>
      </sheetData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>
        <row r="2">
          <cell r="A2">
            <v>0</v>
          </cell>
        </row>
      </sheetData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>
        <row r="2">
          <cell r="A2">
            <v>0</v>
          </cell>
        </row>
      </sheetData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/>
      <sheetData sheetId="3276"/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/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/>
      <sheetData sheetId="3574"/>
      <sheetData sheetId="3575"/>
      <sheetData sheetId="3576">
        <row r="2">
          <cell r="A2">
            <v>0</v>
          </cell>
        </row>
      </sheetData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>
        <row r="2">
          <cell r="A2">
            <v>0</v>
          </cell>
        </row>
      </sheetData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>
        <row r="2">
          <cell r="A2">
            <v>0</v>
          </cell>
        </row>
      </sheetData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/>
      <sheetData sheetId="3646"/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/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/>
      <sheetData sheetId="3944"/>
      <sheetData sheetId="3945"/>
      <sheetData sheetId="3946">
        <row r="2">
          <cell r="A2">
            <v>0</v>
          </cell>
        </row>
      </sheetData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>
        <row r="2">
          <cell r="A2">
            <v>0</v>
          </cell>
        </row>
      </sheetData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>
        <row r="2">
          <cell r="A2">
            <v>0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>
        <row r="2">
          <cell r="A2">
            <v>0</v>
          </cell>
        </row>
      </sheetData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>
        <row r="2">
          <cell r="A2">
            <v>0</v>
          </cell>
        </row>
      </sheetData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>
        <row r="2">
          <cell r="A2">
            <v>0</v>
          </cell>
        </row>
      </sheetData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>
        <row r="2">
          <cell r="A2">
            <v>0</v>
          </cell>
        </row>
      </sheetData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>
        <row r="2">
          <cell r="A2">
            <v>0</v>
          </cell>
        </row>
      </sheetData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>
        <row r="2">
          <cell r="A2">
            <v>0</v>
          </cell>
        </row>
      </sheetData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>
        <row r="2">
          <cell r="A2">
            <v>0</v>
          </cell>
        </row>
      </sheetData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/>
      <sheetData sheetId="4571"/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/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/>
      <sheetData sheetId="4869"/>
      <sheetData sheetId="4870"/>
      <sheetData sheetId="4871">
        <row r="2">
          <cell r="A2">
            <v>0</v>
          </cell>
        </row>
      </sheetData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>
        <row r="2">
          <cell r="A2">
            <v>0</v>
          </cell>
        </row>
      </sheetData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>
        <row r="2">
          <cell r="A2">
            <v>0</v>
          </cell>
        </row>
      </sheetData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>
        <row r="2">
          <cell r="A2">
            <v>0</v>
          </cell>
        </row>
      </sheetData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>
        <row r="2">
          <cell r="A2">
            <v>0</v>
          </cell>
        </row>
      </sheetData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>
        <row r="2">
          <cell r="A2">
            <v>0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>
        <row r="2">
          <cell r="A2">
            <v>0</v>
          </cell>
        </row>
      </sheetData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>
        <row r="2">
          <cell r="A2">
            <v>0</v>
          </cell>
        </row>
      </sheetData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>
        <row r="2">
          <cell r="A2">
            <v>0</v>
          </cell>
        </row>
      </sheetData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>
        <row r="2">
          <cell r="A2">
            <v>0</v>
          </cell>
        </row>
      </sheetData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>
        <row r="2">
          <cell r="A2">
            <v>0</v>
          </cell>
        </row>
      </sheetData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/>
      <sheetData sheetId="5126"/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/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/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 refreshError="1"/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0"/>
  <sheetViews>
    <sheetView showGridLines="0" tabSelected="1" zoomScale="55" zoomScaleNormal="55" zoomScaleSheetLayoutView="70" zoomScalePageLayoutView="91" workbookViewId="0">
      <selection activeCell="I18" sqref="I18"/>
    </sheetView>
  </sheetViews>
  <sheetFormatPr baseColWidth="10" defaultColWidth="11.42578125" defaultRowHeight="16.5" x14ac:dyDescent="0.3"/>
  <cols>
    <col min="1" max="2" width="3.42578125" style="1" customWidth="1"/>
    <col min="3" max="3" width="11.85546875" style="1" customWidth="1"/>
    <col min="4" max="4" width="14" style="2" customWidth="1"/>
    <col min="5" max="5" width="24.140625" style="1" customWidth="1"/>
    <col min="6" max="6" width="219" style="1" customWidth="1"/>
    <col min="7" max="7" width="22" style="1" customWidth="1"/>
    <col min="8" max="8" width="27.140625" style="1" customWidth="1"/>
    <col min="9" max="9" width="20.85546875" style="1" bestFit="1" customWidth="1"/>
    <col min="10" max="10" width="30" style="1" customWidth="1"/>
    <col min="11" max="11" width="3.28515625" style="1" customWidth="1"/>
    <col min="12" max="12" width="2.7109375" style="1" customWidth="1"/>
    <col min="13" max="13" width="43.5703125" style="1" customWidth="1"/>
    <col min="14" max="14" width="30.7109375" style="1" hidden="1" customWidth="1"/>
    <col min="15" max="15" width="32" style="1" hidden="1" customWidth="1"/>
    <col min="16" max="16" width="30.7109375" style="1" hidden="1" customWidth="1"/>
    <col min="17" max="17" width="1.85546875" style="1" customWidth="1"/>
    <col min="18" max="18" width="3.42578125" style="1" customWidth="1"/>
    <col min="19" max="19" width="7.140625" style="1" customWidth="1"/>
    <col min="20" max="16384" width="11.42578125" style="1"/>
  </cols>
  <sheetData>
    <row r="1" spans="1:17" ht="17.25" thickBot="1" x14ac:dyDescent="0.35">
      <c r="A1" s="3"/>
      <c r="B1" s="3"/>
      <c r="C1" s="3"/>
      <c r="D1" s="4"/>
      <c r="E1" s="3"/>
      <c r="F1" s="3"/>
      <c r="G1" s="3"/>
      <c r="H1" s="3"/>
      <c r="I1" s="3"/>
      <c r="J1" s="3"/>
      <c r="K1" s="3"/>
      <c r="L1" s="3"/>
    </row>
    <row r="2" spans="1:17" ht="17.25" thickTop="1" x14ac:dyDescent="0.3">
      <c r="A2" s="3"/>
      <c r="B2" s="5"/>
      <c r="C2" s="6"/>
      <c r="D2" s="7"/>
      <c r="E2" s="6"/>
      <c r="F2" s="6"/>
      <c r="G2" s="6"/>
      <c r="H2" s="6"/>
      <c r="I2" s="6"/>
      <c r="J2" s="6"/>
      <c r="K2" s="8"/>
      <c r="L2" s="5"/>
      <c r="M2" s="77"/>
      <c r="N2" s="77"/>
      <c r="O2" s="77"/>
      <c r="P2" s="77"/>
      <c r="Q2" s="78"/>
    </row>
    <row r="3" spans="1:17" ht="26.25" customHeight="1" x14ac:dyDescent="0.3">
      <c r="A3" s="3"/>
      <c r="B3" s="9"/>
      <c r="C3" s="259"/>
      <c r="D3" s="259"/>
      <c r="E3" s="259"/>
      <c r="F3" s="3"/>
      <c r="G3" s="3"/>
      <c r="H3" s="3"/>
      <c r="I3" s="3"/>
      <c r="J3" s="3"/>
      <c r="K3" s="10"/>
      <c r="L3" s="9"/>
      <c r="Q3" s="12"/>
    </row>
    <row r="4" spans="1:17" ht="23.25" customHeight="1" x14ac:dyDescent="0.3">
      <c r="A4" s="3"/>
      <c r="B4" s="9"/>
      <c r="C4" s="16"/>
      <c r="D4" s="16"/>
      <c r="E4" s="17"/>
      <c r="F4" s="3"/>
      <c r="G4" s="3"/>
      <c r="H4" s="3"/>
      <c r="I4" s="3"/>
      <c r="J4" s="3"/>
      <c r="K4" s="10"/>
      <c r="L4" s="9"/>
      <c r="Q4" s="12"/>
    </row>
    <row r="5" spans="1:17" ht="23.25" customHeight="1" x14ac:dyDescent="0.3">
      <c r="A5" s="3"/>
      <c r="B5" s="9"/>
      <c r="C5" s="63"/>
      <c r="D5" s="63"/>
      <c r="E5" s="64"/>
      <c r="F5" s="3"/>
      <c r="G5" s="3"/>
      <c r="H5" s="3"/>
      <c r="I5" s="3"/>
      <c r="J5" s="3"/>
      <c r="K5" s="10"/>
      <c r="L5" s="9"/>
      <c r="Q5" s="12"/>
    </row>
    <row r="6" spans="1:17" x14ac:dyDescent="0.3">
      <c r="A6" s="3"/>
      <c r="B6" s="9"/>
      <c r="C6" s="260"/>
      <c r="D6" s="260"/>
      <c r="E6" s="260"/>
      <c r="F6" s="260"/>
      <c r="G6" s="260"/>
      <c r="H6" s="260"/>
      <c r="I6" s="260"/>
      <c r="J6" s="260"/>
      <c r="K6" s="10"/>
      <c r="L6" s="9"/>
      <c r="Q6" s="12"/>
    </row>
    <row r="7" spans="1:17" x14ac:dyDescent="0.3">
      <c r="A7" s="3"/>
      <c r="B7" s="9"/>
      <c r="C7" s="261" t="s">
        <v>13</v>
      </c>
      <c r="D7" s="261"/>
      <c r="E7" s="261"/>
      <c r="F7" s="261"/>
      <c r="G7" s="261"/>
      <c r="H7" s="261"/>
      <c r="I7" s="261"/>
      <c r="J7" s="261"/>
      <c r="K7" s="10"/>
      <c r="L7" s="9"/>
      <c r="Q7" s="12"/>
    </row>
    <row r="8" spans="1:17" s="14" customFormat="1" ht="21" customHeight="1" x14ac:dyDescent="0.3">
      <c r="A8" s="13"/>
      <c r="B8" s="65"/>
      <c r="C8" s="266" t="s">
        <v>36</v>
      </c>
      <c r="D8" s="266"/>
      <c r="E8" s="266"/>
      <c r="F8" s="266"/>
      <c r="G8" s="266"/>
      <c r="H8" s="266"/>
      <c r="I8" s="266"/>
      <c r="J8" s="266"/>
      <c r="K8" s="15"/>
      <c r="L8" s="65"/>
      <c r="Q8" s="79"/>
    </row>
    <row r="9" spans="1:17" ht="17.25" thickBot="1" x14ac:dyDescent="0.35">
      <c r="A9" s="3"/>
      <c r="B9" s="9"/>
      <c r="C9" s="66"/>
      <c r="D9" s="66"/>
      <c r="E9" s="66"/>
      <c r="F9" s="66"/>
      <c r="G9" s="66"/>
      <c r="H9" s="66"/>
      <c r="I9" s="66"/>
      <c r="J9" s="67"/>
      <c r="K9" s="10"/>
      <c r="L9" s="9"/>
      <c r="Q9" s="12"/>
    </row>
    <row r="10" spans="1:17" s="76" customFormat="1" ht="42.75" customHeight="1" thickTop="1" thickBot="1" x14ac:dyDescent="0.35">
      <c r="A10" s="68"/>
      <c r="B10" s="69"/>
      <c r="C10" s="70" t="s">
        <v>26</v>
      </c>
      <c r="D10" s="71"/>
      <c r="E10" s="71"/>
      <c r="F10" s="72"/>
      <c r="G10" s="71"/>
      <c r="H10" s="71"/>
      <c r="I10" s="71"/>
      <c r="J10" s="73"/>
      <c r="K10" s="74"/>
      <c r="L10" s="69"/>
      <c r="M10" s="150" t="s">
        <v>27</v>
      </c>
      <c r="N10" s="109"/>
      <c r="O10" s="109"/>
      <c r="P10" s="110"/>
      <c r="Q10" s="75"/>
    </row>
    <row r="11" spans="1:17" ht="36" customHeight="1" thickBot="1" x14ac:dyDescent="0.35">
      <c r="A11" s="3"/>
      <c r="B11" s="9"/>
      <c r="C11" s="161" t="s">
        <v>29</v>
      </c>
      <c r="D11" s="161"/>
      <c r="E11" s="161"/>
      <c r="F11" s="161"/>
      <c r="G11" s="161"/>
      <c r="H11" s="161"/>
      <c r="I11" s="161"/>
      <c r="J11" s="161"/>
      <c r="K11" s="10"/>
      <c r="L11" s="9"/>
      <c r="M11" s="108" t="s">
        <v>24</v>
      </c>
      <c r="N11" s="243"/>
      <c r="O11" s="244"/>
      <c r="P11" s="245"/>
      <c r="Q11" s="12"/>
    </row>
    <row r="12" spans="1:17" ht="84" customHeight="1" thickBot="1" x14ac:dyDescent="0.35">
      <c r="A12" s="3"/>
      <c r="B12" s="11"/>
      <c r="C12" s="258" t="s">
        <v>37</v>
      </c>
      <c r="D12" s="258"/>
      <c r="E12" s="258"/>
      <c r="F12" s="258"/>
      <c r="G12" s="258"/>
      <c r="H12" s="258"/>
      <c r="I12" s="258"/>
      <c r="J12" s="258"/>
      <c r="K12" s="12"/>
      <c r="L12" s="11"/>
      <c r="M12" s="112"/>
      <c r="Q12" s="12"/>
    </row>
    <row r="13" spans="1:17" ht="30" customHeight="1" thickBot="1" x14ac:dyDescent="0.35">
      <c r="A13" s="3"/>
      <c r="B13" s="9"/>
      <c r="C13" s="177" t="s">
        <v>30</v>
      </c>
      <c r="D13" s="178"/>
      <c r="E13" s="178"/>
      <c r="F13" s="178"/>
      <c r="G13" s="179"/>
      <c r="H13" s="180"/>
      <c r="I13" s="181"/>
      <c r="J13" s="182"/>
      <c r="K13" s="10"/>
      <c r="L13" s="9"/>
      <c r="M13" s="96"/>
      <c r="N13" s="97"/>
      <c r="O13" s="97"/>
      <c r="P13" s="98"/>
      <c r="Q13" s="12"/>
    </row>
    <row r="14" spans="1:17" ht="28.5" customHeight="1" x14ac:dyDescent="0.3">
      <c r="A14" s="3"/>
      <c r="B14" s="19"/>
      <c r="C14" s="246" t="s">
        <v>0</v>
      </c>
      <c r="D14" s="287" t="s">
        <v>32</v>
      </c>
      <c r="E14" s="288"/>
      <c r="F14" s="246" t="s">
        <v>1</v>
      </c>
      <c r="G14" s="248" t="s">
        <v>2</v>
      </c>
      <c r="H14" s="248" t="s">
        <v>3</v>
      </c>
      <c r="I14" s="262" t="s">
        <v>21</v>
      </c>
      <c r="J14" s="264" t="s">
        <v>4</v>
      </c>
      <c r="K14" s="10"/>
      <c r="L14" s="9"/>
      <c r="M14" s="254" t="s">
        <v>22</v>
      </c>
      <c r="N14" s="256" t="s">
        <v>23</v>
      </c>
      <c r="O14" s="250" t="s">
        <v>17</v>
      </c>
      <c r="P14" s="252" t="s">
        <v>18</v>
      </c>
      <c r="Q14" s="12"/>
    </row>
    <row r="15" spans="1:17" ht="28.5" customHeight="1" thickBot="1" x14ac:dyDescent="0.35">
      <c r="A15" s="3"/>
      <c r="B15" s="19"/>
      <c r="C15" s="247"/>
      <c r="D15" s="289"/>
      <c r="E15" s="290"/>
      <c r="F15" s="247"/>
      <c r="G15" s="249"/>
      <c r="H15" s="249"/>
      <c r="I15" s="263"/>
      <c r="J15" s="265"/>
      <c r="K15" s="12"/>
      <c r="L15" s="11"/>
      <c r="M15" s="255"/>
      <c r="N15" s="257"/>
      <c r="O15" s="251"/>
      <c r="P15" s="253"/>
      <c r="Q15" s="12"/>
    </row>
    <row r="16" spans="1:17" ht="30" customHeight="1" thickBot="1" x14ac:dyDescent="0.35">
      <c r="A16" s="3"/>
      <c r="B16" s="19"/>
      <c r="C16" s="18"/>
      <c r="D16" s="117"/>
      <c r="E16" s="117"/>
      <c r="F16" s="21" t="s">
        <v>31</v>
      </c>
      <c r="G16" s="31"/>
      <c r="H16" s="20"/>
      <c r="I16" s="53"/>
      <c r="J16" s="54"/>
      <c r="K16" s="12"/>
      <c r="L16" s="11"/>
      <c r="M16" s="87"/>
      <c r="N16" s="88"/>
      <c r="O16" s="89"/>
      <c r="P16" s="86"/>
      <c r="Q16" s="12"/>
    </row>
    <row r="17" spans="1:17" ht="30" customHeight="1" x14ac:dyDescent="0.3">
      <c r="A17" s="3"/>
      <c r="B17" s="19"/>
      <c r="C17" s="229">
        <v>2</v>
      </c>
      <c r="D17" s="235" t="s">
        <v>44</v>
      </c>
      <c r="E17" s="236"/>
      <c r="F17" s="168" t="s">
        <v>45</v>
      </c>
      <c r="G17" s="32" t="s">
        <v>46</v>
      </c>
      <c r="H17" s="33">
        <v>1</v>
      </c>
      <c r="I17" s="56">
        <v>29439</v>
      </c>
      <c r="J17" s="55">
        <f>I17*H17</f>
        <v>29439</v>
      </c>
      <c r="K17" s="12"/>
      <c r="L17" s="11"/>
      <c r="M17" s="111"/>
      <c r="N17" s="82">
        <f t="shared" ref="N17:N26" si="0">ROUND((+M17),0)</f>
        <v>0</v>
      </c>
      <c r="O17" s="80">
        <f t="shared" ref="O17:O26" si="1">ROUND((N17*$H17),0)</f>
        <v>0</v>
      </c>
      <c r="P17" s="81" t="str">
        <f t="shared" ref="P17:P26" si="2">IF(OR(O17&lt;=0,O17&gt;$J17),"ERROR","OK")</f>
        <v>ERROR</v>
      </c>
      <c r="Q17" s="12"/>
    </row>
    <row r="18" spans="1:17" ht="30" customHeight="1" x14ac:dyDescent="0.3">
      <c r="A18" s="3"/>
      <c r="B18" s="19"/>
      <c r="C18" s="229">
        <v>3</v>
      </c>
      <c r="D18" s="235" t="s">
        <v>47</v>
      </c>
      <c r="E18" s="236"/>
      <c r="F18" s="168" t="s">
        <v>48</v>
      </c>
      <c r="G18" s="32" t="s">
        <v>49</v>
      </c>
      <c r="H18" s="33">
        <v>1</v>
      </c>
      <c r="I18" s="56">
        <v>30750</v>
      </c>
      <c r="J18" s="55">
        <f t="shared" ref="J18:J26" si="3">I18*H18</f>
        <v>30750</v>
      </c>
      <c r="K18" s="12"/>
      <c r="L18" s="11"/>
      <c r="M18" s="111"/>
      <c r="N18" s="82">
        <f t="shared" si="0"/>
        <v>0</v>
      </c>
      <c r="O18" s="80">
        <f t="shared" si="1"/>
        <v>0</v>
      </c>
      <c r="P18" s="81" t="str">
        <f t="shared" si="2"/>
        <v>ERROR</v>
      </c>
      <c r="Q18" s="12"/>
    </row>
    <row r="19" spans="1:17" ht="30" customHeight="1" x14ac:dyDescent="0.3">
      <c r="A19" s="3"/>
      <c r="B19" s="19"/>
      <c r="C19" s="229">
        <v>4</v>
      </c>
      <c r="D19" s="235" t="s">
        <v>50</v>
      </c>
      <c r="E19" s="236"/>
      <c r="F19" s="168" t="s">
        <v>51</v>
      </c>
      <c r="G19" s="32" t="s">
        <v>46</v>
      </c>
      <c r="H19" s="33">
        <v>1</v>
      </c>
      <c r="I19" s="56">
        <v>33650</v>
      </c>
      <c r="J19" s="55">
        <f t="shared" si="3"/>
        <v>33650</v>
      </c>
      <c r="K19" s="12"/>
      <c r="L19" s="11"/>
      <c r="M19" s="111"/>
      <c r="N19" s="82">
        <f t="shared" si="0"/>
        <v>0</v>
      </c>
      <c r="O19" s="80">
        <f t="shared" si="1"/>
        <v>0</v>
      </c>
      <c r="P19" s="81" t="str">
        <f t="shared" si="2"/>
        <v>ERROR</v>
      </c>
      <c r="Q19" s="12"/>
    </row>
    <row r="20" spans="1:17" ht="30" customHeight="1" x14ac:dyDescent="0.3">
      <c r="A20" s="3"/>
      <c r="B20" s="19"/>
      <c r="C20" s="229">
        <v>5</v>
      </c>
      <c r="D20" s="235" t="s">
        <v>52</v>
      </c>
      <c r="E20" s="236"/>
      <c r="F20" s="168" t="s">
        <v>53</v>
      </c>
      <c r="G20" s="32" t="s">
        <v>54</v>
      </c>
      <c r="H20" s="33">
        <v>1</v>
      </c>
      <c r="I20" s="56">
        <v>8576</v>
      </c>
      <c r="J20" s="55">
        <f t="shared" si="3"/>
        <v>8576</v>
      </c>
      <c r="K20" s="12"/>
      <c r="L20" s="11"/>
      <c r="M20" s="111"/>
      <c r="N20" s="82">
        <f t="shared" si="0"/>
        <v>0</v>
      </c>
      <c r="O20" s="80">
        <f t="shared" si="1"/>
        <v>0</v>
      </c>
      <c r="P20" s="81" t="str">
        <f t="shared" si="2"/>
        <v>ERROR</v>
      </c>
      <c r="Q20" s="12"/>
    </row>
    <row r="21" spans="1:17" ht="30" customHeight="1" x14ac:dyDescent="0.3">
      <c r="A21" s="3"/>
      <c r="B21" s="19"/>
      <c r="C21" s="229">
        <v>6</v>
      </c>
      <c r="D21" s="235" t="s">
        <v>55</v>
      </c>
      <c r="E21" s="236"/>
      <c r="F21" s="168" t="s">
        <v>56</v>
      </c>
      <c r="G21" s="32" t="s">
        <v>46</v>
      </c>
      <c r="H21" s="33">
        <v>1</v>
      </c>
      <c r="I21" s="56">
        <v>28625</v>
      </c>
      <c r="J21" s="55">
        <f t="shared" si="3"/>
        <v>28625</v>
      </c>
      <c r="K21" s="12"/>
      <c r="L21" s="11"/>
      <c r="M21" s="111"/>
      <c r="N21" s="82">
        <f t="shared" si="0"/>
        <v>0</v>
      </c>
      <c r="O21" s="80">
        <f t="shared" si="1"/>
        <v>0</v>
      </c>
      <c r="P21" s="81" t="str">
        <f t="shared" si="2"/>
        <v>ERROR</v>
      </c>
      <c r="Q21" s="12"/>
    </row>
    <row r="22" spans="1:17" ht="30" customHeight="1" x14ac:dyDescent="0.3">
      <c r="A22" s="3"/>
      <c r="B22" s="19"/>
      <c r="C22" s="229">
        <v>7</v>
      </c>
      <c r="D22" s="235" t="s">
        <v>57</v>
      </c>
      <c r="E22" s="236"/>
      <c r="F22" s="168" t="s">
        <v>58</v>
      </c>
      <c r="G22" s="32" t="s">
        <v>49</v>
      </c>
      <c r="H22" s="33">
        <v>1</v>
      </c>
      <c r="I22" s="56">
        <v>13600</v>
      </c>
      <c r="J22" s="55">
        <f t="shared" si="3"/>
        <v>13600</v>
      </c>
      <c r="K22" s="12"/>
      <c r="L22" s="11"/>
      <c r="M22" s="111"/>
      <c r="N22" s="82">
        <f t="shared" si="0"/>
        <v>0</v>
      </c>
      <c r="O22" s="80">
        <f t="shared" si="1"/>
        <v>0</v>
      </c>
      <c r="P22" s="81" t="str">
        <f t="shared" si="2"/>
        <v>ERROR</v>
      </c>
      <c r="Q22" s="12"/>
    </row>
    <row r="23" spans="1:17" ht="30" customHeight="1" x14ac:dyDescent="0.3">
      <c r="A23" s="3"/>
      <c r="B23" s="19"/>
      <c r="C23" s="229">
        <v>8</v>
      </c>
      <c r="D23" s="235" t="s">
        <v>59</v>
      </c>
      <c r="E23" s="236"/>
      <c r="F23" s="168" t="s">
        <v>60</v>
      </c>
      <c r="G23" s="32" t="s">
        <v>46</v>
      </c>
      <c r="H23" s="33">
        <v>1</v>
      </c>
      <c r="I23" s="56">
        <v>37420</v>
      </c>
      <c r="J23" s="55">
        <f t="shared" si="3"/>
        <v>37420</v>
      </c>
      <c r="K23" s="12"/>
      <c r="L23" s="11"/>
      <c r="M23" s="111"/>
      <c r="N23" s="82">
        <f t="shared" si="0"/>
        <v>0</v>
      </c>
      <c r="O23" s="80">
        <f t="shared" si="1"/>
        <v>0</v>
      </c>
      <c r="P23" s="81" t="str">
        <f t="shared" si="2"/>
        <v>ERROR</v>
      </c>
      <c r="Q23" s="12"/>
    </row>
    <row r="24" spans="1:17" ht="30" customHeight="1" x14ac:dyDescent="0.3">
      <c r="A24" s="3"/>
      <c r="B24" s="19"/>
      <c r="C24" s="229">
        <v>9</v>
      </c>
      <c r="D24" s="235" t="s">
        <v>61</v>
      </c>
      <c r="E24" s="236"/>
      <c r="F24" s="168" t="s">
        <v>62</v>
      </c>
      <c r="G24" s="32" t="s">
        <v>46</v>
      </c>
      <c r="H24" s="33">
        <v>1</v>
      </c>
      <c r="I24" s="56">
        <v>36250</v>
      </c>
      <c r="J24" s="55">
        <f t="shared" si="3"/>
        <v>36250</v>
      </c>
      <c r="K24" s="12"/>
      <c r="L24" s="11"/>
      <c r="M24" s="111"/>
      <c r="N24" s="82">
        <f t="shared" si="0"/>
        <v>0</v>
      </c>
      <c r="O24" s="80">
        <f t="shared" si="1"/>
        <v>0</v>
      </c>
      <c r="P24" s="81" t="str">
        <f t="shared" si="2"/>
        <v>ERROR</v>
      </c>
      <c r="Q24" s="12"/>
    </row>
    <row r="25" spans="1:17" ht="30" customHeight="1" x14ac:dyDescent="0.3">
      <c r="A25" s="3"/>
      <c r="B25" s="19"/>
      <c r="C25" s="229">
        <v>10</v>
      </c>
      <c r="D25" s="235" t="s">
        <v>63</v>
      </c>
      <c r="E25" s="236"/>
      <c r="F25" s="168" t="s">
        <v>64</v>
      </c>
      <c r="G25" s="32" t="s">
        <v>46</v>
      </c>
      <c r="H25" s="33">
        <v>1</v>
      </c>
      <c r="I25" s="56">
        <v>20750</v>
      </c>
      <c r="J25" s="55">
        <f t="shared" si="3"/>
        <v>20750</v>
      </c>
      <c r="K25" s="12"/>
      <c r="L25" s="11"/>
      <c r="M25" s="111"/>
      <c r="N25" s="82">
        <f t="shared" si="0"/>
        <v>0</v>
      </c>
      <c r="O25" s="80">
        <f t="shared" si="1"/>
        <v>0</v>
      </c>
      <c r="P25" s="81" t="str">
        <f t="shared" si="2"/>
        <v>ERROR</v>
      </c>
      <c r="Q25" s="12"/>
    </row>
    <row r="26" spans="1:17" ht="30" customHeight="1" x14ac:dyDescent="0.3">
      <c r="A26" s="3"/>
      <c r="B26" s="19"/>
      <c r="C26" s="229">
        <v>11</v>
      </c>
      <c r="D26" s="235" t="s">
        <v>65</v>
      </c>
      <c r="E26" s="236"/>
      <c r="F26" s="168" t="s">
        <v>66</v>
      </c>
      <c r="G26" s="32" t="s">
        <v>54</v>
      </c>
      <c r="H26" s="33">
        <v>1</v>
      </c>
      <c r="I26" s="56">
        <v>16325</v>
      </c>
      <c r="J26" s="55">
        <f t="shared" si="3"/>
        <v>16325</v>
      </c>
      <c r="K26" s="12"/>
      <c r="L26" s="11"/>
      <c r="M26" s="111"/>
      <c r="N26" s="82">
        <f t="shared" si="0"/>
        <v>0</v>
      </c>
      <c r="O26" s="80">
        <f t="shared" si="1"/>
        <v>0</v>
      </c>
      <c r="P26" s="81" t="str">
        <f t="shared" si="2"/>
        <v>ERROR</v>
      </c>
      <c r="Q26" s="12"/>
    </row>
    <row r="27" spans="1:17" x14ac:dyDescent="0.3">
      <c r="A27" s="3"/>
      <c r="B27" s="19"/>
      <c r="C27" s="230">
        <v>12</v>
      </c>
      <c r="D27" s="239" t="s">
        <v>67</v>
      </c>
      <c r="E27" s="240"/>
      <c r="F27" s="168" t="s">
        <v>68</v>
      </c>
      <c r="G27" s="32" t="s">
        <v>46</v>
      </c>
      <c r="H27" s="33">
        <v>1</v>
      </c>
      <c r="I27" s="56">
        <v>26825</v>
      </c>
      <c r="J27" s="55">
        <f>+H27*I27</f>
        <v>26825</v>
      </c>
      <c r="K27" s="12"/>
      <c r="L27" s="11"/>
      <c r="M27" s="111"/>
      <c r="N27" s="82">
        <f t="shared" ref="N27" si="4">ROUND((+M27),0)</f>
        <v>0</v>
      </c>
      <c r="O27" s="80">
        <f t="shared" ref="O27" si="5">ROUND((N27*$H27),0)</f>
        <v>0</v>
      </c>
      <c r="P27" s="81" t="str">
        <f t="shared" ref="P27" si="6">IF(OR(O27&lt;=0,O27&gt;$J27),"ERROR","OK")</f>
        <v>ERROR</v>
      </c>
      <c r="Q27" s="12"/>
    </row>
    <row r="28" spans="1:17" ht="30" customHeight="1" thickBot="1" x14ac:dyDescent="0.35">
      <c r="A28" s="3"/>
      <c r="B28" s="22"/>
      <c r="C28" s="27" t="s">
        <v>5</v>
      </c>
      <c r="D28" s="59"/>
      <c r="E28" s="59"/>
      <c r="F28" s="60"/>
      <c r="G28" s="59"/>
      <c r="H28" s="61"/>
      <c r="I28" s="62"/>
      <c r="J28" s="105">
        <f>SUM(J17:J27)</f>
        <v>282210</v>
      </c>
      <c r="K28" s="12"/>
      <c r="L28" s="11"/>
      <c r="M28" s="113">
        <f>SUM(M27:M27)</f>
        <v>0</v>
      </c>
      <c r="N28" s="83"/>
      <c r="O28" s="84">
        <f>SUM(O27:O27)</f>
        <v>0</v>
      </c>
      <c r="P28" s="85" t="str">
        <f>IF(OR(O28&lt;=0,O28&gt;$J28,COUNTIF(P27:P27,"ERROR")&gt;0),"ERROR","OK")</f>
        <v>ERROR</v>
      </c>
      <c r="Q28" s="12"/>
    </row>
    <row r="29" spans="1:17" ht="30" customHeight="1" thickBot="1" x14ac:dyDescent="0.35">
      <c r="A29" s="3"/>
      <c r="B29" s="19"/>
      <c r="C29" s="18"/>
      <c r="D29" s="20"/>
      <c r="E29" s="20"/>
      <c r="F29" s="21" t="s">
        <v>33</v>
      </c>
      <c r="G29" s="31"/>
      <c r="H29" s="20"/>
      <c r="I29" s="53"/>
      <c r="J29" s="54"/>
      <c r="K29" s="12"/>
      <c r="L29" s="11"/>
      <c r="M29" s="87"/>
      <c r="N29" s="88"/>
      <c r="O29" s="89"/>
      <c r="P29" s="86"/>
      <c r="Q29" s="12"/>
    </row>
    <row r="30" spans="1:17" x14ac:dyDescent="0.3">
      <c r="A30" s="3"/>
      <c r="B30" s="19"/>
      <c r="C30" s="115">
        <v>14</v>
      </c>
      <c r="D30" s="270" t="s">
        <v>69</v>
      </c>
      <c r="E30" s="271"/>
      <c r="F30" s="168" t="s">
        <v>70</v>
      </c>
      <c r="G30" s="32" t="s">
        <v>46</v>
      </c>
      <c r="H30" s="33">
        <v>1</v>
      </c>
      <c r="I30" s="56">
        <v>28120</v>
      </c>
      <c r="J30" s="55">
        <f>+I30*H30</f>
        <v>28120</v>
      </c>
      <c r="K30" s="12"/>
      <c r="L30" s="11"/>
      <c r="M30" s="111"/>
      <c r="N30" s="82">
        <f t="shared" ref="N30:N53" si="7">ROUND((+M30),0)</f>
        <v>0</v>
      </c>
      <c r="O30" s="80">
        <f t="shared" ref="O30:O53" si="8">ROUND((N30*$H30),0)</f>
        <v>0</v>
      </c>
      <c r="P30" s="81" t="str">
        <f t="shared" ref="P30:P53" si="9">IF(OR(O30&lt;=0,O30&gt;$J30),"ERROR","OK")</f>
        <v>ERROR</v>
      </c>
      <c r="Q30" s="12"/>
    </row>
    <row r="31" spans="1:17" ht="30" customHeight="1" thickBot="1" x14ac:dyDescent="0.35">
      <c r="A31" s="3"/>
      <c r="B31" s="22"/>
      <c r="C31" s="186" t="s">
        <v>5</v>
      </c>
      <c r="D31" s="187"/>
      <c r="E31" s="187"/>
      <c r="F31" s="188"/>
      <c r="G31" s="187"/>
      <c r="H31" s="189"/>
      <c r="I31" s="190"/>
      <c r="J31" s="107">
        <f>SUM(J30:J30)</f>
        <v>28120</v>
      </c>
      <c r="K31" s="12"/>
      <c r="L31" s="11"/>
      <c r="M31" s="113">
        <f>SUM(M30:M30)</f>
        <v>0</v>
      </c>
      <c r="N31" s="83"/>
      <c r="O31" s="84">
        <f>SUM(O30:O30)</f>
        <v>0</v>
      </c>
      <c r="P31" s="85" t="str">
        <f>IF(OR(O31&lt;=0,O31&gt;$J31,COUNTIF(P30:P30,"ERROR")&gt;0),"ERROR","OK")</f>
        <v>ERROR</v>
      </c>
      <c r="Q31" s="12"/>
    </row>
    <row r="32" spans="1:17" ht="30" customHeight="1" thickBot="1" x14ac:dyDescent="0.35">
      <c r="A32" s="3"/>
      <c r="B32" s="19"/>
      <c r="C32" s="155"/>
      <c r="D32" s="156"/>
      <c r="E32" s="156"/>
      <c r="F32" s="196" t="s">
        <v>34</v>
      </c>
      <c r="G32" s="158"/>
      <c r="H32" s="156"/>
      <c r="I32" s="159"/>
      <c r="J32" s="160"/>
      <c r="K32" s="12"/>
      <c r="L32" s="11"/>
      <c r="M32" s="87"/>
      <c r="N32" s="88"/>
      <c r="O32" s="89"/>
      <c r="P32" s="86"/>
      <c r="Q32" s="12"/>
    </row>
    <row r="33" spans="1:17" x14ac:dyDescent="0.3">
      <c r="A33" s="3"/>
      <c r="B33" s="19"/>
      <c r="C33" s="191">
        <v>16</v>
      </c>
      <c r="D33" s="292" t="s">
        <v>338</v>
      </c>
      <c r="E33" s="292"/>
      <c r="F33" s="192" t="s">
        <v>339</v>
      </c>
      <c r="G33" s="193" t="s">
        <v>46</v>
      </c>
      <c r="H33" s="194">
        <v>1</v>
      </c>
      <c r="I33" s="195">
        <v>15660</v>
      </c>
      <c r="J33" s="55">
        <f t="shared" ref="J33:J37" si="10">+I33*H33</f>
        <v>15660</v>
      </c>
      <c r="K33" s="12"/>
      <c r="L33" s="11"/>
      <c r="M33" s="111"/>
      <c r="N33" s="82">
        <f t="shared" si="7"/>
        <v>0</v>
      </c>
      <c r="O33" s="80">
        <f t="shared" si="8"/>
        <v>0</v>
      </c>
      <c r="P33" s="81" t="str">
        <f t="shared" si="9"/>
        <v>ERROR</v>
      </c>
      <c r="Q33" s="12"/>
    </row>
    <row r="34" spans="1:17" x14ac:dyDescent="0.3">
      <c r="A34" s="3"/>
      <c r="B34" s="19"/>
      <c r="C34" s="167">
        <v>17</v>
      </c>
      <c r="D34" s="291" t="s">
        <v>340</v>
      </c>
      <c r="E34" s="291"/>
      <c r="F34" s="168" t="s">
        <v>341</v>
      </c>
      <c r="G34" s="193" t="s">
        <v>46</v>
      </c>
      <c r="H34" s="194">
        <v>1</v>
      </c>
      <c r="I34" s="195">
        <v>16255</v>
      </c>
      <c r="J34" s="55">
        <f t="shared" si="10"/>
        <v>16255</v>
      </c>
      <c r="K34" s="12"/>
      <c r="L34" s="11"/>
      <c r="M34" s="111"/>
      <c r="N34" s="82">
        <f t="shared" si="7"/>
        <v>0</v>
      </c>
      <c r="O34" s="80">
        <f t="shared" si="8"/>
        <v>0</v>
      </c>
      <c r="P34" s="81" t="str">
        <f t="shared" si="9"/>
        <v>ERROR</v>
      </c>
      <c r="Q34" s="12"/>
    </row>
    <row r="35" spans="1:17" x14ac:dyDescent="0.3">
      <c r="A35" s="3"/>
      <c r="B35" s="19"/>
      <c r="C35" s="167">
        <v>18</v>
      </c>
      <c r="D35" s="291" t="s">
        <v>342</v>
      </c>
      <c r="E35" s="291"/>
      <c r="F35" s="168" t="s">
        <v>343</v>
      </c>
      <c r="G35" s="193" t="s">
        <v>266</v>
      </c>
      <c r="H35" s="194">
        <v>1</v>
      </c>
      <c r="I35" s="195">
        <v>204600</v>
      </c>
      <c r="J35" s="55">
        <f t="shared" si="10"/>
        <v>204600</v>
      </c>
      <c r="K35" s="12"/>
      <c r="L35" s="11"/>
      <c r="M35" s="111"/>
      <c r="N35" s="82">
        <f t="shared" si="7"/>
        <v>0</v>
      </c>
      <c r="O35" s="80">
        <f t="shared" si="8"/>
        <v>0</v>
      </c>
      <c r="P35" s="81" t="str">
        <f t="shared" si="9"/>
        <v>ERROR</v>
      </c>
      <c r="Q35" s="12"/>
    </row>
    <row r="36" spans="1:17" x14ac:dyDescent="0.3">
      <c r="A36" s="3"/>
      <c r="B36" s="19"/>
      <c r="C36" s="167">
        <v>19</v>
      </c>
      <c r="D36" s="291" t="s">
        <v>344</v>
      </c>
      <c r="E36" s="291"/>
      <c r="F36" s="168" t="s">
        <v>344</v>
      </c>
      <c r="G36" s="193" t="s">
        <v>46</v>
      </c>
      <c r="H36" s="194">
        <v>1</v>
      </c>
      <c r="I36" s="195">
        <v>17843</v>
      </c>
      <c r="J36" s="55">
        <f t="shared" si="10"/>
        <v>17843</v>
      </c>
      <c r="K36" s="12"/>
      <c r="L36" s="11"/>
      <c r="M36" s="111"/>
      <c r="N36" s="82">
        <f t="shared" si="7"/>
        <v>0</v>
      </c>
      <c r="O36" s="80">
        <f t="shared" si="8"/>
        <v>0</v>
      </c>
      <c r="P36" s="81" t="str">
        <f t="shared" si="9"/>
        <v>ERROR</v>
      </c>
      <c r="Q36" s="12"/>
    </row>
    <row r="37" spans="1:17" x14ac:dyDescent="0.3">
      <c r="A37" s="3"/>
      <c r="B37" s="19"/>
      <c r="C37" s="167">
        <v>20</v>
      </c>
      <c r="D37" s="291" t="s">
        <v>345</v>
      </c>
      <c r="E37" s="291"/>
      <c r="F37" s="168" t="s">
        <v>346</v>
      </c>
      <c r="G37" s="193" t="s">
        <v>46</v>
      </c>
      <c r="H37" s="194">
        <v>1</v>
      </c>
      <c r="I37" s="195">
        <v>35792</v>
      </c>
      <c r="J37" s="55">
        <f t="shared" si="10"/>
        <v>35792</v>
      </c>
      <c r="K37" s="12"/>
      <c r="L37" s="11"/>
      <c r="M37" s="111"/>
      <c r="N37" s="82">
        <f t="shared" si="7"/>
        <v>0</v>
      </c>
      <c r="O37" s="80">
        <f t="shared" si="8"/>
        <v>0</v>
      </c>
      <c r="P37" s="81" t="str">
        <f t="shared" si="9"/>
        <v>ERROR</v>
      </c>
      <c r="Q37" s="12"/>
    </row>
    <row r="38" spans="1:17" ht="30" customHeight="1" thickBot="1" x14ac:dyDescent="0.35">
      <c r="A38" s="3"/>
      <c r="B38" s="22"/>
      <c r="C38" s="27" t="s">
        <v>5</v>
      </c>
      <c r="D38" s="185"/>
      <c r="E38" s="185"/>
      <c r="F38" s="60"/>
      <c r="G38" s="59"/>
      <c r="H38" s="61"/>
      <c r="I38" s="62"/>
      <c r="J38" s="106">
        <f>SUM(J33:J37)</f>
        <v>290150</v>
      </c>
      <c r="K38" s="12"/>
      <c r="L38" s="11"/>
      <c r="M38" s="113">
        <f>SUM(M33:M37)</f>
        <v>0</v>
      </c>
      <c r="N38" s="83"/>
      <c r="O38" s="84">
        <f>SUM(O33:O37)</f>
        <v>0</v>
      </c>
      <c r="P38" s="85" t="str">
        <f>IF(OR(O38&lt;=0,O38&gt;$J38,COUNTIF(P33:P37,"ERROR")&gt;0),"ERROR","OK")</f>
        <v>ERROR</v>
      </c>
      <c r="Q38" s="12"/>
    </row>
    <row r="39" spans="1:17" ht="30" customHeight="1" thickBot="1" x14ac:dyDescent="0.35">
      <c r="A39" s="3"/>
      <c r="B39" s="19"/>
      <c r="C39" s="18"/>
      <c r="D39" s="20"/>
      <c r="E39" s="20"/>
      <c r="F39" s="58" t="s">
        <v>35</v>
      </c>
      <c r="G39" s="31"/>
      <c r="H39" s="20"/>
      <c r="I39" s="53"/>
      <c r="J39" s="54"/>
      <c r="K39" s="12"/>
      <c r="L39" s="11"/>
      <c r="M39" s="87"/>
      <c r="N39" s="88"/>
      <c r="O39" s="89"/>
      <c r="P39" s="86"/>
      <c r="Q39" s="12"/>
    </row>
    <row r="40" spans="1:17" x14ac:dyDescent="0.3">
      <c r="A40" s="3"/>
      <c r="B40" s="19"/>
      <c r="C40" s="137">
        <v>22</v>
      </c>
      <c r="D40" s="241" t="s">
        <v>71</v>
      </c>
      <c r="E40" s="242"/>
      <c r="F40" s="192" t="s">
        <v>72</v>
      </c>
      <c r="G40" s="193" t="s">
        <v>54</v>
      </c>
      <c r="H40" s="194">
        <v>1</v>
      </c>
      <c r="I40" s="195">
        <v>16675</v>
      </c>
      <c r="J40" s="55">
        <f t="shared" ref="J40:J53" si="11">+I40*H40</f>
        <v>16675</v>
      </c>
      <c r="K40" s="12"/>
      <c r="L40" s="11"/>
      <c r="M40" s="111"/>
      <c r="N40" s="82">
        <f t="shared" si="7"/>
        <v>0</v>
      </c>
      <c r="O40" s="80">
        <f t="shared" si="8"/>
        <v>0</v>
      </c>
      <c r="P40" s="81" t="str">
        <f t="shared" si="9"/>
        <v>ERROR</v>
      </c>
      <c r="Q40" s="12"/>
    </row>
    <row r="41" spans="1:17" x14ac:dyDescent="0.3">
      <c r="A41" s="3"/>
      <c r="B41" s="19"/>
      <c r="C41" s="137">
        <v>23</v>
      </c>
      <c r="D41" s="235" t="s">
        <v>73</v>
      </c>
      <c r="E41" s="236"/>
      <c r="F41" s="192" t="s">
        <v>74</v>
      </c>
      <c r="G41" s="193" t="s">
        <v>49</v>
      </c>
      <c r="H41" s="194">
        <v>1</v>
      </c>
      <c r="I41" s="195">
        <v>33150</v>
      </c>
      <c r="J41" s="55">
        <f t="shared" si="11"/>
        <v>33150</v>
      </c>
      <c r="K41" s="12"/>
      <c r="L41" s="11"/>
      <c r="M41" s="111"/>
      <c r="N41" s="82">
        <f t="shared" si="7"/>
        <v>0</v>
      </c>
      <c r="O41" s="80">
        <f t="shared" si="8"/>
        <v>0</v>
      </c>
      <c r="P41" s="81" t="str">
        <f t="shared" si="9"/>
        <v>ERROR</v>
      </c>
      <c r="Q41" s="12"/>
    </row>
    <row r="42" spans="1:17" ht="46.5" customHeight="1" x14ac:dyDescent="0.3">
      <c r="A42" s="3"/>
      <c r="B42" s="19"/>
      <c r="C42" s="137">
        <v>24</v>
      </c>
      <c r="D42" s="235" t="s">
        <v>75</v>
      </c>
      <c r="E42" s="236"/>
      <c r="F42" s="192" t="s">
        <v>76</v>
      </c>
      <c r="G42" s="193" t="s">
        <v>54</v>
      </c>
      <c r="H42" s="194">
        <v>1</v>
      </c>
      <c r="I42" s="195">
        <v>16109</v>
      </c>
      <c r="J42" s="55">
        <f t="shared" si="11"/>
        <v>16109</v>
      </c>
      <c r="K42" s="12"/>
      <c r="L42" s="11"/>
      <c r="M42" s="111"/>
      <c r="N42" s="82">
        <f t="shared" si="7"/>
        <v>0</v>
      </c>
      <c r="O42" s="80">
        <f t="shared" si="8"/>
        <v>0</v>
      </c>
      <c r="P42" s="81" t="str">
        <f t="shared" si="9"/>
        <v>ERROR</v>
      </c>
      <c r="Q42" s="12"/>
    </row>
    <row r="43" spans="1:17" x14ac:dyDescent="0.3">
      <c r="A43" s="3"/>
      <c r="B43" s="19"/>
      <c r="C43" s="137">
        <v>25</v>
      </c>
      <c r="D43" s="235" t="s">
        <v>77</v>
      </c>
      <c r="E43" s="236"/>
      <c r="F43" s="192" t="s">
        <v>78</v>
      </c>
      <c r="G43" s="193" t="s">
        <v>54</v>
      </c>
      <c r="H43" s="194">
        <v>1</v>
      </c>
      <c r="I43" s="195">
        <v>68941</v>
      </c>
      <c r="J43" s="55">
        <f t="shared" si="11"/>
        <v>68941</v>
      </c>
      <c r="K43" s="12"/>
      <c r="L43" s="11"/>
      <c r="M43" s="111"/>
      <c r="N43" s="82">
        <f t="shared" si="7"/>
        <v>0</v>
      </c>
      <c r="O43" s="80">
        <f t="shared" si="8"/>
        <v>0</v>
      </c>
      <c r="P43" s="81" t="str">
        <f t="shared" si="9"/>
        <v>ERROR</v>
      </c>
      <c r="Q43" s="12"/>
    </row>
    <row r="44" spans="1:17" x14ac:dyDescent="0.3">
      <c r="A44" s="3"/>
      <c r="B44" s="19"/>
      <c r="C44" s="137">
        <v>26</v>
      </c>
      <c r="D44" s="235" t="s">
        <v>79</v>
      </c>
      <c r="E44" s="236"/>
      <c r="F44" s="192" t="s">
        <v>80</v>
      </c>
      <c r="G44" s="193" t="s">
        <v>54</v>
      </c>
      <c r="H44" s="194">
        <v>1</v>
      </c>
      <c r="I44" s="195">
        <v>12326</v>
      </c>
      <c r="J44" s="55">
        <f t="shared" si="11"/>
        <v>12326</v>
      </c>
      <c r="K44" s="12"/>
      <c r="L44" s="11"/>
      <c r="M44" s="111"/>
      <c r="N44" s="82">
        <f t="shared" si="7"/>
        <v>0</v>
      </c>
      <c r="O44" s="80">
        <f t="shared" si="8"/>
        <v>0</v>
      </c>
      <c r="P44" s="81" t="str">
        <f t="shared" si="9"/>
        <v>ERROR</v>
      </c>
      <c r="Q44" s="12"/>
    </row>
    <row r="45" spans="1:17" x14ac:dyDescent="0.3">
      <c r="A45" s="3"/>
      <c r="B45" s="19"/>
      <c r="C45" s="137">
        <v>27</v>
      </c>
      <c r="D45" s="235" t="s">
        <v>81</v>
      </c>
      <c r="E45" s="236"/>
      <c r="F45" s="192" t="s">
        <v>82</v>
      </c>
      <c r="G45" s="193" t="s">
        <v>54</v>
      </c>
      <c r="H45" s="194">
        <v>1</v>
      </c>
      <c r="I45" s="195">
        <v>22930</v>
      </c>
      <c r="J45" s="55">
        <f t="shared" si="11"/>
        <v>22930</v>
      </c>
      <c r="K45" s="12"/>
      <c r="L45" s="11"/>
      <c r="M45" s="111"/>
      <c r="N45" s="82">
        <f t="shared" si="7"/>
        <v>0</v>
      </c>
      <c r="O45" s="80">
        <f t="shared" si="8"/>
        <v>0</v>
      </c>
      <c r="P45" s="81" t="str">
        <f t="shared" si="9"/>
        <v>ERROR</v>
      </c>
      <c r="Q45" s="12"/>
    </row>
    <row r="46" spans="1:17" x14ac:dyDescent="0.3">
      <c r="A46" s="3"/>
      <c r="B46" s="19"/>
      <c r="C46" s="137">
        <v>28</v>
      </c>
      <c r="D46" s="235" t="s">
        <v>83</v>
      </c>
      <c r="E46" s="236"/>
      <c r="F46" s="192" t="s">
        <v>83</v>
      </c>
      <c r="G46" s="193" t="s">
        <v>49</v>
      </c>
      <c r="H46" s="194">
        <v>1</v>
      </c>
      <c r="I46" s="195">
        <v>26255</v>
      </c>
      <c r="J46" s="55">
        <f t="shared" si="11"/>
        <v>26255</v>
      </c>
      <c r="K46" s="12"/>
      <c r="L46" s="11"/>
      <c r="M46" s="111"/>
      <c r="N46" s="82">
        <f t="shared" si="7"/>
        <v>0</v>
      </c>
      <c r="O46" s="80">
        <f t="shared" si="8"/>
        <v>0</v>
      </c>
      <c r="P46" s="81" t="str">
        <f t="shared" si="9"/>
        <v>ERROR</v>
      </c>
      <c r="Q46" s="12"/>
    </row>
    <row r="47" spans="1:17" x14ac:dyDescent="0.3">
      <c r="A47" s="3"/>
      <c r="B47" s="19"/>
      <c r="C47" s="137">
        <v>29</v>
      </c>
      <c r="D47" s="235" t="s">
        <v>84</v>
      </c>
      <c r="E47" s="236"/>
      <c r="F47" s="192" t="s">
        <v>84</v>
      </c>
      <c r="G47" s="193" t="s">
        <v>49</v>
      </c>
      <c r="H47" s="194">
        <v>1</v>
      </c>
      <c r="I47" s="195">
        <v>48600</v>
      </c>
      <c r="J47" s="55">
        <f t="shared" si="11"/>
        <v>48600</v>
      </c>
      <c r="K47" s="12"/>
      <c r="L47" s="11"/>
      <c r="M47" s="111"/>
      <c r="N47" s="82">
        <f t="shared" si="7"/>
        <v>0</v>
      </c>
      <c r="O47" s="80">
        <f t="shared" si="8"/>
        <v>0</v>
      </c>
      <c r="P47" s="81" t="str">
        <f t="shared" si="9"/>
        <v>ERROR</v>
      </c>
      <c r="Q47" s="12"/>
    </row>
    <row r="48" spans="1:17" x14ac:dyDescent="0.3">
      <c r="A48" s="3"/>
      <c r="B48" s="19"/>
      <c r="C48" s="137">
        <v>30</v>
      </c>
      <c r="D48" s="235" t="s">
        <v>85</v>
      </c>
      <c r="E48" s="236"/>
      <c r="F48" s="192" t="s">
        <v>85</v>
      </c>
      <c r="G48" s="193" t="s">
        <v>49</v>
      </c>
      <c r="H48" s="194">
        <v>1</v>
      </c>
      <c r="I48" s="195">
        <v>36250</v>
      </c>
      <c r="J48" s="55">
        <f t="shared" si="11"/>
        <v>36250</v>
      </c>
      <c r="K48" s="12"/>
      <c r="L48" s="11"/>
      <c r="M48" s="111"/>
      <c r="N48" s="82">
        <f t="shared" si="7"/>
        <v>0</v>
      </c>
      <c r="O48" s="80">
        <f t="shared" si="8"/>
        <v>0</v>
      </c>
      <c r="P48" s="81" t="str">
        <f t="shared" si="9"/>
        <v>ERROR</v>
      </c>
      <c r="Q48" s="12"/>
    </row>
    <row r="49" spans="1:17" x14ac:dyDescent="0.3">
      <c r="A49" s="3"/>
      <c r="B49" s="19"/>
      <c r="C49" s="137">
        <v>31</v>
      </c>
      <c r="D49" s="235" t="s">
        <v>86</v>
      </c>
      <c r="E49" s="236"/>
      <c r="F49" s="192" t="s">
        <v>87</v>
      </c>
      <c r="G49" s="193" t="s">
        <v>49</v>
      </c>
      <c r="H49" s="194">
        <v>1</v>
      </c>
      <c r="I49" s="195">
        <v>58125</v>
      </c>
      <c r="J49" s="55">
        <f t="shared" si="11"/>
        <v>58125</v>
      </c>
      <c r="K49" s="12"/>
      <c r="L49" s="11"/>
      <c r="M49" s="111"/>
      <c r="N49" s="82">
        <f t="shared" si="7"/>
        <v>0</v>
      </c>
      <c r="O49" s="80">
        <f t="shared" si="8"/>
        <v>0</v>
      </c>
      <c r="P49" s="81" t="str">
        <f t="shared" si="9"/>
        <v>ERROR</v>
      </c>
      <c r="Q49" s="12"/>
    </row>
    <row r="50" spans="1:17" x14ac:dyDescent="0.3">
      <c r="A50" s="3"/>
      <c r="B50" s="19"/>
      <c r="C50" s="137">
        <v>32</v>
      </c>
      <c r="D50" s="235" t="s">
        <v>88</v>
      </c>
      <c r="E50" s="236"/>
      <c r="F50" s="192" t="s">
        <v>88</v>
      </c>
      <c r="G50" s="193" t="s">
        <v>46</v>
      </c>
      <c r="H50" s="194">
        <v>1</v>
      </c>
      <c r="I50" s="195">
        <v>108825</v>
      </c>
      <c r="J50" s="55">
        <f t="shared" si="11"/>
        <v>108825</v>
      </c>
      <c r="K50" s="12"/>
      <c r="L50" s="11"/>
      <c r="M50" s="111"/>
      <c r="N50" s="82">
        <f t="shared" si="7"/>
        <v>0</v>
      </c>
      <c r="O50" s="80">
        <f t="shared" si="8"/>
        <v>0</v>
      </c>
      <c r="P50" s="81" t="str">
        <f t="shared" si="9"/>
        <v>ERROR</v>
      </c>
      <c r="Q50" s="12"/>
    </row>
    <row r="51" spans="1:17" x14ac:dyDescent="0.3">
      <c r="A51" s="3"/>
      <c r="B51" s="19"/>
      <c r="C51" s="137">
        <v>33</v>
      </c>
      <c r="D51" s="235" t="s">
        <v>89</v>
      </c>
      <c r="E51" s="236"/>
      <c r="F51" s="192" t="s">
        <v>89</v>
      </c>
      <c r="G51" s="193" t="s">
        <v>46</v>
      </c>
      <c r="H51" s="194">
        <v>1</v>
      </c>
      <c r="I51" s="195">
        <v>70343</v>
      </c>
      <c r="J51" s="55">
        <f t="shared" si="11"/>
        <v>70343</v>
      </c>
      <c r="K51" s="12"/>
      <c r="L51" s="11"/>
      <c r="M51" s="111"/>
      <c r="N51" s="82">
        <f t="shared" si="7"/>
        <v>0</v>
      </c>
      <c r="O51" s="80">
        <f t="shared" si="8"/>
        <v>0</v>
      </c>
      <c r="P51" s="81" t="str">
        <f t="shared" si="9"/>
        <v>ERROR</v>
      </c>
      <c r="Q51" s="12"/>
    </row>
    <row r="52" spans="1:17" x14ac:dyDescent="0.3">
      <c r="A52" s="3"/>
      <c r="B52" s="19"/>
      <c r="C52" s="137">
        <v>34</v>
      </c>
      <c r="D52" s="235" t="s">
        <v>90</v>
      </c>
      <c r="E52" s="236"/>
      <c r="F52" s="192" t="s">
        <v>90</v>
      </c>
      <c r="G52" s="193" t="s">
        <v>49</v>
      </c>
      <c r="H52" s="194">
        <v>1</v>
      </c>
      <c r="I52" s="195">
        <v>484053</v>
      </c>
      <c r="J52" s="55">
        <f t="shared" si="11"/>
        <v>484053</v>
      </c>
      <c r="K52" s="12"/>
      <c r="L52" s="11"/>
      <c r="M52" s="111"/>
      <c r="N52" s="82">
        <f t="shared" si="7"/>
        <v>0</v>
      </c>
      <c r="O52" s="80">
        <f t="shared" si="8"/>
        <v>0</v>
      </c>
      <c r="P52" s="81" t="str">
        <f t="shared" si="9"/>
        <v>ERROR</v>
      </c>
      <c r="Q52" s="12"/>
    </row>
    <row r="53" spans="1:17" x14ac:dyDescent="0.3">
      <c r="A53" s="3"/>
      <c r="B53" s="19"/>
      <c r="C53" s="137">
        <v>35</v>
      </c>
      <c r="D53" s="239" t="s">
        <v>91</v>
      </c>
      <c r="E53" s="240"/>
      <c r="F53" s="192" t="s">
        <v>91</v>
      </c>
      <c r="G53" s="193" t="s">
        <v>49</v>
      </c>
      <c r="H53" s="194">
        <v>1</v>
      </c>
      <c r="I53" s="195">
        <v>286240</v>
      </c>
      <c r="J53" s="55">
        <f t="shared" si="11"/>
        <v>286240</v>
      </c>
      <c r="K53" s="12"/>
      <c r="L53" s="11"/>
      <c r="M53" s="111"/>
      <c r="N53" s="82">
        <f t="shared" si="7"/>
        <v>0</v>
      </c>
      <c r="O53" s="80">
        <f t="shared" si="8"/>
        <v>0</v>
      </c>
      <c r="P53" s="81" t="str">
        <f t="shared" si="9"/>
        <v>ERROR</v>
      </c>
      <c r="Q53" s="12"/>
    </row>
    <row r="54" spans="1:17" ht="30" customHeight="1" thickBot="1" x14ac:dyDescent="0.35">
      <c r="A54" s="3"/>
      <c r="B54" s="19"/>
      <c r="C54" s="27" t="s">
        <v>5</v>
      </c>
      <c r="D54" s="59"/>
      <c r="E54" s="59"/>
      <c r="F54" s="151"/>
      <c r="G54" s="59"/>
      <c r="H54" s="61"/>
      <c r="I54" s="62"/>
      <c r="J54" s="107">
        <f>SUM(J40:J53)</f>
        <v>1288822</v>
      </c>
      <c r="K54" s="12"/>
      <c r="L54" s="11"/>
      <c r="M54" s="113">
        <f>SUM(M40:M53)</f>
        <v>0</v>
      </c>
      <c r="N54" s="83"/>
      <c r="O54" s="84">
        <f>SUM(O40:O53)</f>
        <v>0</v>
      </c>
      <c r="P54" s="85" t="str">
        <f>IF(OR(O54&lt;=0,O54&gt;$J54,COUNTIF(P40:P53,"ERROR")&gt;0),"ERROR","OK")</f>
        <v>ERROR</v>
      </c>
      <c r="Q54" s="12"/>
    </row>
    <row r="55" spans="1:17" ht="30" customHeight="1" thickBot="1" x14ac:dyDescent="0.35">
      <c r="A55" s="3"/>
      <c r="B55" s="19"/>
      <c r="C55" s="18"/>
      <c r="D55" s="20"/>
      <c r="E55" s="20"/>
      <c r="F55" s="23" t="s">
        <v>38</v>
      </c>
      <c r="G55" s="31"/>
      <c r="H55" s="31"/>
      <c r="I55" s="53"/>
      <c r="J55" s="54"/>
      <c r="K55" s="12"/>
      <c r="L55" s="11"/>
      <c r="M55" s="87"/>
      <c r="N55" s="88"/>
      <c r="O55" s="89"/>
      <c r="P55" s="86"/>
      <c r="Q55" s="12"/>
    </row>
    <row r="56" spans="1:17" x14ac:dyDescent="0.3">
      <c r="A56" s="3"/>
      <c r="B56" s="19"/>
      <c r="C56" s="115">
        <v>37</v>
      </c>
      <c r="D56" s="241" t="s">
        <v>92</v>
      </c>
      <c r="E56" s="242"/>
      <c r="F56" s="197" t="s">
        <v>93</v>
      </c>
      <c r="G56" s="193" t="s">
        <v>49</v>
      </c>
      <c r="H56" s="194">
        <v>1</v>
      </c>
      <c r="I56" s="195">
        <v>421469</v>
      </c>
      <c r="J56" s="55">
        <f t="shared" ref="J56:J61" si="12">+I56*H56</f>
        <v>421469</v>
      </c>
      <c r="K56" s="12"/>
      <c r="L56" s="11"/>
      <c r="M56" s="111"/>
      <c r="N56" s="82">
        <f t="shared" ref="N56:N70" si="13">ROUND((+M56),0)</f>
        <v>0</v>
      </c>
      <c r="O56" s="80">
        <f t="shared" ref="O56:O70" si="14">ROUND((N56*$H56),0)</f>
        <v>0</v>
      </c>
      <c r="P56" s="81" t="str">
        <f t="shared" ref="P56:P71" si="15">IF(OR(O56&lt;=0,O56&gt;$J56),"ERROR","OK")</f>
        <v>ERROR</v>
      </c>
      <c r="Q56" s="12"/>
    </row>
    <row r="57" spans="1:17" x14ac:dyDescent="0.3">
      <c r="A57" s="3"/>
      <c r="B57" s="19"/>
      <c r="C57" s="115">
        <v>38</v>
      </c>
      <c r="D57" s="235" t="s">
        <v>94</v>
      </c>
      <c r="E57" s="236"/>
      <c r="F57" s="197" t="s">
        <v>95</v>
      </c>
      <c r="G57" s="193" t="s">
        <v>49</v>
      </c>
      <c r="H57" s="194">
        <v>1</v>
      </c>
      <c r="I57" s="195">
        <v>762470</v>
      </c>
      <c r="J57" s="55">
        <f t="shared" si="12"/>
        <v>762470</v>
      </c>
      <c r="K57" s="12"/>
      <c r="L57" s="11"/>
      <c r="M57" s="111"/>
      <c r="N57" s="82">
        <f t="shared" si="13"/>
        <v>0</v>
      </c>
      <c r="O57" s="80">
        <f t="shared" si="14"/>
        <v>0</v>
      </c>
      <c r="P57" s="81" t="str">
        <f t="shared" si="15"/>
        <v>ERROR</v>
      </c>
      <c r="Q57" s="12"/>
    </row>
    <row r="58" spans="1:17" x14ac:dyDescent="0.3">
      <c r="A58" s="3"/>
      <c r="B58" s="19"/>
      <c r="C58" s="115">
        <v>39</v>
      </c>
      <c r="D58" s="235" t="s">
        <v>96</v>
      </c>
      <c r="E58" s="236"/>
      <c r="F58" s="197" t="s">
        <v>97</v>
      </c>
      <c r="G58" s="193" t="s">
        <v>49</v>
      </c>
      <c r="H58" s="194">
        <v>1</v>
      </c>
      <c r="I58" s="195">
        <v>516246</v>
      </c>
      <c r="J58" s="55">
        <f t="shared" si="12"/>
        <v>516246</v>
      </c>
      <c r="K58" s="12"/>
      <c r="L58" s="11"/>
      <c r="M58" s="111"/>
      <c r="N58" s="82">
        <f t="shared" si="13"/>
        <v>0</v>
      </c>
      <c r="O58" s="80">
        <f t="shared" si="14"/>
        <v>0</v>
      </c>
      <c r="P58" s="81" t="str">
        <f t="shared" si="15"/>
        <v>ERROR</v>
      </c>
      <c r="Q58" s="12"/>
    </row>
    <row r="59" spans="1:17" x14ac:dyDescent="0.3">
      <c r="A59" s="3"/>
      <c r="B59" s="19"/>
      <c r="C59" s="115">
        <v>40</v>
      </c>
      <c r="D59" s="235" t="s">
        <v>98</v>
      </c>
      <c r="E59" s="236"/>
      <c r="F59" s="197" t="s">
        <v>99</v>
      </c>
      <c r="G59" s="193" t="s">
        <v>49</v>
      </c>
      <c r="H59" s="194">
        <v>1</v>
      </c>
      <c r="I59" s="195">
        <v>145920</v>
      </c>
      <c r="J59" s="55">
        <f t="shared" si="12"/>
        <v>145920</v>
      </c>
      <c r="K59" s="12"/>
      <c r="L59" s="11"/>
      <c r="M59" s="111"/>
      <c r="N59" s="82">
        <f t="shared" si="13"/>
        <v>0</v>
      </c>
      <c r="O59" s="80">
        <f t="shared" si="14"/>
        <v>0</v>
      </c>
      <c r="P59" s="81" t="str">
        <f t="shared" si="15"/>
        <v>ERROR</v>
      </c>
      <c r="Q59" s="12"/>
    </row>
    <row r="60" spans="1:17" x14ac:dyDescent="0.3">
      <c r="A60" s="3"/>
      <c r="B60" s="19"/>
      <c r="C60" s="115">
        <v>41</v>
      </c>
      <c r="D60" s="235" t="s">
        <v>100</v>
      </c>
      <c r="E60" s="236"/>
      <c r="F60" s="197" t="s">
        <v>101</v>
      </c>
      <c r="G60" s="193" t="s">
        <v>49</v>
      </c>
      <c r="H60" s="194">
        <v>1</v>
      </c>
      <c r="I60" s="195">
        <v>140465</v>
      </c>
      <c r="J60" s="55">
        <f t="shared" si="12"/>
        <v>140465</v>
      </c>
      <c r="K60" s="12"/>
      <c r="L60" s="11"/>
      <c r="M60" s="111"/>
      <c r="N60" s="82">
        <f t="shared" si="13"/>
        <v>0</v>
      </c>
      <c r="O60" s="80">
        <f t="shared" si="14"/>
        <v>0</v>
      </c>
      <c r="P60" s="81" t="str">
        <f t="shared" si="15"/>
        <v>ERROR</v>
      </c>
      <c r="Q60" s="12"/>
    </row>
    <row r="61" spans="1:17" x14ac:dyDescent="0.3">
      <c r="A61" s="3"/>
      <c r="B61" s="19"/>
      <c r="C61" s="115">
        <v>42</v>
      </c>
      <c r="D61" s="239" t="s">
        <v>102</v>
      </c>
      <c r="E61" s="240"/>
      <c r="F61" s="197" t="s">
        <v>103</v>
      </c>
      <c r="G61" s="193" t="s">
        <v>49</v>
      </c>
      <c r="H61" s="194">
        <v>1</v>
      </c>
      <c r="I61" s="195">
        <v>144149</v>
      </c>
      <c r="J61" s="55">
        <f t="shared" si="12"/>
        <v>144149</v>
      </c>
      <c r="K61" s="12"/>
      <c r="L61" s="11"/>
      <c r="M61" s="111"/>
      <c r="N61" s="82">
        <f t="shared" si="13"/>
        <v>0</v>
      </c>
      <c r="O61" s="80">
        <f t="shared" si="14"/>
        <v>0</v>
      </c>
      <c r="P61" s="81" t="str">
        <f t="shared" si="15"/>
        <v>ERROR</v>
      </c>
      <c r="Q61" s="12"/>
    </row>
    <row r="62" spans="1:17" ht="30" customHeight="1" thickBot="1" x14ac:dyDescent="0.35">
      <c r="A62" s="3"/>
      <c r="B62" s="22"/>
      <c r="C62" s="27" t="s">
        <v>5</v>
      </c>
      <c r="D62" s="59"/>
      <c r="E62" s="59"/>
      <c r="F62" s="60"/>
      <c r="G62" s="59"/>
      <c r="H62" s="61"/>
      <c r="I62" s="62"/>
      <c r="J62" s="106">
        <f>SUM(J56:J61)</f>
        <v>2130719</v>
      </c>
      <c r="K62" s="12"/>
      <c r="L62" s="11"/>
      <c r="M62" s="113">
        <f>SUM(M56:M61)</f>
        <v>0</v>
      </c>
      <c r="N62" s="83"/>
      <c r="O62" s="84">
        <f>SUM(O56:O61)</f>
        <v>0</v>
      </c>
      <c r="P62" s="85" t="str">
        <f>IF(OR(O62&lt;=0,O62&gt;$J62,COUNTIF(P56:P61,"ERROR")&gt;0),"ERROR","OK")</f>
        <v>ERROR</v>
      </c>
      <c r="Q62" s="12"/>
    </row>
    <row r="63" spans="1:17" ht="30" customHeight="1" thickBot="1" x14ac:dyDescent="0.35">
      <c r="A63" s="3"/>
      <c r="B63" s="19"/>
      <c r="C63" s="18"/>
      <c r="D63" s="20"/>
      <c r="E63" s="20"/>
      <c r="F63" s="23" t="s">
        <v>39</v>
      </c>
      <c r="G63" s="31"/>
      <c r="H63" s="20"/>
      <c r="I63" s="53"/>
      <c r="J63" s="54"/>
      <c r="K63" s="12"/>
      <c r="L63" s="11"/>
      <c r="M63" s="87"/>
      <c r="N63" s="88"/>
      <c r="O63" s="89"/>
      <c r="P63" s="86"/>
      <c r="Q63" s="12"/>
    </row>
    <row r="64" spans="1:17" x14ac:dyDescent="0.3">
      <c r="A64" s="3"/>
      <c r="B64" s="19"/>
      <c r="C64" s="115">
        <v>44</v>
      </c>
      <c r="D64" s="241" t="s">
        <v>104</v>
      </c>
      <c r="E64" s="242"/>
      <c r="F64" s="197" t="s">
        <v>105</v>
      </c>
      <c r="G64" s="193" t="s">
        <v>46</v>
      </c>
      <c r="H64" s="194">
        <v>1</v>
      </c>
      <c r="I64" s="195">
        <v>76421</v>
      </c>
      <c r="J64" s="55">
        <f t="shared" ref="J64:J66" si="16">+I64*H64</f>
        <v>76421</v>
      </c>
      <c r="K64" s="12"/>
      <c r="L64" s="11"/>
      <c r="M64" s="111"/>
      <c r="N64" s="82">
        <f t="shared" si="13"/>
        <v>0</v>
      </c>
      <c r="O64" s="80">
        <f t="shared" si="14"/>
        <v>0</v>
      </c>
      <c r="P64" s="81" t="str">
        <f t="shared" si="15"/>
        <v>ERROR</v>
      </c>
      <c r="Q64" s="12"/>
    </row>
    <row r="65" spans="1:17" x14ac:dyDescent="0.3">
      <c r="A65" s="3"/>
      <c r="B65" s="19"/>
      <c r="C65" s="115">
        <v>45</v>
      </c>
      <c r="D65" s="235" t="s">
        <v>106</v>
      </c>
      <c r="E65" s="236"/>
      <c r="F65" s="197" t="s">
        <v>107</v>
      </c>
      <c r="G65" s="193" t="s">
        <v>46</v>
      </c>
      <c r="H65" s="194">
        <v>1</v>
      </c>
      <c r="I65" s="195">
        <v>95388</v>
      </c>
      <c r="J65" s="55">
        <f t="shared" si="16"/>
        <v>95388</v>
      </c>
      <c r="K65" s="12"/>
      <c r="L65" s="11"/>
      <c r="M65" s="111"/>
      <c r="N65" s="82"/>
      <c r="O65" s="80"/>
      <c r="P65" s="81" t="str">
        <f t="shared" si="15"/>
        <v>ERROR</v>
      </c>
      <c r="Q65" s="12"/>
    </row>
    <row r="66" spans="1:17" x14ac:dyDescent="0.3">
      <c r="A66" s="3"/>
      <c r="B66" s="19"/>
      <c r="C66" s="115">
        <v>46</v>
      </c>
      <c r="D66" s="239" t="s">
        <v>108</v>
      </c>
      <c r="E66" s="240"/>
      <c r="F66" s="197" t="s">
        <v>109</v>
      </c>
      <c r="G66" s="193" t="s">
        <v>46</v>
      </c>
      <c r="H66" s="194">
        <v>1</v>
      </c>
      <c r="I66" s="195">
        <v>61225</v>
      </c>
      <c r="J66" s="55">
        <f t="shared" si="16"/>
        <v>61225</v>
      </c>
      <c r="K66" s="12"/>
      <c r="L66" s="11"/>
      <c r="M66" s="111"/>
      <c r="N66" s="82">
        <f t="shared" si="13"/>
        <v>0</v>
      </c>
      <c r="O66" s="80">
        <f t="shared" si="14"/>
        <v>0</v>
      </c>
      <c r="P66" s="81" t="str">
        <f t="shared" si="15"/>
        <v>ERROR</v>
      </c>
      <c r="Q66" s="12"/>
    </row>
    <row r="67" spans="1:17" ht="30" customHeight="1" thickBot="1" x14ac:dyDescent="0.35">
      <c r="A67" s="3"/>
      <c r="B67" s="22"/>
      <c r="C67" s="27" t="s">
        <v>5</v>
      </c>
      <c r="D67" s="59"/>
      <c r="E67" s="59"/>
      <c r="F67" s="60"/>
      <c r="G67" s="59"/>
      <c r="H67" s="61"/>
      <c r="I67" s="62"/>
      <c r="J67" s="106">
        <f>SUM(J64:J66)</f>
        <v>233034</v>
      </c>
      <c r="K67" s="12"/>
      <c r="L67" s="11"/>
      <c r="M67" s="113">
        <f>SUM(M64:M66)</f>
        <v>0</v>
      </c>
      <c r="N67" s="113">
        <f>SUM(N64:N66)</f>
        <v>0</v>
      </c>
      <c r="O67" s="84">
        <f>SUM(O64:O66)</f>
        <v>0</v>
      </c>
      <c r="P67" s="85" t="str">
        <f>IF(OR(O67&lt;=0,O67&gt;$J67,COUNTIF(P64:P66,"ERROR")&gt;0),"ERROR","OK")</f>
        <v>ERROR</v>
      </c>
      <c r="Q67" s="12"/>
    </row>
    <row r="68" spans="1:17" ht="30" customHeight="1" thickBot="1" x14ac:dyDescent="0.35">
      <c r="A68" s="3"/>
      <c r="B68" s="19"/>
      <c r="C68" s="116"/>
      <c r="D68" s="117"/>
      <c r="E68" s="117"/>
      <c r="F68" s="118" t="s">
        <v>40</v>
      </c>
      <c r="G68" s="119"/>
      <c r="H68" s="117"/>
      <c r="I68" s="120"/>
      <c r="J68" s="121"/>
      <c r="K68" s="12"/>
      <c r="L68" s="11"/>
      <c r="M68" s="87"/>
      <c r="N68" s="88"/>
      <c r="O68" s="89"/>
      <c r="P68" s="86"/>
      <c r="Q68" s="12"/>
    </row>
    <row r="69" spans="1:17" x14ac:dyDescent="0.3">
      <c r="A69" s="3"/>
      <c r="B69" s="19"/>
      <c r="C69" s="184">
        <v>48</v>
      </c>
      <c r="D69" s="272" t="s">
        <v>110</v>
      </c>
      <c r="E69" s="273"/>
      <c r="F69" s="197" t="s">
        <v>111</v>
      </c>
      <c r="G69" s="193" t="s">
        <v>46</v>
      </c>
      <c r="H69" s="194">
        <v>1</v>
      </c>
      <c r="I69" s="195">
        <v>54864</v>
      </c>
      <c r="J69" s="123">
        <f t="shared" ref="J69:J71" si="17">+I69*H69</f>
        <v>54864</v>
      </c>
      <c r="K69" s="12"/>
      <c r="L69" s="11"/>
      <c r="M69" s="111"/>
      <c r="N69" s="82">
        <f t="shared" si="13"/>
        <v>0</v>
      </c>
      <c r="O69" s="80">
        <f t="shared" si="14"/>
        <v>0</v>
      </c>
      <c r="P69" s="81" t="str">
        <f t="shared" si="15"/>
        <v>ERROR</v>
      </c>
      <c r="Q69" s="12"/>
    </row>
    <row r="70" spans="1:17" x14ac:dyDescent="0.3">
      <c r="A70" s="3"/>
      <c r="B70" s="19"/>
      <c r="C70" s="184">
        <v>49</v>
      </c>
      <c r="D70" s="235" t="s">
        <v>112</v>
      </c>
      <c r="E70" s="236"/>
      <c r="F70" s="197" t="s">
        <v>113</v>
      </c>
      <c r="G70" s="193" t="s">
        <v>46</v>
      </c>
      <c r="H70" s="194">
        <v>1</v>
      </c>
      <c r="I70" s="195">
        <v>56627</v>
      </c>
      <c r="J70" s="124">
        <f t="shared" si="17"/>
        <v>56627</v>
      </c>
      <c r="K70" s="12"/>
      <c r="L70" s="11"/>
      <c r="M70" s="111"/>
      <c r="N70" s="82">
        <f t="shared" si="13"/>
        <v>0</v>
      </c>
      <c r="O70" s="80">
        <f t="shared" si="14"/>
        <v>0</v>
      </c>
      <c r="P70" s="81" t="str">
        <f t="shared" si="15"/>
        <v>ERROR</v>
      </c>
      <c r="Q70" s="12"/>
    </row>
    <row r="71" spans="1:17" x14ac:dyDescent="0.3">
      <c r="A71" s="3"/>
      <c r="B71" s="19"/>
      <c r="C71" s="184">
        <v>50</v>
      </c>
      <c r="D71" s="235" t="s">
        <v>114</v>
      </c>
      <c r="E71" s="236"/>
      <c r="F71" s="197" t="s">
        <v>115</v>
      </c>
      <c r="G71" s="193" t="s">
        <v>54</v>
      </c>
      <c r="H71" s="194">
        <v>1</v>
      </c>
      <c r="I71" s="195">
        <v>50795</v>
      </c>
      <c r="J71" s="124">
        <f t="shared" si="17"/>
        <v>50795</v>
      </c>
      <c r="K71" s="12"/>
      <c r="L71" s="11"/>
      <c r="M71" s="111"/>
      <c r="N71" s="82"/>
      <c r="O71" s="80"/>
      <c r="P71" s="81" t="str">
        <f t="shared" si="15"/>
        <v>ERROR</v>
      </c>
      <c r="Q71" s="12"/>
    </row>
    <row r="72" spans="1:17" ht="30" customHeight="1" thickBot="1" x14ac:dyDescent="0.35">
      <c r="A72" s="3"/>
      <c r="B72" s="22"/>
      <c r="C72" s="169" t="s">
        <v>5</v>
      </c>
      <c r="D72" s="170"/>
      <c r="E72" s="170"/>
      <c r="F72" s="183"/>
      <c r="G72" s="125"/>
      <c r="H72" s="126"/>
      <c r="I72" s="127"/>
      <c r="J72" s="128">
        <f>SUM(J69:J71)</f>
        <v>162286</v>
      </c>
      <c r="K72" s="12"/>
      <c r="L72" s="11"/>
      <c r="M72" s="113">
        <f>SUM(M69:M71)</f>
        <v>0</v>
      </c>
      <c r="N72" s="113">
        <f>SUM(N69:N71)</f>
        <v>0</v>
      </c>
      <c r="O72" s="84">
        <f>SUM(O69:O71)</f>
        <v>0</v>
      </c>
      <c r="P72" s="85" t="str">
        <f>IF(OR(O72&lt;=0,O72&gt;$J72,COUNTIF(P69:P71,"ERROR")&gt;0),"ERROR","OK")</f>
        <v>ERROR</v>
      </c>
      <c r="Q72" s="12"/>
    </row>
    <row r="73" spans="1:17" ht="30" customHeight="1" thickBot="1" x14ac:dyDescent="0.35">
      <c r="A73" s="3"/>
      <c r="B73" s="22"/>
      <c r="C73" s="145"/>
      <c r="D73" s="146"/>
      <c r="E73" s="146"/>
      <c r="F73" s="147"/>
      <c r="G73" s="146"/>
      <c r="H73" s="148"/>
      <c r="I73" s="149"/>
      <c r="J73" s="130"/>
      <c r="K73" s="12"/>
      <c r="L73" s="11"/>
      <c r="M73" s="131"/>
      <c r="O73" s="130"/>
      <c r="P73" s="132"/>
      <c r="Q73" s="12"/>
    </row>
    <row r="74" spans="1:17" ht="30" customHeight="1" thickBot="1" x14ac:dyDescent="0.35">
      <c r="A74" s="3"/>
      <c r="B74" s="19"/>
      <c r="C74" s="155"/>
      <c r="D74" s="156"/>
      <c r="E74" s="156"/>
      <c r="F74" s="157" t="s">
        <v>41</v>
      </c>
      <c r="G74" s="158"/>
      <c r="H74" s="156"/>
      <c r="I74" s="159"/>
      <c r="J74" s="160"/>
      <c r="K74" s="12"/>
      <c r="L74" s="11"/>
      <c r="M74" s="87"/>
      <c r="N74" s="88"/>
      <c r="O74" s="89"/>
      <c r="P74" s="86"/>
      <c r="Q74" s="12"/>
    </row>
    <row r="75" spans="1:17" x14ac:dyDescent="0.3">
      <c r="A75" s="3"/>
      <c r="B75" s="19"/>
      <c r="C75" s="205">
        <v>52</v>
      </c>
      <c r="D75" s="233" t="s">
        <v>116</v>
      </c>
      <c r="E75" s="234"/>
      <c r="F75" s="206" t="s">
        <v>117</v>
      </c>
      <c r="G75" s="207" t="s">
        <v>46</v>
      </c>
      <c r="H75" s="122">
        <v>1</v>
      </c>
      <c r="I75" s="208">
        <v>17297</v>
      </c>
      <c r="J75" s="209">
        <f t="shared" ref="J75:J82" si="18">+I75*H75</f>
        <v>17297</v>
      </c>
      <c r="K75" s="12"/>
      <c r="L75" s="11"/>
      <c r="M75" s="111"/>
      <c r="N75" s="82">
        <f t="shared" ref="N75:N82" si="19">ROUND((+M75),0)</f>
        <v>0</v>
      </c>
      <c r="O75" s="80">
        <f t="shared" ref="O75:O82" si="20">ROUND((N75*$H75),0)</f>
        <v>0</v>
      </c>
      <c r="P75" s="81" t="str">
        <f t="shared" ref="P75:P82" si="21">IF(OR(O75&lt;=0,O75&gt;$J75),"ERROR","OK")</f>
        <v>ERROR</v>
      </c>
      <c r="Q75" s="12"/>
    </row>
    <row r="76" spans="1:17" x14ac:dyDescent="0.3">
      <c r="A76" s="3"/>
      <c r="B76" s="19"/>
      <c r="C76" s="152">
        <v>53</v>
      </c>
      <c r="D76" s="235" t="s">
        <v>118</v>
      </c>
      <c r="E76" s="236"/>
      <c r="F76" s="197" t="s">
        <v>118</v>
      </c>
      <c r="G76" s="193" t="s">
        <v>46</v>
      </c>
      <c r="H76" s="194">
        <v>1</v>
      </c>
      <c r="I76" s="195">
        <v>18395</v>
      </c>
      <c r="J76" s="210">
        <f t="shared" si="18"/>
        <v>18395</v>
      </c>
      <c r="K76" s="12"/>
      <c r="L76" s="11"/>
      <c r="M76" s="111"/>
      <c r="N76" s="82">
        <f t="shared" si="19"/>
        <v>0</v>
      </c>
      <c r="O76" s="80">
        <f t="shared" si="20"/>
        <v>0</v>
      </c>
      <c r="P76" s="81" t="str">
        <f t="shared" si="21"/>
        <v>ERROR</v>
      </c>
      <c r="Q76" s="12"/>
    </row>
    <row r="77" spans="1:17" x14ac:dyDescent="0.3">
      <c r="A77" s="3"/>
      <c r="B77" s="19"/>
      <c r="C77" s="152">
        <v>54</v>
      </c>
      <c r="D77" s="235" t="s">
        <v>119</v>
      </c>
      <c r="E77" s="236"/>
      <c r="F77" s="197" t="s">
        <v>119</v>
      </c>
      <c r="G77" s="193" t="s">
        <v>46</v>
      </c>
      <c r="H77" s="194">
        <v>1</v>
      </c>
      <c r="I77" s="195">
        <v>21250</v>
      </c>
      <c r="J77" s="210">
        <f t="shared" si="18"/>
        <v>21250</v>
      </c>
      <c r="K77" s="12"/>
      <c r="L77" s="11"/>
      <c r="M77" s="111"/>
      <c r="N77" s="82">
        <f t="shared" si="19"/>
        <v>0</v>
      </c>
      <c r="O77" s="80">
        <f t="shared" si="20"/>
        <v>0</v>
      </c>
      <c r="P77" s="81" t="str">
        <f t="shared" si="21"/>
        <v>ERROR</v>
      </c>
      <c r="Q77" s="12"/>
    </row>
    <row r="78" spans="1:17" ht="43.5" customHeight="1" x14ac:dyDescent="0.3">
      <c r="A78" s="3"/>
      <c r="B78" s="19"/>
      <c r="C78" s="152">
        <v>55</v>
      </c>
      <c r="D78" s="235" t="s">
        <v>120</v>
      </c>
      <c r="E78" s="236"/>
      <c r="F78" s="197" t="s">
        <v>120</v>
      </c>
      <c r="G78" s="193" t="s">
        <v>46</v>
      </c>
      <c r="H78" s="194">
        <v>1</v>
      </c>
      <c r="I78" s="195">
        <v>26755</v>
      </c>
      <c r="J78" s="210">
        <f t="shared" si="18"/>
        <v>26755</v>
      </c>
      <c r="K78" s="12"/>
      <c r="L78" s="11"/>
      <c r="M78" s="111"/>
      <c r="N78" s="82">
        <f t="shared" si="19"/>
        <v>0</v>
      </c>
      <c r="O78" s="80">
        <f t="shared" si="20"/>
        <v>0</v>
      </c>
      <c r="P78" s="81" t="str">
        <f t="shared" si="21"/>
        <v>ERROR</v>
      </c>
      <c r="Q78" s="12"/>
    </row>
    <row r="79" spans="1:17" x14ac:dyDescent="0.3">
      <c r="A79" s="3"/>
      <c r="B79" s="19"/>
      <c r="C79" s="152">
        <v>56</v>
      </c>
      <c r="D79" s="235" t="s">
        <v>121</v>
      </c>
      <c r="E79" s="236"/>
      <c r="F79" s="197" t="s">
        <v>122</v>
      </c>
      <c r="G79" s="193" t="s">
        <v>46</v>
      </c>
      <c r="H79" s="194">
        <v>1</v>
      </c>
      <c r="I79" s="195">
        <v>22825</v>
      </c>
      <c r="J79" s="210">
        <f t="shared" si="18"/>
        <v>22825</v>
      </c>
      <c r="K79" s="12"/>
      <c r="L79" s="11"/>
      <c r="M79" s="111"/>
      <c r="N79" s="82">
        <f t="shared" si="19"/>
        <v>0</v>
      </c>
      <c r="O79" s="80">
        <f t="shared" si="20"/>
        <v>0</v>
      </c>
      <c r="P79" s="81" t="str">
        <f t="shared" si="21"/>
        <v>ERROR</v>
      </c>
      <c r="Q79" s="12"/>
    </row>
    <row r="80" spans="1:17" ht="45" customHeight="1" x14ac:dyDescent="0.3">
      <c r="A80" s="3"/>
      <c r="B80" s="19"/>
      <c r="C80" s="152">
        <v>57</v>
      </c>
      <c r="D80" s="235" t="s">
        <v>123</v>
      </c>
      <c r="E80" s="236"/>
      <c r="F80" s="199" t="s">
        <v>124</v>
      </c>
      <c r="G80" s="200" t="s">
        <v>46</v>
      </c>
      <c r="H80" s="201">
        <v>1</v>
      </c>
      <c r="I80" s="202">
        <v>19325</v>
      </c>
      <c r="J80" s="213">
        <f t="shared" si="18"/>
        <v>19325</v>
      </c>
      <c r="K80" s="12"/>
      <c r="L80" s="11"/>
      <c r="M80" s="111"/>
      <c r="N80" s="82">
        <f t="shared" si="19"/>
        <v>0</v>
      </c>
      <c r="O80" s="80">
        <f t="shared" si="20"/>
        <v>0</v>
      </c>
      <c r="P80" s="81" t="str">
        <f t="shared" si="21"/>
        <v>ERROR</v>
      </c>
      <c r="Q80" s="12"/>
    </row>
    <row r="81" spans="1:17" ht="45" customHeight="1" x14ac:dyDescent="0.3">
      <c r="A81" s="3"/>
      <c r="B81" s="19"/>
      <c r="C81" s="152">
        <v>58</v>
      </c>
      <c r="D81" s="235" t="s">
        <v>125</v>
      </c>
      <c r="E81" s="236"/>
      <c r="F81" s="214" t="s">
        <v>125</v>
      </c>
      <c r="G81" s="215" t="s">
        <v>46</v>
      </c>
      <c r="H81" s="139">
        <v>1</v>
      </c>
      <c r="I81" s="203">
        <v>18755</v>
      </c>
      <c r="J81" s="216">
        <f t="shared" si="18"/>
        <v>18755</v>
      </c>
      <c r="K81" s="12"/>
      <c r="L81" s="11"/>
      <c r="M81" s="111"/>
      <c r="N81" s="82">
        <f t="shared" si="19"/>
        <v>0</v>
      </c>
      <c r="O81" s="80">
        <f t="shared" si="20"/>
        <v>0</v>
      </c>
      <c r="P81" s="81" t="str">
        <f t="shared" si="21"/>
        <v>ERROR</v>
      </c>
      <c r="Q81" s="12"/>
    </row>
    <row r="82" spans="1:17" ht="17.25" thickBot="1" x14ac:dyDescent="0.35">
      <c r="A82" s="3"/>
      <c r="B82" s="19"/>
      <c r="C82" s="198">
        <v>59</v>
      </c>
      <c r="D82" s="235" t="s">
        <v>126</v>
      </c>
      <c r="E82" s="236"/>
      <c r="F82" s="214" t="s">
        <v>126</v>
      </c>
      <c r="G82" s="215" t="s">
        <v>46</v>
      </c>
      <c r="H82" s="139">
        <v>1</v>
      </c>
      <c r="I82" s="203">
        <v>53415</v>
      </c>
      <c r="J82" s="217">
        <f t="shared" si="18"/>
        <v>53415</v>
      </c>
      <c r="K82" s="12"/>
      <c r="L82" s="11"/>
      <c r="M82" s="111"/>
      <c r="N82" s="82">
        <f t="shared" si="19"/>
        <v>0</v>
      </c>
      <c r="O82" s="80">
        <f t="shared" si="20"/>
        <v>0</v>
      </c>
      <c r="P82" s="81" t="str">
        <f t="shared" si="21"/>
        <v>ERROR</v>
      </c>
      <c r="Q82" s="12"/>
    </row>
    <row r="83" spans="1:17" ht="30" customHeight="1" thickBot="1" x14ac:dyDescent="0.35">
      <c r="A83" s="3"/>
      <c r="B83" s="22"/>
      <c r="C83" s="211" t="s">
        <v>5</v>
      </c>
      <c r="D83" s="170"/>
      <c r="E83" s="170"/>
      <c r="F83" s="171"/>
      <c r="G83" s="212"/>
      <c r="H83" s="173"/>
      <c r="I83" s="174"/>
      <c r="J83" s="218">
        <f>SUM(J75:J82)</f>
        <v>198017</v>
      </c>
      <c r="K83" s="12"/>
      <c r="L83" s="11"/>
      <c r="M83" s="113">
        <f>SUM(M75:M82)</f>
        <v>0</v>
      </c>
      <c r="N83" s="113">
        <f>SUM(N75:N82)</f>
        <v>0</v>
      </c>
      <c r="O83" s="84">
        <f>SUM(O75:O82)</f>
        <v>0</v>
      </c>
      <c r="P83" s="85" t="str">
        <f>IF(OR(O83&lt;=0,O83&gt;$J83,COUNTIF(P75:P82,"ERROR")&gt;0),"ERROR","OK")</f>
        <v>ERROR</v>
      </c>
      <c r="Q83" s="12"/>
    </row>
    <row r="84" spans="1:17" ht="30" customHeight="1" thickBot="1" x14ac:dyDescent="0.35">
      <c r="A84" s="3"/>
      <c r="B84" s="22"/>
      <c r="C84" s="169"/>
      <c r="D84" s="170"/>
      <c r="E84" s="170"/>
      <c r="F84" s="171"/>
      <c r="G84" s="172"/>
      <c r="H84" s="173"/>
      <c r="I84" s="174"/>
      <c r="J84" s="175"/>
      <c r="K84" s="12"/>
      <c r="L84" s="11"/>
      <c r="M84" s="176"/>
      <c r="N84" s="228"/>
      <c r="O84" s="130"/>
      <c r="P84" s="132"/>
      <c r="Q84" s="12"/>
    </row>
    <row r="85" spans="1:17" ht="30" customHeight="1" thickBot="1" x14ac:dyDescent="0.35">
      <c r="A85" s="3"/>
      <c r="B85" s="22"/>
      <c r="C85" s="155"/>
      <c r="D85" s="219"/>
      <c r="E85" s="219"/>
      <c r="F85" s="220" t="s">
        <v>42</v>
      </c>
      <c r="G85" s="221"/>
      <c r="H85" s="219"/>
      <c r="I85" s="222"/>
      <c r="J85" s="223"/>
      <c r="K85" s="12"/>
      <c r="L85" s="11"/>
      <c r="M85" s="87"/>
      <c r="N85" s="88"/>
      <c r="O85" s="89"/>
      <c r="P85" s="86"/>
      <c r="Q85" s="12"/>
    </row>
    <row r="86" spans="1:17" ht="30" customHeight="1" x14ac:dyDescent="0.3">
      <c r="A86" s="3"/>
      <c r="B86" s="22"/>
      <c r="C86" s="152">
        <v>61</v>
      </c>
      <c r="D86" s="235" t="s">
        <v>127</v>
      </c>
      <c r="E86" s="236"/>
      <c r="F86" s="214" t="s">
        <v>127</v>
      </c>
      <c r="G86" s="215" t="s">
        <v>54</v>
      </c>
      <c r="H86" s="139">
        <v>1</v>
      </c>
      <c r="I86" s="203">
        <v>16200</v>
      </c>
      <c r="J86" s="216">
        <f t="shared" ref="J86:J91" si="22">+I86*H86</f>
        <v>16200</v>
      </c>
      <c r="K86" s="12"/>
      <c r="L86" s="11"/>
      <c r="M86" s="111"/>
      <c r="N86" s="82">
        <f t="shared" ref="N86:N91" si="23">ROUND((+M86),0)</f>
        <v>0</v>
      </c>
      <c r="O86" s="80">
        <f t="shared" ref="O86:O91" si="24">ROUND((N86*$H86),0)</f>
        <v>0</v>
      </c>
      <c r="P86" s="81" t="str">
        <f t="shared" ref="P86:P91" si="25">IF(OR(O86&lt;=0,O86&gt;$J86),"ERROR","OK")</f>
        <v>ERROR</v>
      </c>
      <c r="Q86" s="12"/>
    </row>
    <row r="87" spans="1:17" ht="30" customHeight="1" x14ac:dyDescent="0.3">
      <c r="A87" s="3"/>
      <c r="B87" s="22"/>
      <c r="C87" s="152">
        <v>62</v>
      </c>
      <c r="D87" s="235" t="s">
        <v>128</v>
      </c>
      <c r="E87" s="236"/>
      <c r="F87" s="214" t="s">
        <v>129</v>
      </c>
      <c r="G87" s="215" t="s">
        <v>46</v>
      </c>
      <c r="H87" s="139">
        <v>1</v>
      </c>
      <c r="I87" s="203">
        <v>45200</v>
      </c>
      <c r="J87" s="216">
        <f t="shared" si="22"/>
        <v>45200</v>
      </c>
      <c r="K87" s="12"/>
      <c r="L87" s="11"/>
      <c r="M87" s="111"/>
      <c r="N87" s="82">
        <f t="shared" si="23"/>
        <v>0</v>
      </c>
      <c r="O87" s="80">
        <f t="shared" si="24"/>
        <v>0</v>
      </c>
      <c r="P87" s="81" t="str">
        <f t="shared" si="25"/>
        <v>ERROR</v>
      </c>
      <c r="Q87" s="12"/>
    </row>
    <row r="88" spans="1:17" ht="30" customHeight="1" x14ac:dyDescent="0.3">
      <c r="A88" s="3"/>
      <c r="B88" s="22"/>
      <c r="C88" s="152">
        <v>63</v>
      </c>
      <c r="D88" s="235" t="s">
        <v>130</v>
      </c>
      <c r="E88" s="236"/>
      <c r="F88" s="214" t="s">
        <v>130</v>
      </c>
      <c r="G88" s="215" t="s">
        <v>46</v>
      </c>
      <c r="H88" s="139">
        <v>1</v>
      </c>
      <c r="I88" s="203">
        <v>28225</v>
      </c>
      <c r="J88" s="216">
        <f t="shared" si="22"/>
        <v>28225</v>
      </c>
      <c r="K88" s="12"/>
      <c r="L88" s="11"/>
      <c r="M88" s="111"/>
      <c r="N88" s="82">
        <f t="shared" si="23"/>
        <v>0</v>
      </c>
      <c r="O88" s="80">
        <f t="shared" si="24"/>
        <v>0</v>
      </c>
      <c r="P88" s="81" t="str">
        <f t="shared" si="25"/>
        <v>ERROR</v>
      </c>
      <c r="Q88" s="12"/>
    </row>
    <row r="89" spans="1:17" ht="30" customHeight="1" x14ac:dyDescent="0.3">
      <c r="A89" s="3"/>
      <c r="B89" s="22"/>
      <c r="C89" s="152">
        <v>64</v>
      </c>
      <c r="D89" s="235" t="s">
        <v>131</v>
      </c>
      <c r="E89" s="236"/>
      <c r="F89" s="214" t="s">
        <v>132</v>
      </c>
      <c r="G89" s="215" t="s">
        <v>46</v>
      </c>
      <c r="H89" s="139">
        <v>1</v>
      </c>
      <c r="I89" s="203">
        <v>78560</v>
      </c>
      <c r="J89" s="216">
        <f t="shared" si="22"/>
        <v>78560</v>
      </c>
      <c r="K89" s="12"/>
      <c r="L89" s="11"/>
      <c r="M89" s="111"/>
      <c r="N89" s="82">
        <f t="shared" si="23"/>
        <v>0</v>
      </c>
      <c r="O89" s="80">
        <f t="shared" si="24"/>
        <v>0</v>
      </c>
      <c r="P89" s="81" t="str">
        <f t="shared" si="25"/>
        <v>ERROR</v>
      </c>
      <c r="Q89" s="12"/>
    </row>
    <row r="90" spans="1:17" ht="30" customHeight="1" x14ac:dyDescent="0.3">
      <c r="A90" s="3"/>
      <c r="B90" s="22"/>
      <c r="C90" s="152">
        <v>65</v>
      </c>
      <c r="D90" s="235" t="s">
        <v>133</v>
      </c>
      <c r="E90" s="236"/>
      <c r="F90" s="214" t="s">
        <v>134</v>
      </c>
      <c r="G90" s="215" t="s">
        <v>54</v>
      </c>
      <c r="H90" s="139">
        <v>1</v>
      </c>
      <c r="I90" s="203">
        <v>15750</v>
      </c>
      <c r="J90" s="216">
        <f t="shared" si="22"/>
        <v>15750</v>
      </c>
      <c r="K90" s="12"/>
      <c r="L90" s="11"/>
      <c r="M90" s="111"/>
      <c r="N90" s="82">
        <f t="shared" si="23"/>
        <v>0</v>
      </c>
      <c r="O90" s="80">
        <f t="shared" si="24"/>
        <v>0</v>
      </c>
      <c r="P90" s="81" t="str">
        <f t="shared" si="25"/>
        <v>ERROR</v>
      </c>
      <c r="Q90" s="12"/>
    </row>
    <row r="91" spans="1:17" ht="30" customHeight="1" x14ac:dyDescent="0.3">
      <c r="A91" s="3"/>
      <c r="B91" s="22"/>
      <c r="C91" s="198">
        <v>66</v>
      </c>
      <c r="D91" s="237" t="s">
        <v>135</v>
      </c>
      <c r="E91" s="238"/>
      <c r="F91" s="224" t="s">
        <v>136</v>
      </c>
      <c r="G91" s="225" t="s">
        <v>46</v>
      </c>
      <c r="H91" s="226">
        <v>1</v>
      </c>
      <c r="I91" s="227">
        <v>115845</v>
      </c>
      <c r="J91" s="216">
        <f t="shared" si="22"/>
        <v>115845</v>
      </c>
      <c r="K91" s="12"/>
      <c r="L91" s="11"/>
      <c r="M91" s="111"/>
      <c r="N91" s="82">
        <f t="shared" si="23"/>
        <v>0</v>
      </c>
      <c r="O91" s="80">
        <f t="shared" si="24"/>
        <v>0</v>
      </c>
      <c r="P91" s="81" t="str">
        <f t="shared" si="25"/>
        <v>ERROR</v>
      </c>
      <c r="Q91" s="12"/>
    </row>
    <row r="92" spans="1:17" ht="30" customHeight="1" thickBot="1" x14ac:dyDescent="0.35">
      <c r="A92" s="3"/>
      <c r="B92" s="22"/>
      <c r="C92" s="145" t="s">
        <v>5</v>
      </c>
      <c r="D92" s="146"/>
      <c r="E92" s="146"/>
      <c r="F92" s="147"/>
      <c r="G92" s="172"/>
      <c r="H92" s="148"/>
      <c r="I92" s="204"/>
      <c r="J92" s="138">
        <f>SUM(J86:J91)</f>
        <v>299780</v>
      </c>
      <c r="K92" s="12"/>
      <c r="L92" s="11"/>
      <c r="M92" s="113">
        <f>SUM(M86:M91)</f>
        <v>0</v>
      </c>
      <c r="N92" s="165"/>
      <c r="O92" s="166"/>
      <c r="P92" s="132"/>
      <c r="Q92" s="12"/>
    </row>
    <row r="93" spans="1:17" ht="30" customHeight="1" thickBot="1" x14ac:dyDescent="0.35">
      <c r="A93" s="3"/>
      <c r="B93" s="22"/>
      <c r="C93" s="169"/>
      <c r="D93" s="170"/>
      <c r="E93" s="170"/>
      <c r="F93" s="171"/>
      <c r="G93" s="172"/>
      <c r="H93" s="173"/>
      <c r="I93" s="174"/>
      <c r="J93" s="175"/>
      <c r="K93" s="12"/>
      <c r="L93" s="11"/>
      <c r="M93" s="164"/>
      <c r="N93" s="165"/>
      <c r="O93" s="166"/>
      <c r="P93" s="132"/>
      <c r="Q93" s="12"/>
    </row>
    <row r="94" spans="1:17" ht="30" customHeight="1" thickBot="1" x14ac:dyDescent="0.35">
      <c r="A94" s="3"/>
      <c r="B94" s="22"/>
      <c r="C94" s="155"/>
      <c r="D94" s="156"/>
      <c r="E94" s="156"/>
      <c r="F94" s="157" t="s">
        <v>43</v>
      </c>
      <c r="G94" s="158"/>
      <c r="H94" s="156"/>
      <c r="I94" s="159"/>
      <c r="J94" s="160"/>
      <c r="K94" s="12"/>
      <c r="L94" s="11"/>
      <c r="M94" s="87"/>
      <c r="N94" s="88"/>
      <c r="O94" s="89"/>
      <c r="P94" s="86"/>
      <c r="Q94" s="12"/>
    </row>
    <row r="95" spans="1:17" ht="30" customHeight="1" thickBot="1" x14ac:dyDescent="0.35">
      <c r="A95" s="3"/>
      <c r="B95" s="22"/>
      <c r="C95" s="152">
        <v>68</v>
      </c>
      <c r="D95" s="231" t="s">
        <v>137</v>
      </c>
      <c r="E95" s="232"/>
      <c r="F95" s="214" t="s">
        <v>137</v>
      </c>
      <c r="G95" s="207" t="s">
        <v>46</v>
      </c>
      <c r="H95" s="122">
        <v>1</v>
      </c>
      <c r="I95" s="208">
        <v>46605</v>
      </c>
      <c r="J95" s="154">
        <f t="shared" ref="J95:J101" si="26">+I95*H95</f>
        <v>46605</v>
      </c>
      <c r="K95" s="12"/>
      <c r="L95" s="11"/>
      <c r="M95" s="111"/>
      <c r="N95" s="82">
        <f t="shared" ref="N95:N101" si="27">ROUND((+M95),0)</f>
        <v>0</v>
      </c>
      <c r="O95" s="80">
        <f t="shared" ref="O95:O101" si="28">ROUND((N95*$H95),0)</f>
        <v>0</v>
      </c>
      <c r="P95" s="81" t="str">
        <f t="shared" ref="P95:P101" si="29">IF(OR(O95&lt;=0,O95&gt;$J95),"ERROR","OK")</f>
        <v>ERROR</v>
      </c>
      <c r="Q95" s="12"/>
    </row>
    <row r="96" spans="1:17" ht="30" customHeight="1" thickBot="1" x14ac:dyDescent="0.35">
      <c r="A96" s="3"/>
      <c r="B96" s="22"/>
      <c r="C96" s="152">
        <v>69</v>
      </c>
      <c r="D96" s="231" t="s">
        <v>138</v>
      </c>
      <c r="E96" s="232"/>
      <c r="F96" s="214" t="s">
        <v>138</v>
      </c>
      <c r="G96" s="207" t="s">
        <v>46</v>
      </c>
      <c r="H96" s="122">
        <v>1</v>
      </c>
      <c r="I96" s="208">
        <v>53150</v>
      </c>
      <c r="J96" s="154">
        <f t="shared" si="26"/>
        <v>53150</v>
      </c>
      <c r="K96" s="12"/>
      <c r="L96" s="11"/>
      <c r="M96" s="111"/>
      <c r="N96" s="82">
        <f t="shared" si="27"/>
        <v>0</v>
      </c>
      <c r="O96" s="80">
        <f t="shared" si="28"/>
        <v>0</v>
      </c>
      <c r="P96" s="81" t="str">
        <f t="shared" si="29"/>
        <v>ERROR</v>
      </c>
      <c r="Q96" s="12"/>
    </row>
    <row r="97" spans="1:17" ht="30" customHeight="1" thickBot="1" x14ac:dyDescent="0.35">
      <c r="A97" s="3"/>
      <c r="B97" s="22"/>
      <c r="C97" s="152">
        <v>70</v>
      </c>
      <c r="D97" s="231" t="s">
        <v>139</v>
      </c>
      <c r="E97" s="232"/>
      <c r="F97" s="214" t="s">
        <v>139</v>
      </c>
      <c r="G97" s="207" t="s">
        <v>54</v>
      </c>
      <c r="H97" s="122">
        <v>1</v>
      </c>
      <c r="I97" s="208">
        <v>7660</v>
      </c>
      <c r="J97" s="154">
        <f t="shared" si="26"/>
        <v>7660</v>
      </c>
      <c r="K97" s="12"/>
      <c r="L97" s="11"/>
      <c r="M97" s="111"/>
      <c r="N97" s="82">
        <f t="shared" si="27"/>
        <v>0</v>
      </c>
      <c r="O97" s="80">
        <f t="shared" si="28"/>
        <v>0</v>
      </c>
      <c r="P97" s="81" t="str">
        <f t="shared" si="29"/>
        <v>ERROR</v>
      </c>
      <c r="Q97" s="12"/>
    </row>
    <row r="98" spans="1:17" ht="30" customHeight="1" thickBot="1" x14ac:dyDescent="0.35">
      <c r="A98" s="3"/>
      <c r="B98" s="22"/>
      <c r="C98" s="152">
        <v>71</v>
      </c>
      <c r="D98" s="231" t="s">
        <v>140</v>
      </c>
      <c r="E98" s="232"/>
      <c r="F98" s="214" t="s">
        <v>140</v>
      </c>
      <c r="G98" s="207" t="s">
        <v>54</v>
      </c>
      <c r="H98" s="122">
        <v>1</v>
      </c>
      <c r="I98" s="208">
        <v>8625</v>
      </c>
      <c r="J98" s="154">
        <f t="shared" si="26"/>
        <v>8625</v>
      </c>
      <c r="K98" s="12"/>
      <c r="L98" s="11"/>
      <c r="M98" s="111"/>
      <c r="N98" s="82">
        <f t="shared" si="27"/>
        <v>0</v>
      </c>
      <c r="O98" s="80">
        <f t="shared" si="28"/>
        <v>0</v>
      </c>
      <c r="P98" s="81" t="str">
        <f t="shared" si="29"/>
        <v>ERROR</v>
      </c>
      <c r="Q98" s="12"/>
    </row>
    <row r="99" spans="1:17" ht="30" customHeight="1" thickBot="1" x14ac:dyDescent="0.35">
      <c r="A99" s="3"/>
      <c r="B99" s="22"/>
      <c r="C99" s="152">
        <v>72</v>
      </c>
      <c r="D99" s="231" t="s">
        <v>141</v>
      </c>
      <c r="E99" s="232"/>
      <c r="F99" s="214" t="s">
        <v>141</v>
      </c>
      <c r="G99" s="207" t="s">
        <v>54</v>
      </c>
      <c r="H99" s="122">
        <v>1</v>
      </c>
      <c r="I99" s="208">
        <v>10780</v>
      </c>
      <c r="J99" s="154">
        <f t="shared" si="26"/>
        <v>10780</v>
      </c>
      <c r="K99" s="12"/>
      <c r="L99" s="11"/>
      <c r="M99" s="111"/>
      <c r="N99" s="82">
        <f t="shared" si="27"/>
        <v>0</v>
      </c>
      <c r="O99" s="80">
        <f t="shared" si="28"/>
        <v>0</v>
      </c>
      <c r="P99" s="81" t="str">
        <f t="shared" si="29"/>
        <v>ERROR</v>
      </c>
      <c r="Q99" s="12"/>
    </row>
    <row r="100" spans="1:17" ht="30" customHeight="1" thickBot="1" x14ac:dyDescent="0.35">
      <c r="A100" s="3"/>
      <c r="B100" s="22"/>
      <c r="C100" s="152">
        <v>73</v>
      </c>
      <c r="D100" s="231" t="s">
        <v>142</v>
      </c>
      <c r="E100" s="232"/>
      <c r="F100" s="214" t="s">
        <v>142</v>
      </c>
      <c r="G100" s="207" t="s">
        <v>46</v>
      </c>
      <c r="H100" s="122">
        <v>1</v>
      </c>
      <c r="I100" s="208">
        <v>57811</v>
      </c>
      <c r="J100" s="154">
        <f t="shared" si="26"/>
        <v>57811</v>
      </c>
      <c r="K100" s="12"/>
      <c r="L100" s="11"/>
      <c r="M100" s="111"/>
      <c r="N100" s="82">
        <f t="shared" si="27"/>
        <v>0</v>
      </c>
      <c r="O100" s="80">
        <f t="shared" si="28"/>
        <v>0</v>
      </c>
      <c r="P100" s="81" t="str">
        <f t="shared" si="29"/>
        <v>ERROR</v>
      </c>
      <c r="Q100" s="12"/>
    </row>
    <row r="101" spans="1:17" ht="30" customHeight="1" x14ac:dyDescent="0.3">
      <c r="A101" s="3"/>
      <c r="B101" s="22"/>
      <c r="C101" s="152">
        <v>74</v>
      </c>
      <c r="D101" s="233" t="s">
        <v>143</v>
      </c>
      <c r="E101" s="234"/>
      <c r="F101" s="214" t="s">
        <v>143</v>
      </c>
      <c r="G101" s="207" t="s">
        <v>46</v>
      </c>
      <c r="H101" s="122">
        <v>1</v>
      </c>
      <c r="I101" s="208">
        <v>99250</v>
      </c>
      <c r="J101" s="154">
        <f t="shared" si="26"/>
        <v>99250</v>
      </c>
      <c r="K101" s="12"/>
      <c r="L101" s="11"/>
      <c r="M101" s="111"/>
      <c r="N101" s="82">
        <f t="shared" si="27"/>
        <v>0</v>
      </c>
      <c r="O101" s="80">
        <f t="shared" si="28"/>
        <v>0</v>
      </c>
      <c r="P101" s="81" t="str">
        <f t="shared" si="29"/>
        <v>ERROR</v>
      </c>
      <c r="Q101" s="12"/>
    </row>
    <row r="102" spans="1:17" ht="30" customHeight="1" thickBot="1" x14ac:dyDescent="0.35">
      <c r="A102" s="3"/>
      <c r="B102" s="22"/>
      <c r="C102" s="140" t="s">
        <v>5</v>
      </c>
      <c r="D102" s="141"/>
      <c r="E102" s="141"/>
      <c r="F102" s="142"/>
      <c r="G102" s="153"/>
      <c r="H102" s="143"/>
      <c r="I102" s="144"/>
      <c r="J102" s="138">
        <f>SUM(J95:J101)</f>
        <v>283881</v>
      </c>
      <c r="K102" s="12"/>
      <c r="L102" s="11"/>
      <c r="M102" s="113">
        <f>SUM(M95:M101)</f>
        <v>0</v>
      </c>
      <c r="N102" s="165"/>
      <c r="O102" s="166"/>
      <c r="P102" s="132"/>
      <c r="Q102" s="12"/>
    </row>
    <row r="103" spans="1:17" ht="30" customHeight="1" thickBot="1" x14ac:dyDescent="0.35">
      <c r="A103" s="3"/>
      <c r="B103" s="22"/>
      <c r="C103" s="169"/>
      <c r="D103" s="170"/>
      <c r="E103" s="170"/>
      <c r="F103" s="171"/>
      <c r="G103" s="172"/>
      <c r="H103" s="173"/>
      <c r="I103" s="174"/>
      <c r="J103" s="138"/>
      <c r="K103" s="12"/>
      <c r="L103" s="11"/>
      <c r="M103" s="164"/>
      <c r="N103" s="165"/>
      <c r="O103" s="166"/>
      <c r="P103" s="132"/>
      <c r="Q103" s="12"/>
    </row>
    <row r="104" spans="1:17" ht="30" customHeight="1" thickBot="1" x14ac:dyDescent="0.35">
      <c r="A104" s="3"/>
      <c r="B104" s="22"/>
      <c r="C104" s="155"/>
      <c r="D104" s="156"/>
      <c r="E104" s="156"/>
      <c r="F104" s="157" t="s">
        <v>43</v>
      </c>
      <c r="G104" s="158"/>
      <c r="H104" s="156"/>
      <c r="I104" s="159"/>
      <c r="J104" s="160"/>
      <c r="K104" s="12"/>
      <c r="L104" s="11"/>
      <c r="M104" s="87"/>
      <c r="N104" s="165"/>
      <c r="O104" s="166"/>
      <c r="P104" s="132"/>
      <c r="Q104" s="12"/>
    </row>
    <row r="105" spans="1:17" ht="30" customHeight="1" thickBot="1" x14ac:dyDescent="0.35">
      <c r="A105" s="3"/>
      <c r="B105" s="22"/>
      <c r="C105" s="152">
        <v>76</v>
      </c>
      <c r="D105" s="231" t="s">
        <v>144</v>
      </c>
      <c r="E105" s="232"/>
      <c r="F105" s="214" t="s">
        <v>145</v>
      </c>
      <c r="G105" s="207" t="s">
        <v>49</v>
      </c>
      <c r="H105" s="122">
        <v>1</v>
      </c>
      <c r="I105" s="208">
        <v>108321</v>
      </c>
      <c r="J105" s="154">
        <f t="shared" ref="J105:J201" si="30">+I105*H105</f>
        <v>108321</v>
      </c>
      <c r="K105" s="12"/>
      <c r="L105" s="11"/>
      <c r="M105" s="111"/>
      <c r="N105" s="82">
        <f t="shared" ref="N105" si="31">ROUND((+M105),0)</f>
        <v>0</v>
      </c>
      <c r="O105" s="166"/>
      <c r="P105" s="132"/>
      <c r="Q105" s="12"/>
    </row>
    <row r="106" spans="1:17" ht="30" customHeight="1" thickBot="1" x14ac:dyDescent="0.35">
      <c r="A106" s="3"/>
      <c r="B106" s="22"/>
      <c r="C106" s="152">
        <v>77</v>
      </c>
      <c r="D106" s="231" t="s">
        <v>146</v>
      </c>
      <c r="E106" s="232"/>
      <c r="F106" s="214" t="s">
        <v>146</v>
      </c>
      <c r="G106" s="207" t="s">
        <v>49</v>
      </c>
      <c r="H106" s="122">
        <v>1</v>
      </c>
      <c r="I106" s="208">
        <v>19755</v>
      </c>
      <c r="J106" s="154">
        <f t="shared" si="30"/>
        <v>19755</v>
      </c>
      <c r="K106" s="12"/>
      <c r="L106" s="11"/>
      <c r="M106" s="111"/>
      <c r="N106" s="165"/>
      <c r="O106" s="166"/>
      <c r="P106" s="132"/>
      <c r="Q106" s="12"/>
    </row>
    <row r="107" spans="1:17" ht="30" customHeight="1" thickBot="1" x14ac:dyDescent="0.35">
      <c r="A107" s="3"/>
      <c r="B107" s="22"/>
      <c r="C107" s="152">
        <v>78</v>
      </c>
      <c r="D107" s="231" t="s">
        <v>147</v>
      </c>
      <c r="E107" s="232"/>
      <c r="F107" s="214" t="s">
        <v>148</v>
      </c>
      <c r="G107" s="207" t="s">
        <v>49</v>
      </c>
      <c r="H107" s="122">
        <v>1</v>
      </c>
      <c r="I107" s="208">
        <v>26656</v>
      </c>
      <c r="J107" s="154">
        <f t="shared" si="30"/>
        <v>26656</v>
      </c>
      <c r="K107" s="12"/>
      <c r="L107" s="11"/>
      <c r="M107" s="111"/>
      <c r="N107" s="165"/>
      <c r="O107" s="166"/>
      <c r="P107" s="132"/>
      <c r="Q107" s="12"/>
    </row>
    <row r="108" spans="1:17" ht="30" customHeight="1" thickBot="1" x14ac:dyDescent="0.35">
      <c r="A108" s="3"/>
      <c r="B108" s="22"/>
      <c r="C108" s="152">
        <v>79</v>
      </c>
      <c r="D108" s="231" t="s">
        <v>149</v>
      </c>
      <c r="E108" s="232"/>
      <c r="F108" s="214" t="s">
        <v>150</v>
      </c>
      <c r="G108" s="207" t="s">
        <v>151</v>
      </c>
      <c r="H108" s="122">
        <v>1</v>
      </c>
      <c r="I108" s="208">
        <v>70615</v>
      </c>
      <c r="J108" s="154">
        <f t="shared" si="30"/>
        <v>70615</v>
      </c>
      <c r="K108" s="12"/>
      <c r="L108" s="11"/>
      <c r="M108" s="111"/>
      <c r="N108" s="165"/>
      <c r="O108" s="166"/>
      <c r="P108" s="132"/>
      <c r="Q108" s="12"/>
    </row>
    <row r="109" spans="1:17" ht="30" customHeight="1" thickBot="1" x14ac:dyDescent="0.35">
      <c r="A109" s="3"/>
      <c r="B109" s="22"/>
      <c r="C109" s="152">
        <v>80</v>
      </c>
      <c r="D109" s="231" t="s">
        <v>152</v>
      </c>
      <c r="E109" s="232"/>
      <c r="F109" s="214" t="s">
        <v>152</v>
      </c>
      <c r="G109" s="207" t="s">
        <v>49</v>
      </c>
      <c r="H109" s="122">
        <v>1</v>
      </c>
      <c r="I109" s="208">
        <v>15750</v>
      </c>
      <c r="J109" s="154">
        <f t="shared" si="30"/>
        <v>15750</v>
      </c>
      <c r="K109" s="12"/>
      <c r="L109" s="11"/>
      <c r="M109" s="111"/>
      <c r="N109" s="165"/>
      <c r="O109" s="166"/>
      <c r="P109" s="132"/>
      <c r="Q109" s="12"/>
    </row>
    <row r="110" spans="1:17" ht="30" customHeight="1" thickBot="1" x14ac:dyDescent="0.35">
      <c r="A110" s="3"/>
      <c r="B110" s="22"/>
      <c r="C110" s="152">
        <v>81</v>
      </c>
      <c r="D110" s="231" t="s">
        <v>153</v>
      </c>
      <c r="E110" s="232"/>
      <c r="F110" s="214" t="s">
        <v>154</v>
      </c>
      <c r="G110" s="207" t="s">
        <v>49</v>
      </c>
      <c r="H110" s="122">
        <v>1</v>
      </c>
      <c r="I110" s="208">
        <v>114784</v>
      </c>
      <c r="J110" s="154">
        <f t="shared" si="30"/>
        <v>114784</v>
      </c>
      <c r="K110" s="12"/>
      <c r="L110" s="11"/>
      <c r="M110" s="111"/>
      <c r="N110" s="165"/>
      <c r="O110" s="166"/>
      <c r="P110" s="132"/>
      <c r="Q110" s="12"/>
    </row>
    <row r="111" spans="1:17" ht="30" customHeight="1" thickBot="1" x14ac:dyDescent="0.35">
      <c r="A111" s="3"/>
      <c r="B111" s="22"/>
      <c r="C111" s="152">
        <v>82</v>
      </c>
      <c r="D111" s="231" t="s">
        <v>155</v>
      </c>
      <c r="E111" s="232"/>
      <c r="F111" s="214" t="s">
        <v>156</v>
      </c>
      <c r="G111" s="207" t="s">
        <v>151</v>
      </c>
      <c r="H111" s="122">
        <v>1</v>
      </c>
      <c r="I111" s="208">
        <v>26800</v>
      </c>
      <c r="J111" s="154">
        <f t="shared" si="30"/>
        <v>26800</v>
      </c>
      <c r="K111" s="12"/>
      <c r="L111" s="11"/>
      <c r="M111" s="111"/>
      <c r="N111" s="165"/>
      <c r="O111" s="166"/>
      <c r="P111" s="132"/>
      <c r="Q111" s="12"/>
    </row>
    <row r="112" spans="1:17" ht="30" customHeight="1" thickBot="1" x14ac:dyDescent="0.35">
      <c r="A112" s="3"/>
      <c r="B112" s="22"/>
      <c r="C112" s="152">
        <v>83</v>
      </c>
      <c r="D112" s="231" t="s">
        <v>157</v>
      </c>
      <c r="E112" s="232"/>
      <c r="F112" s="214" t="s">
        <v>158</v>
      </c>
      <c r="G112" s="207" t="s">
        <v>151</v>
      </c>
      <c r="H112" s="122">
        <v>1</v>
      </c>
      <c r="I112" s="208">
        <v>16175</v>
      </c>
      <c r="J112" s="154">
        <f t="shared" si="30"/>
        <v>16175</v>
      </c>
      <c r="K112" s="12"/>
      <c r="L112" s="11"/>
      <c r="M112" s="111"/>
      <c r="N112" s="165"/>
      <c r="O112" s="166"/>
      <c r="P112" s="132"/>
      <c r="Q112" s="12"/>
    </row>
    <row r="113" spans="1:17" ht="30" customHeight="1" thickBot="1" x14ac:dyDescent="0.35">
      <c r="A113" s="3"/>
      <c r="B113" s="22"/>
      <c r="C113" s="152">
        <v>84</v>
      </c>
      <c r="D113" s="231" t="s">
        <v>159</v>
      </c>
      <c r="E113" s="232"/>
      <c r="F113" s="214" t="s">
        <v>160</v>
      </c>
      <c r="G113" s="207" t="s">
        <v>151</v>
      </c>
      <c r="H113" s="122">
        <v>1</v>
      </c>
      <c r="I113" s="208">
        <v>24825</v>
      </c>
      <c r="J113" s="154">
        <f t="shared" si="30"/>
        <v>24825</v>
      </c>
      <c r="K113" s="12"/>
      <c r="L113" s="11"/>
      <c r="M113" s="111"/>
      <c r="N113" s="165"/>
      <c r="O113" s="166"/>
      <c r="P113" s="132"/>
      <c r="Q113" s="12"/>
    </row>
    <row r="114" spans="1:17" ht="30" customHeight="1" thickBot="1" x14ac:dyDescent="0.35">
      <c r="A114" s="3"/>
      <c r="B114" s="22"/>
      <c r="C114" s="152">
        <v>85</v>
      </c>
      <c r="D114" s="231" t="s">
        <v>161</v>
      </c>
      <c r="E114" s="232"/>
      <c r="F114" s="214" t="s">
        <v>162</v>
      </c>
      <c r="G114" s="207" t="s">
        <v>49</v>
      </c>
      <c r="H114" s="122">
        <v>1</v>
      </c>
      <c r="I114" s="208">
        <v>87500</v>
      </c>
      <c r="J114" s="154">
        <f t="shared" si="30"/>
        <v>87500</v>
      </c>
      <c r="K114" s="12"/>
      <c r="L114" s="11"/>
      <c r="M114" s="111"/>
      <c r="N114" s="165"/>
      <c r="O114" s="166"/>
      <c r="P114" s="132"/>
      <c r="Q114" s="12"/>
    </row>
    <row r="115" spans="1:17" ht="30" customHeight="1" thickBot="1" x14ac:dyDescent="0.35">
      <c r="A115" s="3"/>
      <c r="B115" s="22"/>
      <c r="C115" s="152">
        <v>86</v>
      </c>
      <c r="D115" s="231" t="s">
        <v>163</v>
      </c>
      <c r="E115" s="232"/>
      <c r="F115" s="214" t="s">
        <v>164</v>
      </c>
      <c r="G115" s="207" t="s">
        <v>49</v>
      </c>
      <c r="H115" s="122">
        <v>1</v>
      </c>
      <c r="I115" s="208">
        <v>62128</v>
      </c>
      <c r="J115" s="154">
        <f t="shared" si="30"/>
        <v>62128</v>
      </c>
      <c r="K115" s="12"/>
      <c r="L115" s="11"/>
      <c r="M115" s="111"/>
      <c r="N115" s="165"/>
      <c r="O115" s="166"/>
      <c r="P115" s="132"/>
      <c r="Q115" s="12"/>
    </row>
    <row r="116" spans="1:17" ht="30" customHeight="1" thickBot="1" x14ac:dyDescent="0.35">
      <c r="A116" s="3"/>
      <c r="B116" s="22"/>
      <c r="C116" s="152">
        <v>87</v>
      </c>
      <c r="D116" s="231" t="s">
        <v>165</v>
      </c>
      <c r="E116" s="232"/>
      <c r="F116" s="214" t="s">
        <v>166</v>
      </c>
      <c r="G116" s="207" t="s">
        <v>49</v>
      </c>
      <c r="H116" s="122">
        <v>1</v>
      </c>
      <c r="I116" s="208">
        <v>55616</v>
      </c>
      <c r="J116" s="154">
        <f t="shared" si="30"/>
        <v>55616</v>
      </c>
      <c r="K116" s="12"/>
      <c r="L116" s="11"/>
      <c r="M116" s="111"/>
      <c r="N116" s="165"/>
      <c r="O116" s="166"/>
      <c r="P116" s="132"/>
      <c r="Q116" s="12"/>
    </row>
    <row r="117" spans="1:17" ht="30" customHeight="1" thickBot="1" x14ac:dyDescent="0.35">
      <c r="A117" s="3"/>
      <c r="B117" s="22"/>
      <c r="C117" s="152">
        <v>88</v>
      </c>
      <c r="D117" s="231" t="s">
        <v>167</v>
      </c>
      <c r="E117" s="232"/>
      <c r="F117" s="214" t="s">
        <v>168</v>
      </c>
      <c r="G117" s="207" t="s">
        <v>169</v>
      </c>
      <c r="H117" s="122">
        <v>1</v>
      </c>
      <c r="I117" s="208">
        <v>68572</v>
      </c>
      <c r="J117" s="154">
        <f t="shared" si="30"/>
        <v>68572</v>
      </c>
      <c r="K117" s="12"/>
      <c r="L117" s="11"/>
      <c r="M117" s="111"/>
      <c r="N117" s="165"/>
      <c r="O117" s="166"/>
      <c r="P117" s="132"/>
      <c r="Q117" s="12"/>
    </row>
    <row r="118" spans="1:17" ht="30" customHeight="1" thickBot="1" x14ac:dyDescent="0.35">
      <c r="A118" s="3"/>
      <c r="B118" s="22"/>
      <c r="C118" s="152">
        <v>89</v>
      </c>
      <c r="D118" s="231" t="s">
        <v>170</v>
      </c>
      <c r="E118" s="232"/>
      <c r="F118" s="214" t="s">
        <v>171</v>
      </c>
      <c r="G118" s="207" t="s">
        <v>169</v>
      </c>
      <c r="H118" s="122">
        <v>1</v>
      </c>
      <c r="I118" s="208">
        <v>81072</v>
      </c>
      <c r="J118" s="154">
        <f t="shared" si="30"/>
        <v>81072</v>
      </c>
      <c r="K118" s="12"/>
      <c r="L118" s="11"/>
      <c r="M118" s="111"/>
      <c r="N118" s="165"/>
      <c r="O118" s="166"/>
      <c r="P118" s="132"/>
      <c r="Q118" s="12"/>
    </row>
    <row r="119" spans="1:17" ht="30" customHeight="1" thickBot="1" x14ac:dyDescent="0.35">
      <c r="A119" s="3"/>
      <c r="B119" s="22"/>
      <c r="C119" s="152">
        <v>90</v>
      </c>
      <c r="D119" s="231" t="s">
        <v>172</v>
      </c>
      <c r="E119" s="232"/>
      <c r="F119" s="214" t="s">
        <v>173</v>
      </c>
      <c r="G119" s="207" t="s">
        <v>169</v>
      </c>
      <c r="H119" s="122">
        <v>1</v>
      </c>
      <c r="I119" s="208">
        <v>82786</v>
      </c>
      <c r="J119" s="154">
        <f t="shared" si="30"/>
        <v>82786</v>
      </c>
      <c r="K119" s="12"/>
      <c r="L119" s="11"/>
      <c r="M119" s="111"/>
      <c r="N119" s="165"/>
      <c r="O119" s="166"/>
      <c r="P119" s="132"/>
      <c r="Q119" s="12"/>
    </row>
    <row r="120" spans="1:17" ht="30" customHeight="1" thickBot="1" x14ac:dyDescent="0.35">
      <c r="A120" s="3"/>
      <c r="B120" s="22"/>
      <c r="C120" s="152">
        <v>91</v>
      </c>
      <c r="D120" s="231" t="s">
        <v>174</v>
      </c>
      <c r="E120" s="232"/>
      <c r="F120" s="214" t="s">
        <v>175</v>
      </c>
      <c r="G120" s="207" t="s">
        <v>169</v>
      </c>
      <c r="H120" s="122">
        <v>1</v>
      </c>
      <c r="I120" s="208">
        <v>97786</v>
      </c>
      <c r="J120" s="154">
        <f t="shared" si="30"/>
        <v>97786</v>
      </c>
      <c r="K120" s="12"/>
      <c r="L120" s="11"/>
      <c r="M120" s="111"/>
      <c r="N120" s="165"/>
      <c r="O120" s="166"/>
      <c r="P120" s="132"/>
      <c r="Q120" s="12"/>
    </row>
    <row r="121" spans="1:17" ht="30" customHeight="1" thickBot="1" x14ac:dyDescent="0.35">
      <c r="A121" s="3"/>
      <c r="B121" s="22"/>
      <c r="C121" s="152">
        <v>92</v>
      </c>
      <c r="D121" s="231" t="s">
        <v>176</v>
      </c>
      <c r="E121" s="232"/>
      <c r="F121" s="214" t="s">
        <v>177</v>
      </c>
      <c r="G121" s="207" t="s">
        <v>49</v>
      </c>
      <c r="H121" s="122">
        <v>1</v>
      </c>
      <c r="I121" s="208">
        <v>54250</v>
      </c>
      <c r="J121" s="154">
        <f t="shared" si="30"/>
        <v>54250</v>
      </c>
      <c r="K121" s="12"/>
      <c r="L121" s="11"/>
      <c r="M121" s="111"/>
      <c r="N121" s="165"/>
      <c r="O121" s="166"/>
      <c r="P121" s="132"/>
      <c r="Q121" s="12"/>
    </row>
    <row r="122" spans="1:17" ht="30" customHeight="1" thickBot="1" x14ac:dyDescent="0.35">
      <c r="A122" s="3"/>
      <c r="B122" s="22"/>
      <c r="C122" s="152">
        <v>93</v>
      </c>
      <c r="D122" s="231" t="s">
        <v>178</v>
      </c>
      <c r="E122" s="232"/>
      <c r="F122" s="214" t="s">
        <v>179</v>
      </c>
      <c r="G122" s="207" t="s">
        <v>49</v>
      </c>
      <c r="H122" s="122">
        <v>1</v>
      </c>
      <c r="I122" s="208">
        <v>98373</v>
      </c>
      <c r="J122" s="154">
        <f t="shared" si="30"/>
        <v>98373</v>
      </c>
      <c r="K122" s="12"/>
      <c r="L122" s="11"/>
      <c r="M122" s="111"/>
      <c r="N122" s="165"/>
      <c r="O122" s="166"/>
      <c r="P122" s="132"/>
      <c r="Q122" s="12"/>
    </row>
    <row r="123" spans="1:17" ht="30" customHeight="1" thickBot="1" x14ac:dyDescent="0.35">
      <c r="A123" s="3"/>
      <c r="B123" s="22"/>
      <c r="C123" s="152">
        <v>94</v>
      </c>
      <c r="D123" s="231" t="s">
        <v>180</v>
      </c>
      <c r="E123" s="232"/>
      <c r="F123" s="214" t="s">
        <v>181</v>
      </c>
      <c r="G123" s="207" t="s">
        <v>49</v>
      </c>
      <c r="H123" s="122">
        <v>1</v>
      </c>
      <c r="I123" s="208">
        <v>38346</v>
      </c>
      <c r="J123" s="154">
        <f t="shared" si="30"/>
        <v>38346</v>
      </c>
      <c r="K123" s="12"/>
      <c r="L123" s="11"/>
      <c r="M123" s="111"/>
      <c r="N123" s="165"/>
      <c r="O123" s="166"/>
      <c r="P123" s="132"/>
      <c r="Q123" s="12"/>
    </row>
    <row r="124" spans="1:17" ht="30" customHeight="1" thickBot="1" x14ac:dyDescent="0.35">
      <c r="A124" s="3"/>
      <c r="B124" s="22"/>
      <c r="C124" s="152">
        <v>95</v>
      </c>
      <c r="D124" s="231" t="s">
        <v>182</v>
      </c>
      <c r="E124" s="232"/>
      <c r="F124" s="214" t="s">
        <v>183</v>
      </c>
      <c r="G124" s="207" t="s">
        <v>49</v>
      </c>
      <c r="H124" s="122">
        <v>1</v>
      </c>
      <c r="I124" s="208">
        <v>72189</v>
      </c>
      <c r="J124" s="154">
        <f t="shared" si="30"/>
        <v>72189</v>
      </c>
      <c r="K124" s="12"/>
      <c r="L124" s="11"/>
      <c r="M124" s="111"/>
      <c r="N124" s="165"/>
      <c r="O124" s="166"/>
      <c r="P124" s="132"/>
      <c r="Q124" s="12"/>
    </row>
    <row r="125" spans="1:17" ht="30" customHeight="1" thickBot="1" x14ac:dyDescent="0.35">
      <c r="A125" s="3"/>
      <c r="B125" s="22"/>
      <c r="C125" s="152">
        <v>96</v>
      </c>
      <c r="D125" s="231" t="s">
        <v>184</v>
      </c>
      <c r="E125" s="232"/>
      <c r="F125" s="214" t="s">
        <v>185</v>
      </c>
      <c r="G125" s="207" t="s">
        <v>49</v>
      </c>
      <c r="H125" s="122">
        <v>1</v>
      </c>
      <c r="I125" s="208">
        <v>67690</v>
      </c>
      <c r="J125" s="154">
        <f t="shared" si="30"/>
        <v>67690</v>
      </c>
      <c r="K125" s="12"/>
      <c r="L125" s="11"/>
      <c r="M125" s="111"/>
      <c r="N125" s="165"/>
      <c r="O125" s="166"/>
      <c r="P125" s="132"/>
      <c r="Q125" s="12"/>
    </row>
    <row r="126" spans="1:17" ht="30" customHeight="1" thickBot="1" x14ac:dyDescent="0.35">
      <c r="A126" s="3"/>
      <c r="B126" s="22"/>
      <c r="C126" s="152">
        <v>97</v>
      </c>
      <c r="D126" s="231" t="s">
        <v>186</v>
      </c>
      <c r="E126" s="232"/>
      <c r="F126" s="214" t="s">
        <v>187</v>
      </c>
      <c r="G126" s="207" t="s">
        <v>49</v>
      </c>
      <c r="H126" s="122">
        <v>1</v>
      </c>
      <c r="I126" s="208">
        <v>100431</v>
      </c>
      <c r="J126" s="154">
        <f t="shared" si="30"/>
        <v>100431</v>
      </c>
      <c r="K126" s="12"/>
      <c r="L126" s="11"/>
      <c r="M126" s="111"/>
      <c r="N126" s="165"/>
      <c r="O126" s="166"/>
      <c r="P126" s="132"/>
      <c r="Q126" s="12"/>
    </row>
    <row r="127" spans="1:17" ht="30" customHeight="1" thickBot="1" x14ac:dyDescent="0.35">
      <c r="A127" s="3"/>
      <c r="B127" s="22"/>
      <c r="C127" s="152">
        <v>98</v>
      </c>
      <c r="D127" s="231" t="s">
        <v>188</v>
      </c>
      <c r="E127" s="232"/>
      <c r="F127" s="214" t="s">
        <v>189</v>
      </c>
      <c r="G127" s="207" t="s">
        <v>49</v>
      </c>
      <c r="H127" s="122">
        <v>1</v>
      </c>
      <c r="I127" s="208">
        <v>56114</v>
      </c>
      <c r="J127" s="154">
        <f t="shared" si="30"/>
        <v>56114</v>
      </c>
      <c r="K127" s="12"/>
      <c r="L127" s="11"/>
      <c r="M127" s="111"/>
      <c r="N127" s="165"/>
      <c r="O127" s="166"/>
      <c r="P127" s="132"/>
      <c r="Q127" s="12"/>
    </row>
    <row r="128" spans="1:17" ht="30" customHeight="1" thickBot="1" x14ac:dyDescent="0.35">
      <c r="A128" s="3"/>
      <c r="B128" s="22"/>
      <c r="C128" s="152">
        <v>99</v>
      </c>
      <c r="D128" s="231" t="s">
        <v>190</v>
      </c>
      <c r="E128" s="232"/>
      <c r="F128" s="214" t="s">
        <v>191</v>
      </c>
      <c r="G128" s="207" t="s">
        <v>49</v>
      </c>
      <c r="H128" s="122">
        <v>1</v>
      </c>
      <c r="I128" s="208">
        <v>82745</v>
      </c>
      <c r="J128" s="154">
        <f t="shared" si="30"/>
        <v>82745</v>
      </c>
      <c r="K128" s="12"/>
      <c r="L128" s="11"/>
      <c r="M128" s="111"/>
      <c r="N128" s="165"/>
      <c r="O128" s="166"/>
      <c r="P128" s="132"/>
      <c r="Q128" s="12"/>
    </row>
    <row r="129" spans="1:17" ht="30" customHeight="1" thickBot="1" x14ac:dyDescent="0.35">
      <c r="A129" s="3"/>
      <c r="B129" s="22"/>
      <c r="C129" s="152">
        <v>100</v>
      </c>
      <c r="D129" s="231" t="s">
        <v>192</v>
      </c>
      <c r="E129" s="232"/>
      <c r="F129" s="214" t="s">
        <v>193</v>
      </c>
      <c r="G129" s="207" t="s">
        <v>194</v>
      </c>
      <c r="H129" s="122">
        <v>1</v>
      </c>
      <c r="I129" s="208">
        <v>28322</v>
      </c>
      <c r="J129" s="154">
        <f t="shared" si="30"/>
        <v>28322</v>
      </c>
      <c r="K129" s="12"/>
      <c r="L129" s="11"/>
      <c r="M129" s="111"/>
      <c r="N129" s="165"/>
      <c r="O129" s="166"/>
      <c r="P129" s="132"/>
      <c r="Q129" s="12"/>
    </row>
    <row r="130" spans="1:17" ht="30" customHeight="1" thickBot="1" x14ac:dyDescent="0.35">
      <c r="A130" s="3"/>
      <c r="B130" s="22"/>
      <c r="C130" s="152">
        <v>101</v>
      </c>
      <c r="D130" s="231" t="s">
        <v>195</v>
      </c>
      <c r="E130" s="232"/>
      <c r="F130" s="214" t="s">
        <v>196</v>
      </c>
      <c r="G130" s="207" t="s">
        <v>194</v>
      </c>
      <c r="H130" s="122">
        <v>1</v>
      </c>
      <c r="I130" s="208">
        <v>29520</v>
      </c>
      <c r="J130" s="154">
        <f t="shared" si="30"/>
        <v>29520</v>
      </c>
      <c r="K130" s="12"/>
      <c r="L130" s="11"/>
      <c r="M130" s="111"/>
      <c r="N130" s="165"/>
      <c r="O130" s="166"/>
      <c r="P130" s="132"/>
      <c r="Q130" s="12"/>
    </row>
    <row r="131" spans="1:17" ht="30" customHeight="1" thickBot="1" x14ac:dyDescent="0.35">
      <c r="A131" s="3"/>
      <c r="B131" s="22"/>
      <c r="C131" s="152">
        <v>102</v>
      </c>
      <c r="D131" s="231" t="s">
        <v>197</v>
      </c>
      <c r="E131" s="232"/>
      <c r="F131" s="214" t="s">
        <v>198</v>
      </c>
      <c r="G131" s="207" t="s">
        <v>54</v>
      </c>
      <c r="H131" s="122">
        <v>1</v>
      </c>
      <c r="I131" s="208">
        <v>4760</v>
      </c>
      <c r="J131" s="154">
        <f t="shared" si="30"/>
        <v>4760</v>
      </c>
      <c r="K131" s="12"/>
      <c r="L131" s="11"/>
      <c r="M131" s="111"/>
      <c r="N131" s="165"/>
      <c r="O131" s="166"/>
      <c r="P131" s="132"/>
      <c r="Q131" s="12"/>
    </row>
    <row r="132" spans="1:17" ht="30" customHeight="1" thickBot="1" x14ac:dyDescent="0.35">
      <c r="A132" s="3"/>
      <c r="B132" s="22"/>
      <c r="C132" s="152">
        <v>103</v>
      </c>
      <c r="D132" s="231" t="s">
        <v>199</v>
      </c>
      <c r="E132" s="232"/>
      <c r="F132" s="214" t="s">
        <v>200</v>
      </c>
      <c r="G132" s="207" t="s">
        <v>54</v>
      </c>
      <c r="H132" s="122">
        <v>1</v>
      </c>
      <c r="I132" s="208">
        <v>4760</v>
      </c>
      <c r="J132" s="154">
        <f t="shared" si="30"/>
        <v>4760</v>
      </c>
      <c r="K132" s="12"/>
      <c r="L132" s="11"/>
      <c r="M132" s="111"/>
      <c r="N132" s="165"/>
      <c r="O132" s="166"/>
      <c r="P132" s="132"/>
      <c r="Q132" s="12"/>
    </row>
    <row r="133" spans="1:17" ht="30" customHeight="1" thickBot="1" x14ac:dyDescent="0.35">
      <c r="A133" s="3"/>
      <c r="B133" s="22"/>
      <c r="C133" s="152">
        <v>104</v>
      </c>
      <c r="D133" s="231" t="s">
        <v>201</v>
      </c>
      <c r="E133" s="232"/>
      <c r="F133" s="214" t="s">
        <v>202</v>
      </c>
      <c r="G133" s="207" t="s">
        <v>194</v>
      </c>
      <c r="H133" s="122">
        <v>1</v>
      </c>
      <c r="I133" s="208">
        <v>36000</v>
      </c>
      <c r="J133" s="154">
        <f t="shared" si="30"/>
        <v>36000</v>
      </c>
      <c r="K133" s="12"/>
      <c r="L133" s="11"/>
      <c r="M133" s="111"/>
      <c r="N133" s="165"/>
      <c r="O133" s="166"/>
      <c r="P133" s="132"/>
      <c r="Q133" s="12"/>
    </row>
    <row r="134" spans="1:17" ht="30" customHeight="1" thickBot="1" x14ac:dyDescent="0.35">
      <c r="A134" s="3"/>
      <c r="B134" s="22"/>
      <c r="C134" s="152">
        <v>105</v>
      </c>
      <c r="D134" s="231" t="s">
        <v>203</v>
      </c>
      <c r="E134" s="232"/>
      <c r="F134" s="214" t="s">
        <v>204</v>
      </c>
      <c r="G134" s="207" t="s">
        <v>194</v>
      </c>
      <c r="H134" s="122">
        <v>1</v>
      </c>
      <c r="I134" s="208">
        <v>71400</v>
      </c>
      <c r="J134" s="154">
        <f t="shared" si="30"/>
        <v>71400</v>
      </c>
      <c r="K134" s="12"/>
      <c r="L134" s="11"/>
      <c r="M134" s="111"/>
      <c r="N134" s="165"/>
      <c r="O134" s="166"/>
      <c r="P134" s="132"/>
      <c r="Q134" s="12"/>
    </row>
    <row r="135" spans="1:17" ht="30" customHeight="1" thickBot="1" x14ac:dyDescent="0.35">
      <c r="A135" s="3"/>
      <c r="B135" s="22"/>
      <c r="C135" s="152">
        <v>106</v>
      </c>
      <c r="D135" s="231" t="s">
        <v>205</v>
      </c>
      <c r="E135" s="232"/>
      <c r="F135" s="214" t="s">
        <v>206</v>
      </c>
      <c r="G135" s="207" t="s">
        <v>46</v>
      </c>
      <c r="H135" s="122">
        <v>1</v>
      </c>
      <c r="I135" s="208">
        <v>12470</v>
      </c>
      <c r="J135" s="154">
        <f t="shared" si="30"/>
        <v>12470</v>
      </c>
      <c r="K135" s="12"/>
      <c r="L135" s="11"/>
      <c r="M135" s="111"/>
      <c r="N135" s="165"/>
      <c r="O135" s="166"/>
      <c r="P135" s="132"/>
      <c r="Q135" s="12"/>
    </row>
    <row r="136" spans="1:17" ht="30" customHeight="1" thickBot="1" x14ac:dyDescent="0.35">
      <c r="A136" s="3"/>
      <c r="B136" s="22"/>
      <c r="C136" s="152">
        <v>107</v>
      </c>
      <c r="D136" s="231" t="s">
        <v>207</v>
      </c>
      <c r="E136" s="232"/>
      <c r="F136" s="214" t="s">
        <v>208</v>
      </c>
      <c r="G136" s="207" t="s">
        <v>46</v>
      </c>
      <c r="H136" s="122">
        <v>1</v>
      </c>
      <c r="I136" s="208">
        <v>14875</v>
      </c>
      <c r="J136" s="154">
        <f t="shared" si="30"/>
        <v>14875</v>
      </c>
      <c r="K136" s="12"/>
      <c r="L136" s="11"/>
      <c r="M136" s="111"/>
      <c r="N136" s="165"/>
      <c r="O136" s="166"/>
      <c r="P136" s="132"/>
      <c r="Q136" s="12"/>
    </row>
    <row r="137" spans="1:17" ht="30" customHeight="1" thickBot="1" x14ac:dyDescent="0.35">
      <c r="A137" s="3"/>
      <c r="B137" s="22"/>
      <c r="C137" s="152">
        <v>108</v>
      </c>
      <c r="D137" s="231" t="s">
        <v>209</v>
      </c>
      <c r="E137" s="232"/>
      <c r="F137" s="214" t="s">
        <v>210</v>
      </c>
      <c r="G137" s="207" t="s">
        <v>46</v>
      </c>
      <c r="H137" s="122">
        <v>1</v>
      </c>
      <c r="I137" s="208">
        <v>15232</v>
      </c>
      <c r="J137" s="154">
        <f t="shared" si="30"/>
        <v>15232</v>
      </c>
      <c r="K137" s="12"/>
      <c r="L137" s="11"/>
      <c r="M137" s="111"/>
      <c r="N137" s="165"/>
      <c r="O137" s="166"/>
      <c r="P137" s="132"/>
      <c r="Q137" s="12"/>
    </row>
    <row r="138" spans="1:17" ht="30" customHeight="1" thickBot="1" x14ac:dyDescent="0.35">
      <c r="A138" s="3"/>
      <c r="B138" s="22"/>
      <c r="C138" s="152">
        <v>109</v>
      </c>
      <c r="D138" s="231" t="s">
        <v>211</v>
      </c>
      <c r="E138" s="232"/>
      <c r="F138" s="214" t="s">
        <v>211</v>
      </c>
      <c r="G138" s="207" t="s">
        <v>194</v>
      </c>
      <c r="H138" s="122">
        <v>1</v>
      </c>
      <c r="I138" s="208">
        <v>31500</v>
      </c>
      <c r="J138" s="154">
        <f t="shared" si="30"/>
        <v>31500</v>
      </c>
      <c r="K138" s="12"/>
      <c r="L138" s="11"/>
      <c r="M138" s="111"/>
      <c r="N138" s="165"/>
      <c r="O138" s="166"/>
      <c r="P138" s="132"/>
      <c r="Q138" s="12"/>
    </row>
    <row r="139" spans="1:17" ht="30" customHeight="1" thickBot="1" x14ac:dyDescent="0.35">
      <c r="A139" s="3"/>
      <c r="B139" s="22"/>
      <c r="C139" s="152">
        <v>110</v>
      </c>
      <c r="D139" s="231" t="s">
        <v>212</v>
      </c>
      <c r="E139" s="232"/>
      <c r="F139" s="214" t="s">
        <v>213</v>
      </c>
      <c r="G139" s="207" t="s">
        <v>194</v>
      </c>
      <c r="H139" s="122">
        <v>1</v>
      </c>
      <c r="I139" s="208">
        <v>24990</v>
      </c>
      <c r="J139" s="154">
        <f t="shared" si="30"/>
        <v>24990</v>
      </c>
      <c r="K139" s="12"/>
      <c r="L139" s="11"/>
      <c r="M139" s="111"/>
      <c r="N139" s="165"/>
      <c r="O139" s="166"/>
      <c r="P139" s="132"/>
      <c r="Q139" s="12"/>
    </row>
    <row r="140" spans="1:17" ht="30" customHeight="1" thickBot="1" x14ac:dyDescent="0.35">
      <c r="A140" s="3"/>
      <c r="B140" s="22"/>
      <c r="C140" s="152">
        <v>111</v>
      </c>
      <c r="D140" s="231" t="s">
        <v>214</v>
      </c>
      <c r="E140" s="232"/>
      <c r="F140" s="214" t="s">
        <v>214</v>
      </c>
      <c r="G140" s="207" t="s">
        <v>194</v>
      </c>
      <c r="H140" s="122">
        <v>1</v>
      </c>
      <c r="I140" s="208">
        <v>19040</v>
      </c>
      <c r="J140" s="154">
        <f t="shared" si="30"/>
        <v>19040</v>
      </c>
      <c r="K140" s="12"/>
      <c r="L140" s="11"/>
      <c r="M140" s="111"/>
      <c r="N140" s="165"/>
      <c r="O140" s="166"/>
      <c r="P140" s="132"/>
      <c r="Q140" s="12"/>
    </row>
    <row r="141" spans="1:17" ht="30" customHeight="1" thickBot="1" x14ac:dyDescent="0.35">
      <c r="A141" s="3"/>
      <c r="B141" s="22"/>
      <c r="C141" s="152">
        <v>112</v>
      </c>
      <c r="D141" s="231" t="s">
        <v>215</v>
      </c>
      <c r="E141" s="232"/>
      <c r="F141" s="214" t="s">
        <v>216</v>
      </c>
      <c r="G141" s="207" t="s">
        <v>46</v>
      </c>
      <c r="H141" s="122">
        <v>1</v>
      </c>
      <c r="I141" s="208">
        <v>4165</v>
      </c>
      <c r="J141" s="154">
        <f t="shared" si="30"/>
        <v>4165</v>
      </c>
      <c r="K141" s="12"/>
      <c r="L141" s="11"/>
      <c r="M141" s="111"/>
      <c r="N141" s="165"/>
      <c r="O141" s="166"/>
      <c r="P141" s="132"/>
      <c r="Q141" s="12"/>
    </row>
    <row r="142" spans="1:17" ht="30" customHeight="1" thickBot="1" x14ac:dyDescent="0.35">
      <c r="A142" s="3"/>
      <c r="B142" s="22"/>
      <c r="C142" s="152">
        <v>113</v>
      </c>
      <c r="D142" s="231" t="s">
        <v>217</v>
      </c>
      <c r="E142" s="232"/>
      <c r="F142" s="214" t="s">
        <v>218</v>
      </c>
      <c r="G142" s="207" t="s">
        <v>46</v>
      </c>
      <c r="H142" s="122">
        <v>1</v>
      </c>
      <c r="I142" s="208">
        <v>11900</v>
      </c>
      <c r="J142" s="154">
        <f t="shared" si="30"/>
        <v>11900</v>
      </c>
      <c r="K142" s="12"/>
      <c r="L142" s="11"/>
      <c r="M142" s="111"/>
      <c r="N142" s="165"/>
      <c r="O142" s="166"/>
      <c r="P142" s="132"/>
      <c r="Q142" s="12"/>
    </row>
    <row r="143" spans="1:17" ht="30" customHeight="1" thickBot="1" x14ac:dyDescent="0.35">
      <c r="A143" s="3"/>
      <c r="B143" s="22"/>
      <c r="C143" s="152">
        <v>114</v>
      </c>
      <c r="D143" s="231" t="s">
        <v>219</v>
      </c>
      <c r="E143" s="232"/>
      <c r="F143" s="214" t="s">
        <v>219</v>
      </c>
      <c r="G143" s="207" t="s">
        <v>46</v>
      </c>
      <c r="H143" s="122">
        <v>1</v>
      </c>
      <c r="I143" s="208">
        <v>14760</v>
      </c>
      <c r="J143" s="154">
        <f t="shared" si="30"/>
        <v>14760</v>
      </c>
      <c r="K143" s="12"/>
      <c r="L143" s="11"/>
      <c r="M143" s="111"/>
      <c r="N143" s="165"/>
      <c r="O143" s="166"/>
      <c r="P143" s="132"/>
      <c r="Q143" s="12"/>
    </row>
    <row r="144" spans="1:17" ht="30" customHeight="1" thickBot="1" x14ac:dyDescent="0.35">
      <c r="A144" s="3"/>
      <c r="B144" s="22"/>
      <c r="C144" s="152">
        <v>115</v>
      </c>
      <c r="D144" s="231" t="s">
        <v>220</v>
      </c>
      <c r="E144" s="232"/>
      <c r="F144" s="214" t="s">
        <v>221</v>
      </c>
      <c r="G144" s="207" t="s">
        <v>54</v>
      </c>
      <c r="H144" s="122">
        <v>1</v>
      </c>
      <c r="I144" s="208">
        <v>42245</v>
      </c>
      <c r="J144" s="154">
        <f t="shared" si="30"/>
        <v>42245</v>
      </c>
      <c r="K144" s="12"/>
      <c r="L144" s="11"/>
      <c r="M144" s="111"/>
      <c r="N144" s="165"/>
      <c r="O144" s="166"/>
      <c r="P144" s="132"/>
      <c r="Q144" s="12"/>
    </row>
    <row r="145" spans="1:17" ht="30" customHeight="1" thickBot="1" x14ac:dyDescent="0.35">
      <c r="A145" s="3"/>
      <c r="B145" s="22"/>
      <c r="C145" s="152">
        <v>116</v>
      </c>
      <c r="D145" s="231" t="s">
        <v>222</v>
      </c>
      <c r="E145" s="232"/>
      <c r="F145" s="214" t="s">
        <v>223</v>
      </c>
      <c r="G145" s="207" t="s">
        <v>46</v>
      </c>
      <c r="H145" s="122">
        <v>1</v>
      </c>
      <c r="I145" s="208">
        <v>16775</v>
      </c>
      <c r="J145" s="154">
        <f t="shared" si="30"/>
        <v>16775</v>
      </c>
      <c r="K145" s="12"/>
      <c r="L145" s="11"/>
      <c r="M145" s="111"/>
      <c r="N145" s="165"/>
      <c r="O145" s="166"/>
      <c r="P145" s="132"/>
      <c r="Q145" s="12"/>
    </row>
    <row r="146" spans="1:17" ht="30" customHeight="1" thickBot="1" x14ac:dyDescent="0.35">
      <c r="A146" s="3"/>
      <c r="B146" s="22"/>
      <c r="C146" s="152">
        <v>117</v>
      </c>
      <c r="D146" s="231" t="s">
        <v>224</v>
      </c>
      <c r="E146" s="232"/>
      <c r="F146" s="214" t="s">
        <v>225</v>
      </c>
      <c r="G146" s="207" t="s">
        <v>46</v>
      </c>
      <c r="H146" s="122">
        <v>1</v>
      </c>
      <c r="I146" s="208">
        <v>26250</v>
      </c>
      <c r="J146" s="154">
        <f t="shared" si="30"/>
        <v>26250</v>
      </c>
      <c r="K146" s="12"/>
      <c r="L146" s="11"/>
      <c r="M146" s="111"/>
      <c r="N146" s="165"/>
      <c r="O146" s="166"/>
      <c r="P146" s="132"/>
      <c r="Q146" s="12"/>
    </row>
    <row r="147" spans="1:17" ht="30" customHeight="1" thickBot="1" x14ac:dyDescent="0.35">
      <c r="A147" s="3"/>
      <c r="B147" s="22"/>
      <c r="C147" s="152">
        <v>118</v>
      </c>
      <c r="D147" s="231" t="s">
        <v>226</v>
      </c>
      <c r="E147" s="232"/>
      <c r="F147" s="214" t="s">
        <v>227</v>
      </c>
      <c r="G147" s="207" t="s">
        <v>46</v>
      </c>
      <c r="H147" s="122">
        <v>1</v>
      </c>
      <c r="I147" s="208">
        <v>16200</v>
      </c>
      <c r="J147" s="154">
        <f t="shared" si="30"/>
        <v>16200</v>
      </c>
      <c r="K147" s="12"/>
      <c r="L147" s="11"/>
      <c r="M147" s="111"/>
      <c r="N147" s="165"/>
      <c r="O147" s="166"/>
      <c r="P147" s="132"/>
      <c r="Q147" s="12"/>
    </row>
    <row r="148" spans="1:17" ht="30" customHeight="1" thickBot="1" x14ac:dyDescent="0.35">
      <c r="A148" s="3"/>
      <c r="B148" s="22"/>
      <c r="C148" s="152">
        <v>119</v>
      </c>
      <c r="D148" s="231" t="s">
        <v>228</v>
      </c>
      <c r="E148" s="232"/>
      <c r="F148" s="214" t="s">
        <v>229</v>
      </c>
      <c r="G148" s="207" t="s">
        <v>54</v>
      </c>
      <c r="H148" s="122">
        <v>1</v>
      </c>
      <c r="I148" s="208">
        <v>15589</v>
      </c>
      <c r="J148" s="154">
        <f t="shared" si="30"/>
        <v>15589</v>
      </c>
      <c r="K148" s="12"/>
      <c r="L148" s="11"/>
      <c r="M148" s="111"/>
      <c r="N148" s="165"/>
      <c r="O148" s="166"/>
      <c r="P148" s="132"/>
      <c r="Q148" s="12"/>
    </row>
    <row r="149" spans="1:17" ht="30" customHeight="1" thickBot="1" x14ac:dyDescent="0.35">
      <c r="A149" s="3"/>
      <c r="B149" s="22"/>
      <c r="C149" s="152">
        <v>120</v>
      </c>
      <c r="D149" s="231" t="s">
        <v>230</v>
      </c>
      <c r="E149" s="232"/>
      <c r="F149" s="214" t="s">
        <v>231</v>
      </c>
      <c r="G149" s="207" t="s">
        <v>54</v>
      </c>
      <c r="H149" s="122">
        <v>1</v>
      </c>
      <c r="I149" s="208">
        <v>3570</v>
      </c>
      <c r="J149" s="154">
        <f t="shared" si="30"/>
        <v>3570</v>
      </c>
      <c r="K149" s="12"/>
      <c r="L149" s="11"/>
      <c r="M149" s="111"/>
      <c r="N149" s="165"/>
      <c r="O149" s="166"/>
      <c r="P149" s="132"/>
      <c r="Q149" s="12"/>
    </row>
    <row r="150" spans="1:17" ht="30" customHeight="1" thickBot="1" x14ac:dyDescent="0.35">
      <c r="A150" s="3"/>
      <c r="B150" s="22"/>
      <c r="C150" s="152">
        <v>121</v>
      </c>
      <c r="D150" s="231" t="s">
        <v>232</v>
      </c>
      <c r="E150" s="232"/>
      <c r="F150" s="214" t="s">
        <v>233</v>
      </c>
      <c r="G150" s="207" t="s">
        <v>54</v>
      </c>
      <c r="H150" s="122">
        <v>1</v>
      </c>
      <c r="I150" s="208">
        <v>12495</v>
      </c>
      <c r="J150" s="154">
        <f t="shared" si="30"/>
        <v>12495</v>
      </c>
      <c r="K150" s="12"/>
      <c r="L150" s="11"/>
      <c r="M150" s="111"/>
      <c r="N150" s="165"/>
      <c r="O150" s="166"/>
      <c r="P150" s="132"/>
      <c r="Q150" s="12"/>
    </row>
    <row r="151" spans="1:17" ht="30" customHeight="1" thickBot="1" x14ac:dyDescent="0.35">
      <c r="A151" s="3"/>
      <c r="B151" s="22"/>
      <c r="C151" s="152">
        <v>122</v>
      </c>
      <c r="D151" s="231" t="s">
        <v>234</v>
      </c>
      <c r="E151" s="232"/>
      <c r="F151" s="214" t="s">
        <v>235</v>
      </c>
      <c r="G151" s="207" t="s">
        <v>54</v>
      </c>
      <c r="H151" s="122">
        <v>1</v>
      </c>
      <c r="I151" s="208">
        <v>19635</v>
      </c>
      <c r="J151" s="154">
        <f t="shared" si="30"/>
        <v>19635</v>
      </c>
      <c r="K151" s="12"/>
      <c r="L151" s="11"/>
      <c r="M151" s="111"/>
      <c r="N151" s="165"/>
      <c r="O151" s="166"/>
      <c r="P151" s="132"/>
      <c r="Q151" s="12"/>
    </row>
    <row r="152" spans="1:17" ht="30" customHeight="1" thickBot="1" x14ac:dyDescent="0.35">
      <c r="A152" s="3"/>
      <c r="B152" s="22"/>
      <c r="C152" s="152">
        <v>123</v>
      </c>
      <c r="D152" s="231" t="s">
        <v>236</v>
      </c>
      <c r="E152" s="232"/>
      <c r="F152" s="214" t="s">
        <v>237</v>
      </c>
      <c r="G152" s="207" t="s">
        <v>54</v>
      </c>
      <c r="H152" s="122">
        <v>1</v>
      </c>
      <c r="I152" s="208">
        <v>19635</v>
      </c>
      <c r="J152" s="154">
        <f t="shared" si="30"/>
        <v>19635</v>
      </c>
      <c r="K152" s="12"/>
      <c r="L152" s="11"/>
      <c r="M152" s="111"/>
      <c r="N152" s="165"/>
      <c r="O152" s="166"/>
      <c r="P152" s="132"/>
      <c r="Q152" s="12"/>
    </row>
    <row r="153" spans="1:17" ht="30" customHeight="1" thickBot="1" x14ac:dyDescent="0.35">
      <c r="A153" s="3"/>
      <c r="B153" s="22"/>
      <c r="C153" s="152">
        <v>124</v>
      </c>
      <c r="D153" s="231" t="s">
        <v>238</v>
      </c>
      <c r="E153" s="232"/>
      <c r="F153" s="214" t="s">
        <v>239</v>
      </c>
      <c r="G153" s="207" t="s">
        <v>46</v>
      </c>
      <c r="H153" s="122">
        <v>1</v>
      </c>
      <c r="I153" s="208">
        <v>26760</v>
      </c>
      <c r="J153" s="154">
        <f t="shared" si="30"/>
        <v>26760</v>
      </c>
      <c r="K153" s="12"/>
      <c r="L153" s="11"/>
      <c r="M153" s="111"/>
      <c r="N153" s="165"/>
      <c r="O153" s="166"/>
      <c r="P153" s="132"/>
      <c r="Q153" s="12"/>
    </row>
    <row r="154" spans="1:17" ht="30" customHeight="1" thickBot="1" x14ac:dyDescent="0.35">
      <c r="A154" s="3"/>
      <c r="B154" s="22"/>
      <c r="C154" s="152">
        <v>125</v>
      </c>
      <c r="D154" s="231" t="s">
        <v>240</v>
      </c>
      <c r="E154" s="232"/>
      <c r="F154" s="214" t="s">
        <v>241</v>
      </c>
      <c r="G154" s="207" t="s">
        <v>46</v>
      </c>
      <c r="H154" s="122">
        <v>1</v>
      </c>
      <c r="I154" s="208">
        <v>30000</v>
      </c>
      <c r="J154" s="154">
        <f t="shared" si="30"/>
        <v>30000</v>
      </c>
      <c r="K154" s="12"/>
      <c r="L154" s="11"/>
      <c r="M154" s="111"/>
      <c r="N154" s="165"/>
      <c r="O154" s="166"/>
      <c r="P154" s="132"/>
      <c r="Q154" s="12"/>
    </row>
    <row r="155" spans="1:17" ht="30" customHeight="1" thickBot="1" x14ac:dyDescent="0.35">
      <c r="A155" s="3"/>
      <c r="B155" s="22"/>
      <c r="C155" s="152">
        <v>126</v>
      </c>
      <c r="D155" s="231" t="s">
        <v>242</v>
      </c>
      <c r="E155" s="232"/>
      <c r="F155" s="214" t="s">
        <v>243</v>
      </c>
      <c r="G155" s="207" t="s">
        <v>54</v>
      </c>
      <c r="H155" s="122">
        <v>1</v>
      </c>
      <c r="I155" s="208">
        <v>21777</v>
      </c>
      <c r="J155" s="154">
        <f t="shared" si="30"/>
        <v>21777</v>
      </c>
      <c r="K155" s="12"/>
      <c r="L155" s="11"/>
      <c r="M155" s="111"/>
      <c r="N155" s="165"/>
      <c r="O155" s="166"/>
      <c r="P155" s="132"/>
      <c r="Q155" s="12"/>
    </row>
    <row r="156" spans="1:17" ht="30" customHeight="1" thickBot="1" x14ac:dyDescent="0.35">
      <c r="A156" s="3"/>
      <c r="B156" s="22"/>
      <c r="C156" s="152">
        <v>127</v>
      </c>
      <c r="D156" s="231" t="s">
        <v>244</v>
      </c>
      <c r="E156" s="232"/>
      <c r="F156" s="214" t="s">
        <v>245</v>
      </c>
      <c r="G156" s="207" t="s">
        <v>194</v>
      </c>
      <c r="H156" s="122">
        <v>1</v>
      </c>
      <c r="I156" s="208">
        <v>31740</v>
      </c>
      <c r="J156" s="154">
        <f t="shared" si="30"/>
        <v>31740</v>
      </c>
      <c r="K156" s="12"/>
      <c r="L156" s="11"/>
      <c r="M156" s="111"/>
      <c r="N156" s="165"/>
      <c r="O156" s="166"/>
      <c r="P156" s="132"/>
      <c r="Q156" s="12"/>
    </row>
    <row r="157" spans="1:17" ht="30" customHeight="1" thickBot="1" x14ac:dyDescent="0.35">
      <c r="A157" s="3"/>
      <c r="B157" s="22"/>
      <c r="C157" s="152">
        <v>128</v>
      </c>
      <c r="D157" s="231" t="s">
        <v>246</v>
      </c>
      <c r="E157" s="232"/>
      <c r="F157" s="214" t="s">
        <v>246</v>
      </c>
      <c r="G157" s="207" t="s">
        <v>194</v>
      </c>
      <c r="H157" s="122">
        <v>1</v>
      </c>
      <c r="I157" s="208">
        <v>8160</v>
      </c>
      <c r="J157" s="154">
        <f t="shared" si="30"/>
        <v>8160</v>
      </c>
      <c r="K157" s="12"/>
      <c r="L157" s="11"/>
      <c r="M157" s="111"/>
      <c r="N157" s="165"/>
      <c r="O157" s="166"/>
      <c r="P157" s="132"/>
      <c r="Q157" s="12"/>
    </row>
    <row r="158" spans="1:17" ht="30" customHeight="1" thickBot="1" x14ac:dyDescent="0.35">
      <c r="A158" s="3"/>
      <c r="B158" s="22"/>
      <c r="C158" s="152">
        <v>129</v>
      </c>
      <c r="D158" s="231" t="s">
        <v>247</v>
      </c>
      <c r="E158" s="232"/>
      <c r="F158" s="214" t="s">
        <v>248</v>
      </c>
      <c r="G158" s="207" t="s">
        <v>54</v>
      </c>
      <c r="H158" s="122">
        <v>1</v>
      </c>
      <c r="I158" s="208">
        <v>11059</v>
      </c>
      <c r="J158" s="154">
        <f t="shared" si="30"/>
        <v>11059</v>
      </c>
      <c r="K158" s="12"/>
      <c r="L158" s="11"/>
      <c r="M158" s="111"/>
      <c r="N158" s="165"/>
      <c r="O158" s="166"/>
      <c r="P158" s="132"/>
      <c r="Q158" s="12"/>
    </row>
    <row r="159" spans="1:17" ht="30" customHeight="1" thickBot="1" x14ac:dyDescent="0.35">
      <c r="A159" s="3"/>
      <c r="B159" s="22"/>
      <c r="C159" s="152">
        <v>130</v>
      </c>
      <c r="D159" s="231" t="s">
        <v>249</v>
      </c>
      <c r="E159" s="232"/>
      <c r="F159" s="214" t="s">
        <v>250</v>
      </c>
      <c r="G159" s="207" t="s">
        <v>54</v>
      </c>
      <c r="H159" s="122">
        <v>1</v>
      </c>
      <c r="I159" s="208">
        <v>10796</v>
      </c>
      <c r="J159" s="154">
        <f t="shared" si="30"/>
        <v>10796</v>
      </c>
      <c r="K159" s="12"/>
      <c r="L159" s="11"/>
      <c r="M159" s="111"/>
      <c r="N159" s="165"/>
      <c r="O159" s="166"/>
      <c r="P159" s="132"/>
      <c r="Q159" s="12"/>
    </row>
    <row r="160" spans="1:17" ht="30" customHeight="1" thickBot="1" x14ac:dyDescent="0.35">
      <c r="A160" s="3"/>
      <c r="B160" s="22"/>
      <c r="C160" s="152">
        <v>131</v>
      </c>
      <c r="D160" s="231" t="s">
        <v>251</v>
      </c>
      <c r="E160" s="232"/>
      <c r="F160" s="214" t="s">
        <v>252</v>
      </c>
      <c r="G160" s="207" t="s">
        <v>194</v>
      </c>
      <c r="H160" s="122">
        <v>1</v>
      </c>
      <c r="I160" s="208">
        <v>31500</v>
      </c>
      <c r="J160" s="154">
        <f t="shared" si="30"/>
        <v>31500</v>
      </c>
      <c r="K160" s="12"/>
      <c r="L160" s="11"/>
      <c r="M160" s="111"/>
      <c r="N160" s="165"/>
      <c r="O160" s="166"/>
      <c r="P160" s="132"/>
      <c r="Q160" s="12"/>
    </row>
    <row r="161" spans="1:17" ht="30" customHeight="1" thickBot="1" x14ac:dyDescent="0.35">
      <c r="A161" s="3"/>
      <c r="B161" s="22"/>
      <c r="C161" s="152">
        <v>132</v>
      </c>
      <c r="D161" s="231" t="s">
        <v>253</v>
      </c>
      <c r="E161" s="232"/>
      <c r="F161" s="214" t="s">
        <v>253</v>
      </c>
      <c r="G161" s="207" t="s">
        <v>194</v>
      </c>
      <c r="H161" s="122">
        <v>1</v>
      </c>
      <c r="I161" s="208">
        <v>9960</v>
      </c>
      <c r="J161" s="154">
        <f t="shared" si="30"/>
        <v>9960</v>
      </c>
      <c r="K161" s="12"/>
      <c r="L161" s="11"/>
      <c r="M161" s="111"/>
      <c r="N161" s="165"/>
      <c r="O161" s="166"/>
      <c r="P161" s="132"/>
      <c r="Q161" s="12"/>
    </row>
    <row r="162" spans="1:17" ht="30" customHeight="1" thickBot="1" x14ac:dyDescent="0.35">
      <c r="A162" s="3"/>
      <c r="B162" s="22"/>
      <c r="C162" s="152">
        <v>133</v>
      </c>
      <c r="D162" s="231" t="s">
        <v>254</v>
      </c>
      <c r="E162" s="232"/>
      <c r="F162" s="214" t="s">
        <v>255</v>
      </c>
      <c r="G162" s="207" t="s">
        <v>54</v>
      </c>
      <c r="H162" s="122">
        <v>1</v>
      </c>
      <c r="I162" s="208">
        <v>18802</v>
      </c>
      <c r="J162" s="154">
        <f t="shared" si="30"/>
        <v>18802</v>
      </c>
      <c r="K162" s="12"/>
      <c r="L162" s="11"/>
      <c r="M162" s="111"/>
      <c r="N162" s="165"/>
      <c r="O162" s="166"/>
      <c r="P162" s="132"/>
      <c r="Q162" s="12"/>
    </row>
    <row r="163" spans="1:17" ht="30" customHeight="1" thickBot="1" x14ac:dyDescent="0.35">
      <c r="A163" s="3"/>
      <c r="B163" s="22"/>
      <c r="C163" s="152">
        <v>134</v>
      </c>
      <c r="D163" s="231" t="s">
        <v>256</v>
      </c>
      <c r="E163" s="232"/>
      <c r="F163" s="214" t="s">
        <v>257</v>
      </c>
      <c r="G163" s="207" t="s">
        <v>54</v>
      </c>
      <c r="H163" s="122">
        <v>1</v>
      </c>
      <c r="I163" s="208">
        <v>12495</v>
      </c>
      <c r="J163" s="154">
        <f t="shared" si="30"/>
        <v>12495</v>
      </c>
      <c r="K163" s="12"/>
      <c r="L163" s="11"/>
      <c r="M163" s="111"/>
      <c r="N163" s="165"/>
      <c r="O163" s="166"/>
      <c r="P163" s="132"/>
      <c r="Q163" s="12"/>
    </row>
    <row r="164" spans="1:17" ht="30" customHeight="1" thickBot="1" x14ac:dyDescent="0.35">
      <c r="A164" s="3"/>
      <c r="B164" s="22"/>
      <c r="C164" s="152">
        <v>135</v>
      </c>
      <c r="D164" s="231" t="s">
        <v>258</v>
      </c>
      <c r="E164" s="232"/>
      <c r="F164" s="214" t="s">
        <v>259</v>
      </c>
      <c r="G164" s="207" t="s">
        <v>54</v>
      </c>
      <c r="H164" s="122">
        <v>1</v>
      </c>
      <c r="I164" s="208">
        <v>8700</v>
      </c>
      <c r="J164" s="154">
        <f t="shared" si="30"/>
        <v>8700</v>
      </c>
      <c r="K164" s="12"/>
      <c r="L164" s="11"/>
      <c r="M164" s="111"/>
      <c r="N164" s="165"/>
      <c r="O164" s="166"/>
      <c r="P164" s="132"/>
      <c r="Q164" s="12"/>
    </row>
    <row r="165" spans="1:17" ht="30" customHeight="1" thickBot="1" x14ac:dyDescent="0.35">
      <c r="A165" s="3"/>
      <c r="B165" s="22"/>
      <c r="C165" s="152">
        <v>136</v>
      </c>
      <c r="D165" s="231" t="s">
        <v>260</v>
      </c>
      <c r="E165" s="232"/>
      <c r="F165" s="214" t="s">
        <v>261</v>
      </c>
      <c r="G165" s="207" t="s">
        <v>194</v>
      </c>
      <c r="H165" s="122">
        <v>1</v>
      </c>
      <c r="I165" s="208">
        <v>234957</v>
      </c>
      <c r="J165" s="154">
        <f t="shared" si="30"/>
        <v>234957</v>
      </c>
      <c r="K165" s="12"/>
      <c r="L165" s="11"/>
      <c r="M165" s="111"/>
      <c r="N165" s="165"/>
      <c r="O165" s="166"/>
      <c r="P165" s="132"/>
      <c r="Q165" s="12"/>
    </row>
    <row r="166" spans="1:17" ht="30" customHeight="1" thickBot="1" x14ac:dyDescent="0.35">
      <c r="A166" s="3"/>
      <c r="B166" s="22"/>
      <c r="C166" s="152">
        <v>137</v>
      </c>
      <c r="D166" s="231" t="s">
        <v>262</v>
      </c>
      <c r="E166" s="232"/>
      <c r="F166" s="214" t="s">
        <v>263</v>
      </c>
      <c r="G166" s="207" t="s">
        <v>194</v>
      </c>
      <c r="H166" s="122">
        <v>1</v>
      </c>
      <c r="I166" s="208">
        <v>21000</v>
      </c>
      <c r="J166" s="154">
        <f t="shared" si="30"/>
        <v>21000</v>
      </c>
      <c r="K166" s="12"/>
      <c r="L166" s="11"/>
      <c r="M166" s="111"/>
      <c r="N166" s="165"/>
      <c r="O166" s="166"/>
      <c r="P166" s="132"/>
      <c r="Q166" s="12"/>
    </row>
    <row r="167" spans="1:17" ht="30" customHeight="1" thickBot="1" x14ac:dyDescent="0.35">
      <c r="A167" s="3"/>
      <c r="B167" s="22"/>
      <c r="C167" s="152">
        <v>138</v>
      </c>
      <c r="D167" s="231" t="s">
        <v>264</v>
      </c>
      <c r="E167" s="232"/>
      <c r="F167" s="214" t="s">
        <v>265</v>
      </c>
      <c r="G167" s="207" t="s">
        <v>266</v>
      </c>
      <c r="H167" s="122">
        <v>1</v>
      </c>
      <c r="I167" s="208">
        <v>101150</v>
      </c>
      <c r="J167" s="154">
        <f t="shared" si="30"/>
        <v>101150</v>
      </c>
      <c r="K167" s="12"/>
      <c r="L167" s="11"/>
      <c r="M167" s="111"/>
      <c r="N167" s="165"/>
      <c r="O167" s="166"/>
      <c r="P167" s="132"/>
      <c r="Q167" s="12"/>
    </row>
    <row r="168" spans="1:17" ht="30" customHeight="1" thickBot="1" x14ac:dyDescent="0.35">
      <c r="A168" s="3"/>
      <c r="B168" s="22"/>
      <c r="C168" s="152">
        <v>139</v>
      </c>
      <c r="D168" s="231" t="s">
        <v>267</v>
      </c>
      <c r="E168" s="232"/>
      <c r="F168" s="214" t="s">
        <v>268</v>
      </c>
      <c r="G168" s="207" t="s">
        <v>46</v>
      </c>
      <c r="H168" s="122">
        <v>1</v>
      </c>
      <c r="I168" s="208">
        <v>10948</v>
      </c>
      <c r="J168" s="154">
        <f t="shared" si="30"/>
        <v>10948</v>
      </c>
      <c r="K168" s="12"/>
      <c r="L168" s="11"/>
      <c r="M168" s="111"/>
      <c r="N168" s="165"/>
      <c r="O168" s="166"/>
      <c r="P168" s="132"/>
      <c r="Q168" s="12"/>
    </row>
    <row r="169" spans="1:17" ht="30" customHeight="1" thickBot="1" x14ac:dyDescent="0.35">
      <c r="A169" s="3"/>
      <c r="B169" s="22"/>
      <c r="C169" s="152">
        <v>140</v>
      </c>
      <c r="D169" s="231" t="s">
        <v>269</v>
      </c>
      <c r="E169" s="232"/>
      <c r="F169" s="214" t="s">
        <v>270</v>
      </c>
      <c r="G169" s="207" t="s">
        <v>46</v>
      </c>
      <c r="H169" s="122">
        <v>1</v>
      </c>
      <c r="I169" s="208">
        <v>35700</v>
      </c>
      <c r="J169" s="154">
        <f t="shared" si="30"/>
        <v>35700</v>
      </c>
      <c r="K169" s="12"/>
      <c r="L169" s="11"/>
      <c r="M169" s="111"/>
      <c r="N169" s="165"/>
      <c r="O169" s="166"/>
      <c r="P169" s="132"/>
      <c r="Q169" s="12"/>
    </row>
    <row r="170" spans="1:17" ht="30" customHeight="1" thickBot="1" x14ac:dyDescent="0.35">
      <c r="A170" s="3"/>
      <c r="B170" s="22"/>
      <c r="C170" s="152">
        <v>141</v>
      </c>
      <c r="D170" s="231" t="s">
        <v>271</v>
      </c>
      <c r="E170" s="232"/>
      <c r="F170" s="214" t="s">
        <v>272</v>
      </c>
      <c r="G170" s="207" t="s">
        <v>46</v>
      </c>
      <c r="H170" s="122">
        <v>1</v>
      </c>
      <c r="I170" s="208">
        <v>10115</v>
      </c>
      <c r="J170" s="154">
        <f t="shared" si="30"/>
        <v>10115</v>
      </c>
      <c r="K170" s="12"/>
      <c r="L170" s="11"/>
      <c r="M170" s="111"/>
      <c r="N170" s="165"/>
      <c r="O170" s="166"/>
      <c r="P170" s="132"/>
      <c r="Q170" s="12"/>
    </row>
    <row r="171" spans="1:17" ht="30" customHeight="1" thickBot="1" x14ac:dyDescent="0.35">
      <c r="A171" s="3"/>
      <c r="B171" s="22"/>
      <c r="C171" s="152">
        <v>142</v>
      </c>
      <c r="D171" s="231" t="s">
        <v>273</v>
      </c>
      <c r="E171" s="232"/>
      <c r="F171" s="214" t="s">
        <v>274</v>
      </c>
      <c r="G171" s="207" t="s">
        <v>46</v>
      </c>
      <c r="H171" s="122">
        <v>1</v>
      </c>
      <c r="I171" s="208">
        <v>16184</v>
      </c>
      <c r="J171" s="154">
        <f t="shared" si="30"/>
        <v>16184</v>
      </c>
      <c r="K171" s="12"/>
      <c r="L171" s="11"/>
      <c r="M171" s="111"/>
      <c r="N171" s="165"/>
      <c r="O171" s="166"/>
      <c r="P171" s="132"/>
      <c r="Q171" s="12"/>
    </row>
    <row r="172" spans="1:17" ht="30" customHeight="1" thickBot="1" x14ac:dyDescent="0.35">
      <c r="A172" s="3"/>
      <c r="B172" s="22"/>
      <c r="C172" s="152">
        <v>143</v>
      </c>
      <c r="D172" s="231" t="s">
        <v>275</v>
      </c>
      <c r="E172" s="232"/>
      <c r="F172" s="214" t="s">
        <v>276</v>
      </c>
      <c r="G172" s="207" t="s">
        <v>46</v>
      </c>
      <c r="H172" s="122">
        <v>1</v>
      </c>
      <c r="I172" s="208">
        <v>14875</v>
      </c>
      <c r="J172" s="154">
        <f t="shared" si="30"/>
        <v>14875</v>
      </c>
      <c r="K172" s="12"/>
      <c r="L172" s="11"/>
      <c r="M172" s="111"/>
      <c r="N172" s="165"/>
      <c r="O172" s="166"/>
      <c r="P172" s="132"/>
      <c r="Q172" s="12"/>
    </row>
    <row r="173" spans="1:17" ht="30" customHeight="1" thickBot="1" x14ac:dyDescent="0.35">
      <c r="A173" s="3"/>
      <c r="B173" s="22"/>
      <c r="C173" s="152">
        <v>144</v>
      </c>
      <c r="D173" s="231" t="s">
        <v>277</v>
      </c>
      <c r="E173" s="232"/>
      <c r="F173" s="214" t="s">
        <v>278</v>
      </c>
      <c r="G173" s="207" t="s">
        <v>46</v>
      </c>
      <c r="H173" s="122">
        <v>1</v>
      </c>
      <c r="I173" s="208">
        <v>22015</v>
      </c>
      <c r="J173" s="154">
        <f t="shared" si="30"/>
        <v>22015</v>
      </c>
      <c r="K173" s="12"/>
      <c r="L173" s="11"/>
      <c r="M173" s="111"/>
      <c r="N173" s="165"/>
      <c r="O173" s="166"/>
      <c r="P173" s="132"/>
      <c r="Q173" s="12"/>
    </row>
    <row r="174" spans="1:17" ht="30" customHeight="1" thickBot="1" x14ac:dyDescent="0.35">
      <c r="A174" s="3"/>
      <c r="B174" s="22"/>
      <c r="C174" s="152">
        <v>145</v>
      </c>
      <c r="D174" s="231" t="s">
        <v>279</v>
      </c>
      <c r="E174" s="232"/>
      <c r="F174" s="214" t="s">
        <v>280</v>
      </c>
      <c r="G174" s="207" t="s">
        <v>46</v>
      </c>
      <c r="H174" s="122">
        <v>1</v>
      </c>
      <c r="I174" s="208">
        <v>25585</v>
      </c>
      <c r="J174" s="154">
        <f t="shared" si="30"/>
        <v>25585</v>
      </c>
      <c r="K174" s="12"/>
      <c r="L174" s="11"/>
      <c r="M174" s="111"/>
      <c r="N174" s="165"/>
      <c r="O174" s="166"/>
      <c r="P174" s="132"/>
      <c r="Q174" s="12"/>
    </row>
    <row r="175" spans="1:17" ht="30" customHeight="1" thickBot="1" x14ac:dyDescent="0.35">
      <c r="A175" s="3"/>
      <c r="B175" s="22"/>
      <c r="C175" s="152">
        <v>146</v>
      </c>
      <c r="D175" s="231" t="s">
        <v>281</v>
      </c>
      <c r="E175" s="232"/>
      <c r="F175" s="214" t="s">
        <v>282</v>
      </c>
      <c r="G175" s="207" t="s">
        <v>46</v>
      </c>
      <c r="H175" s="122">
        <v>1</v>
      </c>
      <c r="I175" s="208">
        <v>11940</v>
      </c>
      <c r="J175" s="154">
        <f t="shared" si="30"/>
        <v>11940</v>
      </c>
      <c r="K175" s="12"/>
      <c r="L175" s="11"/>
      <c r="M175" s="111"/>
      <c r="N175" s="165"/>
      <c r="O175" s="166"/>
      <c r="P175" s="132"/>
      <c r="Q175" s="12"/>
    </row>
    <row r="176" spans="1:17" ht="30" customHeight="1" thickBot="1" x14ac:dyDescent="0.35">
      <c r="A176" s="3"/>
      <c r="B176" s="22"/>
      <c r="C176" s="152">
        <v>147</v>
      </c>
      <c r="D176" s="231" t="s">
        <v>283</v>
      </c>
      <c r="E176" s="232"/>
      <c r="F176" s="214" t="s">
        <v>284</v>
      </c>
      <c r="G176" s="207" t="s">
        <v>46</v>
      </c>
      <c r="H176" s="122">
        <v>1</v>
      </c>
      <c r="I176" s="208">
        <v>37128</v>
      </c>
      <c r="J176" s="154">
        <f t="shared" si="30"/>
        <v>37128</v>
      </c>
      <c r="K176" s="12"/>
      <c r="L176" s="11"/>
      <c r="M176" s="111"/>
      <c r="N176" s="165"/>
      <c r="O176" s="166"/>
      <c r="P176" s="132"/>
      <c r="Q176" s="12"/>
    </row>
    <row r="177" spans="1:17" ht="30" customHeight="1" thickBot="1" x14ac:dyDescent="0.35">
      <c r="A177" s="3"/>
      <c r="B177" s="22"/>
      <c r="C177" s="152">
        <v>148</v>
      </c>
      <c r="D177" s="231" t="s">
        <v>285</v>
      </c>
      <c r="E177" s="232"/>
      <c r="F177" s="214" t="s">
        <v>286</v>
      </c>
      <c r="G177" s="207" t="s">
        <v>46</v>
      </c>
      <c r="H177" s="122">
        <v>1</v>
      </c>
      <c r="I177" s="208">
        <v>50400</v>
      </c>
      <c r="J177" s="154">
        <f t="shared" si="30"/>
        <v>50400</v>
      </c>
      <c r="K177" s="12"/>
      <c r="L177" s="11"/>
      <c r="M177" s="111"/>
      <c r="N177" s="165"/>
      <c r="O177" s="166"/>
      <c r="P177" s="132"/>
      <c r="Q177" s="12"/>
    </row>
    <row r="178" spans="1:17" ht="30" customHeight="1" thickBot="1" x14ac:dyDescent="0.35">
      <c r="A178" s="3"/>
      <c r="B178" s="22"/>
      <c r="C178" s="152">
        <v>149</v>
      </c>
      <c r="D178" s="231" t="s">
        <v>287</v>
      </c>
      <c r="E178" s="232"/>
      <c r="F178" s="214" t="s">
        <v>288</v>
      </c>
      <c r="G178" s="207" t="s">
        <v>266</v>
      </c>
      <c r="H178" s="122">
        <v>1</v>
      </c>
      <c r="I178" s="208">
        <v>199500</v>
      </c>
      <c r="J178" s="154">
        <f t="shared" si="30"/>
        <v>199500</v>
      </c>
      <c r="K178" s="12"/>
      <c r="L178" s="11"/>
      <c r="M178" s="111"/>
      <c r="N178" s="165"/>
      <c r="O178" s="166"/>
      <c r="P178" s="132"/>
      <c r="Q178" s="12"/>
    </row>
    <row r="179" spans="1:17" ht="30" customHeight="1" thickBot="1" x14ac:dyDescent="0.35">
      <c r="A179" s="3"/>
      <c r="B179" s="22"/>
      <c r="C179" s="152">
        <v>150</v>
      </c>
      <c r="D179" s="231" t="s">
        <v>289</v>
      </c>
      <c r="E179" s="232"/>
      <c r="F179" s="214" t="s">
        <v>290</v>
      </c>
      <c r="G179" s="207" t="s">
        <v>266</v>
      </c>
      <c r="H179" s="122">
        <v>1</v>
      </c>
      <c r="I179" s="208">
        <v>209440</v>
      </c>
      <c r="J179" s="154">
        <f t="shared" si="30"/>
        <v>209440</v>
      </c>
      <c r="K179" s="12"/>
      <c r="L179" s="11"/>
      <c r="M179" s="111"/>
      <c r="N179" s="165"/>
      <c r="O179" s="166"/>
      <c r="P179" s="132"/>
      <c r="Q179" s="12"/>
    </row>
    <row r="180" spans="1:17" ht="30" customHeight="1" thickBot="1" x14ac:dyDescent="0.35">
      <c r="A180" s="3"/>
      <c r="B180" s="22"/>
      <c r="C180" s="152">
        <v>151</v>
      </c>
      <c r="D180" s="231" t="s">
        <v>291</v>
      </c>
      <c r="E180" s="232"/>
      <c r="F180" s="214" t="s">
        <v>292</v>
      </c>
      <c r="G180" s="207" t="s">
        <v>194</v>
      </c>
      <c r="H180" s="122">
        <v>1</v>
      </c>
      <c r="I180" s="208">
        <v>14760</v>
      </c>
      <c r="J180" s="154">
        <f t="shared" si="30"/>
        <v>14760</v>
      </c>
      <c r="K180" s="12"/>
      <c r="L180" s="11"/>
      <c r="M180" s="111"/>
      <c r="N180" s="165"/>
      <c r="O180" s="166"/>
      <c r="P180" s="132"/>
      <c r="Q180" s="12"/>
    </row>
    <row r="181" spans="1:17" ht="30" customHeight="1" thickBot="1" x14ac:dyDescent="0.35">
      <c r="A181" s="3"/>
      <c r="B181" s="22"/>
      <c r="C181" s="152">
        <v>152</v>
      </c>
      <c r="D181" s="231" t="s">
        <v>293</v>
      </c>
      <c r="E181" s="232"/>
      <c r="F181" s="214" t="s">
        <v>294</v>
      </c>
      <c r="G181" s="207" t="s">
        <v>194</v>
      </c>
      <c r="H181" s="122">
        <v>1</v>
      </c>
      <c r="I181" s="208">
        <v>10115</v>
      </c>
      <c r="J181" s="154">
        <f t="shared" si="30"/>
        <v>10115</v>
      </c>
      <c r="K181" s="12"/>
      <c r="L181" s="11"/>
      <c r="M181" s="111"/>
      <c r="N181" s="165"/>
      <c r="O181" s="166"/>
      <c r="P181" s="132"/>
      <c r="Q181" s="12"/>
    </row>
    <row r="182" spans="1:17" ht="30" customHeight="1" thickBot="1" x14ac:dyDescent="0.35">
      <c r="A182" s="3"/>
      <c r="B182" s="22"/>
      <c r="C182" s="152">
        <v>153</v>
      </c>
      <c r="D182" s="231" t="s">
        <v>295</v>
      </c>
      <c r="E182" s="232"/>
      <c r="F182" s="214" t="s">
        <v>296</v>
      </c>
      <c r="G182" s="207" t="s">
        <v>194</v>
      </c>
      <c r="H182" s="122">
        <v>1</v>
      </c>
      <c r="I182" s="208">
        <v>29208</v>
      </c>
      <c r="J182" s="154">
        <f t="shared" si="30"/>
        <v>29208</v>
      </c>
      <c r="K182" s="12"/>
      <c r="L182" s="11"/>
      <c r="M182" s="111"/>
      <c r="N182" s="165"/>
      <c r="O182" s="166"/>
      <c r="P182" s="132"/>
      <c r="Q182" s="12"/>
    </row>
    <row r="183" spans="1:17" ht="30" customHeight="1" thickBot="1" x14ac:dyDescent="0.35">
      <c r="A183" s="3"/>
      <c r="B183" s="22"/>
      <c r="C183" s="152">
        <v>154</v>
      </c>
      <c r="D183" s="231" t="s">
        <v>297</v>
      </c>
      <c r="E183" s="232"/>
      <c r="F183" s="214" t="s">
        <v>298</v>
      </c>
      <c r="G183" s="207" t="s">
        <v>46</v>
      </c>
      <c r="H183" s="122">
        <v>1</v>
      </c>
      <c r="I183" s="208">
        <v>101150</v>
      </c>
      <c r="J183" s="154">
        <f t="shared" si="30"/>
        <v>101150</v>
      </c>
      <c r="K183" s="12"/>
      <c r="L183" s="11"/>
      <c r="M183" s="111"/>
      <c r="N183" s="165"/>
      <c r="O183" s="166"/>
      <c r="P183" s="132"/>
      <c r="Q183" s="12"/>
    </row>
    <row r="184" spans="1:17" ht="30" customHeight="1" thickBot="1" x14ac:dyDescent="0.35">
      <c r="A184" s="3"/>
      <c r="B184" s="22"/>
      <c r="C184" s="152">
        <v>155</v>
      </c>
      <c r="D184" s="231" t="s">
        <v>299</v>
      </c>
      <c r="E184" s="232"/>
      <c r="F184" s="214" t="s">
        <v>300</v>
      </c>
      <c r="G184" s="207" t="s">
        <v>194</v>
      </c>
      <c r="H184" s="122">
        <v>1</v>
      </c>
      <c r="I184" s="208">
        <v>18240</v>
      </c>
      <c r="J184" s="154">
        <f t="shared" si="30"/>
        <v>18240</v>
      </c>
      <c r="K184" s="12"/>
      <c r="L184" s="11"/>
      <c r="M184" s="111"/>
      <c r="N184" s="165"/>
      <c r="O184" s="166"/>
      <c r="P184" s="132"/>
      <c r="Q184" s="12"/>
    </row>
    <row r="185" spans="1:17" ht="30" customHeight="1" thickBot="1" x14ac:dyDescent="0.35">
      <c r="A185" s="3"/>
      <c r="B185" s="22"/>
      <c r="C185" s="152">
        <v>156</v>
      </c>
      <c r="D185" s="231" t="s">
        <v>301</v>
      </c>
      <c r="E185" s="232"/>
      <c r="F185" s="214" t="s">
        <v>302</v>
      </c>
      <c r="G185" s="207" t="s">
        <v>194</v>
      </c>
      <c r="H185" s="122">
        <v>1</v>
      </c>
      <c r="I185" s="208">
        <v>36750</v>
      </c>
      <c r="J185" s="154">
        <f t="shared" si="30"/>
        <v>36750</v>
      </c>
      <c r="K185" s="12"/>
      <c r="L185" s="11"/>
      <c r="M185" s="111"/>
      <c r="N185" s="165"/>
      <c r="O185" s="166"/>
      <c r="P185" s="132"/>
      <c r="Q185" s="12"/>
    </row>
    <row r="186" spans="1:17" ht="30" customHeight="1" thickBot="1" x14ac:dyDescent="0.35">
      <c r="A186" s="3"/>
      <c r="B186" s="22"/>
      <c r="C186" s="152">
        <v>157</v>
      </c>
      <c r="D186" s="231" t="s">
        <v>303</v>
      </c>
      <c r="E186" s="232"/>
      <c r="F186" s="214" t="s">
        <v>304</v>
      </c>
      <c r="G186" s="207" t="s">
        <v>305</v>
      </c>
      <c r="H186" s="122">
        <v>1</v>
      </c>
      <c r="I186" s="208">
        <v>45220</v>
      </c>
      <c r="J186" s="154">
        <f t="shared" si="30"/>
        <v>45220</v>
      </c>
      <c r="K186" s="12"/>
      <c r="L186" s="11"/>
      <c r="M186" s="111"/>
      <c r="N186" s="165"/>
      <c r="O186" s="166"/>
      <c r="P186" s="132"/>
      <c r="Q186" s="12"/>
    </row>
    <row r="187" spans="1:17" ht="30" customHeight="1" thickBot="1" x14ac:dyDescent="0.35">
      <c r="A187" s="3"/>
      <c r="B187" s="22"/>
      <c r="C187" s="152">
        <v>158</v>
      </c>
      <c r="D187" s="231" t="s">
        <v>306</v>
      </c>
      <c r="E187" s="232"/>
      <c r="F187" s="214" t="s">
        <v>307</v>
      </c>
      <c r="G187" s="207" t="s">
        <v>305</v>
      </c>
      <c r="H187" s="122">
        <v>1</v>
      </c>
      <c r="I187" s="208">
        <v>192000</v>
      </c>
      <c r="J187" s="154">
        <f t="shared" si="30"/>
        <v>192000</v>
      </c>
      <c r="K187" s="12"/>
      <c r="L187" s="11"/>
      <c r="M187" s="111"/>
      <c r="N187" s="165"/>
      <c r="O187" s="166"/>
      <c r="P187" s="132"/>
      <c r="Q187" s="12"/>
    </row>
    <row r="188" spans="1:17" ht="30" customHeight="1" thickBot="1" x14ac:dyDescent="0.35">
      <c r="A188" s="3"/>
      <c r="B188" s="22"/>
      <c r="C188" s="152">
        <v>159</v>
      </c>
      <c r="D188" s="231" t="s">
        <v>308</v>
      </c>
      <c r="E188" s="232"/>
      <c r="F188" s="214" t="s">
        <v>309</v>
      </c>
      <c r="G188" s="207" t="s">
        <v>305</v>
      </c>
      <c r="H188" s="122">
        <v>1</v>
      </c>
      <c r="I188" s="208">
        <v>144000</v>
      </c>
      <c r="J188" s="154">
        <f t="shared" si="30"/>
        <v>144000</v>
      </c>
      <c r="K188" s="12"/>
      <c r="L188" s="11"/>
      <c r="M188" s="111"/>
      <c r="N188" s="165"/>
      <c r="O188" s="166"/>
      <c r="P188" s="132"/>
      <c r="Q188" s="12"/>
    </row>
    <row r="189" spans="1:17" ht="30" customHeight="1" thickBot="1" x14ac:dyDescent="0.35">
      <c r="A189" s="3"/>
      <c r="B189" s="22"/>
      <c r="C189" s="152">
        <v>160</v>
      </c>
      <c r="D189" s="231" t="s">
        <v>310</v>
      </c>
      <c r="E189" s="232"/>
      <c r="F189" s="214" t="s">
        <v>311</v>
      </c>
      <c r="G189" s="207" t="s">
        <v>305</v>
      </c>
      <c r="H189" s="122">
        <v>1</v>
      </c>
      <c r="I189" s="208">
        <v>158416</v>
      </c>
      <c r="J189" s="154">
        <f t="shared" si="30"/>
        <v>158416</v>
      </c>
      <c r="K189" s="12"/>
      <c r="L189" s="11"/>
      <c r="M189" s="111"/>
      <c r="N189" s="165"/>
      <c r="O189" s="166"/>
      <c r="P189" s="132"/>
      <c r="Q189" s="12"/>
    </row>
    <row r="190" spans="1:17" ht="30" customHeight="1" thickBot="1" x14ac:dyDescent="0.35">
      <c r="A190" s="3"/>
      <c r="B190" s="22"/>
      <c r="C190" s="152">
        <v>161</v>
      </c>
      <c r="D190" s="231" t="s">
        <v>312</v>
      </c>
      <c r="E190" s="232"/>
      <c r="F190" s="214" t="s">
        <v>312</v>
      </c>
      <c r="G190" s="207" t="s">
        <v>194</v>
      </c>
      <c r="H190" s="122">
        <v>1</v>
      </c>
      <c r="I190" s="208">
        <v>714000</v>
      </c>
      <c r="J190" s="154">
        <f t="shared" si="30"/>
        <v>714000</v>
      </c>
      <c r="K190" s="12"/>
      <c r="L190" s="11"/>
      <c r="M190" s="111"/>
      <c r="N190" s="165"/>
      <c r="O190" s="166"/>
      <c r="P190" s="132"/>
      <c r="Q190" s="12"/>
    </row>
    <row r="191" spans="1:17" ht="30" customHeight="1" thickBot="1" x14ac:dyDescent="0.35">
      <c r="A191" s="3"/>
      <c r="B191" s="22"/>
      <c r="C191" s="152">
        <v>162</v>
      </c>
      <c r="D191" s="231" t="s">
        <v>313</v>
      </c>
      <c r="E191" s="232"/>
      <c r="F191" s="214" t="s">
        <v>313</v>
      </c>
      <c r="G191" s="207" t="s">
        <v>194</v>
      </c>
      <c r="H191" s="122">
        <v>1</v>
      </c>
      <c r="I191" s="208">
        <v>476000</v>
      </c>
      <c r="J191" s="154">
        <f t="shared" si="30"/>
        <v>476000</v>
      </c>
      <c r="K191" s="12"/>
      <c r="L191" s="11"/>
      <c r="M191" s="111"/>
      <c r="N191" s="165"/>
      <c r="O191" s="166"/>
      <c r="P191" s="132"/>
      <c r="Q191" s="12"/>
    </row>
    <row r="192" spans="1:17" ht="30" customHeight="1" thickBot="1" x14ac:dyDescent="0.35">
      <c r="A192" s="3"/>
      <c r="B192" s="22"/>
      <c r="C192" s="152">
        <v>163</v>
      </c>
      <c r="D192" s="231" t="s">
        <v>314</v>
      </c>
      <c r="E192" s="232"/>
      <c r="F192" s="214" t="s">
        <v>315</v>
      </c>
      <c r="G192" s="207" t="s">
        <v>305</v>
      </c>
      <c r="H192" s="122">
        <v>1</v>
      </c>
      <c r="I192" s="208">
        <v>174000</v>
      </c>
      <c r="J192" s="154">
        <f t="shared" si="30"/>
        <v>174000</v>
      </c>
      <c r="K192" s="12"/>
      <c r="L192" s="11"/>
      <c r="M192" s="111"/>
      <c r="N192" s="165"/>
      <c r="O192" s="166"/>
      <c r="P192" s="132"/>
      <c r="Q192" s="12"/>
    </row>
    <row r="193" spans="1:17" ht="30" customHeight="1" thickBot="1" x14ac:dyDescent="0.35">
      <c r="A193" s="3"/>
      <c r="B193" s="22"/>
      <c r="C193" s="152">
        <v>164</v>
      </c>
      <c r="D193" s="231" t="s">
        <v>316</v>
      </c>
      <c r="E193" s="232"/>
      <c r="F193" s="214" t="s">
        <v>317</v>
      </c>
      <c r="G193" s="207" t="s">
        <v>318</v>
      </c>
      <c r="H193" s="122">
        <v>1</v>
      </c>
      <c r="I193" s="208">
        <v>102000</v>
      </c>
      <c r="J193" s="154">
        <f t="shared" si="30"/>
        <v>102000</v>
      </c>
      <c r="K193" s="12"/>
      <c r="L193" s="11"/>
      <c r="M193" s="111"/>
      <c r="N193" s="165"/>
      <c r="O193" s="166"/>
      <c r="P193" s="132"/>
      <c r="Q193" s="12"/>
    </row>
    <row r="194" spans="1:17" ht="30" customHeight="1" thickBot="1" x14ac:dyDescent="0.35">
      <c r="A194" s="3"/>
      <c r="B194" s="22"/>
      <c r="C194" s="152">
        <v>165</v>
      </c>
      <c r="D194" s="231" t="s">
        <v>319</v>
      </c>
      <c r="E194" s="232"/>
      <c r="F194" s="214" t="s">
        <v>319</v>
      </c>
      <c r="G194" s="207" t="s">
        <v>318</v>
      </c>
      <c r="H194" s="122">
        <v>1</v>
      </c>
      <c r="I194" s="208">
        <v>95200</v>
      </c>
      <c r="J194" s="154">
        <f t="shared" si="30"/>
        <v>95200</v>
      </c>
      <c r="K194" s="12"/>
      <c r="L194" s="11"/>
      <c r="M194" s="111"/>
      <c r="N194" s="165"/>
      <c r="O194" s="166"/>
      <c r="P194" s="132"/>
      <c r="Q194" s="12"/>
    </row>
    <row r="195" spans="1:17" ht="30" customHeight="1" thickBot="1" x14ac:dyDescent="0.35">
      <c r="A195" s="3"/>
      <c r="B195" s="22"/>
      <c r="C195" s="152">
        <v>166</v>
      </c>
      <c r="D195" s="231" t="s">
        <v>320</v>
      </c>
      <c r="E195" s="232"/>
      <c r="F195" s="214" t="s">
        <v>320</v>
      </c>
      <c r="G195" s="207" t="s">
        <v>318</v>
      </c>
      <c r="H195" s="122">
        <v>1</v>
      </c>
      <c r="I195" s="208">
        <v>156000</v>
      </c>
      <c r="J195" s="154">
        <f t="shared" si="30"/>
        <v>156000</v>
      </c>
      <c r="K195" s="12"/>
      <c r="L195" s="11"/>
      <c r="M195" s="111"/>
      <c r="N195" s="165"/>
      <c r="O195" s="166"/>
      <c r="P195" s="132"/>
      <c r="Q195" s="12"/>
    </row>
    <row r="196" spans="1:17" ht="30" customHeight="1" thickBot="1" x14ac:dyDescent="0.35">
      <c r="A196" s="3"/>
      <c r="B196" s="22"/>
      <c r="C196" s="152">
        <v>167</v>
      </c>
      <c r="D196" s="231" t="s">
        <v>321</v>
      </c>
      <c r="E196" s="232"/>
      <c r="F196" s="214" t="s">
        <v>322</v>
      </c>
      <c r="G196" s="207" t="s">
        <v>318</v>
      </c>
      <c r="H196" s="122">
        <v>1</v>
      </c>
      <c r="I196" s="208">
        <v>95200</v>
      </c>
      <c r="J196" s="154">
        <f t="shared" si="30"/>
        <v>95200</v>
      </c>
      <c r="K196" s="12"/>
      <c r="L196" s="11"/>
      <c r="M196" s="111"/>
      <c r="N196" s="165"/>
      <c r="O196" s="166"/>
      <c r="P196" s="132"/>
      <c r="Q196" s="12"/>
    </row>
    <row r="197" spans="1:17" ht="30" customHeight="1" thickBot="1" x14ac:dyDescent="0.35">
      <c r="A197" s="3"/>
      <c r="B197" s="22"/>
      <c r="C197" s="152">
        <v>168</v>
      </c>
      <c r="D197" s="231" t="s">
        <v>323</v>
      </c>
      <c r="E197" s="232"/>
      <c r="F197" s="214" t="s">
        <v>324</v>
      </c>
      <c r="G197" s="207" t="s">
        <v>305</v>
      </c>
      <c r="H197" s="122">
        <v>1</v>
      </c>
      <c r="I197" s="208">
        <v>45220</v>
      </c>
      <c r="J197" s="154">
        <f t="shared" si="30"/>
        <v>45220</v>
      </c>
      <c r="K197" s="12"/>
      <c r="L197" s="11"/>
      <c r="M197" s="111"/>
      <c r="N197" s="165"/>
      <c r="O197" s="166"/>
      <c r="P197" s="132"/>
      <c r="Q197" s="12"/>
    </row>
    <row r="198" spans="1:17" ht="30" customHeight="1" thickBot="1" x14ac:dyDescent="0.35">
      <c r="A198" s="3"/>
      <c r="B198" s="22"/>
      <c r="C198" s="152">
        <v>169</v>
      </c>
      <c r="D198" s="231" t="s">
        <v>325</v>
      </c>
      <c r="E198" s="232"/>
      <c r="F198" s="214" t="s">
        <v>325</v>
      </c>
      <c r="G198" s="207" t="s">
        <v>318</v>
      </c>
      <c r="H198" s="122">
        <v>1</v>
      </c>
      <c r="I198" s="208">
        <v>8160</v>
      </c>
      <c r="J198" s="154">
        <f t="shared" si="30"/>
        <v>8160</v>
      </c>
      <c r="K198" s="12"/>
      <c r="L198" s="11"/>
      <c r="M198" s="111"/>
      <c r="N198" s="165"/>
      <c r="O198" s="166"/>
      <c r="P198" s="132"/>
      <c r="Q198" s="12"/>
    </row>
    <row r="199" spans="1:17" ht="30" customHeight="1" thickBot="1" x14ac:dyDescent="0.35">
      <c r="A199" s="3"/>
      <c r="B199" s="22"/>
      <c r="C199" s="152">
        <v>170</v>
      </c>
      <c r="D199" s="231" t="s">
        <v>326</v>
      </c>
      <c r="E199" s="232"/>
      <c r="F199" s="214" t="s">
        <v>326</v>
      </c>
      <c r="G199" s="207" t="s">
        <v>318</v>
      </c>
      <c r="H199" s="122">
        <v>1</v>
      </c>
      <c r="I199" s="208">
        <v>7140</v>
      </c>
      <c r="J199" s="154">
        <f t="shared" si="30"/>
        <v>7140</v>
      </c>
      <c r="K199" s="12"/>
      <c r="L199" s="11"/>
      <c r="M199" s="111"/>
      <c r="N199" s="165"/>
      <c r="O199" s="166"/>
      <c r="P199" s="132"/>
      <c r="Q199" s="12"/>
    </row>
    <row r="200" spans="1:17" ht="30" customHeight="1" thickBot="1" x14ac:dyDescent="0.35">
      <c r="A200" s="3"/>
      <c r="B200" s="22"/>
      <c r="C200" s="152">
        <v>171</v>
      </c>
      <c r="D200" s="231" t="s">
        <v>327</v>
      </c>
      <c r="E200" s="232"/>
      <c r="F200" s="214" t="s">
        <v>327</v>
      </c>
      <c r="G200" s="207" t="s">
        <v>318</v>
      </c>
      <c r="H200" s="122">
        <v>1</v>
      </c>
      <c r="I200" s="208">
        <v>142800</v>
      </c>
      <c r="J200" s="154">
        <f t="shared" si="30"/>
        <v>142800</v>
      </c>
      <c r="K200" s="12"/>
      <c r="L200" s="11"/>
      <c r="M200" s="111"/>
      <c r="N200" s="165"/>
      <c r="O200" s="166"/>
      <c r="P200" s="132"/>
      <c r="Q200" s="12"/>
    </row>
    <row r="201" spans="1:17" ht="30" customHeight="1" thickBot="1" x14ac:dyDescent="0.35">
      <c r="A201" s="3"/>
      <c r="B201" s="22"/>
      <c r="C201" s="152">
        <v>172</v>
      </c>
      <c r="D201" s="231" t="s">
        <v>328</v>
      </c>
      <c r="E201" s="232"/>
      <c r="F201" s="214" t="s">
        <v>329</v>
      </c>
      <c r="G201" s="207" t="s">
        <v>54</v>
      </c>
      <c r="H201" s="122">
        <v>1</v>
      </c>
      <c r="I201" s="208">
        <v>9975</v>
      </c>
      <c r="J201" s="154">
        <f t="shared" si="30"/>
        <v>9975</v>
      </c>
      <c r="K201" s="12"/>
      <c r="L201" s="11"/>
      <c r="M201" s="111"/>
      <c r="N201" s="165"/>
      <c r="O201" s="166"/>
      <c r="P201" s="132"/>
      <c r="Q201" s="12"/>
    </row>
    <row r="202" spans="1:17" ht="30" customHeight="1" thickBot="1" x14ac:dyDescent="0.35">
      <c r="A202" s="3"/>
      <c r="B202" s="22"/>
      <c r="C202" s="152">
        <v>173</v>
      </c>
      <c r="D202" s="231" t="s">
        <v>330</v>
      </c>
      <c r="E202" s="232"/>
      <c r="F202" s="214" t="s">
        <v>331</v>
      </c>
      <c r="G202" s="207" t="s">
        <v>54</v>
      </c>
      <c r="H202" s="122">
        <v>1</v>
      </c>
      <c r="I202" s="208">
        <v>11305</v>
      </c>
      <c r="J202" s="154">
        <f t="shared" ref="J202:J206" si="32">+I202*H202</f>
        <v>11305</v>
      </c>
      <c r="K202" s="12"/>
      <c r="L202" s="11"/>
      <c r="M202" s="111">
        <v>5</v>
      </c>
      <c r="N202" s="165"/>
      <c r="O202" s="166"/>
      <c r="P202" s="132"/>
      <c r="Q202" s="12"/>
    </row>
    <row r="203" spans="1:17" ht="30" customHeight="1" thickBot="1" x14ac:dyDescent="0.35">
      <c r="A203" s="3"/>
      <c r="B203" s="22"/>
      <c r="C203" s="152">
        <v>174</v>
      </c>
      <c r="D203" s="231" t="s">
        <v>332</v>
      </c>
      <c r="E203" s="232"/>
      <c r="F203" s="214" t="s">
        <v>332</v>
      </c>
      <c r="G203" s="207" t="s">
        <v>305</v>
      </c>
      <c r="H203" s="122">
        <v>1</v>
      </c>
      <c r="I203" s="208">
        <v>42240</v>
      </c>
      <c r="J203" s="154">
        <f t="shared" si="32"/>
        <v>42240</v>
      </c>
      <c r="K203" s="12"/>
      <c r="L203" s="11"/>
      <c r="M203" s="111"/>
      <c r="N203" s="165"/>
      <c r="O203" s="166"/>
      <c r="P203" s="132"/>
      <c r="Q203" s="12"/>
    </row>
    <row r="204" spans="1:17" ht="30" customHeight="1" thickBot="1" x14ac:dyDescent="0.35">
      <c r="A204" s="3"/>
      <c r="B204" s="22"/>
      <c r="C204" s="152">
        <v>175</v>
      </c>
      <c r="D204" s="231" t="s">
        <v>333</v>
      </c>
      <c r="E204" s="232"/>
      <c r="F204" s="214" t="s">
        <v>333</v>
      </c>
      <c r="G204" s="207" t="s">
        <v>194</v>
      </c>
      <c r="H204" s="122">
        <v>1</v>
      </c>
      <c r="I204" s="208">
        <v>90000</v>
      </c>
      <c r="J204" s="154">
        <f t="shared" si="32"/>
        <v>90000</v>
      </c>
      <c r="K204" s="12"/>
      <c r="L204" s="11"/>
      <c r="M204" s="111">
        <v>6</v>
      </c>
      <c r="N204" s="165"/>
      <c r="O204" s="166"/>
      <c r="P204" s="132"/>
      <c r="Q204" s="12"/>
    </row>
    <row r="205" spans="1:17" ht="30" customHeight="1" thickBot="1" x14ac:dyDescent="0.35">
      <c r="A205" s="3"/>
      <c r="B205" s="22"/>
      <c r="C205" s="152">
        <v>176</v>
      </c>
      <c r="D205" s="231" t="s">
        <v>334</v>
      </c>
      <c r="E205" s="232"/>
      <c r="F205" s="214" t="s">
        <v>335</v>
      </c>
      <c r="G205" s="207" t="s">
        <v>194</v>
      </c>
      <c r="H205" s="122">
        <v>1</v>
      </c>
      <c r="I205" s="208">
        <v>8330</v>
      </c>
      <c r="J205" s="154">
        <f t="shared" si="32"/>
        <v>8330</v>
      </c>
      <c r="K205" s="12"/>
      <c r="L205" s="11"/>
      <c r="M205" s="111"/>
      <c r="N205" s="165"/>
      <c r="O205" s="166"/>
      <c r="P205" s="132"/>
      <c r="Q205" s="12"/>
    </row>
    <row r="206" spans="1:17" ht="30" customHeight="1" x14ac:dyDescent="0.3">
      <c r="A206" s="3"/>
      <c r="B206" s="22"/>
      <c r="C206" s="152">
        <v>177</v>
      </c>
      <c r="D206" s="233" t="s">
        <v>336</v>
      </c>
      <c r="E206" s="234"/>
      <c r="F206" s="214" t="s">
        <v>337</v>
      </c>
      <c r="G206" s="207" t="s">
        <v>194</v>
      </c>
      <c r="H206" s="122">
        <v>1</v>
      </c>
      <c r="I206" s="208">
        <v>595000</v>
      </c>
      <c r="J206" s="154">
        <f t="shared" si="32"/>
        <v>595000</v>
      </c>
      <c r="K206" s="12"/>
      <c r="L206" s="11"/>
      <c r="M206" s="111"/>
      <c r="N206" s="165"/>
      <c r="O206" s="166"/>
      <c r="P206" s="132"/>
      <c r="Q206" s="12"/>
    </row>
    <row r="207" spans="1:17" ht="30" customHeight="1" thickBot="1" x14ac:dyDescent="0.35">
      <c r="A207" s="3"/>
      <c r="B207" s="22"/>
      <c r="C207" s="140" t="s">
        <v>5</v>
      </c>
      <c r="D207" s="141"/>
      <c r="E207" s="141"/>
      <c r="F207" s="142"/>
      <c r="G207" s="153"/>
      <c r="H207" s="143"/>
      <c r="I207" s="144"/>
      <c r="J207" s="138">
        <f>SUM(J105:J206)</f>
        <v>6770482</v>
      </c>
      <c r="K207" s="12"/>
      <c r="L207" s="11"/>
      <c r="M207" s="113">
        <f>SUM(M105:M206)</f>
        <v>11</v>
      </c>
      <c r="N207" s="165"/>
      <c r="O207" s="166"/>
      <c r="P207" s="132"/>
      <c r="Q207" s="12"/>
    </row>
    <row r="208" spans="1:17" x14ac:dyDescent="0.3">
      <c r="A208" s="3"/>
      <c r="B208" s="19"/>
      <c r="C208" s="24"/>
      <c r="D208" s="25"/>
      <c r="E208" s="24"/>
      <c r="F208" s="26"/>
      <c r="G208" s="24"/>
      <c r="H208" s="24"/>
      <c r="I208" s="57"/>
      <c r="J208" s="57"/>
      <c r="K208" s="12"/>
      <c r="L208" s="11"/>
      <c r="M208" s="90"/>
      <c r="N208" s="91"/>
      <c r="O208" s="91"/>
      <c r="P208" s="92"/>
      <c r="Q208" s="12"/>
    </row>
    <row r="209" spans="1:17" ht="17.25" thickBot="1" x14ac:dyDescent="0.35">
      <c r="A209" s="3"/>
      <c r="B209" s="51"/>
      <c r="C209" s="28"/>
      <c r="D209" s="28"/>
      <c r="E209" s="28"/>
      <c r="F209" s="29"/>
      <c r="G209" s="28"/>
      <c r="H209" s="34"/>
      <c r="I209" s="34"/>
      <c r="J209" s="34"/>
      <c r="K209" s="12"/>
      <c r="L209" s="11"/>
      <c r="Q209" s="12"/>
    </row>
    <row r="210" spans="1:17" ht="30" customHeight="1" thickBot="1" x14ac:dyDescent="0.35">
      <c r="A210" s="3"/>
      <c r="B210" s="51"/>
      <c r="C210" s="267" t="s">
        <v>25</v>
      </c>
      <c r="D210" s="268"/>
      <c r="E210" s="268"/>
      <c r="F210" s="268"/>
      <c r="G210" s="268"/>
      <c r="H210" s="268"/>
      <c r="I210" s="269"/>
      <c r="J210" s="94">
        <f>+J207+J102+J92+J83+J72+J67+J62+J54+J38+J31+J28</f>
        <v>11967501</v>
      </c>
      <c r="K210" s="12"/>
      <c r="L210" s="11"/>
      <c r="M210" s="94">
        <f>+M207+M102+M92+M83+M72+M67+M62+M54+M38+M31+M28</f>
        <v>11</v>
      </c>
      <c r="N210" s="104"/>
      <c r="O210" s="94">
        <f>+O28+O31+O38+O54+O62+O67+O72</f>
        <v>0</v>
      </c>
      <c r="P210" s="93" t="str">
        <f>IF(OR(O210&lt;=0,O210&gt;$J210,COUNTIF(P209:P209,"ERROR")&gt;0),"ERROR","OK")</f>
        <v>ERROR</v>
      </c>
      <c r="Q210" s="12"/>
    </row>
    <row r="211" spans="1:17" ht="30" customHeight="1" x14ac:dyDescent="0.3">
      <c r="A211" s="3"/>
      <c r="B211" s="51"/>
      <c r="C211" s="129"/>
      <c r="D211" s="129"/>
      <c r="E211" s="129"/>
      <c r="F211" s="129"/>
      <c r="G211" s="129"/>
      <c r="H211" s="129"/>
      <c r="I211" s="129"/>
      <c r="J211" s="130"/>
      <c r="K211" s="12"/>
      <c r="L211" s="11"/>
      <c r="M211" s="131"/>
      <c r="O211" s="130"/>
      <c r="P211" s="132"/>
      <c r="Q211" s="12"/>
    </row>
    <row r="212" spans="1:17" ht="15" customHeight="1" thickBot="1" x14ac:dyDescent="0.35">
      <c r="A212" s="3"/>
      <c r="B212" s="51"/>
      <c r="C212" s="28"/>
      <c r="D212" s="28"/>
      <c r="E212" s="28"/>
      <c r="F212" s="28"/>
      <c r="G212" s="28"/>
      <c r="H212" s="52"/>
      <c r="I212" s="52"/>
      <c r="J212" s="95"/>
      <c r="K212" s="12"/>
      <c r="L212" s="11"/>
      <c r="O212" s="95"/>
      <c r="Q212" s="12"/>
    </row>
    <row r="213" spans="1:17" ht="54" customHeight="1" thickBot="1" x14ac:dyDescent="0.35">
      <c r="B213" s="19"/>
      <c r="C213" s="30"/>
      <c r="D213" s="30"/>
      <c r="E213" s="30"/>
      <c r="F213" s="36"/>
      <c r="G213" s="35"/>
      <c r="H213" s="39" t="s">
        <v>16</v>
      </c>
      <c r="I213" s="40"/>
      <c r="J213" s="41" t="s">
        <v>6</v>
      </c>
      <c r="K213" s="12"/>
      <c r="L213" s="11"/>
      <c r="M213" s="277" t="s">
        <v>19</v>
      </c>
      <c r="N213" s="278"/>
      <c r="O213" s="133" t="s">
        <v>20</v>
      </c>
      <c r="P213" s="99" t="s">
        <v>18</v>
      </c>
      <c r="Q213" s="12"/>
    </row>
    <row r="214" spans="1:17" ht="30" customHeight="1" x14ac:dyDescent="0.3">
      <c r="B214" s="19"/>
      <c r="C214" s="30"/>
      <c r="D214" s="30"/>
      <c r="E214" s="30"/>
      <c r="F214" s="37"/>
      <c r="G214" s="35"/>
      <c r="H214" s="42" t="s">
        <v>7</v>
      </c>
      <c r="I214" s="43" t="s">
        <v>8</v>
      </c>
      <c r="J214" s="162">
        <v>0.19538701166666664</v>
      </c>
      <c r="K214" s="12"/>
      <c r="L214" s="11"/>
      <c r="M214" s="279">
        <f>J214</f>
        <v>0.19538701166666664</v>
      </c>
      <c r="N214" s="280"/>
      <c r="O214" s="134">
        <f>M214</f>
        <v>0.19538701166666664</v>
      </c>
      <c r="P214" s="100" t="str">
        <f>IF(OR(O214&lt;=0,O214&gt;$J217),"ERROR","OK")</f>
        <v>OK</v>
      </c>
      <c r="Q214" s="12"/>
    </row>
    <row r="215" spans="1:17" ht="30" customHeight="1" x14ac:dyDescent="0.3">
      <c r="B215" s="19"/>
      <c r="C215" s="30"/>
      <c r="D215" s="30"/>
      <c r="E215" s="30"/>
      <c r="F215" s="38"/>
      <c r="G215" s="35"/>
      <c r="H215" s="44" t="s">
        <v>15</v>
      </c>
      <c r="I215" s="45" t="s">
        <v>9</v>
      </c>
      <c r="J215" s="46">
        <v>0.05</v>
      </c>
      <c r="K215" s="12"/>
      <c r="L215" s="11"/>
      <c r="M215" s="281">
        <f>J215</f>
        <v>0.05</v>
      </c>
      <c r="N215" s="282"/>
      <c r="O215" s="135">
        <f t="shared" ref="O215:O217" si="33">M215</f>
        <v>0.05</v>
      </c>
      <c r="P215" s="101" t="str">
        <f>IF(OR(O215&lt;=0,O215&gt;$J217),"ERROR","OK")</f>
        <v>OK</v>
      </c>
      <c r="Q215" s="12"/>
    </row>
    <row r="216" spans="1:17" ht="30" customHeight="1" thickBot="1" x14ac:dyDescent="0.35">
      <c r="B216" s="19"/>
      <c r="C216" s="30"/>
      <c r="D216" s="30"/>
      <c r="E216" s="30"/>
      <c r="F216" s="36"/>
      <c r="G216" s="35"/>
      <c r="H216" s="47" t="s">
        <v>14</v>
      </c>
      <c r="I216" s="48" t="s">
        <v>10</v>
      </c>
      <c r="J216" s="49">
        <v>0.01</v>
      </c>
      <c r="K216" s="12"/>
      <c r="L216" s="11"/>
      <c r="M216" s="283">
        <f>J216</f>
        <v>0.01</v>
      </c>
      <c r="N216" s="284"/>
      <c r="O216" s="136">
        <f t="shared" si="33"/>
        <v>0.01</v>
      </c>
      <c r="P216" s="102" t="str">
        <f>IF(OR(O216&lt;=0,O216&gt;$J217),"ERROR","OK")</f>
        <v>OK</v>
      </c>
      <c r="Q216" s="12"/>
    </row>
    <row r="217" spans="1:17" ht="30" customHeight="1" thickBot="1" x14ac:dyDescent="0.35">
      <c r="B217" s="19"/>
      <c r="C217" s="30"/>
      <c r="D217" s="30"/>
      <c r="E217" s="30"/>
      <c r="F217" s="37"/>
      <c r="G217" s="35"/>
      <c r="H217" s="39" t="s">
        <v>11</v>
      </c>
      <c r="I217" s="50" t="s">
        <v>12</v>
      </c>
      <c r="J217" s="163">
        <f>SUM(J214:J216)*1.19</f>
        <v>0.30391054388333333</v>
      </c>
      <c r="K217" s="12"/>
      <c r="L217" s="11"/>
      <c r="M217" s="285">
        <f>J217</f>
        <v>0.30391054388333333</v>
      </c>
      <c r="N217" s="286"/>
      <c r="O217" s="114">
        <f t="shared" si="33"/>
        <v>0.30391054388333333</v>
      </c>
      <c r="P217" s="103" t="str">
        <f>IF(OR(O217&lt;=0,O217&gt;$J217,COUNTIF(P214:P216,"error")&gt;0),"ERROR","OK")</f>
        <v>OK</v>
      </c>
      <c r="Q217" s="12"/>
    </row>
    <row r="218" spans="1:17" ht="22.5" customHeight="1" thickBot="1" x14ac:dyDescent="0.35">
      <c r="A218" s="3"/>
      <c r="B218" s="51"/>
      <c r="C218" s="28"/>
      <c r="D218" s="28"/>
      <c r="E218" s="28"/>
      <c r="F218" s="28"/>
      <c r="G218" s="28"/>
      <c r="H218" s="52"/>
      <c r="I218" s="52"/>
      <c r="J218" s="95"/>
      <c r="K218" s="12"/>
      <c r="L218" s="11"/>
      <c r="O218" s="95"/>
      <c r="Q218" s="12"/>
    </row>
    <row r="219" spans="1:17" ht="20.25" customHeight="1" thickBot="1" x14ac:dyDescent="0.35">
      <c r="A219" s="3"/>
      <c r="B219" s="51"/>
      <c r="C219" s="274" t="s">
        <v>28</v>
      </c>
      <c r="D219" s="275"/>
      <c r="E219" s="275"/>
      <c r="F219" s="275"/>
      <c r="G219" s="275"/>
      <c r="H219" s="275"/>
      <c r="I219" s="275"/>
      <c r="J219" s="276"/>
      <c r="K219" s="12"/>
      <c r="L219" s="11"/>
      <c r="O219" s="95"/>
      <c r="Q219" s="12"/>
    </row>
    <row r="220" spans="1:17" ht="15" customHeight="1" x14ac:dyDescent="0.3">
      <c r="A220" s="3"/>
      <c r="B220" s="51"/>
      <c r="C220" s="28"/>
      <c r="D220" s="28"/>
      <c r="E220" s="28"/>
      <c r="F220" s="28"/>
      <c r="G220" s="28"/>
      <c r="H220" s="52"/>
      <c r="I220" s="52"/>
      <c r="J220" s="95"/>
      <c r="K220" s="12"/>
      <c r="L220" s="11"/>
      <c r="O220" s="95"/>
      <c r="Q220" s="12"/>
    </row>
  </sheetData>
  <sheetProtection algorithmName="SHA-512" hashValue="z2fJHoJ+jhyc8y01kjLc/ReYW5PiYldBSFbRigl9npZXQc1V5U5WwBshI8bSABPVXEMQyCNfYIqW2dBy6gSXJQ==" saltValue="9avkJPkkVcCPS0zir+qyiA==" spinCount="100000" sheet="1" insertHyperlinks="0"/>
  <mergeCells count="190">
    <mergeCell ref="C219:J219"/>
    <mergeCell ref="M213:N213"/>
    <mergeCell ref="M214:N214"/>
    <mergeCell ref="M215:N215"/>
    <mergeCell ref="M216:N216"/>
    <mergeCell ref="M217:N217"/>
    <mergeCell ref="D14:E15"/>
    <mergeCell ref="D17:E17"/>
    <mergeCell ref="D18:E18"/>
    <mergeCell ref="D19:E19"/>
    <mergeCell ref="D34:E34"/>
    <mergeCell ref="D35:E35"/>
    <mergeCell ref="D36:E36"/>
    <mergeCell ref="D37:E37"/>
    <mergeCell ref="D40:E40"/>
    <mergeCell ref="D41:E41"/>
    <mergeCell ref="D42:E42"/>
    <mergeCell ref="D20:E20"/>
    <mergeCell ref="D21:E21"/>
    <mergeCell ref="D22:E22"/>
    <mergeCell ref="D23:E23"/>
    <mergeCell ref="D24:E24"/>
    <mergeCell ref="D33:E33"/>
    <mergeCell ref="D25:E25"/>
    <mergeCell ref="C3:E3"/>
    <mergeCell ref="C6:J6"/>
    <mergeCell ref="C7:J7"/>
    <mergeCell ref="H14:H15"/>
    <mergeCell ref="I14:I15"/>
    <mergeCell ref="J14:J15"/>
    <mergeCell ref="C14:C15"/>
    <mergeCell ref="C8:J8"/>
    <mergeCell ref="C210:I210"/>
    <mergeCell ref="D26:E26"/>
    <mergeCell ref="D27:E27"/>
    <mergeCell ref="D30:E30"/>
    <mergeCell ref="D43:E43"/>
    <mergeCell ref="D44:E44"/>
    <mergeCell ref="D45:E45"/>
    <mergeCell ref="D46:E46"/>
    <mergeCell ref="D47:E47"/>
    <mergeCell ref="D56:E56"/>
    <mergeCell ref="D57:E57"/>
    <mergeCell ref="D58:E58"/>
    <mergeCell ref="D59:E59"/>
    <mergeCell ref="D69:E69"/>
    <mergeCell ref="D70:E70"/>
    <mergeCell ref="D71:E71"/>
    <mergeCell ref="N11:P11"/>
    <mergeCell ref="F14:F15"/>
    <mergeCell ref="G14:G15"/>
    <mergeCell ref="O14:O15"/>
    <mergeCell ref="P14:P15"/>
    <mergeCell ref="M14:M15"/>
    <mergeCell ref="N14:N15"/>
    <mergeCell ref="C12:J12"/>
    <mergeCell ref="D53:E53"/>
    <mergeCell ref="D48:E48"/>
    <mergeCell ref="D49:E49"/>
    <mergeCell ref="D50:E50"/>
    <mergeCell ref="D51:E51"/>
    <mergeCell ref="D52:E52"/>
    <mergeCell ref="D75:E75"/>
    <mergeCell ref="D76:E76"/>
    <mergeCell ref="D60:E60"/>
    <mergeCell ref="D61:E61"/>
    <mergeCell ref="D64:E64"/>
    <mergeCell ref="D65:E65"/>
    <mergeCell ref="D66:E66"/>
    <mergeCell ref="D82:E82"/>
    <mergeCell ref="D86:E86"/>
    <mergeCell ref="D87:E87"/>
    <mergeCell ref="D88:E88"/>
    <mergeCell ref="D89:E89"/>
    <mergeCell ref="D77:E77"/>
    <mergeCell ref="D78:E78"/>
    <mergeCell ref="D79:E79"/>
    <mergeCell ref="D80:E80"/>
    <mergeCell ref="D81:E81"/>
    <mergeCell ref="D98:E98"/>
    <mergeCell ref="D99:E99"/>
    <mergeCell ref="D100:E100"/>
    <mergeCell ref="D101:E101"/>
    <mergeCell ref="D105:E105"/>
    <mergeCell ref="D90:E90"/>
    <mergeCell ref="D91:E91"/>
    <mergeCell ref="D95:E95"/>
    <mergeCell ref="D96:E96"/>
    <mergeCell ref="D97:E97"/>
    <mergeCell ref="D111:E111"/>
    <mergeCell ref="D112:E112"/>
    <mergeCell ref="D113:E113"/>
    <mergeCell ref="D114:E114"/>
    <mergeCell ref="D115:E115"/>
    <mergeCell ref="D106:E106"/>
    <mergeCell ref="D107:E107"/>
    <mergeCell ref="D108:E108"/>
    <mergeCell ref="D109:E109"/>
    <mergeCell ref="D110:E110"/>
    <mergeCell ref="D121:E121"/>
    <mergeCell ref="D122:E122"/>
    <mergeCell ref="D123:E123"/>
    <mergeCell ref="D124:E124"/>
    <mergeCell ref="D125:E125"/>
    <mergeCell ref="D116:E116"/>
    <mergeCell ref="D117:E117"/>
    <mergeCell ref="D118:E118"/>
    <mergeCell ref="D119:E119"/>
    <mergeCell ref="D120:E120"/>
    <mergeCell ref="D131:E131"/>
    <mergeCell ref="D132:E132"/>
    <mergeCell ref="D133:E133"/>
    <mergeCell ref="D134:E134"/>
    <mergeCell ref="D135:E135"/>
    <mergeCell ref="D126:E126"/>
    <mergeCell ref="D127:E127"/>
    <mergeCell ref="D128:E128"/>
    <mergeCell ref="D129:E129"/>
    <mergeCell ref="D130:E130"/>
    <mergeCell ref="D141:E141"/>
    <mergeCell ref="D142:E142"/>
    <mergeCell ref="D143:E143"/>
    <mergeCell ref="D144:E144"/>
    <mergeCell ref="D145:E145"/>
    <mergeCell ref="D136:E136"/>
    <mergeCell ref="D137:E137"/>
    <mergeCell ref="D138:E138"/>
    <mergeCell ref="D139:E139"/>
    <mergeCell ref="D140:E140"/>
    <mergeCell ref="D151:E151"/>
    <mergeCell ref="D152:E152"/>
    <mergeCell ref="D153:E153"/>
    <mergeCell ref="D154:E154"/>
    <mergeCell ref="D155:E155"/>
    <mergeCell ref="D146:E146"/>
    <mergeCell ref="D147:E147"/>
    <mergeCell ref="D148:E148"/>
    <mergeCell ref="D149:E149"/>
    <mergeCell ref="D150:E150"/>
    <mergeCell ref="D161:E161"/>
    <mergeCell ref="D162:E162"/>
    <mergeCell ref="D163:E163"/>
    <mergeCell ref="D164:E164"/>
    <mergeCell ref="D165:E165"/>
    <mergeCell ref="D156:E156"/>
    <mergeCell ref="D157:E157"/>
    <mergeCell ref="D158:E158"/>
    <mergeCell ref="D159:E159"/>
    <mergeCell ref="D160:E160"/>
    <mergeCell ref="D171:E171"/>
    <mergeCell ref="D172:E172"/>
    <mergeCell ref="D173:E173"/>
    <mergeCell ref="D174:E174"/>
    <mergeCell ref="D175:E175"/>
    <mergeCell ref="D166:E166"/>
    <mergeCell ref="D167:E167"/>
    <mergeCell ref="D168:E168"/>
    <mergeCell ref="D169:E169"/>
    <mergeCell ref="D170:E170"/>
    <mergeCell ref="D181:E181"/>
    <mergeCell ref="D182:E182"/>
    <mergeCell ref="D183:E183"/>
    <mergeCell ref="D184:E184"/>
    <mergeCell ref="D185:E185"/>
    <mergeCell ref="D176:E176"/>
    <mergeCell ref="D177:E177"/>
    <mergeCell ref="D178:E178"/>
    <mergeCell ref="D179:E179"/>
    <mergeCell ref="D180:E180"/>
    <mergeCell ref="D191:E191"/>
    <mergeCell ref="D192:E192"/>
    <mergeCell ref="D193:E193"/>
    <mergeCell ref="D194:E194"/>
    <mergeCell ref="D195:E195"/>
    <mergeCell ref="D186:E186"/>
    <mergeCell ref="D187:E187"/>
    <mergeCell ref="D188:E188"/>
    <mergeCell ref="D189:E189"/>
    <mergeCell ref="D190:E190"/>
    <mergeCell ref="D201:E201"/>
    <mergeCell ref="D202:E202"/>
    <mergeCell ref="D203:E203"/>
    <mergeCell ref="D204:E204"/>
    <mergeCell ref="D206:E206"/>
    <mergeCell ref="D205:E205"/>
    <mergeCell ref="D196:E196"/>
    <mergeCell ref="D197:E197"/>
    <mergeCell ref="D198:E198"/>
    <mergeCell ref="D199:E199"/>
    <mergeCell ref="D200:E200"/>
  </mergeCells>
  <conditionalFormatting sqref="P27 P210:P211 P56:P61 P75 P33:P37 P40:P53 P83:P84 P86:P93 P95:P207">
    <cfRule type="cellIs" dxfId="29" priority="160" operator="equal">
      <formula>"ERROR"</formula>
    </cfRule>
    <cfRule type="cellIs" dxfId="28" priority="161" operator="equal">
      <formula>"OK"</formula>
    </cfRule>
  </conditionalFormatting>
  <conditionalFormatting sqref="P30 P208 P64:P66 P69:P71">
    <cfRule type="cellIs" dxfId="27" priority="158" operator="equal">
      <formula>"ERROR"</formula>
    </cfRule>
    <cfRule type="cellIs" dxfId="26" priority="159" operator="equal">
      <formula>"OK"</formula>
    </cfRule>
  </conditionalFormatting>
  <conditionalFormatting sqref="P28">
    <cfRule type="cellIs" dxfId="25" priority="112" operator="equal">
      <formula>"ERROR"</formula>
    </cfRule>
    <cfRule type="cellIs" dxfId="24" priority="113" operator="equal">
      <formula>"OK"</formula>
    </cfRule>
  </conditionalFormatting>
  <conditionalFormatting sqref="P31">
    <cfRule type="cellIs" dxfId="23" priority="110" operator="equal">
      <formula>"ERROR"</formula>
    </cfRule>
    <cfRule type="cellIs" dxfId="22" priority="111" operator="equal">
      <formula>"OK"</formula>
    </cfRule>
  </conditionalFormatting>
  <conditionalFormatting sqref="P38">
    <cfRule type="cellIs" dxfId="21" priority="108" operator="equal">
      <formula>"ERROR"</formula>
    </cfRule>
    <cfRule type="cellIs" dxfId="20" priority="109" operator="equal">
      <formula>"OK"</formula>
    </cfRule>
  </conditionalFormatting>
  <conditionalFormatting sqref="P54">
    <cfRule type="cellIs" dxfId="19" priority="106" operator="equal">
      <formula>"ERROR"</formula>
    </cfRule>
    <cfRule type="cellIs" dxfId="18" priority="107" operator="equal">
      <formula>"OK"</formula>
    </cfRule>
  </conditionalFormatting>
  <conditionalFormatting sqref="P62">
    <cfRule type="cellIs" dxfId="17" priority="98" operator="equal">
      <formula>"ERROR"</formula>
    </cfRule>
    <cfRule type="cellIs" dxfId="16" priority="99" operator="equal">
      <formula>"OK"</formula>
    </cfRule>
  </conditionalFormatting>
  <conditionalFormatting sqref="P67">
    <cfRule type="cellIs" dxfId="15" priority="96" operator="equal">
      <formula>"ERROR"</formula>
    </cfRule>
    <cfRule type="cellIs" dxfId="14" priority="97" operator="equal">
      <formula>"OK"</formula>
    </cfRule>
  </conditionalFormatting>
  <conditionalFormatting sqref="P72:P73">
    <cfRule type="cellIs" dxfId="13" priority="86" operator="equal">
      <formula>"ERROR"</formula>
    </cfRule>
    <cfRule type="cellIs" dxfId="12" priority="87" operator="equal">
      <formula>"OK"</formula>
    </cfRule>
  </conditionalFormatting>
  <conditionalFormatting sqref="P214">
    <cfRule type="cellIs" dxfId="11" priority="30" operator="equal">
      <formula>"ERROR"</formula>
    </cfRule>
    <cfRule type="cellIs" dxfId="10" priority="31" operator="equal">
      <formula>"OK"</formula>
    </cfRule>
  </conditionalFormatting>
  <conditionalFormatting sqref="P215">
    <cfRule type="cellIs" dxfId="9" priority="28" operator="equal">
      <formula>"ERROR"</formula>
    </cfRule>
    <cfRule type="cellIs" dxfId="8" priority="29" operator="equal">
      <formula>"OK"</formula>
    </cfRule>
  </conditionalFormatting>
  <conditionalFormatting sqref="P216">
    <cfRule type="cellIs" dxfId="7" priority="26" operator="equal">
      <formula>"ERROR"</formula>
    </cfRule>
    <cfRule type="cellIs" dxfId="6" priority="27" operator="equal">
      <formula>"OK"</formula>
    </cfRule>
  </conditionalFormatting>
  <conditionalFormatting sqref="P217">
    <cfRule type="cellIs" dxfId="5" priority="24" operator="equal">
      <formula>"ERROR"</formula>
    </cfRule>
    <cfRule type="cellIs" dxfId="4" priority="25" operator="equal">
      <formula>"OK"</formula>
    </cfRule>
  </conditionalFormatting>
  <conditionalFormatting sqref="P76:P82">
    <cfRule type="cellIs" dxfId="3" priority="3" operator="equal">
      <formula>"ERROR"</formula>
    </cfRule>
    <cfRule type="cellIs" dxfId="2" priority="4" operator="equal">
      <formula>"OK"</formula>
    </cfRule>
  </conditionalFormatting>
  <conditionalFormatting sqref="P17:P26">
    <cfRule type="cellIs" dxfId="1" priority="1" operator="equal">
      <formula>"ERROR"</formula>
    </cfRule>
    <cfRule type="cellIs" dxfId="0" priority="2" operator="equal">
      <formula>"OK"</formula>
    </cfRule>
  </conditionalFormatting>
  <pageMargins left="0.11811023622047245" right="0.11811023622047245" top="0.15748031496062992" bottom="0.15748031496062992" header="0.31496062992125984" footer="0.31496062992125984"/>
  <pageSetup paperSize="9" scale="28" orientation="portrait" verticalDpi="1200" r:id="rId1"/>
  <rowBreaks count="1" manualBreakCount="1">
    <brk id="208" max="1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341763FC-B79B-44AF-B7EC-578A524A6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DIANA</cp:lastModifiedBy>
  <cp:revision/>
  <cp:lastPrinted>2021-10-05T17:21:16Z</cp:lastPrinted>
  <dcterms:created xsi:type="dcterms:W3CDTF">2006-06-27T16:47:25Z</dcterms:created>
  <dcterms:modified xsi:type="dcterms:W3CDTF">2022-10-03T22:29:10Z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