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2\PRESUPUESTOS\15. PGAR 2024-2035\PRESUPUESTO\"/>
    </mc:Choice>
  </mc:AlternateContent>
  <xr:revisionPtr revIDLastSave="0" documentId="13_ncr:1_{2AB255B3-9E53-46BE-B88C-79733EBF28DD}" xr6:coauthVersionLast="47" xr6:coauthVersionMax="47" xr10:uidLastSave="{00000000-0000-0000-0000-000000000000}"/>
  <bookViews>
    <workbookView xWindow="-120" yWindow="-120" windowWidth="29040" windowHeight="15720" xr2:uid="{A4898332-968F-44FF-A846-A35261D9C8D9}"/>
  </bookViews>
  <sheets>
    <sheet name="PRESUPUESTO OFICIAL" sheetId="1" r:id="rId1"/>
  </sheets>
  <definedNames>
    <definedName name="_xlnm.Print_Area" localSheetId="0">'PRESUPUESTO OFICIAL'!$A$1:$H$64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9" i="1" l="1"/>
  <c r="A49" i="1"/>
  <c r="H43" i="1"/>
  <c r="H42" i="1"/>
  <c r="H41" i="1"/>
  <c r="H40" i="1"/>
  <c r="H39" i="1"/>
  <c r="H38" i="1"/>
  <c r="H37" i="1"/>
  <c r="H44" i="1" s="1"/>
  <c r="H34" i="1"/>
  <c r="H33" i="1"/>
  <c r="H32" i="1"/>
  <c r="H35" i="1" s="1"/>
  <c r="H45" i="1" s="1"/>
  <c r="A28" i="1"/>
  <c r="H27" i="1"/>
  <c r="H28" i="1" s="1"/>
  <c r="A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23" i="1" l="1"/>
  <c r="H50" i="1"/>
  <c r="H51" i="1" l="1"/>
  <c r="H52" i="1" l="1"/>
  <c r="H53" i="1" s="1"/>
</calcChain>
</file>

<file path=xl/sharedStrings.xml><?xml version="1.0" encoding="utf-8"?>
<sst xmlns="http://schemas.openxmlformats.org/spreadsheetml/2006/main" count="112" uniqueCount="91">
  <si>
    <t>PRESUPUESTO OFICIAL</t>
  </si>
  <si>
    <t>CONSULTORIA PARA LA ELABORACIÓN DEL PLAN DE GESTIÓN AMBIENTAL REGIONAL DE LA CORPORACIÓN AUTÓNOMA REGIONAL DE CUNDINAMARCA – CAR PARA LOS PERIODOS DE 2024 – 2035</t>
  </si>
  <si>
    <t>1.  EQUIPO PROFESIONAL Y TÉCNICO</t>
  </si>
  <si>
    <t>ITEM</t>
  </si>
  <si>
    <t>DESCRIPCIÓN</t>
  </si>
  <si>
    <t>CANTIDAD
(A)</t>
  </si>
  <si>
    <t>MESES
(B)</t>
  </si>
  <si>
    <t>DEDICACIÓN
( C )</t>
  </si>
  <si>
    <t>VALOR UNITARIO
(D)</t>
  </si>
  <si>
    <t>F.M.
( E )</t>
  </si>
  <si>
    <t>VALOR TOTAL
(AxBxCxDxE)</t>
  </si>
  <si>
    <t>1.1</t>
  </si>
  <si>
    <t>PROFESIONAL N° 1 DIRECTOR GENERAL DEL PROYECTO</t>
  </si>
  <si>
    <t>1.2</t>
  </si>
  <si>
    <t xml:space="preserve">PROFESIONAL N° 2  PROFESIONAL EN  POLÍTICAS AMBIENTALES </t>
  </si>
  <si>
    <t>1.3</t>
  </si>
  <si>
    <t xml:space="preserve">PROFESIONAL N° 3 PROFESIONAL EN GESTIÓN DEL RIESGO </t>
  </si>
  <si>
    <t>1.4</t>
  </si>
  <si>
    <t>1.5</t>
  </si>
  <si>
    <t xml:space="preserve">PROFESIONAL N° 5 PROFESIONAL EN GEOLOGIA </t>
  </si>
  <si>
    <t>1.6</t>
  </si>
  <si>
    <t>PROFESIONAL N° 6 PROFESIONAL EN IMPACTO AMBIENTAL</t>
  </si>
  <si>
    <t>1.7</t>
  </si>
  <si>
    <t xml:space="preserve">PROFESIONAL N° 7 PROFESIONAL EN BIODIVERSIDAD </t>
  </si>
  <si>
    <t>1.8</t>
  </si>
  <si>
    <t>PROFESIONAL N° 8 PROFESIONAL EN TRABAJO SOCIAL</t>
  </si>
  <si>
    <t>1.9</t>
  </si>
  <si>
    <t xml:space="preserve">PROFESIONAL N° 9 PROFESIONAL EN DERECHO AMBIENTAL </t>
  </si>
  <si>
    <t>1.10</t>
  </si>
  <si>
    <t>PROFESIONAL N° 10 PROFESIONAL EN SISTEMAS DE INFORMACIÓN GEOGRAFICA</t>
  </si>
  <si>
    <t>1.11</t>
  </si>
  <si>
    <t>PROFESIONAL N° 11 PROFESIONAL EN ÁREAS PROTEGIDAS</t>
  </si>
  <si>
    <t>1.12</t>
  </si>
  <si>
    <t xml:space="preserve">PROFESIONAL N° 12 PROFESIONAL EN SUELOS </t>
  </si>
  <si>
    <t>1.13</t>
  </si>
  <si>
    <t>PROFESIONAL N° 13 PROFESIONAL EN ECONOMÍA</t>
  </si>
  <si>
    <t>1.14</t>
  </si>
  <si>
    <t>PROFESIONAL N° 14 PROFESIONAL EN ADMINISTRACIÓN PÚBLICA</t>
  </si>
  <si>
    <t>1.15</t>
  </si>
  <si>
    <t>PROFESIONAL N° 15 PROFESIONAL EN COMUNICACIÓN O PERIODISMO</t>
  </si>
  <si>
    <t>1.16</t>
  </si>
  <si>
    <t>PROFESIONAL N° 16 PROFESIONAL EN INFORMÁTICA</t>
  </si>
  <si>
    <t>1.17</t>
  </si>
  <si>
    <t>PROFESIONAL N° 17 PROFESIONAL EN DISEÑO GRAFICO</t>
  </si>
  <si>
    <t>1.18</t>
  </si>
  <si>
    <t>TÉCNICO N° 1 APOYO ADMINISTRATIVO</t>
  </si>
  <si>
    <t>2. COSTOS DIRECTOS</t>
  </si>
  <si>
    <t xml:space="preserve">2.1 TRANSPORTE </t>
  </si>
  <si>
    <t>VALOR UNITARIO
( C )</t>
  </si>
  <si>
    <t>VALOR TOTAL
( AxBxC)</t>
  </si>
  <si>
    <t>2.1.1.</t>
  </si>
  <si>
    <t>Alquiler de camioneta doble cabina 4x4 2000 cc modelo 2015 o superior, incluye conductor y todo costo asociado.</t>
  </si>
  <si>
    <t>.</t>
  </si>
  <si>
    <t>2.2 TALLERES Y REUNIONES DE SOCIALIZACIÓN</t>
  </si>
  <si>
    <t>2.2.1 Logística de espacios de socialización PGAR (Alquiler de salones, videobeam, computadores, puestos de café, refrigerios) - Evento Final de Socialización videobeam, computadores, puestos de café, refrigerios)</t>
  </si>
  <si>
    <t>UNIDAD</t>
  </si>
  <si>
    <t>VALOR UNITARIO
( B )</t>
  </si>
  <si>
    <t>VALOR TOTAL</t>
  </si>
  <si>
    <t>2.2.1.1</t>
  </si>
  <si>
    <r>
      <t xml:space="preserve">Alquiler de Salones (DIA) para 60 socializaciones (14 Regionales + 1 Actor Institucional, para 4 Fases) con disposicion de sillas y mesas. </t>
    </r>
    <r>
      <rPr>
        <b/>
        <sz val="11"/>
        <color rgb="FF000000"/>
        <rFont val="Arial Narrow"/>
        <family val="2"/>
      </rPr>
      <t>Ver Anexo de Especificaciones Tecnicas.</t>
    </r>
  </si>
  <si>
    <t>2.2.1.2</t>
  </si>
  <si>
    <r>
      <t xml:space="preserve">Herramientas Informaticas (videobeam, computadores, etc) para 60 socializaciones (14 Regionales + 1 Actor Institucional, para 4 Fases). </t>
    </r>
    <r>
      <rPr>
        <b/>
        <sz val="11"/>
        <color rgb="FF000000"/>
        <rFont val="Arial Narrow"/>
        <family val="2"/>
      </rPr>
      <t>Ver Anexo de Especificaciones Tecnicas.</t>
    </r>
  </si>
  <si>
    <t>2.2.1.3</t>
  </si>
  <si>
    <r>
      <t xml:space="preserve">Refrigerios y puestos de cafe para 60 socializaciones (14 Regionales + 1 Actor Institucional, para 4 Fases) 200 personas por cada evento. </t>
    </r>
    <r>
      <rPr>
        <b/>
        <sz val="11"/>
        <color rgb="FF000000"/>
        <rFont val="Arial Narrow"/>
        <family val="2"/>
      </rPr>
      <t>Ver Anexo de Especificaciones Tecnicas.</t>
    </r>
  </si>
  <si>
    <t>2.2.2 Diseño, impresión y difusión material divulgativo (Libros, Folletos, volantes, afiches, libretas y esferos, video, cuñas radiales, banner interactivo, pendones.)</t>
  </si>
  <si>
    <t>2.2.2.1</t>
  </si>
  <si>
    <r>
      <t xml:space="preserve">KITS (Agenda, Esfero, USB, gorra, plegable y afiche), se estima la entrega de KITS para la Fase 4 para las 14 Regionales y 1 Actor Institucional (200 personas por cada evento). </t>
    </r>
    <r>
      <rPr>
        <b/>
        <sz val="11"/>
        <color rgb="FF000000"/>
        <rFont val="Arial Narrow"/>
        <family val="2"/>
      </rPr>
      <t>Ver Anexo de Especificaciones Tecnicas.</t>
    </r>
  </si>
  <si>
    <t>2.2.2.2</t>
  </si>
  <si>
    <r>
      <t xml:space="preserve">Cartilla Resumen Ejecutivo (cartillas para entregar a la comunidad). </t>
    </r>
    <r>
      <rPr>
        <b/>
        <sz val="11"/>
        <color rgb="FF000000"/>
        <rFont val="Arial Narrow"/>
        <family val="2"/>
      </rPr>
      <t>Ver Anexo de Especificaciones Tecnicas.</t>
    </r>
  </si>
  <si>
    <t>2.2.2.3</t>
  </si>
  <si>
    <r>
      <t xml:space="preserve">Diseño Banner Interactivo. </t>
    </r>
    <r>
      <rPr>
        <b/>
        <sz val="11"/>
        <color rgb="FF000000"/>
        <rFont val="Arial Narrow"/>
        <family val="2"/>
      </rPr>
      <t>Ver Anexo de Especificaciones Tecnicas.</t>
    </r>
  </si>
  <si>
    <t>2.2.2.4</t>
  </si>
  <si>
    <r>
      <t xml:space="preserve">Pendones Tipo Banner de 2m x 1 m para eventos de socialización. </t>
    </r>
    <r>
      <rPr>
        <b/>
        <sz val="11"/>
        <color rgb="FF000000"/>
        <rFont val="Arial Narrow"/>
        <family val="2"/>
      </rPr>
      <t>Ver Anexo de Especificaciones Tecnicas.</t>
    </r>
  </si>
  <si>
    <t>2.2.2.5</t>
  </si>
  <si>
    <r>
      <t xml:space="preserve">Libro Documento Final Gran Formato full Color para actores institucionales. </t>
    </r>
    <r>
      <rPr>
        <b/>
        <sz val="11"/>
        <color rgb="FF000000"/>
        <rFont val="Arial Narrow"/>
        <family val="2"/>
      </rPr>
      <t>Ver Anexo de Especificaciones Tecnicas.</t>
    </r>
  </si>
  <si>
    <t>2.2.2.6</t>
  </si>
  <si>
    <r>
      <t xml:space="preserve">Diseño y elaboracion de Cuña Radial para cada fase (4 fases) para 5 dias. </t>
    </r>
    <r>
      <rPr>
        <b/>
        <sz val="11"/>
        <color rgb="FF000000"/>
        <rFont val="Arial Narrow"/>
        <family val="2"/>
      </rPr>
      <t>Ver Anexo de Especificaciones Tecnicas.</t>
    </r>
  </si>
  <si>
    <t>EMISIONES</t>
  </si>
  <si>
    <t>2.2.2.7</t>
  </si>
  <si>
    <r>
      <t xml:space="preserve">Diseño y elaboracion de video de corta duracion del proyecto (emision para 5 dias) alusivo a la formulacion del PGAR. </t>
    </r>
    <r>
      <rPr>
        <b/>
        <sz val="11"/>
        <color rgb="FF000000"/>
        <rFont val="Arial Narrow"/>
        <family val="2"/>
      </rPr>
      <t>Ver Anexo de Especificaciones Tecnicas.</t>
    </r>
  </si>
  <si>
    <t>2.2 TALLERES Y REUNIONES DE SOCIALIZACIÓN (2.2.1 + 2.2.2)</t>
  </si>
  <si>
    <t xml:space="preserve">2.3  DESARROLLO SISTEMA E INSTRUMENTO PARA LA EVALUACIÓN Y SEGUIMIENTO A LA EJECUCIÓN DEL PGAR 2024 - 2035  </t>
  </si>
  <si>
    <t>2.3.1</t>
  </si>
  <si>
    <t xml:space="preserve">Diseño, estructuración y prueba de funcionamiento de un módulo o sistema de  evaluación y seguimiento para la ejecución del PGAR </t>
  </si>
  <si>
    <t xml:space="preserve">GLOBAL </t>
  </si>
  <si>
    <t xml:space="preserve">2. COSTOS DIRECTOS (Item 2. 1 + Item 2.2 + Item 2.3) </t>
  </si>
  <si>
    <t>SUBTOTAL  ( 1. PERSONAL   +  2. COSTOS DIRECTOS )</t>
  </si>
  <si>
    <t>IVA 19%</t>
  </si>
  <si>
    <t>TOTAL PRESUPUESTO OFICIAL</t>
  </si>
  <si>
    <t>VALOR TOTAL
(AxB)</t>
  </si>
  <si>
    <t>PROFESIONAL N° 4 PROFESIONAL EN PLANIFICACIÓN Y GESTIÓN INTEGRAL DEL RECURSO HIDRICO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</si>
</sst>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.00"/>
    <numFmt numFmtId="165" formatCode="[$$-240A]\ #,##0"/>
    <numFmt numFmtId="166" formatCode="[$$-240A]\ #,##0.0"/>
    <numFmt numFmtId="167" formatCode="_-[$$-409]* #,##0_ ;_-[$$-409]* \-#,##0\ ;_-[$$-409]* &quot;-&quot;??_ ;_-@_ "/>
    <numFmt numFmtId="168" formatCode="_-&quot;$&quot;\ * #,##0_-;\-&quot;$&quot;\ * #,##0_-;_-&quot;$&quot;\ * &quot;-&quot;??_-;_-@_-"/>
    <numFmt numFmtId="169" formatCode="#,##0_ ;\-#,##0\ "/>
    <numFmt numFmtId="170" formatCode="_-* #,##0.00_-;\-* #,##0.00_-;_-* &quot;-&quot;_-;_-@_-"/>
    <numFmt numFmtId="171" formatCode="_-[$$-240A]\ * #,##0.00_-;\-[$$-240A]\ * #,##0.00_-;_-[$$-240A]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sz val="11"/>
      <color rgb="FF305496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rgb="FFC4BC96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rgb="FFC4BC96"/>
      </patternFill>
    </fill>
    <fill>
      <patternFill patternType="solid">
        <fgColor theme="0" tint="-0.14999847407452621"/>
        <bgColor rgb="FFC4BC9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rgb="FFC4BC96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6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41" fontId="6" fillId="4" borderId="1" xfId="1" applyFont="1" applyFill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165" fontId="7" fillId="0" borderId="1" xfId="2" applyNumberFormat="1" applyFont="1" applyFill="1" applyBorder="1" applyAlignment="1">
      <alignment horizontal="right" vertical="center" wrapText="1" indent="1"/>
    </xf>
    <xf numFmtId="166" fontId="7" fillId="0" borderId="1" xfId="0" applyNumberFormat="1" applyFont="1" applyBorder="1" applyAlignment="1">
      <alignment horizontal="center" vertical="center" wrapText="1"/>
    </xf>
    <xf numFmtId="165" fontId="7" fillId="0" borderId="1" xfId="2" applyNumberFormat="1" applyFont="1" applyFill="1" applyBorder="1" applyAlignment="1">
      <alignment horizontal="right" vertical="center" indent="1"/>
    </xf>
    <xf numFmtId="41" fontId="3" fillId="0" borderId="0" xfId="0" applyNumberFormat="1" applyFont="1" applyAlignment="1">
      <alignment vertical="center"/>
    </xf>
    <xf numFmtId="1" fontId="7" fillId="5" borderId="2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" fontId="7" fillId="5" borderId="1" xfId="0" applyNumberFormat="1" applyFont="1" applyFill="1" applyBorder="1" applyAlignment="1">
      <alignment horizontal="center" vertical="center" wrapText="1"/>
    </xf>
    <xf numFmtId="9" fontId="7" fillId="5" borderId="1" xfId="0" applyNumberFormat="1" applyFont="1" applyFill="1" applyBorder="1" applyAlignment="1">
      <alignment horizontal="center" vertical="center" wrapText="1"/>
    </xf>
    <xf numFmtId="0" fontId="3" fillId="5" borderId="0" xfId="0" applyFont="1" applyFill="1" applyAlignment="1">
      <alignment vertical="center"/>
    </xf>
    <xf numFmtId="41" fontId="3" fillId="5" borderId="0" xfId="0" applyNumberFormat="1" applyFont="1" applyFill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5" fontId="5" fillId="3" borderId="1" xfId="2" applyNumberFormat="1" applyFont="1" applyFill="1" applyBorder="1" applyAlignment="1">
      <alignment horizontal="right" vertical="center" indent="1"/>
    </xf>
    <xf numFmtId="167" fontId="6" fillId="0" borderId="0" xfId="0" applyNumberFormat="1" applyFont="1" applyAlignment="1">
      <alignment vertical="center"/>
    </xf>
    <xf numFmtId="0" fontId="5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164" fontId="2" fillId="7" borderId="1" xfId="0" applyNumberFormat="1" applyFont="1" applyFill="1" applyBorder="1" applyAlignment="1">
      <alignment horizontal="center" vertical="center" wrapText="1"/>
    </xf>
    <xf numFmtId="41" fontId="2" fillId="7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2" applyNumberFormat="1" applyFont="1" applyBorder="1" applyAlignment="1">
      <alignment horizontal="right" vertical="center" wrapText="1" indent="1"/>
    </xf>
    <xf numFmtId="165" fontId="8" fillId="0" borderId="1" xfId="2" applyNumberFormat="1" applyFont="1" applyBorder="1" applyAlignment="1">
      <alignment horizontal="right" vertical="center" wrapText="1"/>
    </xf>
    <xf numFmtId="165" fontId="2" fillId="7" borderId="1" xfId="1" applyNumberFormat="1" applyFont="1" applyFill="1" applyBorder="1" applyAlignment="1">
      <alignment horizontal="right" vertical="center" wrapText="1"/>
    </xf>
    <xf numFmtId="167" fontId="3" fillId="0" borderId="0" xfId="0" applyNumberFormat="1" applyFont="1" applyAlignment="1">
      <alignment vertical="center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8" fontId="8" fillId="0" borderId="2" xfId="2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right" vertical="center" wrapText="1"/>
    </xf>
    <xf numFmtId="165" fontId="7" fillId="5" borderId="5" xfId="1" applyNumberFormat="1" applyFont="1" applyFill="1" applyBorder="1" applyAlignment="1">
      <alignment horizontal="right" vertical="center" wrapText="1"/>
    </xf>
    <xf numFmtId="167" fontId="3" fillId="0" borderId="9" xfId="0" applyNumberFormat="1" applyFont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68" fontId="8" fillId="0" borderId="11" xfId="2" applyNumberFormat="1" applyFont="1" applyBorder="1" applyAlignment="1">
      <alignment horizontal="center" vertical="center" wrapText="1"/>
    </xf>
    <xf numFmtId="3" fontId="7" fillId="0" borderId="11" xfId="0" applyNumberFormat="1" applyFont="1" applyBorder="1" applyAlignment="1">
      <alignment horizontal="center" vertical="center" wrapText="1"/>
    </xf>
    <xf numFmtId="165" fontId="7" fillId="0" borderId="11" xfId="0" applyNumberFormat="1" applyFont="1" applyBorder="1" applyAlignment="1">
      <alignment horizontal="right" vertical="center" wrapText="1"/>
    </xf>
    <xf numFmtId="165" fontId="7" fillId="5" borderId="12" xfId="1" applyNumberFormat="1" applyFont="1" applyFill="1" applyBorder="1" applyAlignment="1">
      <alignment horizontal="right" vertical="center" wrapText="1"/>
    </xf>
    <xf numFmtId="165" fontId="5" fillId="8" borderId="2" xfId="1" applyNumberFormat="1" applyFont="1" applyFill="1" applyBorder="1" applyAlignment="1">
      <alignment horizontal="right" vertical="center" wrapText="1"/>
    </xf>
    <xf numFmtId="168" fontId="8" fillId="0" borderId="2" xfId="2" applyNumberFormat="1" applyFont="1" applyFill="1" applyBorder="1" applyAlignment="1">
      <alignment horizontal="center" vertical="center"/>
    </xf>
    <xf numFmtId="169" fontId="8" fillId="0" borderId="2" xfId="2" applyNumberFormat="1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right" vertical="center"/>
    </xf>
    <xf numFmtId="41" fontId="5" fillId="8" borderId="2" xfId="0" applyNumberFormat="1" applyFont="1" applyFill="1" applyBorder="1" applyAlignment="1">
      <alignment vertical="center" wrapText="1"/>
    </xf>
    <xf numFmtId="165" fontId="2" fillId="9" borderId="2" xfId="1" applyNumberFormat="1" applyFont="1" applyFill="1" applyBorder="1" applyAlignment="1">
      <alignment horizontal="right" vertical="center" wrapText="1"/>
    </xf>
    <xf numFmtId="168" fontId="3" fillId="0" borderId="0" xfId="2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41" fontId="5" fillId="7" borderId="5" xfId="1" applyFont="1" applyFill="1" applyBorder="1" applyAlignment="1">
      <alignment horizontal="center" vertical="center" wrapText="1"/>
    </xf>
    <xf numFmtId="165" fontId="7" fillId="0" borderId="5" xfId="1" applyNumberFormat="1" applyFont="1" applyFill="1" applyBorder="1" applyAlignment="1">
      <alignment horizontal="right" vertical="center" wrapText="1"/>
    </xf>
    <xf numFmtId="165" fontId="2" fillId="9" borderId="1" xfId="1" applyNumberFormat="1" applyFont="1" applyFill="1" applyBorder="1" applyAlignment="1">
      <alignment horizontal="right" vertical="center" wrapText="1"/>
    </xf>
    <xf numFmtId="168" fontId="9" fillId="0" borderId="0" xfId="2" applyNumberFormat="1" applyFont="1" applyBorder="1" applyAlignment="1">
      <alignment vertical="center"/>
    </xf>
    <xf numFmtId="165" fontId="2" fillId="6" borderId="16" xfId="1" applyNumberFormat="1" applyFont="1" applyFill="1" applyBorder="1" applyAlignment="1">
      <alignment horizontal="right" vertical="center" wrapText="1"/>
    </xf>
    <xf numFmtId="165" fontId="6" fillId="7" borderId="1" xfId="1" applyNumberFormat="1" applyFont="1" applyFill="1" applyBorder="1" applyAlignment="1">
      <alignment horizontal="right" vertical="center"/>
    </xf>
    <xf numFmtId="170" fontId="6" fillId="0" borderId="0" xfId="1" applyNumberFormat="1" applyFont="1" applyFill="1" applyBorder="1" applyAlignment="1">
      <alignment vertical="center"/>
    </xf>
    <xf numFmtId="41" fontId="6" fillId="0" borderId="0" xfId="1" applyFont="1" applyFill="1" applyBorder="1" applyAlignment="1">
      <alignment vertical="center"/>
    </xf>
    <xf numFmtId="44" fontId="3" fillId="0" borderId="0" xfId="2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1" fontId="3" fillId="0" borderId="0" xfId="1" applyFont="1" applyAlignment="1">
      <alignment vertical="center"/>
    </xf>
    <xf numFmtId="41" fontId="3" fillId="0" borderId="0" xfId="1" applyFont="1" applyFill="1" applyBorder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2" fillId="0" borderId="0" xfId="0" applyFont="1" applyAlignment="1"/>
    <xf numFmtId="167" fontId="3" fillId="0" borderId="0" xfId="0" applyNumberFormat="1" applyFont="1" applyBorder="1" applyAlignment="1">
      <alignment vertical="center"/>
    </xf>
    <xf numFmtId="41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1" fontId="3" fillId="0" borderId="0" xfId="0" applyNumberFormat="1" applyFont="1" applyBorder="1" applyAlignment="1">
      <alignment horizontal="center" vertical="center"/>
    </xf>
    <xf numFmtId="171" fontId="3" fillId="0" borderId="0" xfId="0" applyNumberFormat="1" applyFont="1" applyBorder="1" applyAlignment="1">
      <alignment vertical="center"/>
    </xf>
    <xf numFmtId="41" fontId="6" fillId="0" borderId="0" xfId="1" applyFont="1" applyFill="1" applyBorder="1" applyAlignment="1">
      <alignment horizontal="center" vertical="center"/>
    </xf>
    <xf numFmtId="43" fontId="3" fillId="0" borderId="0" xfId="0" applyNumberFormat="1" applyFont="1" applyBorder="1" applyAlignment="1">
      <alignment vertical="center"/>
    </xf>
    <xf numFmtId="44" fontId="3" fillId="0" borderId="0" xfId="0" applyNumberFormat="1" applyFont="1" applyBorder="1" applyAlignment="1">
      <alignment vertical="center"/>
    </xf>
    <xf numFmtId="41" fontId="5" fillId="7" borderId="2" xfId="1" applyFont="1" applyFill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right" vertical="center" wrapText="1"/>
    </xf>
    <xf numFmtId="0" fontId="2" fillId="3" borderId="4" xfId="0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horizontal="right" vertical="center" wrapText="1"/>
    </xf>
    <xf numFmtId="0" fontId="2" fillId="6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2" fillId="7" borderId="1" xfId="0" applyFont="1" applyFill="1" applyBorder="1" applyAlignment="1">
      <alignment horizontal="right" vertical="center"/>
    </xf>
    <xf numFmtId="0" fontId="2" fillId="9" borderId="6" xfId="0" applyFont="1" applyFill="1" applyBorder="1" applyAlignment="1">
      <alignment horizontal="left" vertical="center"/>
    </xf>
    <xf numFmtId="0" fontId="5" fillId="8" borderId="2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vertical="center" wrapText="1"/>
    </xf>
    <xf numFmtId="168" fontId="8" fillId="0" borderId="2" xfId="2" applyNumberFormat="1" applyFont="1" applyBorder="1" applyAlignment="1">
      <alignment horizontal="left" vertical="center" wrapText="1"/>
    </xf>
    <xf numFmtId="168" fontId="8" fillId="0" borderId="11" xfId="2" applyNumberFormat="1" applyFont="1" applyBorder="1" applyAlignment="1">
      <alignment horizontal="left" vertical="center" wrapText="1"/>
    </xf>
    <xf numFmtId="0" fontId="5" fillId="8" borderId="2" xfId="0" applyFont="1" applyFill="1" applyBorder="1" applyAlignment="1">
      <alignment horizontal="right" vertical="center" wrapText="1"/>
    </xf>
    <xf numFmtId="0" fontId="2" fillId="9" borderId="16" xfId="0" applyFont="1" applyFill="1" applyBorder="1" applyAlignment="1">
      <alignment horizontal="left" vertical="center" wrapText="1"/>
    </xf>
    <xf numFmtId="0" fontId="2" fillId="9" borderId="17" xfId="0" applyFont="1" applyFill="1" applyBorder="1" applyAlignment="1">
      <alignment horizontal="left" vertical="center" wrapText="1"/>
    </xf>
    <xf numFmtId="167" fontId="3" fillId="0" borderId="9" xfId="0" applyNumberFormat="1" applyFont="1" applyBorder="1" applyAlignment="1">
      <alignment horizontal="center" vertical="center" wrapText="1"/>
    </xf>
    <xf numFmtId="168" fontId="8" fillId="0" borderId="2" xfId="2" applyNumberFormat="1" applyFont="1" applyFill="1" applyBorder="1" applyAlignment="1">
      <alignment vertical="center" wrapText="1"/>
    </xf>
    <xf numFmtId="0" fontId="5" fillId="8" borderId="13" xfId="0" applyFont="1" applyFill="1" applyBorder="1" applyAlignment="1">
      <alignment horizontal="left" vertical="center" wrapText="1"/>
    </xf>
    <xf numFmtId="0" fontId="5" fillId="8" borderId="14" xfId="0" applyFont="1" applyFill="1" applyBorder="1" applyAlignment="1">
      <alignment horizontal="left" vertical="center" wrapText="1"/>
    </xf>
    <xf numFmtId="0" fontId="5" fillId="8" borderId="15" xfId="0" applyFont="1" applyFill="1" applyBorder="1" applyAlignment="1">
      <alignment horizontal="left" vertical="center" wrapText="1"/>
    </xf>
    <xf numFmtId="0" fontId="2" fillId="9" borderId="2" xfId="0" applyFont="1" applyFill="1" applyBorder="1" applyAlignment="1">
      <alignment horizontal="right" vertical="center"/>
    </xf>
    <xf numFmtId="0" fontId="6" fillId="7" borderId="1" xfId="0" applyFont="1" applyFill="1" applyBorder="1" applyAlignment="1">
      <alignment horizontal="right" vertical="center"/>
    </xf>
    <xf numFmtId="0" fontId="2" fillId="7" borderId="3" xfId="0" applyFont="1" applyFill="1" applyBorder="1" applyAlignment="1">
      <alignment horizontal="center" vertical="center" wrapText="1"/>
    </xf>
    <xf numFmtId="0" fontId="5" fillId="7" borderId="18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2" fillId="9" borderId="1" xfId="0" applyFont="1" applyFill="1" applyBorder="1" applyAlignment="1">
      <alignment horizontal="right" vertical="center"/>
    </xf>
    <xf numFmtId="0" fontId="2" fillId="9" borderId="16" xfId="0" applyFont="1" applyFill="1" applyBorder="1" applyAlignment="1">
      <alignment horizontal="right" vertical="center"/>
    </xf>
    <xf numFmtId="0" fontId="5" fillId="6" borderId="16" xfId="0" applyFont="1" applyFill="1" applyBorder="1" applyAlignment="1">
      <alignment horizontal="right" vertical="center" wrapText="1"/>
    </xf>
  </cellXfs>
  <cellStyles count="3">
    <cellStyle name="Millares [0]" xfId="1" builtinId="6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CEB1-3791-4CD0-9339-9EC8555093F3}">
  <sheetPr>
    <pageSetUpPr fitToPage="1"/>
  </sheetPr>
  <dimension ref="A1:M64"/>
  <sheetViews>
    <sheetView tabSelected="1" view="pageBreakPreview" zoomScaleNormal="110" zoomScaleSheetLayoutView="100" workbookViewId="0">
      <selection activeCell="B8" sqref="B8"/>
    </sheetView>
  </sheetViews>
  <sheetFormatPr baseColWidth="10" defaultColWidth="11.42578125" defaultRowHeight="16.5" x14ac:dyDescent="0.25"/>
  <cols>
    <col min="1" max="1" width="7.7109375" style="70" customWidth="1"/>
    <col min="2" max="2" width="48.85546875" style="1" customWidth="1"/>
    <col min="3" max="3" width="9.42578125" style="1" customWidth="1"/>
    <col min="4" max="4" width="8" style="1" customWidth="1"/>
    <col min="5" max="5" width="11.42578125" style="71" bestFit="1" customWidth="1"/>
    <col min="6" max="6" width="12.5703125" style="1" customWidth="1"/>
    <col min="7" max="7" width="14.5703125" style="72" customWidth="1"/>
    <col min="8" max="8" width="14.85546875" style="73" customWidth="1"/>
    <col min="9" max="9" width="18.5703125" style="1" customWidth="1"/>
    <col min="10" max="10" width="18.85546875" style="1" customWidth="1"/>
    <col min="11" max="11" width="17.42578125" style="1" bestFit="1" customWidth="1"/>
    <col min="12" max="12" width="14.140625" style="1" bestFit="1" customWidth="1"/>
    <col min="13" max="16384" width="11.42578125" style="1"/>
  </cols>
  <sheetData>
    <row r="1" spans="1:11" ht="23.25" customHeight="1" x14ac:dyDescent="0.25">
      <c r="A1" s="90" t="s">
        <v>0</v>
      </c>
      <c r="B1" s="90"/>
      <c r="C1" s="90"/>
      <c r="D1" s="90"/>
      <c r="E1" s="90"/>
      <c r="F1" s="90"/>
      <c r="G1" s="90"/>
      <c r="H1" s="90"/>
    </row>
    <row r="2" spans="1:11" ht="36" customHeight="1" x14ac:dyDescent="0.25">
      <c r="A2" s="91" t="s">
        <v>1</v>
      </c>
      <c r="B2" s="91"/>
      <c r="C2" s="91"/>
      <c r="D2" s="91"/>
      <c r="E2" s="91"/>
      <c r="F2" s="91"/>
      <c r="G2" s="91"/>
      <c r="H2" s="91"/>
      <c r="J2" s="2"/>
    </row>
    <row r="3" spans="1:11" ht="12" customHeight="1" x14ac:dyDescent="0.25">
      <c r="A3" s="92" t="s">
        <v>2</v>
      </c>
      <c r="B3" s="92"/>
      <c r="C3" s="92"/>
      <c r="D3" s="92"/>
      <c r="E3" s="92"/>
      <c r="F3" s="92"/>
      <c r="G3" s="92"/>
      <c r="H3" s="92"/>
    </row>
    <row r="4" spans="1:11" ht="49.5" customHeight="1" x14ac:dyDescent="0.25">
      <c r="A4" s="3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5" t="s">
        <v>9</v>
      </c>
      <c r="H4" s="6" t="s">
        <v>10</v>
      </c>
    </row>
    <row r="5" spans="1:11" ht="32.25" customHeight="1" x14ac:dyDescent="0.25">
      <c r="A5" s="7" t="s">
        <v>11</v>
      </c>
      <c r="B5" s="8" t="s">
        <v>12</v>
      </c>
      <c r="C5" s="9">
        <v>1</v>
      </c>
      <c r="D5" s="10">
        <v>11</v>
      </c>
      <c r="E5" s="11">
        <v>1</v>
      </c>
      <c r="F5" s="12">
        <v>7236893</v>
      </c>
      <c r="G5" s="13">
        <v>2.4</v>
      </c>
      <c r="H5" s="14">
        <f>ROUND(C5*D5*E5*F5*G5,0)</f>
        <v>191053975</v>
      </c>
      <c r="J5" s="15"/>
      <c r="K5" s="15"/>
    </row>
    <row r="6" spans="1:11" ht="33" customHeight="1" x14ac:dyDescent="0.25">
      <c r="A6" s="16" t="s">
        <v>13</v>
      </c>
      <c r="B6" s="8" t="s">
        <v>14</v>
      </c>
      <c r="C6" s="17">
        <v>1</v>
      </c>
      <c r="D6" s="18">
        <v>11</v>
      </c>
      <c r="E6" s="19">
        <v>1</v>
      </c>
      <c r="F6" s="12">
        <v>6227096</v>
      </c>
      <c r="G6" s="13">
        <v>2.4</v>
      </c>
      <c r="H6" s="14">
        <f t="shared" ref="H6:H22" si="0">ROUND(C6*D6*E6*F6*G6,0)</f>
        <v>164395334</v>
      </c>
      <c r="I6" s="20"/>
      <c r="J6" s="15"/>
      <c r="K6" s="15"/>
    </row>
    <row r="7" spans="1:11" ht="36.75" customHeight="1" x14ac:dyDescent="0.25">
      <c r="A7" s="7" t="s">
        <v>15</v>
      </c>
      <c r="B7" s="8" t="s">
        <v>16</v>
      </c>
      <c r="C7" s="17">
        <v>1</v>
      </c>
      <c r="D7" s="18">
        <v>11</v>
      </c>
      <c r="E7" s="19">
        <v>1</v>
      </c>
      <c r="F7" s="12">
        <v>6227096</v>
      </c>
      <c r="G7" s="13">
        <v>2.4</v>
      </c>
      <c r="H7" s="14">
        <f t="shared" si="0"/>
        <v>164395334</v>
      </c>
      <c r="I7" s="20"/>
      <c r="J7" s="15"/>
      <c r="K7" s="15"/>
    </row>
    <row r="8" spans="1:11" ht="33" customHeight="1" x14ac:dyDescent="0.25">
      <c r="A8" s="16" t="s">
        <v>17</v>
      </c>
      <c r="B8" s="8" t="s">
        <v>90</v>
      </c>
      <c r="C8" s="17">
        <v>1</v>
      </c>
      <c r="D8" s="18">
        <v>11</v>
      </c>
      <c r="E8" s="19">
        <v>1</v>
      </c>
      <c r="F8" s="12">
        <v>6227096</v>
      </c>
      <c r="G8" s="13">
        <v>2.4</v>
      </c>
      <c r="H8" s="14">
        <f t="shared" si="0"/>
        <v>164395334</v>
      </c>
      <c r="I8" s="20"/>
      <c r="J8" s="15"/>
      <c r="K8" s="15"/>
    </row>
    <row r="9" spans="1:11" ht="18" customHeight="1" x14ac:dyDescent="0.25">
      <c r="A9" s="7" t="s">
        <v>18</v>
      </c>
      <c r="B9" s="8" t="s">
        <v>19</v>
      </c>
      <c r="C9" s="17">
        <v>1</v>
      </c>
      <c r="D9" s="18">
        <v>11</v>
      </c>
      <c r="E9" s="19">
        <v>1</v>
      </c>
      <c r="F9" s="12">
        <v>6227096</v>
      </c>
      <c r="G9" s="13">
        <v>2.4</v>
      </c>
      <c r="H9" s="14">
        <f t="shared" si="0"/>
        <v>164395334</v>
      </c>
      <c r="I9" s="20"/>
      <c r="J9" s="15"/>
      <c r="K9" s="15"/>
    </row>
    <row r="10" spans="1:11" s="20" customFormat="1" ht="33" x14ac:dyDescent="0.25">
      <c r="A10" s="16" t="s">
        <v>20</v>
      </c>
      <c r="B10" s="8" t="s">
        <v>21</v>
      </c>
      <c r="C10" s="17">
        <v>1</v>
      </c>
      <c r="D10" s="18">
        <v>11</v>
      </c>
      <c r="E10" s="19">
        <v>1</v>
      </c>
      <c r="F10" s="12">
        <v>6227096</v>
      </c>
      <c r="G10" s="13">
        <v>2.4</v>
      </c>
      <c r="H10" s="14">
        <f t="shared" si="0"/>
        <v>164395334</v>
      </c>
      <c r="J10" s="21"/>
      <c r="K10" s="21"/>
    </row>
    <row r="11" spans="1:11" ht="18" customHeight="1" x14ac:dyDescent="0.25">
      <c r="A11" s="7" t="s">
        <v>22</v>
      </c>
      <c r="B11" s="8" t="s">
        <v>23</v>
      </c>
      <c r="C11" s="17">
        <v>1</v>
      </c>
      <c r="D11" s="18">
        <v>11</v>
      </c>
      <c r="E11" s="19">
        <v>1</v>
      </c>
      <c r="F11" s="12">
        <v>6227096</v>
      </c>
      <c r="G11" s="13">
        <v>2.4</v>
      </c>
      <c r="H11" s="14">
        <f t="shared" si="0"/>
        <v>164395334</v>
      </c>
      <c r="I11" s="20"/>
      <c r="J11" s="15"/>
      <c r="K11" s="15"/>
    </row>
    <row r="12" spans="1:11" s="20" customFormat="1" ht="33" x14ac:dyDescent="0.25">
      <c r="A12" s="16" t="s">
        <v>24</v>
      </c>
      <c r="B12" s="8" t="s">
        <v>25</v>
      </c>
      <c r="C12" s="17">
        <v>1</v>
      </c>
      <c r="D12" s="18">
        <v>11</v>
      </c>
      <c r="E12" s="19">
        <v>1</v>
      </c>
      <c r="F12" s="12">
        <v>6227096</v>
      </c>
      <c r="G12" s="13">
        <v>2.4</v>
      </c>
      <c r="H12" s="14">
        <f t="shared" si="0"/>
        <v>164395334</v>
      </c>
      <c r="J12" s="21"/>
      <c r="K12" s="21"/>
    </row>
    <row r="13" spans="1:11" ht="33" x14ac:dyDescent="0.25">
      <c r="A13" s="7" t="s">
        <v>26</v>
      </c>
      <c r="B13" s="8" t="s">
        <v>27</v>
      </c>
      <c r="C13" s="17">
        <v>1</v>
      </c>
      <c r="D13" s="18">
        <v>11</v>
      </c>
      <c r="E13" s="19">
        <v>1</v>
      </c>
      <c r="F13" s="12">
        <v>6227096</v>
      </c>
      <c r="G13" s="13">
        <v>2.4</v>
      </c>
      <c r="H13" s="14">
        <f t="shared" si="0"/>
        <v>164395334</v>
      </c>
      <c r="I13" s="20"/>
      <c r="J13" s="15"/>
      <c r="K13" s="15"/>
    </row>
    <row r="14" spans="1:11" ht="34.5" customHeight="1" x14ac:dyDescent="0.25">
      <c r="A14" s="16" t="s">
        <v>28</v>
      </c>
      <c r="B14" s="8" t="s">
        <v>29</v>
      </c>
      <c r="C14" s="17">
        <v>2</v>
      </c>
      <c r="D14" s="18">
        <v>11</v>
      </c>
      <c r="E14" s="19">
        <v>1</v>
      </c>
      <c r="F14" s="12">
        <v>6227096</v>
      </c>
      <c r="G14" s="13">
        <v>2.4</v>
      </c>
      <c r="H14" s="14">
        <f t="shared" si="0"/>
        <v>328790669</v>
      </c>
      <c r="I14" s="20"/>
      <c r="J14" s="15"/>
      <c r="K14" s="15"/>
    </row>
    <row r="15" spans="1:11" ht="37.5" customHeight="1" x14ac:dyDescent="0.25">
      <c r="A15" s="7" t="s">
        <v>30</v>
      </c>
      <c r="B15" s="8" t="s">
        <v>31</v>
      </c>
      <c r="C15" s="17">
        <v>1</v>
      </c>
      <c r="D15" s="18">
        <v>11</v>
      </c>
      <c r="E15" s="19">
        <v>1</v>
      </c>
      <c r="F15" s="12">
        <v>6227096</v>
      </c>
      <c r="G15" s="13">
        <v>2.4</v>
      </c>
      <c r="H15" s="14">
        <f t="shared" si="0"/>
        <v>164395334</v>
      </c>
      <c r="I15" s="20"/>
      <c r="J15" s="15"/>
      <c r="K15" s="15"/>
    </row>
    <row r="16" spans="1:11" s="20" customFormat="1" x14ac:dyDescent="0.25">
      <c r="A16" s="16" t="s">
        <v>32</v>
      </c>
      <c r="B16" s="8" t="s">
        <v>33</v>
      </c>
      <c r="C16" s="17">
        <v>1</v>
      </c>
      <c r="D16" s="18">
        <v>11</v>
      </c>
      <c r="E16" s="19">
        <v>1</v>
      </c>
      <c r="F16" s="12">
        <v>6227096</v>
      </c>
      <c r="G16" s="13">
        <v>2.4</v>
      </c>
      <c r="H16" s="14">
        <f t="shared" si="0"/>
        <v>164395334</v>
      </c>
      <c r="J16" s="21"/>
      <c r="K16" s="21"/>
    </row>
    <row r="17" spans="1:13" x14ac:dyDescent="0.25">
      <c r="A17" s="7" t="s">
        <v>34</v>
      </c>
      <c r="B17" s="8" t="s">
        <v>35</v>
      </c>
      <c r="C17" s="22">
        <v>1</v>
      </c>
      <c r="D17" s="18">
        <v>11</v>
      </c>
      <c r="E17" s="19">
        <v>1</v>
      </c>
      <c r="F17" s="12">
        <v>6227096</v>
      </c>
      <c r="G17" s="13">
        <v>2.4</v>
      </c>
      <c r="H17" s="14">
        <f t="shared" si="0"/>
        <v>164395334</v>
      </c>
      <c r="I17" s="20"/>
      <c r="J17" s="15"/>
      <c r="K17" s="15"/>
    </row>
    <row r="18" spans="1:13" ht="33" x14ac:dyDescent="0.25">
      <c r="A18" s="16" t="s">
        <v>36</v>
      </c>
      <c r="B18" s="8" t="s">
        <v>37</v>
      </c>
      <c r="C18" s="22">
        <v>1</v>
      </c>
      <c r="D18" s="18">
        <v>11</v>
      </c>
      <c r="E18" s="19">
        <v>1</v>
      </c>
      <c r="F18" s="12">
        <v>6227096</v>
      </c>
      <c r="G18" s="13">
        <v>2.4</v>
      </c>
      <c r="H18" s="14">
        <f t="shared" si="0"/>
        <v>164395334</v>
      </c>
      <c r="I18" s="20"/>
      <c r="J18" s="15"/>
      <c r="K18" s="15"/>
    </row>
    <row r="19" spans="1:13" ht="33" x14ac:dyDescent="0.25">
      <c r="A19" s="7" t="s">
        <v>38</v>
      </c>
      <c r="B19" s="8" t="s">
        <v>39</v>
      </c>
      <c r="C19" s="22">
        <v>1</v>
      </c>
      <c r="D19" s="18">
        <v>11</v>
      </c>
      <c r="E19" s="19">
        <v>1</v>
      </c>
      <c r="F19" s="12">
        <v>6227096</v>
      </c>
      <c r="G19" s="13">
        <v>2.4</v>
      </c>
      <c r="H19" s="14">
        <f t="shared" si="0"/>
        <v>164395334</v>
      </c>
      <c r="I19" s="20"/>
      <c r="J19" s="15"/>
      <c r="K19" s="15"/>
    </row>
    <row r="20" spans="1:13" x14ac:dyDescent="0.25">
      <c r="A20" s="16" t="s">
        <v>40</v>
      </c>
      <c r="B20" s="8" t="s">
        <v>41</v>
      </c>
      <c r="C20" s="22">
        <v>1</v>
      </c>
      <c r="D20" s="18">
        <v>11</v>
      </c>
      <c r="E20" s="19">
        <v>1</v>
      </c>
      <c r="F20" s="12">
        <v>6227096</v>
      </c>
      <c r="G20" s="13">
        <v>2.4</v>
      </c>
      <c r="H20" s="14">
        <f t="shared" si="0"/>
        <v>164395334</v>
      </c>
      <c r="I20" s="20"/>
      <c r="J20" s="15"/>
      <c r="K20" s="15"/>
    </row>
    <row r="21" spans="1:13" ht="33" x14ac:dyDescent="0.25">
      <c r="A21" s="7" t="s">
        <v>42</v>
      </c>
      <c r="B21" s="23" t="s">
        <v>43</v>
      </c>
      <c r="C21" s="24">
        <v>1</v>
      </c>
      <c r="D21" s="25">
        <v>11</v>
      </c>
      <c r="E21" s="11">
        <v>1</v>
      </c>
      <c r="F21" s="12">
        <v>6227096</v>
      </c>
      <c r="G21" s="13">
        <v>2.4</v>
      </c>
      <c r="H21" s="14">
        <f t="shared" si="0"/>
        <v>164395334</v>
      </c>
      <c r="J21" s="15"/>
      <c r="K21" s="15"/>
    </row>
    <row r="22" spans="1:13" x14ac:dyDescent="0.25">
      <c r="A22" s="16" t="s">
        <v>44</v>
      </c>
      <c r="B22" s="23" t="s">
        <v>45</v>
      </c>
      <c r="C22" s="24">
        <v>2</v>
      </c>
      <c r="D22" s="25">
        <v>11</v>
      </c>
      <c r="E22" s="11">
        <v>1</v>
      </c>
      <c r="F22" s="12">
        <v>2103750</v>
      </c>
      <c r="G22" s="13">
        <v>2.4</v>
      </c>
      <c r="H22" s="14">
        <f t="shared" si="0"/>
        <v>111078000</v>
      </c>
      <c r="J22" s="15"/>
      <c r="K22" s="15"/>
    </row>
    <row r="23" spans="1:13" ht="12.75" customHeight="1" x14ac:dyDescent="0.25">
      <c r="A23" s="93" t="str">
        <f>+A3</f>
        <v>1.  EQUIPO PROFESIONAL Y TÉCNICO</v>
      </c>
      <c r="B23" s="94"/>
      <c r="C23" s="94"/>
      <c r="D23" s="94"/>
      <c r="E23" s="94"/>
      <c r="F23" s="94"/>
      <c r="G23" s="95"/>
      <c r="H23" s="26">
        <f>SUM(H5:H22)</f>
        <v>3096852654</v>
      </c>
      <c r="I23" s="27"/>
    </row>
    <row r="24" spans="1:13" x14ac:dyDescent="0.25">
      <c r="A24" s="96" t="s">
        <v>46</v>
      </c>
      <c r="B24" s="96"/>
      <c r="C24" s="96"/>
      <c r="D24" s="96"/>
      <c r="E24" s="96"/>
      <c r="F24" s="96"/>
      <c r="G24" s="96"/>
      <c r="H24" s="96"/>
    </row>
    <row r="25" spans="1:13" x14ac:dyDescent="0.25">
      <c r="A25" s="97" t="s">
        <v>47</v>
      </c>
      <c r="B25" s="97"/>
      <c r="C25" s="97"/>
      <c r="D25" s="97"/>
      <c r="E25" s="97"/>
      <c r="F25" s="97"/>
      <c r="G25" s="97"/>
      <c r="H25" s="97"/>
    </row>
    <row r="26" spans="1:13" ht="47.25" customHeight="1" x14ac:dyDescent="0.25">
      <c r="A26" s="28" t="s">
        <v>3</v>
      </c>
      <c r="B26" s="98" t="s">
        <v>4</v>
      </c>
      <c r="C26" s="98"/>
      <c r="D26" s="98"/>
      <c r="E26" s="29" t="s">
        <v>5</v>
      </c>
      <c r="F26" s="29" t="s">
        <v>6</v>
      </c>
      <c r="G26" s="30" t="s">
        <v>48</v>
      </c>
      <c r="H26" s="31" t="s">
        <v>49</v>
      </c>
    </row>
    <row r="27" spans="1:13" ht="39" customHeight="1" x14ac:dyDescent="0.25">
      <c r="A27" s="9" t="s">
        <v>50</v>
      </c>
      <c r="B27" s="99" t="s">
        <v>51</v>
      </c>
      <c r="C27" s="99"/>
      <c r="D27" s="99"/>
      <c r="E27" s="32">
        <v>3</v>
      </c>
      <c r="F27" s="32">
        <v>11</v>
      </c>
      <c r="G27" s="33">
        <v>9962261</v>
      </c>
      <c r="H27" s="34">
        <f>ROUND(G27*F27*E27,0)</f>
        <v>328754613</v>
      </c>
      <c r="J27" s="1" t="s">
        <v>52</v>
      </c>
    </row>
    <row r="28" spans="1:13" x14ac:dyDescent="0.25">
      <c r="A28" s="100" t="str">
        <f>+A25</f>
        <v xml:space="preserve">2.1 TRANSPORTE </v>
      </c>
      <c r="B28" s="100"/>
      <c r="C28" s="100"/>
      <c r="D28" s="100"/>
      <c r="E28" s="100"/>
      <c r="F28" s="100"/>
      <c r="G28" s="100"/>
      <c r="H28" s="35">
        <f>SUM(H27:H27)</f>
        <v>328754613</v>
      </c>
    </row>
    <row r="29" spans="1:13" x14ac:dyDescent="0.25">
      <c r="A29" s="101" t="s">
        <v>53</v>
      </c>
      <c r="B29" s="101"/>
      <c r="C29" s="101"/>
      <c r="D29" s="101"/>
      <c r="E29" s="101"/>
      <c r="F29" s="101"/>
      <c r="G29" s="101"/>
      <c r="H29" s="101"/>
    </row>
    <row r="30" spans="1:13" ht="32.25" customHeight="1" x14ac:dyDescent="0.25">
      <c r="A30" s="102" t="s">
        <v>54</v>
      </c>
      <c r="B30" s="102"/>
      <c r="C30" s="102"/>
      <c r="D30" s="102"/>
      <c r="E30" s="102"/>
      <c r="F30" s="102"/>
      <c r="G30" s="102"/>
      <c r="H30" s="102"/>
      <c r="I30" s="89"/>
      <c r="J30" s="89"/>
      <c r="K30" s="89"/>
      <c r="L30" s="36"/>
      <c r="M30" s="36"/>
    </row>
    <row r="31" spans="1:13" ht="51.75" customHeight="1" x14ac:dyDescent="0.25">
      <c r="A31" s="37" t="s">
        <v>3</v>
      </c>
      <c r="B31" s="103" t="s">
        <v>4</v>
      </c>
      <c r="C31" s="103"/>
      <c r="D31" s="103"/>
      <c r="E31" s="38" t="s">
        <v>55</v>
      </c>
      <c r="F31" s="29" t="s">
        <v>5</v>
      </c>
      <c r="G31" s="30" t="s">
        <v>56</v>
      </c>
      <c r="H31" s="88" t="s">
        <v>89</v>
      </c>
    </row>
    <row r="32" spans="1:13" ht="45" customHeight="1" x14ac:dyDescent="0.25">
      <c r="A32" s="39" t="s">
        <v>58</v>
      </c>
      <c r="B32" s="104" t="s">
        <v>59</v>
      </c>
      <c r="C32" s="104"/>
      <c r="D32" s="104"/>
      <c r="E32" s="40" t="s">
        <v>55</v>
      </c>
      <c r="F32" s="41">
        <v>60</v>
      </c>
      <c r="G32" s="42">
        <v>1910556</v>
      </c>
      <c r="H32" s="43">
        <f>ROUND(F32*G32,0)</f>
        <v>114633360</v>
      </c>
      <c r="I32" s="44"/>
      <c r="J32" s="45"/>
      <c r="K32" s="45"/>
      <c r="L32" s="36"/>
      <c r="M32" s="36"/>
    </row>
    <row r="33" spans="1:13" ht="48.75" customHeight="1" x14ac:dyDescent="0.25">
      <c r="A33" s="39" t="s">
        <v>60</v>
      </c>
      <c r="B33" s="104" t="s">
        <v>61</v>
      </c>
      <c r="C33" s="104"/>
      <c r="D33" s="104"/>
      <c r="E33" s="40" t="s">
        <v>55</v>
      </c>
      <c r="F33" s="41">
        <v>60</v>
      </c>
      <c r="G33" s="42">
        <v>408333</v>
      </c>
      <c r="H33" s="43">
        <f t="shared" ref="H33:H34" si="1">ROUND(F33*G33,0)</f>
        <v>24499980</v>
      </c>
      <c r="I33" s="44"/>
      <c r="J33" s="45"/>
      <c r="K33" s="45"/>
      <c r="L33" s="36"/>
      <c r="M33" s="36"/>
    </row>
    <row r="34" spans="1:13" ht="51" customHeight="1" x14ac:dyDescent="0.25">
      <c r="A34" s="46" t="s">
        <v>62</v>
      </c>
      <c r="B34" s="105" t="s">
        <v>63</v>
      </c>
      <c r="C34" s="105"/>
      <c r="D34" s="105"/>
      <c r="E34" s="47" t="s">
        <v>55</v>
      </c>
      <c r="F34" s="48">
        <v>12000</v>
      </c>
      <c r="G34" s="49">
        <v>29939</v>
      </c>
      <c r="H34" s="50">
        <f t="shared" si="1"/>
        <v>359268000</v>
      </c>
      <c r="I34" s="44"/>
      <c r="J34" s="45"/>
      <c r="K34" s="45"/>
      <c r="L34" s="36"/>
      <c r="M34" s="36"/>
    </row>
    <row r="35" spans="1:13" ht="32.25" customHeight="1" x14ac:dyDescent="0.25">
      <c r="A35" s="106" t="s">
        <v>54</v>
      </c>
      <c r="B35" s="106"/>
      <c r="C35" s="106"/>
      <c r="D35" s="106"/>
      <c r="E35" s="106"/>
      <c r="F35" s="106"/>
      <c r="G35" s="106"/>
      <c r="H35" s="51">
        <f>SUM(H32:H34)</f>
        <v>498401340</v>
      </c>
      <c r="I35" s="45"/>
      <c r="J35" s="45"/>
      <c r="K35" s="45"/>
      <c r="L35" s="36"/>
      <c r="M35" s="36"/>
    </row>
    <row r="36" spans="1:13" ht="30.75" customHeight="1" x14ac:dyDescent="0.25">
      <c r="A36" s="111" t="s">
        <v>64</v>
      </c>
      <c r="B36" s="112"/>
      <c r="C36" s="112"/>
      <c r="D36" s="112"/>
      <c r="E36" s="112"/>
      <c r="F36" s="112"/>
      <c r="G36" s="112"/>
      <c r="H36" s="113"/>
      <c r="I36" s="109"/>
      <c r="J36" s="89"/>
      <c r="K36" s="89"/>
      <c r="L36" s="36"/>
      <c r="M36" s="36"/>
    </row>
    <row r="37" spans="1:13" ht="47.25" customHeight="1" x14ac:dyDescent="0.25">
      <c r="A37" s="52" t="s">
        <v>65</v>
      </c>
      <c r="B37" s="110" t="s">
        <v>66</v>
      </c>
      <c r="C37" s="110"/>
      <c r="D37" s="110"/>
      <c r="E37" s="40" t="s">
        <v>55</v>
      </c>
      <c r="F37" s="53">
        <v>3000</v>
      </c>
      <c r="G37" s="54">
        <v>53500</v>
      </c>
      <c r="H37" s="50">
        <f t="shared" ref="H37:H43" si="2">ROUND(F37*G37,0)</f>
        <v>160500000</v>
      </c>
      <c r="I37" s="44"/>
      <c r="J37" s="45"/>
      <c r="K37" s="45"/>
      <c r="L37" s="36"/>
      <c r="M37" s="36"/>
    </row>
    <row r="38" spans="1:13" ht="34.9" customHeight="1" x14ac:dyDescent="0.25">
      <c r="A38" s="52" t="s">
        <v>67</v>
      </c>
      <c r="B38" s="110" t="s">
        <v>68</v>
      </c>
      <c r="C38" s="110"/>
      <c r="D38" s="110"/>
      <c r="E38" s="40" t="s">
        <v>55</v>
      </c>
      <c r="F38" s="53">
        <v>1000</v>
      </c>
      <c r="G38" s="54">
        <v>38033</v>
      </c>
      <c r="H38" s="50">
        <f t="shared" si="2"/>
        <v>38033000</v>
      </c>
      <c r="I38" s="44"/>
      <c r="J38" s="45"/>
      <c r="K38" s="45"/>
      <c r="L38" s="36"/>
      <c r="M38" s="36"/>
    </row>
    <row r="39" spans="1:13" ht="21" customHeight="1" x14ac:dyDescent="0.25">
      <c r="A39" s="52" t="s">
        <v>69</v>
      </c>
      <c r="B39" s="110" t="s">
        <v>70</v>
      </c>
      <c r="C39" s="110"/>
      <c r="D39" s="110"/>
      <c r="E39" s="40" t="s">
        <v>55</v>
      </c>
      <c r="F39" s="53">
        <v>1</v>
      </c>
      <c r="G39" s="54">
        <v>920000</v>
      </c>
      <c r="H39" s="50">
        <f t="shared" si="2"/>
        <v>920000</v>
      </c>
      <c r="I39" s="44"/>
      <c r="J39" s="45"/>
      <c r="K39" s="45"/>
      <c r="L39" s="36"/>
      <c r="M39" s="36"/>
    </row>
    <row r="40" spans="1:13" ht="34.9" customHeight="1" x14ac:dyDescent="0.25">
      <c r="A40" s="52" t="s">
        <v>71</v>
      </c>
      <c r="B40" s="110" t="s">
        <v>72</v>
      </c>
      <c r="C40" s="110"/>
      <c r="D40" s="110"/>
      <c r="E40" s="40" t="s">
        <v>55</v>
      </c>
      <c r="F40" s="53">
        <v>10</v>
      </c>
      <c r="G40" s="54">
        <v>325000</v>
      </c>
      <c r="H40" s="50">
        <f t="shared" si="2"/>
        <v>3250000</v>
      </c>
      <c r="I40" s="44"/>
      <c r="J40" s="45"/>
      <c r="K40" s="45"/>
      <c r="L40" s="36"/>
      <c r="M40" s="36"/>
    </row>
    <row r="41" spans="1:13" ht="34.9" customHeight="1" x14ac:dyDescent="0.25">
      <c r="A41" s="52" t="s">
        <v>73</v>
      </c>
      <c r="B41" s="110" t="s">
        <v>74</v>
      </c>
      <c r="C41" s="110"/>
      <c r="D41" s="110"/>
      <c r="E41" s="40" t="s">
        <v>55</v>
      </c>
      <c r="F41" s="53">
        <v>200</v>
      </c>
      <c r="G41" s="54">
        <v>350333</v>
      </c>
      <c r="H41" s="50">
        <f t="shared" si="2"/>
        <v>70066600</v>
      </c>
      <c r="I41" s="44"/>
      <c r="J41" s="45"/>
      <c r="K41" s="45"/>
      <c r="L41" s="36"/>
      <c r="M41" s="36"/>
    </row>
    <row r="42" spans="1:13" ht="34.9" customHeight="1" x14ac:dyDescent="0.25">
      <c r="A42" s="52" t="s">
        <v>75</v>
      </c>
      <c r="B42" s="110" t="s">
        <v>76</v>
      </c>
      <c r="C42" s="110"/>
      <c r="D42" s="110"/>
      <c r="E42" s="40" t="s">
        <v>77</v>
      </c>
      <c r="F42" s="53">
        <v>20</v>
      </c>
      <c r="G42" s="54">
        <v>78667</v>
      </c>
      <c r="H42" s="50">
        <f t="shared" si="2"/>
        <v>1573340</v>
      </c>
      <c r="I42" s="44"/>
      <c r="J42" s="45"/>
      <c r="K42" s="45"/>
      <c r="L42" s="36"/>
      <c r="M42" s="36"/>
    </row>
    <row r="43" spans="1:13" ht="34.9" customHeight="1" x14ac:dyDescent="0.25">
      <c r="A43" s="52" t="s">
        <v>78</v>
      </c>
      <c r="B43" s="110" t="s">
        <v>79</v>
      </c>
      <c r="C43" s="110"/>
      <c r="D43" s="110"/>
      <c r="E43" s="40" t="s">
        <v>77</v>
      </c>
      <c r="F43" s="53">
        <v>5</v>
      </c>
      <c r="G43" s="54">
        <v>5031333</v>
      </c>
      <c r="H43" s="50">
        <f t="shared" si="2"/>
        <v>25156665</v>
      </c>
      <c r="I43" s="44"/>
      <c r="J43" s="45"/>
      <c r="K43" s="45"/>
      <c r="L43" s="36"/>
      <c r="M43" s="36"/>
    </row>
    <row r="44" spans="1:13" ht="34.9" customHeight="1" x14ac:dyDescent="0.25">
      <c r="A44" s="106" t="s">
        <v>64</v>
      </c>
      <c r="B44" s="106"/>
      <c r="C44" s="106"/>
      <c r="D44" s="106"/>
      <c r="E44" s="106"/>
      <c r="F44" s="106"/>
      <c r="G44" s="106"/>
      <c r="H44" s="55">
        <f>SUM(H37:H43)</f>
        <v>299499605</v>
      </c>
      <c r="I44" s="89"/>
      <c r="J44" s="89"/>
      <c r="K44" s="89"/>
      <c r="L44" s="36"/>
      <c r="M44" s="36"/>
    </row>
    <row r="45" spans="1:13" x14ac:dyDescent="0.25">
      <c r="A45" s="114" t="s">
        <v>80</v>
      </c>
      <c r="B45" s="114"/>
      <c r="C45" s="114"/>
      <c r="D45" s="114"/>
      <c r="E45" s="114"/>
      <c r="F45" s="114"/>
      <c r="G45" s="114"/>
      <c r="H45" s="56">
        <f>+H35+H44</f>
        <v>797900945</v>
      </c>
      <c r="I45" s="57"/>
      <c r="J45" s="36"/>
      <c r="K45" s="36"/>
      <c r="M45" s="36"/>
    </row>
    <row r="46" spans="1:13" x14ac:dyDescent="0.25">
      <c r="A46" s="107" t="s">
        <v>81</v>
      </c>
      <c r="B46" s="107"/>
      <c r="C46" s="107"/>
      <c r="D46" s="107"/>
      <c r="E46" s="108"/>
      <c r="F46" s="108"/>
      <c r="G46" s="108"/>
      <c r="H46" s="107"/>
      <c r="J46" s="36"/>
      <c r="M46" s="58"/>
    </row>
    <row r="47" spans="1:13" x14ac:dyDescent="0.25">
      <c r="A47" s="28" t="s">
        <v>3</v>
      </c>
      <c r="B47" s="98" t="s">
        <v>4</v>
      </c>
      <c r="C47" s="98"/>
      <c r="D47" s="116"/>
      <c r="E47" s="117" t="s">
        <v>55</v>
      </c>
      <c r="F47" s="118"/>
      <c r="G47" s="119"/>
      <c r="H47" s="59" t="s">
        <v>57</v>
      </c>
    </row>
    <row r="48" spans="1:13" ht="33.75" customHeight="1" x14ac:dyDescent="0.25">
      <c r="A48" s="9" t="s">
        <v>82</v>
      </c>
      <c r="B48" s="120" t="s">
        <v>83</v>
      </c>
      <c r="C48" s="120"/>
      <c r="D48" s="121"/>
      <c r="E48" s="122" t="s">
        <v>84</v>
      </c>
      <c r="F48" s="122"/>
      <c r="G48" s="122"/>
      <c r="H48" s="60">
        <v>99383333</v>
      </c>
    </row>
    <row r="49" spans="1:13" x14ac:dyDescent="0.25">
      <c r="A49" s="123" t="str">
        <f>+A46</f>
        <v xml:space="preserve">2.3  DESARROLLO SISTEMA E INSTRUMENTO PARA LA EVALUACIÓN Y SEGUIMIENTO A LA EJECUCIÓN DEL PGAR 2024 - 2035  </v>
      </c>
      <c r="B49" s="123"/>
      <c r="C49" s="123"/>
      <c r="D49" s="123"/>
      <c r="E49" s="124"/>
      <c r="F49" s="124"/>
      <c r="G49" s="124"/>
      <c r="H49" s="61">
        <f>SUM(H48:H48)</f>
        <v>99383333</v>
      </c>
      <c r="I49" s="62"/>
      <c r="J49" s="80"/>
      <c r="K49" s="81"/>
      <c r="L49" s="82"/>
      <c r="M49" s="82"/>
    </row>
    <row r="50" spans="1:13" ht="17.45" customHeight="1" x14ac:dyDescent="0.25">
      <c r="A50" s="125" t="s">
        <v>85</v>
      </c>
      <c r="B50" s="125"/>
      <c r="C50" s="125"/>
      <c r="D50" s="125"/>
      <c r="E50" s="125"/>
      <c r="F50" s="125"/>
      <c r="G50" s="125"/>
      <c r="H50" s="63">
        <f>H28+H45+H49</f>
        <v>1226038891</v>
      </c>
      <c r="I50" s="36"/>
      <c r="J50" s="80"/>
      <c r="K50" s="82"/>
      <c r="L50" s="82"/>
      <c r="M50" s="82"/>
    </row>
    <row r="51" spans="1:13" ht="24.75" customHeight="1" x14ac:dyDescent="0.25">
      <c r="A51" s="115" t="s">
        <v>86</v>
      </c>
      <c r="B51" s="115"/>
      <c r="C51" s="115"/>
      <c r="D51" s="115"/>
      <c r="E51" s="115"/>
      <c r="F51" s="115"/>
      <c r="G51" s="115"/>
      <c r="H51" s="64">
        <f>H23+H50</f>
        <v>4322891545</v>
      </c>
      <c r="I51" s="65"/>
      <c r="J51" s="83"/>
      <c r="K51" s="84"/>
      <c r="L51" s="82"/>
      <c r="M51" s="82"/>
    </row>
    <row r="52" spans="1:13" ht="19.149999999999999" customHeight="1" x14ac:dyDescent="0.25">
      <c r="A52" s="115" t="s">
        <v>87</v>
      </c>
      <c r="B52" s="115"/>
      <c r="C52" s="115"/>
      <c r="D52" s="115"/>
      <c r="E52" s="115"/>
      <c r="F52" s="115"/>
      <c r="G52" s="115"/>
      <c r="H52" s="64">
        <f>ROUND(H51*0.19,0)</f>
        <v>821349394</v>
      </c>
      <c r="I52" s="65"/>
      <c r="J52" s="85"/>
      <c r="K52" s="84"/>
      <c r="L52" s="82"/>
      <c r="M52" s="82"/>
    </row>
    <row r="53" spans="1:13" ht="18" customHeight="1" x14ac:dyDescent="0.25">
      <c r="A53" s="115" t="s">
        <v>88</v>
      </c>
      <c r="B53" s="115"/>
      <c r="C53" s="115"/>
      <c r="D53" s="115"/>
      <c r="E53" s="115"/>
      <c r="F53" s="115"/>
      <c r="G53" s="115"/>
      <c r="H53" s="64">
        <f>ROUND(H51+H52,0)</f>
        <v>5144240939</v>
      </c>
      <c r="J53" s="66"/>
      <c r="K53" s="67"/>
      <c r="L53" s="82"/>
      <c r="M53" s="82"/>
    </row>
    <row r="54" spans="1:13" x14ac:dyDescent="0.25">
      <c r="A54" s="68"/>
      <c r="B54" s="68"/>
      <c r="C54" s="68"/>
      <c r="D54" s="68"/>
      <c r="E54" s="68"/>
      <c r="F54" s="68"/>
      <c r="G54" s="69"/>
      <c r="H54" s="66"/>
      <c r="J54" s="66"/>
      <c r="K54" s="67"/>
      <c r="L54" s="82"/>
      <c r="M54" s="82"/>
    </row>
    <row r="55" spans="1:13" x14ac:dyDescent="0.25">
      <c r="A55" s="68"/>
      <c r="B55" s="68"/>
      <c r="C55" s="68"/>
      <c r="D55" s="68"/>
      <c r="E55" s="68"/>
      <c r="F55" s="68"/>
      <c r="G55" s="69"/>
      <c r="H55" s="66"/>
      <c r="J55" s="66"/>
      <c r="K55" s="67"/>
      <c r="L55" s="82"/>
      <c r="M55" s="82"/>
    </row>
    <row r="56" spans="1:13" x14ac:dyDescent="0.25">
      <c r="A56" s="68"/>
      <c r="B56" s="68"/>
      <c r="C56" s="68"/>
      <c r="D56" s="68"/>
      <c r="E56" s="68"/>
      <c r="F56" s="68"/>
      <c r="G56" s="69"/>
      <c r="H56" s="66"/>
      <c r="J56" s="66"/>
      <c r="K56" s="67"/>
      <c r="L56" s="82"/>
      <c r="M56" s="82"/>
    </row>
    <row r="57" spans="1:13" ht="22.5" customHeight="1" x14ac:dyDescent="0.25">
      <c r="I57" s="74"/>
      <c r="J57" s="86"/>
      <c r="K57" s="65"/>
      <c r="L57" s="82"/>
      <c r="M57" s="82"/>
    </row>
    <row r="58" spans="1:13" ht="27.75" customHeight="1" x14ac:dyDescent="0.3">
      <c r="A58" s="78"/>
      <c r="B58" s="78"/>
      <c r="C58" s="78"/>
      <c r="D58" s="78"/>
      <c r="E58" s="78"/>
      <c r="F58" s="78"/>
      <c r="G58" s="78"/>
      <c r="H58" s="78"/>
      <c r="J58" s="82"/>
      <c r="K58" s="87"/>
      <c r="L58" s="82"/>
      <c r="M58" s="82"/>
    </row>
    <row r="59" spans="1:13" x14ac:dyDescent="0.3">
      <c r="A59" s="79"/>
      <c r="B59" s="79"/>
      <c r="C59" s="79"/>
      <c r="D59" s="79"/>
      <c r="E59" s="79"/>
      <c r="F59" s="79"/>
      <c r="G59" s="79"/>
      <c r="H59" s="79"/>
      <c r="J59" s="82"/>
      <c r="K59" s="82"/>
      <c r="L59" s="82"/>
      <c r="M59" s="82"/>
    </row>
    <row r="60" spans="1:13" x14ac:dyDescent="0.3">
      <c r="A60" s="78"/>
      <c r="B60" s="78"/>
      <c r="C60" s="78"/>
      <c r="D60" s="78"/>
      <c r="E60" s="78"/>
      <c r="F60" s="78"/>
      <c r="G60" s="78"/>
      <c r="H60" s="78"/>
      <c r="J60" s="82"/>
      <c r="K60" s="82"/>
      <c r="L60" s="82"/>
      <c r="M60" s="82"/>
    </row>
    <row r="61" spans="1:13" ht="6.75" customHeight="1" x14ac:dyDescent="0.3">
      <c r="A61" s="75"/>
      <c r="B61" s="75"/>
      <c r="C61" s="75"/>
      <c r="D61" s="75"/>
      <c r="E61" s="76"/>
      <c r="F61" s="75"/>
      <c r="J61" s="82"/>
      <c r="K61" s="82"/>
      <c r="L61" s="82"/>
      <c r="M61" s="82"/>
    </row>
    <row r="62" spans="1:13" ht="13.5" customHeight="1" x14ac:dyDescent="0.3">
      <c r="A62" s="77"/>
      <c r="B62" s="77"/>
      <c r="C62" s="77"/>
      <c r="D62" s="77"/>
      <c r="E62" s="77"/>
      <c r="F62" s="77"/>
      <c r="G62" s="77"/>
      <c r="H62" s="77"/>
      <c r="J62" s="82"/>
      <c r="K62" s="82"/>
      <c r="L62" s="82"/>
      <c r="M62" s="82"/>
    </row>
    <row r="63" spans="1:13" x14ac:dyDescent="0.3">
      <c r="A63" s="77"/>
      <c r="B63" s="77"/>
      <c r="C63" s="77"/>
      <c r="D63" s="77"/>
      <c r="E63" s="77"/>
      <c r="F63" s="77"/>
      <c r="G63" s="77"/>
      <c r="H63" s="77"/>
      <c r="J63" s="82"/>
      <c r="K63" s="82"/>
      <c r="L63" s="82"/>
      <c r="M63" s="82"/>
    </row>
    <row r="64" spans="1:13" ht="18.75" customHeight="1" x14ac:dyDescent="0.3">
      <c r="A64" s="77"/>
      <c r="B64" s="77"/>
      <c r="C64" s="77"/>
      <c r="D64" s="77"/>
      <c r="E64" s="77"/>
      <c r="F64" s="77"/>
      <c r="G64" s="77"/>
      <c r="H64" s="77"/>
      <c r="J64" s="82"/>
      <c r="K64" s="82"/>
      <c r="L64" s="82"/>
      <c r="M64" s="82"/>
    </row>
  </sheetData>
  <mergeCells count="39">
    <mergeCell ref="A51:G51"/>
    <mergeCell ref="A52:G52"/>
    <mergeCell ref="A53:G53"/>
    <mergeCell ref="B47:D47"/>
    <mergeCell ref="E47:G47"/>
    <mergeCell ref="B48:D48"/>
    <mergeCell ref="E48:G48"/>
    <mergeCell ref="A49:G49"/>
    <mergeCell ref="A50:G50"/>
    <mergeCell ref="A46:H46"/>
    <mergeCell ref="I36:K36"/>
    <mergeCell ref="B37:D37"/>
    <mergeCell ref="B38:D38"/>
    <mergeCell ref="B39:D39"/>
    <mergeCell ref="B40:D40"/>
    <mergeCell ref="B41:D41"/>
    <mergeCell ref="A36:H36"/>
    <mergeCell ref="B42:D42"/>
    <mergeCell ref="B43:D43"/>
    <mergeCell ref="A44:G44"/>
    <mergeCell ref="I44:K44"/>
    <mergeCell ref="A45:G45"/>
    <mergeCell ref="B31:D31"/>
    <mergeCell ref="B32:D32"/>
    <mergeCell ref="B33:D33"/>
    <mergeCell ref="B34:D34"/>
    <mergeCell ref="A35:G35"/>
    <mergeCell ref="I30:K30"/>
    <mergeCell ref="A1:H1"/>
    <mergeCell ref="A2:H2"/>
    <mergeCell ref="A3:H3"/>
    <mergeCell ref="A23:G23"/>
    <mergeCell ref="A24:H24"/>
    <mergeCell ref="A25:H25"/>
    <mergeCell ref="B26:D26"/>
    <mergeCell ref="B27:D27"/>
    <mergeCell ref="A28:G28"/>
    <mergeCell ref="A29:H29"/>
    <mergeCell ref="A30:H30"/>
  </mergeCells>
  <printOptions horizontalCentered="1"/>
  <pageMargins left="0.70866141732283472" right="0.54" top="0.74803149606299213" bottom="0.55118110236220474" header="0.31496062992125984" footer="0.47244094488188981"/>
  <pageSetup paperSize="41" scale="72" fitToHeight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AD8368EB72B24E9D4E792A7450246C" ma:contentTypeVersion="2" ma:contentTypeDescription="Crear nuevo documento." ma:contentTypeScope="" ma:versionID="6f7b9c63825930030be89df0bf288d4f">
  <xsd:schema xmlns:xsd="http://www.w3.org/2001/XMLSchema" xmlns:xs="http://www.w3.org/2001/XMLSchema" xmlns:p="http://schemas.microsoft.com/office/2006/metadata/properties" xmlns:ns3="94a54007-1331-40b4-a3f3-c50b5863dff8" targetNamespace="http://schemas.microsoft.com/office/2006/metadata/properties" ma:root="true" ma:fieldsID="24d7292c215d043461c8a7654f6fe9af" ns3:_="">
    <xsd:import namespace="94a54007-1331-40b4-a3f3-c50b5863dff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a54007-1331-40b4-a3f3-c50b5863d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6A7CC8-7CF9-4518-A13D-9F488A02FD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a54007-1331-40b4-a3f3-c50b5863df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E4CF67-AF2B-464B-9A5E-DE2B02B7E4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DB2C0C-EACA-459E-B2FF-99226E872279}">
  <ds:schemaRefs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94a54007-1331-40b4-a3f3-c50b5863dff8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Libardo Rodriguez Salinas</dc:creator>
  <cp:lastModifiedBy>Nestor Libardo Rodriguez Salinas</cp:lastModifiedBy>
  <cp:lastPrinted>2022-09-15T15:36:21Z</cp:lastPrinted>
  <dcterms:created xsi:type="dcterms:W3CDTF">2022-09-15T15:35:09Z</dcterms:created>
  <dcterms:modified xsi:type="dcterms:W3CDTF">2022-09-19T21:55:37Z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0x01010050AD8368EB72B24E9D4E792A7450246C</vt:lpwstr>
  </property>
</Properties>
</file>