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427"/>
  <workbookPr/>
  <mc:AlternateContent xmlns:mc="http://schemas.openxmlformats.org/markup-compatibility/2006">
    <mc:Choice Requires="x15">
      <x15ac:absPath xmlns:x15ac="http://schemas.microsoft.com/office/spreadsheetml/2010/11/ac" url="D:\PROCESOS DE CONTRATACION\2022\9. IP-DT-MET-009-2022 OBRA GUATIQUIA\"/>
    </mc:Choice>
  </mc:AlternateContent>
  <xr:revisionPtr revIDLastSave="0" documentId="13_ncr:1_{58B918EE-F041-453D-BF15-4947242F8BA7}" xr6:coauthVersionLast="47" xr6:coauthVersionMax="47" xr10:uidLastSave="{00000000-0000-0000-0000-000000000000}"/>
  <bookViews>
    <workbookView xWindow="-120" yWindow="-120" windowWidth="29040" windowHeight="15720" tabRatio="689" activeTab="1" xr2:uid="{00000000-000D-0000-FFFF-FFFF00000000}"/>
  </bookViews>
  <sheets>
    <sheet name="PROPUESTA ECONOMICA " sheetId="12" r:id="rId1"/>
    <sheet name="PPTO" sheetId="1" r:id="rId2"/>
    <sheet name="201.7" sheetId="2" r:id="rId3"/>
    <sheet name="600.2.3" sheetId="3" r:id="rId4"/>
    <sheet name="610.2" sheetId="4" r:id="rId5"/>
    <sheet name="630.4.1" sheetId="5" r:id="rId6"/>
    <sheet name="630.6" sheetId="6" r:id="rId7"/>
    <sheet name="640.1" sheetId="7" r:id="rId8"/>
    <sheet name="640.2" sheetId="8" r:id="rId9"/>
    <sheet name="661.2" sheetId="9" r:id="rId10"/>
    <sheet name="900.2.1" sheetId="10"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s>
  <definedNames>
    <definedName name="\A">#REF!</definedName>
    <definedName name="\L">#REF!</definedName>
    <definedName name="\P">#REF!</definedName>
    <definedName name="\s">#REF!</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#REF!</definedName>
    <definedName name="__________PJ50">#REF!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#REF!</definedName>
    <definedName name="_________PJ50">#REF!</definedName>
    <definedName name="_________SBC1">[1]INV!$A$12:$D$15</definedName>
    <definedName name="_________SBC3">[1]INV!$F$12:$I$15</definedName>
    <definedName name="_________SBC5">[1]INV!$K$12:$N$15</definedName>
    <definedName name="________a1" hidden="1">{"TAB1",#N/A,TRUE,"GENERAL";"TAB2",#N/A,TRUE,"GENERAL";"TAB3",#N/A,TRUE,"GENERAL";"TAB4",#N/A,TRUE,"GENERAL";"TAB5",#N/A,TRUE,"GENERAL"}</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#REF!</definedName>
    <definedName name="________oa55">#REF!</definedName>
    <definedName name="________PJ50">#REF!</definedName>
    <definedName name="________SBC1">[1]INV!$A$12:$D$15</definedName>
    <definedName name="________SBC3">[1]INV!$F$12:$I$15</definedName>
    <definedName name="________SBC5">[1]INV!$K$12:$N$15</definedName>
    <definedName name="________v2" hidden="1">{"via1",#N/A,TRUE,"general";"via2",#N/A,TRUE,"general";"via3",#N/A,TRUE,"general"}</definedName>
    <definedName name="________v4" hidden="1">{"TAB1",#N/A,TRUE,"GENERAL";"TAB2",#N/A,TRUE,"GENERAL";"TAB3",#N/A,TRUE,"GENERAL";"TAB4",#N/A,TRUE,"GENERAL";"TAB5",#N/A,TRUE,"GENERAL"}</definedName>
    <definedName name="________v5" hidden="1">{"TAB1",#N/A,TRUE,"GENERAL";"TAB2",#N/A,TRUE,"GENERAL";"TAB3",#N/A,TRUE,"GENERAL";"TAB4",#N/A,TRUE,"GENERAL";"TAB5",#N/A,TRUE,"GENERAL"}</definedName>
    <definedName name="________v6" hidden="1">{"TAB1",#N/A,TRUE,"GENERAL";"TAB2",#N/A,TRUE,"GENERAL";"TAB3",#N/A,TRUE,"GENERAL";"TAB4",#N/A,TRUE,"GENERAL";"TAB5",#N/A,TRUE,"GENERAL"}</definedName>
    <definedName name="________v7" hidden="1">{"via1",#N/A,TRUE,"general";"via2",#N/A,TRUE,"general";"via3",#N/A,TRUE,"general"}</definedName>
    <definedName name="________v8" hidden="1">{"TAB1",#N/A,TRUE,"GENERAL";"TAB2",#N/A,TRUE,"GENERAL";"TAB3",#N/A,TRUE,"GENERAL";"TAB4",#N/A,TRUE,"GENERAL";"TAB5",#N/A,TRUE,"GENERAL"}</definedName>
    <definedName name="________x1" hidden="1">{"TAB1",#N/A,TRUE,"GENERAL";"TAB2",#N/A,TRUE,"GENERAL";"TAB3",#N/A,TRUE,"GENERAL";"TAB4",#N/A,TRUE,"GENERAL";"TAB5",#N/A,TRUE,"GENERAL"}</definedName>
    <definedName name="________x2" hidden="1">{"via1",#N/A,TRUE,"general";"via2",#N/A,TRUE,"general";"via3",#N/A,TRUE,"general"}</definedName>
    <definedName name="________x3" hidden="1">{"via1",#N/A,TRUE,"general";"via2",#N/A,TRUE,"general";"via3",#N/A,TRUE,"general"}</definedName>
    <definedName name="________x4" hidden="1">{"via1",#N/A,TRUE,"general";"via2",#N/A,TRUE,"general";"via3",#N/A,TRUE,"general"}</definedName>
    <definedName name="________x5" hidden="1">{"TAB1",#N/A,TRUE,"GENERAL";"TAB2",#N/A,TRUE,"GENERAL";"TAB3",#N/A,TRUE,"GENERAL";"TAB4",#N/A,TRUE,"GENERAL";"TAB5",#N/A,TRUE,"GENERAL"}</definedName>
    <definedName name="________x6" hidden="1">{"TAB1",#N/A,TRUE,"GENERAL";"TAB2",#N/A,TRUE,"GENERAL";"TAB3",#N/A,TRUE,"GENERAL";"TAB4",#N/A,TRUE,"GENERAL";"TAB5",#N/A,TRUE,"GENERAL"}</definedName>
    <definedName name="________x7" hidden="1">{"TAB1",#N/A,TRUE,"GENERAL";"TAB2",#N/A,TRUE,"GENERAL";"TAB3",#N/A,TRUE,"GENERAL";"TAB4",#N/A,TRUE,"GENERAL";"TAB5",#N/A,TRUE,"GENERAL"}</definedName>
    <definedName name="________y2" hidden="1">{"TAB1",#N/A,TRUE,"GENERAL";"TAB2",#N/A,TRUE,"GENERAL";"TAB3",#N/A,TRUE,"GENERAL";"TAB4",#N/A,TRUE,"GENERAL";"TAB5",#N/A,TRUE,"GENERAL"}</definedName>
    <definedName name="________y3" hidden="1">{"via1",#N/A,TRUE,"general";"via2",#N/A,TRUE,"general";"via3",#N/A,TRUE,"general"}</definedName>
    <definedName name="________y4" hidden="1">{"via1",#N/A,TRUE,"general";"via2",#N/A,TRUE,"general";"via3",#N/A,TRUE,"general"}</definedName>
    <definedName name="________y5" hidden="1">{"TAB1",#N/A,TRUE,"GENERAL";"TAB2",#N/A,TRUE,"GENERAL";"TAB3",#N/A,TRUE,"GENERAL";"TAB4",#N/A,TRUE,"GENERAL";"TAB5",#N/A,TRUE,"GENERAL"}</definedName>
    <definedName name="________y6" hidden="1">{"via1",#N/A,TRUE,"general";"via2",#N/A,TRUE,"general";"via3",#N/A,TRUE,"general"}</definedName>
    <definedName name="________y7" hidden="1">{"via1",#N/A,TRUE,"general";"via2",#N/A,TRUE,"general";"via3",#N/A,TRUE,"general"}</definedName>
    <definedName name="________z1" hidden="1">{"TAB1",#N/A,TRUE,"GENERAL";"TAB2",#N/A,TRUE,"GENERAL";"TAB3",#N/A,TRUE,"GENERAL";"TAB4",#N/A,TRUE,"GENERAL";"TAB5",#N/A,TRUE,"GENERAL"}</definedName>
    <definedName name="________z2" hidden="1">{"via1",#N/A,TRUE,"general";"via2",#N/A,TRUE,"general";"via3",#N/A,TRUE,"general"}</definedName>
    <definedName name="________z4" hidden="1">{"TAB1",#N/A,TRUE,"GENERAL";"TAB2",#N/A,TRUE,"GENERAL";"TAB3",#N/A,TRUE,"GENERAL";"TAB4",#N/A,TRUE,"GENERAL";"TAB5",#N/A,TRUE,"GENERAL"}</definedName>
    <definedName name="________z5" hidden="1">{"via1",#N/A,TRUE,"general";"via2",#N/A,TRUE,"general";"via3",#N/A,TRUE,"general"}</definedName>
    <definedName name="________z6" hidden="1">{"TAB1",#N/A,TRUE,"GENERAL";"TAB2",#N/A,TRUE,"GENERAL";"TAB3",#N/A,TRUE,"GENERAL";"TAB4",#N/A,TRUE,"GENERAL";"TAB5",#N/A,TRUE,"GENERAL"}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[1]INV!$A$25:$D$28</definedName>
    <definedName name="_____AFC3">[1]INV!$F$25:$I$28</definedName>
    <definedName name="_____AFC5">[1]INV!$K$25:$N$28</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[1]INV!$A$25:$D$28</definedName>
    <definedName name="____AFC3">[1]INV!$F$25:$I$28</definedName>
    <definedName name="____AFC5">[1]INV!$K$25:$N$28</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#N/A</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[1]INV!$A$25:$D$28</definedName>
    <definedName name="___AFC3">[1]INV!$F$25:$I$28</definedName>
    <definedName name="___AFC5">[1]INV!$K$25:$N$28</definedName>
    <definedName name="___APU221">#REF!</definedName>
    <definedName name="___APU465" localSheetId="0">[2]!absc</definedName>
    <definedName name="___APU465">[2]!absc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#N/A</definedName>
    <definedName name="___v3" hidden="1">{"TAB1",#N/A,TRUE,"GENERAL";"TAB2",#N/A,TRUE,"GENERAL";"TAB3",#N/A,TRUE,"GENERAL";"TAB4",#N/A,TRUE,"GENERAL";"TAB5",#N/A,TRUE,"GENERAL"}</definedName>
    <definedName name="___v4">#N/A</definedName>
    <definedName name="___v5">#N/A</definedName>
    <definedName name="___v6">#N/A</definedName>
    <definedName name="___v7" localSheetId="0">Scheduled_Payment+Extra_Payment</definedName>
    <definedName name="___v7">Scheduled_Payment+Extra_Payment</definedName>
    <definedName name="___v8">#N/A</definedName>
    <definedName name="___v9" hidden="1">{"TAB1",#N/A,TRUE,"GENERAL";"TAB2",#N/A,TRUE,"GENERAL";"TAB3",#N/A,TRUE,"GENERAL";"TAB4",#N/A,TRUE,"GENERAL";"TAB5",#N/A,TRUE,"GENERAL"}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Scheduled_Payment+Extra_Payment</definedName>
    <definedName name="___X7">#N/A</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Scheduled_Payment+Extra_Payment</definedName>
    <definedName name="___y7">#N/A</definedName>
    <definedName name="___y8" hidden="1">{"via1",#N/A,TRUE,"general";"via2",#N/A,TRUE,"general";"via3",#N/A,TRUE,"general"}</definedName>
    <definedName name="___y9" hidden="1">{"TAB1",#N/A,TRUE,"GENERAL";"TAB2",#N/A,TRUE,"GENERAL";"TAB3",#N/A,TRUE,"GENERAL";"TAB4",#N/A,TRUE,"GENERAL";"TAB5",#N/A,TRUE,"GENERAL"}</definedName>
    <definedName name="___z1">#N/A</definedName>
    <definedName name="___z2">#N/A</definedName>
    <definedName name="___z3" hidden="1">{"via1",#N/A,TRUE,"general";"via2",#N/A,TRUE,"general";"via3",#N/A,TRUE,"general"}</definedName>
    <definedName name="___z4">#N/A</definedName>
    <definedName name="___z5">#N/A</definedName>
    <definedName name="___z6" localSheetId="0">Scheduled_Payment+Extra_Payment</definedName>
    <definedName name="___z6">Scheduled_Payment+Extra_Payment</definedName>
    <definedName name="___z7">#N/A</definedName>
    <definedName name="__A1">#N/A</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APU221">#REF!</definedName>
    <definedName name="__APU465" localSheetId="0">[2]!absc</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#N/A</definedName>
    <definedName name="__v3" hidden="1">{"TAB1",#N/A,TRUE,"GENERAL";"TAB2",#N/A,TRUE,"GENERAL";"TAB3",#N/A,TRUE,"GENERAL";"TAB4",#N/A,TRUE,"GENERAL";"TAB5",#N/A,TRUE,"GENERAL"}</definedName>
    <definedName name="__v4">#N/A</definedName>
    <definedName name="__v5">#N/A</definedName>
    <definedName name="__v6">#N/A</definedName>
    <definedName name="__v7" localSheetId="0">Scheduled_Payment+Extra_Payment</definedName>
    <definedName name="__v7">Scheduled_Payment+Extra_Payment</definedName>
    <definedName name="__v8">#N/A</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Scheduled_Payment+Extra_Payment</definedName>
    <definedName name="__X7">#N/A</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Scheduled_Payment+Extra_Payment</definedName>
    <definedName name="__y7">#N/A</definedName>
    <definedName name="__y8" hidden="1">{"via1",#N/A,TRUE,"general";"via2",#N/A,TRUE,"general";"via3",#N/A,TRUE,"general"}</definedName>
    <definedName name="__y9" hidden="1">{"TAB1",#N/A,TRUE,"GENERAL";"TAB2",#N/A,TRUE,"GENERAL";"TAB3",#N/A,TRUE,"GENERAL";"TAB4",#N/A,TRUE,"GENERAL";"TAB5",#N/A,TRUE,"GENERAL"}</definedName>
    <definedName name="__z1">#N/A</definedName>
    <definedName name="__z2">#N/A</definedName>
    <definedName name="__z3">#N/A</definedName>
    <definedName name="__z4">#N/A</definedName>
    <definedName name="__z5">#N/A</definedName>
    <definedName name="__z6" localSheetId="0">Scheduled_Payment+Extra_Payment</definedName>
    <definedName name="__z6">Scheduled_Payment+Extra_Payment</definedName>
    <definedName name="__z7">#N/A</definedName>
    <definedName name="_02_DER_K13_000_–_K13_650">[3]EST2!#REF!</definedName>
    <definedName name="_02_DER_K15_700_–_K16_100">[3]EST2!#REF!</definedName>
    <definedName name="_03_K15_140_–_K20_540">[3]EST2!#REF!</definedName>
    <definedName name="_04">[3]EST2!#REF!</definedName>
    <definedName name="_05_DER_K35_250_–_K35_605.41">[3]EST2!#REF!</definedName>
    <definedName name="_05_IZQ_K25_695_–_K35_327.62">[3]EST2!#REF!</definedName>
    <definedName name="_05_IZQ_K35_420_–_K36_462.29">[3]EST2!#REF!</definedName>
    <definedName name="_06_K41_785.67_–_K48_083.55">[3]EST2!#REF!</definedName>
    <definedName name="_07_DER_K48_000_–_K49_563.19">[3]EST2!#REF!</definedName>
    <definedName name="_07_IZQ_K49_320_–_K52_112.74">[3]EST2!#REF!</definedName>
    <definedName name="_08_DER_K57_040_–_K61_476.50">[3]EST2!#REF!</definedName>
    <definedName name="_08_IZQ_K52_300_–_K57_577.97">[3]EST2!#REF!</definedName>
    <definedName name="_08_K24_723__A_K55_717.28">[3]EST2!#REF!</definedName>
    <definedName name="_09_K61_520_A_K61_144">[3]EST2!#REF!</definedName>
    <definedName name="_10_PR64_500_–_PR_69_541.49">[3]EST2!#REF!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#REF!</definedName>
    <definedName name="_APU465" localSheetId="0">[2]!absc</definedName>
    <definedName name="_APU465">[2]!absc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hidden="1">{"TAB1",#N/A,TRUE,"GENERAL";"TAB2",#N/A,TRUE,"GENERAL";"TAB3",#N/A,TRUE,"GENERAL";"TAB4",#N/A,TRUE,"GENERAL";"TAB5",#N/A,TRUE,"GENERAL"}</definedName>
    <definedName name="A_impresión_IM">#REF!</definedName>
    <definedName name="A000" localSheetId="0">[4]!absc</definedName>
    <definedName name="A000">[4]!absc</definedName>
    <definedName name="a2a" hidden="1">{"TAB1",#N/A,TRUE,"GENERAL";"TAB2",#N/A,TRUE,"GENERAL";"TAB3",#N/A,TRUE,"GENERAL";"TAB4",#N/A,TRUE,"GENERAL";"TAB5",#N/A,TRUE,"GENERAL"}</definedName>
    <definedName name="AA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c">#REF!</definedName>
    <definedName name="ABG">[1]AASHTO!$A$2:$F$5</definedName>
    <definedName name="absc">#N/A</definedName>
    <definedName name="absc_" localSheetId="0">[5]!absc</definedName>
    <definedName name="absc_">[5]!absc</definedName>
    <definedName name="absc_1" localSheetId="0">[5]!absc</definedName>
    <definedName name="absc_1">[5]!absc</definedName>
    <definedName name="absc1">#N/A</definedName>
    <definedName name="AccessDatabase" hidden="1">"A:\SAIN.mdb"</definedName>
    <definedName name="ad">#REF!</definedName>
    <definedName name="ADFGSDB" hidden="1">{"via1",#N/A,TRUE,"general";"via2",#N/A,TRUE,"general";"via3",#N/A,TRUE,"general"}</definedName>
    <definedName name="ADI">#REF!</definedName>
    <definedName name="administrador">#N/A</definedName>
    <definedName name="ADMINISTRADOR_VIAL__ARMANDO_SANCHEZ_SANCHEZ">[6]INDICMICROEMP!$A$20</definedName>
    <definedName name="adoc1">#N/A</definedName>
    <definedName name="adoq" localSheetId="0">[4]!absc</definedName>
    <definedName name="adoq">[4]!absc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c" localSheetId="0">[7]!absc</definedName>
    <definedName name="alc">[7]!absc</definedName>
    <definedName name="ANE">'[8]ANEXO 7'!#REF!</definedName>
    <definedName name="anscount" hidden="1">1</definedName>
    <definedName name="Antic">[9]BASES!$B$33</definedName>
    <definedName name="ANTICIPO">[10]BASES!$B$33</definedName>
    <definedName name="AÑOWUIE">'[11]Res-Accide-10'!$R$2:$R$7</definedName>
    <definedName name="ao">#REF!</definedName>
    <definedName name="APU" localSheetId="0">[12]!absc</definedName>
    <definedName name="APU">[12]!absc</definedName>
    <definedName name="APU221.1">#REF!</definedName>
    <definedName name="APU221.2">#REF!</definedName>
    <definedName name="aqaq" hidden="1">{"TAB1",#N/A,TRUE,"GENERAL";"TAB2",#N/A,TRUE,"GENERAL";"TAB3",#N/A,TRUE,"GENERAL";"TAB4",#N/A,TRUE,"GENERAL";"TAB5",#N/A,TRUE,"GENERAL"}</definedName>
    <definedName name="_xlnm.Print_Area" localSheetId="1">PPTO!$A$1:$J$32</definedName>
    <definedName name="_xlnm.Print_Area" localSheetId="0">'PROPUESTA ECONOMICA '!$A$1:$J$32</definedName>
    <definedName name="_xlnm.Print_Area">#REF!</definedName>
    <definedName name="as">#REF!</definedName>
    <definedName name="asasdasd">#N/A</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#N/A</definedName>
    <definedName name="ASFALTO">'[13]5.2'!$D$21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#REF!</definedName>
    <definedName name="aur">#REF!</definedName>
    <definedName name="auto1">#REF!</definedName>
    <definedName name="auto123">#REF!</definedName>
    <definedName name="auto2">#REF!</definedName>
    <definedName name="AUTO22">#REF!</definedName>
    <definedName name="av">#REF!</definedName>
    <definedName name="ax">#REF!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se">#REF!</definedName>
    <definedName name="base_VaR">#REF!</definedName>
    <definedName name="BASEDATOS">#REF!</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'[14]BASE 2020 INVIAS '!$B$2:$E$320</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'[15]ESTADO RED'!$E$8</definedName>
    <definedName name="bl">#REF!</definedName>
    <definedName name="bnm">#REF!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Titles">#REF!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AB">#REF!</definedName>
    <definedName name="CANT">#REF!</definedName>
    <definedName name="CANTIDADESH1536507">#REF!</definedName>
    <definedName name="CANTIDADESH1786507">#REF!</definedName>
    <definedName name="CANTIDADESH23">#REF!</definedName>
    <definedName name="CANTIDADESH386507">#REF!</definedName>
    <definedName name="CANTIDADESH486507">#REF!</definedName>
    <definedName name="CANTIDADESH586507">#REF!</definedName>
    <definedName name="CANTIDADESH796507">#REF!</definedName>
    <definedName name="CANTIDADESH946507">#REF!</definedName>
    <definedName name="causa">#REF!</definedName>
    <definedName name="cc">#REF!</definedName>
    <definedName name="ccccc" hidden="1">{"TAB1",#N/A,TRUE,"GENERAL";"TAB2",#N/A,TRUE,"GENERAL";"TAB3",#N/A,TRUE,"GENERAL";"TAB4",#N/A,TRUE,"GENERAL";"TAB5",#N/A,TRUE,"GENERAL"}</definedName>
    <definedName name="CCCCCC">'[16]A. P. U.'!#REF!</definedName>
    <definedName name="ccto210">#REF!</definedName>
    <definedName name="cd">[17]Hoja1!$C$81</definedName>
    <definedName name="cdcdc" hidden="1">{"via1",#N/A,TRUE,"general";"via2",#N/A,TRUE,"general";"via3",#N/A,TRUE,"general"}</definedName>
    <definedName name="CDctrl">[9]CDItem!$G$8</definedName>
    <definedName name="ceerf" hidden="1">{"TAB1",#N/A,TRUE,"GENERAL";"TAB2",#N/A,TRUE,"GENERAL";"TAB3",#N/A,TRUE,"GENERAL";"TAB4",#N/A,TRUE,"GENERAL";"TAB5",#N/A,TRUE,"GENERAL"}</definedName>
    <definedName name="CEMENTO">[18]Insum!$A$3:$H$63</definedName>
    <definedName name="CIRCUITOS">[19]Circuitos!$C$2:$C$891</definedName>
    <definedName name="clase">#REF!</definedName>
    <definedName name="co">#REF!</definedName>
    <definedName name="COMPROBANTE_DE_PAGO">#REF!</definedName>
    <definedName name="Consultor">#N/A</definedName>
    <definedName name="Contratante">#N/A</definedName>
    <definedName name="Contrato">#N/A</definedName>
    <definedName name="cp">#REF!</definedName>
    <definedName name="Criticos">#REF!</definedName>
    <definedName name="cuad1">#REF!</definedName>
    <definedName name="cuad2">#REF!</definedName>
    <definedName name="cuad3">#REF!</definedName>
    <definedName name="cuad4">#REF!</definedName>
    <definedName name="CUAD5">#REF!</definedName>
    <definedName name="cuado">#REF!</definedName>
    <definedName name="CUBS">[20]Hoja4!$1:$1048576</definedName>
    <definedName name="CUNET" hidden="1">{"via1",#N/A,TRUE,"general";"via2",#N/A,TRUE,"general";"via3",#N/A,TRUE,"general"}</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percápita">[21]Sanitario!$AC$9:$AD$9</definedName>
    <definedName name="dario">'[22]GPI 526'!#REF!</definedName>
    <definedName name="DASD" hidden="1">{"TAB1",#N/A,TRUE,"GENERAL";"TAB2",#N/A,TRUE,"GENERAL";"TAB3",#N/A,TRUE,"GENERAL";"TAB4",#N/A,TRUE,"GENERAL";"TAB5",#N/A,TRUE,"GENERAL"}</definedName>
    <definedName name="DAT">#REF!</definedName>
    <definedName name="Data">#REF!</definedName>
    <definedName name="Datos">#REF!</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#N/A</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ego">#REF!</definedName>
    <definedName name="diego1">#REF!</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[21]Sanitario!$AC$8:$AD$8</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v">[21]Sanitario!$AC$7:$AD$7</definedName>
    <definedName name="dxfgg" hidden="1">{"via1",#N/A,TRUE,"general";"via2",#N/A,TRUE,"general";"via3",#N/A,TRUE,"general"}</definedName>
    <definedName name="E_03">#REF!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[23]INDICMICROEMP!$A$20</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manto">#REF!</definedName>
    <definedName name="emanto_51">#REF!</definedName>
    <definedName name="End_Bal">#REF!</definedName>
    <definedName name="EQUI">[5]EQUIPOS!$1:$1048576</definedName>
    <definedName name="EQUIPO">#REF!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[24]TARIF2002!#REF!</definedName>
    <definedName name="ERROR5">[24]TARIF2002!#REF!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ECIFICACION">#REF!</definedName>
    <definedName name="Especificación">#REF!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[22]SKJ452!#REF!</definedName>
    <definedName name="Excel_BuiltIn_Print_Titles_10_51">#REF!</definedName>
    <definedName name="Excel_BuiltIn_Print_Titles_11">[22]ITA878!#REF!</definedName>
    <definedName name="Excel_BuiltIn_Print_Titles_11_51">#REF!</definedName>
    <definedName name="Excel_BuiltIn_Print_Titles_12">'[22]AEA-944'!#REF!</definedName>
    <definedName name="Excel_BuiltIn_Print_Titles_12_51">#REF!</definedName>
    <definedName name="Excel_BuiltIn_Print_Titles_13">'[22]DUB-823'!#REF!</definedName>
    <definedName name="Excel_BuiltIn_Print_Titles_13_51">#REF!</definedName>
    <definedName name="Excel_BuiltIn_Print_Titles_14">'[22]GPI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[22]XXJ617!#REF!</definedName>
    <definedName name="Excel_BuiltIn_Print_Titles_19_51">#REF!</definedName>
    <definedName name="Excel_BuiltIn_Print_Titles_20">#REF!</definedName>
    <definedName name="Excel_BuiltIn_Print_Titles_20_51">#REF!</definedName>
    <definedName name="Excel_BuiltIn_Print_Titles_21">[22]SNG_855!#REF!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'[22]VEA 374'!#REF!</definedName>
    <definedName name="Excel_BuiltIn_Print_Titles_5_51">#REF!</definedName>
    <definedName name="Excel_BuiltIn_Print_Titles_5_XX">'[22]VEA 374'!#REF!</definedName>
    <definedName name="Excel_BuiltIn_Print_Titles_5_XX_51">#REF!</definedName>
    <definedName name="Excel_BuiltIn_Print_Titles_6">#REF!</definedName>
    <definedName name="Excel_BuiltIn_Print_Titles_6_51">#REF!</definedName>
    <definedName name="Excel_BuiltIn_Print_Titles_7">[22]HFB024!#REF!</definedName>
    <definedName name="Excel_BuiltIn_Print_Titles_7_51">#REF!</definedName>
    <definedName name="Excel_BuiltIn_Print_Titles_8">#REF!</definedName>
    <definedName name="Excel_BuiltIn_Print_Titles_8_51">#REF!</definedName>
    <definedName name="Excel_BuiltIn_Print_Titles_9">[22]PAJ825!#REF!</definedName>
    <definedName name="Excel_BuiltIn_Print_Titles_9_51">#REF!</definedName>
    <definedName name="EXCROC">'[25]Análisis de precios'!$H$52</definedName>
    <definedName name="Extra_Pay">#REF!</definedName>
    <definedName name="fa">#REF!</definedName>
    <definedName name="FAC" hidden="1">#REF!</definedName>
    <definedName name="fb">#REF!</definedName>
    <definedName name="fd">'[16]A.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cha">#N/A</definedName>
    <definedName name="fer">'[11]Res-Accide-10'!#REF!</definedName>
    <definedName name="ferfer" hidden="1">{"via1",#N/A,TRUE,"general";"via2",#N/A,TRUE,"general";"via3",#N/A,TRUE,"general"}</definedName>
    <definedName name="ff">#REF!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k">#REF!</definedName>
    <definedName name="flq">#REF!</definedName>
    <definedName name="fm">#REF!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b">#REF!</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#N/A</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#N/A</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0">Scheduled_Payment+Extra_Payment</definedName>
    <definedName name="GL">Scheduled_Payment+Extra_Payment</definedName>
    <definedName name="GM">#N/A</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12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y">#REF!</definedName>
    <definedName name="h">[21]perfil!$AG$10:$AG$111</definedName>
    <definedName name="h9h" hidden="1">{"via1",#N/A,TRUE,"general";"via2",#N/A,TRUE,"general";"via3",#N/A,TRUE,"general"}</definedName>
    <definedName name="ha">#REF!</definedName>
    <definedName name="hab___viv">[21]Sanitario!$AC$6:$AD$6</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l">#REF!</definedName>
    <definedName name="hn" hidden="1">{"TAB1",#N/A,TRUE,"GENERAL";"TAB2",#N/A,TRUE,"GENERAL";"TAB3",#N/A,TRUE,"GENERAL";"TAB4",#N/A,TRUE,"GENERAL";"TAB5",#N/A,TRUE,"GENERAL"}</definedName>
    <definedName name="hnt">#REF!</definedName>
    <definedName name="HOJA1">#REF!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'[16]A.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NDI">#N/A</definedName>
    <definedName name="INDICE">'[5]INDICE ALFABETICO'!$1:$1048576</definedName>
    <definedName name="INDICE_APUs_AMVG3">[26]INDICE!$A$2:$D$321</definedName>
    <definedName name="inf">#REF!</definedName>
    <definedName name="INFG">#REF!</definedName>
    <definedName name="Inicio">[9]BASES!$E$26</definedName>
    <definedName name="Int">#REF!</definedName>
    <definedName name="Interest_Rate">#REF!</definedName>
    <definedName name="INV">#REF!</definedName>
    <definedName name="INV_11">'[27]PR 1'!$A$2:$N$655</definedName>
    <definedName name="Io">#REF!</definedName>
    <definedName name="io0ioprhyi0i90ryi90">#REF!</definedName>
    <definedName name="i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[28]INDICE!$A$3:$F$400</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IZQ">#N/A</definedName>
    <definedName name="j" hidden="1">{"TAB1",#N/A,TRUE,"GENERAL";"TAB2",#N/A,TRUE,"GENERAL";"TAB3",#N/A,TRUE,"GENERAL";"TAB4",#N/A,TRUE,"GENERAL";"TAB5",#N/A,TRUE,"GENERAL"}</definedName>
    <definedName name="JA">#REF!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[29]items!$C$4:$J$247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L">#N/A</definedName>
    <definedName name="Last_Row">#N/A</definedName>
    <definedName name="LICITACION">#REF!</definedName>
    <definedName name="LINEA">[30]CONT_ADI!#REF!</definedName>
    <definedName name="listequi">#REF!</definedName>
    <definedName name="listmat">#REF!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lllh" hidden="1">{"via1",#N/A,TRUE,"general";"via2",#N/A,TRUE,"general";"via3",#N/A,TRUE,"general"}</definedName>
    <definedName name="lllllllo" hidden="1">{"via1",#N/A,TRUE,"general";"via2",#N/A,TRUE,"general";"via3",#N/A,TRUE,"general"}</definedName>
    <definedName name="LÑP">#REF!</definedName>
    <definedName name="Loan_Amount">#REF!</definedName>
    <definedName name="Loan_Start">#REF!</definedName>
    <definedName name="Loan_Years">#REF!</definedName>
    <definedName name="LOCA" localSheetId="0">[31]!absc</definedName>
    <definedName name="LOCA">[31]!absc</definedName>
    <definedName name="LOCA1" localSheetId="0">[12]!absc</definedName>
    <definedName name="LOCA1">[12]!absc</definedName>
    <definedName name="LOCALIZACIÓN_Y_REPLANTEO._ESTRUCTURAS">#REF!</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plpl" hidden="1">{"via1",#N/A,TRUE,"general";"via2",#N/A,TRUE,"general";"via3",#N/A,TRUE,"general"}</definedName>
    <definedName name="lsttros">#REF!</definedName>
    <definedName name="mafdsf" hidden="1">{"via1",#N/A,TRUE,"general";"via2",#N/A,TRUE,"general";"via3",#N/A,TRUE,"general"}</definedName>
    <definedName name="MAL">'[32]Estado Resumen'!#REF!&lt;2.5</definedName>
    <definedName name="MALO">'[33]ESTADO VÍA-CRIT.TECNICO'!#REF!&lt;2.5</definedName>
    <definedName name="mao" hidden="1">{"TAB1",#N/A,TRUE,"GENERAL";"TAB2",#N/A,TRUE,"GENERAL";"TAB3",#N/A,TRUE,"GENERAL";"TAB4",#N/A,TRUE,"GENERAL";"TAB5",#N/A,TRUE,"GENERAL"}</definedName>
    <definedName name="maow" hidden="1">{"via1",#N/A,TRUE,"general";"via2",#N/A,TRUE,"general";"via3",#N/A,TRUE,"general"}</definedName>
    <definedName name="MAQUINAR">[18]Insum!$A$68:$H$98</definedName>
    <definedName name="Maquinaria">#N/A</definedName>
    <definedName name="masor" hidden="1">{"via1",#N/A,TRUE,"general";"via2",#N/A,TRUE,"general";"via3",#N/A,TRUE,"general"}</definedName>
    <definedName name="MAT">#REF!</definedName>
    <definedName name="mate">[5]MATERIALES!$1:$1048576</definedName>
    <definedName name="materiales">#REF!</definedName>
    <definedName name="matriz">'[34]APU 2020_1 INVIAS '!$A$2:$D$320</definedName>
    <definedName name="MATRIZRICS">'[35]RICS NUEVA HOJA DIARIA'!$A$1:$AB$42</definedName>
    <definedName name="MAX">[36]INDICE!$1:$1048576</definedName>
    <definedName name="mdd" hidden="1">{"via1",#N/A,TRUE,"general";"via2",#N/A,TRUE,"general";"via3",#N/A,TRUE,"general"}</definedName>
    <definedName name="meg" hidden="1">{"TAB1",#N/A,TRUE,"GENERAL";"TAB2",#N/A,TRUE,"GENERAL";"TAB3",#N/A,TRUE,"GENERAL";"TAB4",#N/A,TRUE,"GENERAL";"TAB5",#N/A,TRUE,"GENERAL"}</definedName>
    <definedName name="MES">#REF!</definedName>
    <definedName name="MESES">#REF!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O">[20]INDICE!$1:$1048576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#REF!</definedName>
    <definedName name="nr">#REF!</definedName>
    <definedName name="nt">#REF!</definedName>
    <definedName name="NUEVO">#REF!</definedName>
    <definedName name="Num_Pmt_Per_Year">#REF!</definedName>
    <definedName name="Number_of_Payments">MATCH(0.01,End_Bal,-1)+1</definedName>
    <definedName name="nxn" hidden="1">{"via1",#N/A,TRUE,"general";"via2",#N/A,TRUE,"general";"via3",#N/A,TRUE,"general"}</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#REF!</definedName>
    <definedName name="o9o9" hidden="1">{"via1",#N/A,TRUE,"general";"via2",#N/A,TRUE,"general";"via3",#N/A,TRUE,"general"}</definedName>
    <definedName name="Objeto">#N/A</definedName>
    <definedName name="Obra">#REF!</definedName>
    <definedName name="OF">#REF!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s">#REF!</definedName>
    <definedName name="OTR">[37]Otros!#REF!</definedName>
    <definedName name="OTRO">[5]OTROS!$1:$1048576</definedName>
    <definedName name="OTROS">#REF!</definedName>
    <definedName name="P">#REF!</definedName>
    <definedName name="p0p0" hidden="1">{"via1",#N/A,TRUE,"general";"via2",#N/A,TRUE,"general";"via3",#N/A,TRUE,"general"}</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Z">#REF!</definedName>
    <definedName name="PERIODO">[38]CUMPLIMIENTO!$M$5</definedName>
    <definedName name="PERRD">#REF!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zo">[9]BASES!$E$27</definedName>
    <definedName name="PlazoAIU">#REF!</definedName>
    <definedName name="PLPLUNN" hidden="1">{"TAB1",#N/A,TRUE,"GENERAL";"TAB2",#N/A,TRUE,"GENERAL";"TAB3",#N/A,TRUE,"GENERAL";"TAB4",#N/A,TRUE,"GENERAL";"TAB5",#N/A,TRUE,"GENERAL"}</definedName>
    <definedName name="pñ">#REF!</definedName>
    <definedName name="po">#REF!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[10]BASES!$E$26</definedName>
    <definedName name="pouig" hidden="1">{"via1",#N/A,TRUE,"general";"via2",#N/A,TRUE,"general";"via3",#N/A,TRUE,"general"}</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[39]PRECIOS!$A$5:$M$150</definedName>
    <definedName name="precios">#REF!</definedName>
    <definedName name="PREST">#REF!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Ofic">[9]BASES!$B$31</definedName>
    <definedName name="PROG" hidden="1">#REF!</definedName>
    <definedName name="Proponente">#REF!</definedName>
    <definedName name="PRUEBA" localSheetId="0">[5]!absc</definedName>
    <definedName name="PRUEBA">[5]!absc</definedName>
    <definedName name="prueba1" localSheetId="0">[5]!absc</definedName>
    <definedName name="prueba1">[5]!absc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[24]TARIF2002!#REF!</definedName>
    <definedName name="QE_TE">[24]TARIF2002!#REF!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[24]TARIF2002!#REF!</definedName>
    <definedName name="QI_TI">[24]TARIF2002!#REF!</definedName>
    <definedName name="QN">[24]TARIF2002!#REF!</definedName>
    <definedName name="QN_QI">[24]TARIF2002!#REF!</definedName>
    <definedName name="QNS">[40]TARIF2002!#REF!</definedName>
    <definedName name="qq">#REF!</definedName>
    <definedName name="QQQ" localSheetId="0">DATE(YEAR([0]!Loan_Start),MONTH([0]!Loan_Start)+Payment_Number,DAY([0]!Loan_Start))</definedName>
    <definedName name="QQQ">DATE(YEAR(Loan_Start),MONTH(Loan_Start)+Payment_Number,DAY(Loan_Start))</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adios">[3]Hoja2!#REF!</definedName>
    <definedName name="rds">#REF!</definedName>
    <definedName name="RE">#N/A</definedName>
    <definedName name="RED">[3]EST2!$AQ$2</definedName>
    <definedName name="REG">'[32]Estado Resumen'!XFC1&gt;2.5</definedName>
    <definedName name="rege" hidden="1">{"TAB1",#N/A,TRUE,"GENERAL";"TAB2",#N/A,TRUE,"GENERAL";"TAB3",#N/A,TRUE,"GENERAL";"TAB4",#N/A,TRUE,"GENERAL";"TAB5",#N/A,TRUE,"GENERAL"}</definedName>
    <definedName name="regional">[15]CARRETERAS!$A$2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'[33]ESTADO VÍA-CRIT.TECNICO'!XFC1&gt;2.5</definedName>
    <definedName name="REJHE" hidden="1">{"via1",#N/A,TRUE,"general";"via2",#N/A,TRUE,"general";"via3",#N/A,TRUE,"general"}</definedName>
    <definedName name="rell">#REF!</definedName>
    <definedName name="RELLG">#REF!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'[15]GENERALIDADES '!$E$9</definedName>
    <definedName name="resul">#REF!</definedName>
    <definedName name="Retenc">[9]BASES!$E$31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[41]items!$C$4:$J$248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[3]Hoja2!#REF!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Minimo">[9]BASES!$E$41</definedName>
    <definedName name="sbe">#REF!</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cion1">#REF!</definedName>
    <definedName name="seccion2">#REF!</definedName>
    <definedName name="SECTOR">#REF!</definedName>
    <definedName name="SEGUNDO">#REF!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k">#REF!</definedName>
    <definedName name="sm">#REF!</definedName>
    <definedName name="sn">#REF!</definedName>
    <definedName name="snw">#REF!</definedName>
    <definedName name="sñ">#REF!</definedName>
    <definedName name="so">#REF!</definedName>
    <definedName name="SOBREANCHO">[3]Hoja2!#REF!</definedName>
    <definedName name="SOL">#REF!</definedName>
    <definedName name="Spanner_Auto_File">"F:\Proyectos\CEI\Tunja-Barbosa\tra2b.x2a"</definedName>
    <definedName name="Spanner_Auto_Select">#N/A</definedName>
    <definedName name="sr">#REF!</definedName>
    <definedName name="srwrwr" hidden="1">{"TAB1",#N/A,TRUE,"GENERAL";"TAB2",#N/A,TRUE,"GENERAL";"TAB3",#N/A,TRUE,"GENERAL";"TAB4",#N/A,TRUE,"GENERAL";"TAB5",#N/A,TRUE,"GENERAL"}</definedName>
    <definedName name="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ma">[17]Hoja1!$F$60</definedName>
    <definedName name="swsw" hidden="1">{"via1",#N/A,TRUE,"general";"via2",#N/A,TRUE,"general";"via3",#N/A,TRUE,"general"}</definedName>
    <definedName name="swsw3" hidden="1">{"TAB1",#N/A,TRUE,"GENERAL";"TAB2",#N/A,TRUE,"GENERAL";"TAB3",#N/A,TRUE,"GENERAL";"TAB4",#N/A,TRUE,"GENERAL";"TAB5",#N/A,TRUE,"GENERAL"}</definedName>
    <definedName name="t" localSheetId="0">[2]!absc</definedName>
    <definedName name="t">[2]!absc</definedName>
    <definedName name="t5t5" hidden="1">{"TAB1",#N/A,TRUE,"GENERAL";"TAB2",#N/A,TRUE,"GENERAL";"TAB3",#N/A,TRUE,"GENERAL";"TAB4",#N/A,TRUE,"GENERAL";"TAB5",#N/A,TRUE,"GENERAL"}</definedName>
    <definedName name="TABLA">#REF!</definedName>
    <definedName name="tabla2">#REF!</definedName>
    <definedName name="tb">#REF!</definedName>
    <definedName name="tdy" hidden="1">{"TAB1",#N/A,TRUE,"GENERAL";"TAB2",#N/A,TRUE,"GENERAL";"TAB3",#N/A,TRUE,"GENERAL";"TAB4",#N/A,TRUE,"GENERAL";"TAB5",#N/A,TRUE,"GENERAL"}</definedName>
    <definedName name="TE">[24]TARIF2002!#REF!</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[24]TARIF2002!#REF!</definedName>
    <definedName name="TIEMPO">[10]BASES!$E$27</definedName>
    <definedName name="tipov">#REF!</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r" hidden="1">{"TAB1",#N/A,TRUE,"GENERAL";"TAB2",#N/A,TRUE,"GENERAL";"TAB3",#N/A,TRUE,"GENERAL";"TAB4",#N/A,TRUE,"GENERAL";"TAB5",#N/A,TRUE,"GENERAL"}</definedName>
    <definedName name="TRANS">[3]Hoja2!#REF!</definedName>
    <definedName name="TRAT">[42]desmonte!$E$48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[43]VrEqpBasica!$I$2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YY" hidden="1">{"TAB1",#N/A,TRUE,"GENERAL";"TAB2",#N/A,TRUE,"GENERAL";"TAB3",#N/A,TRUE,"GENERAL";"TAB4",#N/A,TRUE,"GENERAL";"TAB5",#N/A,TRUE,"GENERAL"}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ITARIO">[44]Unitarios!$A$3:$D$13</definedName>
    <definedName name="Unitarios">#REF!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UUUUUU"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#REF!</definedName>
    <definedName name="valor2">#REF!</definedName>
    <definedName name="VALOR3">#REF!</definedName>
    <definedName name="Values_Entered">IF(Loan_Amount*Interest_Rate*Loan_Years*Loan_Start&gt;0,1,0)</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 hidden="1">{"via1",#N/A,TRUE,"general";"via2",#N/A,TRUE,"general";"via3",#N/A,TRUE,"general"}</definedName>
    <definedName name="villa">#REF!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#N/A</definedName>
    <definedName name="WER">'[11]Res-Accide-10'!$S$2:$S$7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'[11]Res-Accide-10'!#REF!</definedName>
    <definedName name="wj">#REF!</definedName>
    <definedName name="wl">#REF!</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[45]INDICE!$1:$1048576</definedName>
    <definedName name="wwwwe" hidden="1">{"TAB1",#N/A,TRUE,"GENERAL";"TAB2",#N/A,TRUE,"GENERAL";"TAB3",#N/A,TRUE,"GENERAL";"TAB4",#N/A,TRUE,"GENERAL";"TAB5",#N/A,TRUE,"GENERAL"}</definedName>
    <definedName name="wyty" hidden="1">{"via1",#N/A,TRUE,"general";"via2",#N/A,TRUE,"general";"via3",#N/A,TRUE,"general"}</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#REF!</definedName>
    <definedName name="xxxxx" localSheetId="0">[5]!absc</definedName>
    <definedName name="xxxxx">[5]!absc</definedName>
    <definedName name="xxxxxds" hidden="1">{"via1",#N/A,TRUE,"general";"via2",#N/A,TRUE,"general";"via3",#N/A,TRUE,"general"}</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 hidden="1">{"via1",#N/A,TRUE,"general";"via2",#N/A,TRUE,"general";"via3",#N/A,TRUE,"general"}</definedName>
    <definedName name="y6y6" hidden="1">{"via1",#N/A,TRUE,"general";"via2",#N/A,TRUE,"general";"via3",#N/A,TRUE,"general"}</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c">#REF!</definedName>
    <definedName name="zd">#REF!</definedName>
    <definedName name="zdervr" hidden="1">{"via1",#N/A,TRUE,"general";"via2",#N/A,TRUE,"general";"via3",#N/A,TRUE,"general"}</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MATCH(0.01,End_Bal,-1)+1</definedName>
    <definedName name="ZZZZZZZZZZZ">'[16]A.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N110" i="9" l="1"/>
  <c r="N110" i="8"/>
  <c r="N110" i="7"/>
  <c r="N110" i="6"/>
  <c r="N110" i="5"/>
  <c r="N110" i="4"/>
  <c r="N110" i="3"/>
  <c r="N110" i="2"/>
  <c r="J31" i="1"/>
  <c r="L60" i="9"/>
  <c r="I89" i="3"/>
  <c r="N39" i="3"/>
  <c r="N38" i="3"/>
  <c r="N39" i="2"/>
  <c r="N40" i="2"/>
  <c r="N38" i="2"/>
  <c r="N98" i="10" l="1"/>
  <c r="N82" i="10"/>
  <c r="N81" i="10"/>
  <c r="N80" i="10"/>
  <c r="N79" i="10"/>
  <c r="N78" i="10"/>
  <c r="N72" i="10"/>
  <c r="N71" i="10"/>
  <c r="N70" i="10"/>
  <c r="N69" i="10"/>
  <c r="N68" i="10"/>
  <c r="N67" i="10"/>
  <c r="N66" i="10"/>
  <c r="N65" i="10"/>
  <c r="N64" i="10"/>
  <c r="N63" i="10"/>
  <c r="N62" i="10"/>
  <c r="N61" i="10"/>
  <c r="N60" i="10"/>
  <c r="N59" i="10"/>
  <c r="N58" i="10"/>
  <c r="N51" i="10"/>
  <c r="N50" i="10"/>
  <c r="N49" i="10"/>
  <c r="N48" i="10"/>
  <c r="N47" i="10"/>
  <c r="N46" i="10"/>
  <c r="N45" i="10"/>
  <c r="N44" i="10"/>
  <c r="N43" i="10"/>
  <c r="N42" i="10"/>
  <c r="N41" i="10"/>
  <c r="N40" i="10"/>
  <c r="N39" i="10"/>
  <c r="L38" i="10"/>
  <c r="N38" i="10"/>
  <c r="N53" i="10" s="1"/>
  <c r="N89" i="9"/>
  <c r="N88" i="9"/>
  <c r="N82" i="9"/>
  <c r="N81" i="9"/>
  <c r="N80" i="9"/>
  <c r="N79" i="9"/>
  <c r="L78" i="9"/>
  <c r="N72" i="9"/>
  <c r="N71" i="9"/>
  <c r="N70" i="9"/>
  <c r="N69" i="9"/>
  <c r="N68" i="9"/>
  <c r="N67" i="9"/>
  <c r="N66" i="9"/>
  <c r="N65" i="9"/>
  <c r="N64" i="9"/>
  <c r="N63" i="9"/>
  <c r="N62" i="9"/>
  <c r="N61" i="9"/>
  <c r="N60" i="9"/>
  <c r="L59" i="9"/>
  <c r="N59" i="9" s="1"/>
  <c r="L58" i="9"/>
  <c r="N58" i="9" s="1"/>
  <c r="N51" i="9"/>
  <c r="N50" i="9"/>
  <c r="N49" i="9"/>
  <c r="N48" i="9"/>
  <c r="N47" i="9"/>
  <c r="N46" i="9"/>
  <c r="N45" i="9"/>
  <c r="N44" i="9"/>
  <c r="N43" i="9"/>
  <c r="N42" i="9"/>
  <c r="N41" i="9"/>
  <c r="N40" i="9"/>
  <c r="L39" i="9"/>
  <c r="N39" i="9"/>
  <c r="L38" i="9"/>
  <c r="N38" i="9"/>
  <c r="N89" i="8"/>
  <c r="N88" i="8"/>
  <c r="N98" i="8" s="1"/>
  <c r="N52" i="8" s="1"/>
  <c r="N82" i="8"/>
  <c r="N81" i="8"/>
  <c r="N80" i="8"/>
  <c r="N79" i="8"/>
  <c r="L78" i="8"/>
  <c r="N72" i="8"/>
  <c r="N71" i="8"/>
  <c r="N70" i="8"/>
  <c r="N69" i="8"/>
  <c r="N68" i="8"/>
  <c r="N67" i="8"/>
  <c r="N66" i="8"/>
  <c r="N65" i="8"/>
  <c r="N64" i="8"/>
  <c r="N63" i="8"/>
  <c r="N62" i="8"/>
  <c r="N61" i="8"/>
  <c r="N60" i="8"/>
  <c r="N59" i="8"/>
  <c r="L59" i="8"/>
  <c r="N58" i="8"/>
  <c r="L58" i="8"/>
  <c r="N51" i="8"/>
  <c r="N50" i="8"/>
  <c r="N49" i="8"/>
  <c r="N48" i="8"/>
  <c r="N47" i="8"/>
  <c r="N46" i="8"/>
  <c r="N45" i="8"/>
  <c r="N44" i="8"/>
  <c r="N43" i="8"/>
  <c r="N42" i="8"/>
  <c r="N41" i="8"/>
  <c r="N40" i="8"/>
  <c r="N39" i="8"/>
  <c r="K38" i="8"/>
  <c r="N89" i="7"/>
  <c r="N88" i="7"/>
  <c r="N82" i="7"/>
  <c r="N81" i="7"/>
  <c r="N80" i="7"/>
  <c r="N79" i="7"/>
  <c r="M78" i="7"/>
  <c r="L78" i="7"/>
  <c r="N78" i="7" s="1"/>
  <c r="N83" i="7" s="1"/>
  <c r="N72" i="7"/>
  <c r="N71" i="7"/>
  <c r="N70" i="7"/>
  <c r="N69" i="7"/>
  <c r="N68" i="7"/>
  <c r="N67" i="7"/>
  <c r="N66" i="7"/>
  <c r="N65" i="7"/>
  <c r="N64" i="7"/>
  <c r="N63" i="7"/>
  <c r="N62" i="7"/>
  <c r="N61" i="7"/>
  <c r="N60" i="7"/>
  <c r="L59" i="7"/>
  <c r="N59" i="7" s="1"/>
  <c r="N58" i="7"/>
  <c r="L58" i="7"/>
  <c r="N51" i="7"/>
  <c r="N50" i="7"/>
  <c r="N49" i="7"/>
  <c r="N48" i="7"/>
  <c r="N47" i="7"/>
  <c r="N46" i="7"/>
  <c r="N45" i="7"/>
  <c r="N44" i="7"/>
  <c r="N43" i="7"/>
  <c r="N42" i="7"/>
  <c r="N41" i="7"/>
  <c r="N40" i="7"/>
  <c r="N39" i="7"/>
  <c r="L38" i="7"/>
  <c r="K38" i="7"/>
  <c r="N38" i="7" s="1"/>
  <c r="K89" i="6"/>
  <c r="N89" i="6" s="1"/>
  <c r="N88" i="6"/>
  <c r="N98" i="6" s="1"/>
  <c r="N52" i="6" s="1"/>
  <c r="K88" i="6"/>
  <c r="I88" i="6"/>
  <c r="N82" i="6"/>
  <c r="N81" i="6"/>
  <c r="N80" i="6"/>
  <c r="N79" i="6"/>
  <c r="M78" i="6"/>
  <c r="L78" i="6"/>
  <c r="N78" i="6" s="1"/>
  <c r="N83" i="6" s="1"/>
  <c r="J78" i="6"/>
  <c r="N72" i="6"/>
  <c r="N71" i="6"/>
  <c r="N70" i="6"/>
  <c r="N69" i="6"/>
  <c r="N68" i="6"/>
  <c r="N67" i="6"/>
  <c r="N66" i="6"/>
  <c r="N65" i="6"/>
  <c r="N64" i="6"/>
  <c r="N63" i="6"/>
  <c r="N62" i="6"/>
  <c r="L61" i="6"/>
  <c r="N61" i="6" s="1"/>
  <c r="L60" i="6"/>
  <c r="N60" i="6" s="1"/>
  <c r="L59" i="6"/>
  <c r="N59" i="6" s="1"/>
  <c r="L58" i="6"/>
  <c r="N58" i="6" s="1"/>
  <c r="N73" i="6" s="1"/>
  <c r="N51" i="6"/>
  <c r="N50" i="6"/>
  <c r="N49" i="6"/>
  <c r="N48" i="6"/>
  <c r="N47" i="6"/>
  <c r="N46" i="6"/>
  <c r="N45" i="6"/>
  <c r="N44" i="6"/>
  <c r="N43" i="6"/>
  <c r="N42" i="6"/>
  <c r="N41" i="6"/>
  <c r="N40" i="6"/>
  <c r="N39" i="6"/>
  <c r="L38" i="6"/>
  <c r="N38" i="6"/>
  <c r="N89" i="5"/>
  <c r="N88" i="5"/>
  <c r="N82" i="5"/>
  <c r="N81" i="5"/>
  <c r="N80" i="5"/>
  <c r="N79" i="5"/>
  <c r="M78" i="5"/>
  <c r="J78" i="5"/>
  <c r="L78" i="5" s="1"/>
  <c r="N72" i="5"/>
  <c r="N71" i="5"/>
  <c r="N70" i="5"/>
  <c r="N69" i="5"/>
  <c r="N68" i="5"/>
  <c r="N67" i="5"/>
  <c r="N66" i="5"/>
  <c r="N65" i="5"/>
  <c r="N64" i="5"/>
  <c r="L63" i="5"/>
  <c r="N63" i="5" s="1"/>
  <c r="L62" i="5"/>
  <c r="N62" i="5" s="1"/>
  <c r="L61" i="5"/>
  <c r="N61" i="5" s="1"/>
  <c r="L60" i="5"/>
  <c r="N60" i="5" s="1"/>
  <c r="L59" i="5"/>
  <c r="N59" i="5" s="1"/>
  <c r="L58" i="5"/>
  <c r="N58" i="5" s="1"/>
  <c r="N73" i="5" s="1"/>
  <c r="N51" i="5"/>
  <c r="N50" i="5"/>
  <c r="N49" i="5"/>
  <c r="N48" i="5"/>
  <c r="N47" i="5"/>
  <c r="N46" i="5"/>
  <c r="N45" i="5"/>
  <c r="N44" i="5"/>
  <c r="N43" i="5"/>
  <c r="N42" i="5"/>
  <c r="N41" i="5"/>
  <c r="K40" i="5"/>
  <c r="N40" i="5" s="1"/>
  <c r="K39" i="5"/>
  <c r="N39" i="5" s="1"/>
  <c r="N38" i="5"/>
  <c r="K38" i="5"/>
  <c r="K38" i="4"/>
  <c r="N38" i="4" s="1"/>
  <c r="L38" i="4"/>
  <c r="N39" i="4"/>
  <c r="N40" i="4"/>
  <c r="N41" i="4"/>
  <c r="N42" i="4"/>
  <c r="N43" i="4"/>
  <c r="N44" i="4"/>
  <c r="N45" i="4"/>
  <c r="N46" i="4"/>
  <c r="N47" i="4"/>
  <c r="N48" i="4"/>
  <c r="N49" i="4"/>
  <c r="N50" i="4"/>
  <c r="N51" i="4"/>
  <c r="L58" i="4"/>
  <c r="N58" i="4" s="1"/>
  <c r="L59" i="4"/>
  <c r="N59" i="4" s="1"/>
  <c r="N60" i="4"/>
  <c r="N61" i="4"/>
  <c r="N62" i="4"/>
  <c r="N63" i="4"/>
  <c r="N64" i="4"/>
  <c r="N65" i="4"/>
  <c r="N66" i="4"/>
  <c r="N67" i="4"/>
  <c r="N68" i="4"/>
  <c r="N69" i="4"/>
  <c r="N70" i="4"/>
  <c r="N71" i="4"/>
  <c r="N72" i="4"/>
  <c r="L78" i="4"/>
  <c r="M78" i="4"/>
  <c r="N79" i="4"/>
  <c r="N80" i="4"/>
  <c r="N81" i="4"/>
  <c r="N82" i="4"/>
  <c r="N82" i="3"/>
  <c r="N81" i="3"/>
  <c r="N80" i="3"/>
  <c r="N79" i="3"/>
  <c r="M78" i="3"/>
  <c r="L78" i="3"/>
  <c r="N72" i="3"/>
  <c r="N71" i="3"/>
  <c r="N70" i="3"/>
  <c r="N69" i="3"/>
  <c r="N68" i="3"/>
  <c r="N67" i="3"/>
  <c r="N66" i="3"/>
  <c r="N65" i="3"/>
  <c r="N64" i="3"/>
  <c r="N63" i="3"/>
  <c r="N62" i="3"/>
  <c r="N61" i="3"/>
  <c r="N60" i="3"/>
  <c r="N59" i="3"/>
  <c r="N58" i="3"/>
  <c r="N51" i="3"/>
  <c r="N50" i="3"/>
  <c r="N49" i="3"/>
  <c r="N48" i="3"/>
  <c r="N47" i="3"/>
  <c r="N46" i="3"/>
  <c r="N45" i="3"/>
  <c r="N44" i="3"/>
  <c r="N43" i="3"/>
  <c r="N42" i="3"/>
  <c r="N41" i="3"/>
  <c r="N40" i="3"/>
  <c r="N82" i="2"/>
  <c r="N81" i="2"/>
  <c r="N80" i="2"/>
  <c r="N79" i="2"/>
  <c r="M78" i="2"/>
  <c r="L78" i="2"/>
  <c r="N78" i="2" s="1"/>
  <c r="N83" i="2" s="1"/>
  <c r="N72" i="2"/>
  <c r="N71" i="2"/>
  <c r="N70" i="2"/>
  <c r="N69" i="2"/>
  <c r="N68" i="2"/>
  <c r="N67" i="2"/>
  <c r="N66" i="2"/>
  <c r="N65" i="2"/>
  <c r="N64" i="2"/>
  <c r="N63" i="2"/>
  <c r="N62" i="2"/>
  <c r="N61" i="2"/>
  <c r="N60" i="2"/>
  <c r="N59" i="2"/>
  <c r="L58" i="2"/>
  <c r="N58" i="2" s="1"/>
  <c r="N73" i="2" s="1"/>
  <c r="N51" i="2"/>
  <c r="N50" i="2"/>
  <c r="N49" i="2"/>
  <c r="N48" i="2"/>
  <c r="N47" i="2"/>
  <c r="N46" i="2"/>
  <c r="N45" i="2"/>
  <c r="N44" i="2"/>
  <c r="N43" i="2"/>
  <c r="N42" i="2"/>
  <c r="N41" i="2"/>
  <c r="N73" i="9" l="1"/>
  <c r="N78" i="5"/>
  <c r="N83" i="5" s="1"/>
  <c r="N78" i="9"/>
  <c r="N83" i="9" s="1"/>
  <c r="N83" i="10"/>
  <c r="N98" i="7"/>
  <c r="N52" i="7" s="1"/>
  <c r="N53" i="7" s="1"/>
  <c r="N100" i="7" s="1"/>
  <c r="N73" i="10"/>
  <c r="N100" i="10" s="1"/>
  <c r="N73" i="7"/>
  <c r="N78" i="3"/>
  <c r="N83" i="3" s="1"/>
  <c r="N38" i="8"/>
  <c r="N53" i="8" s="1"/>
  <c r="N73" i="8"/>
  <c r="N78" i="8"/>
  <c r="N83" i="8" s="1"/>
  <c r="N98" i="5"/>
  <c r="N52" i="5" s="1"/>
  <c r="N53" i="5" s="1"/>
  <c r="N100" i="5" s="1"/>
  <c r="L105" i="5" s="1"/>
  <c r="N98" i="9"/>
  <c r="N52" i="9" s="1"/>
  <c r="N53" i="9" s="1"/>
  <c r="N78" i="4"/>
  <c r="N83" i="4" s="1"/>
  <c r="N53" i="6"/>
  <c r="N100" i="6" s="1"/>
  <c r="I89" i="6"/>
  <c r="N73" i="3"/>
  <c r="N73" i="4"/>
  <c r="N100" i="9" l="1"/>
  <c r="L106" i="9"/>
  <c r="N108" i="9" s="1"/>
  <c r="I19" i="1" s="1"/>
  <c r="J19" i="1" s="1"/>
  <c r="L107" i="9"/>
  <c r="L105" i="9"/>
  <c r="L107" i="10"/>
  <c r="L105" i="10"/>
  <c r="L106" i="10"/>
  <c r="L106" i="7"/>
  <c r="L105" i="7"/>
  <c r="L107" i="7"/>
  <c r="L106" i="5"/>
  <c r="N100" i="8"/>
  <c r="L107" i="5"/>
  <c r="N108" i="5" s="1"/>
  <c r="I15" i="1" s="1"/>
  <c r="L107" i="6"/>
  <c r="L105" i="6"/>
  <c r="L106" i="6"/>
  <c r="N108" i="7" l="1"/>
  <c r="I17" i="1" s="1"/>
  <c r="J17" i="1" s="1"/>
  <c r="N108" i="10"/>
  <c r="L107" i="8"/>
  <c r="L105" i="8"/>
  <c r="L106" i="8"/>
  <c r="N108" i="6"/>
  <c r="I16" i="1" s="1"/>
  <c r="J16" i="1" s="1"/>
  <c r="N110" i="10" l="1"/>
  <c r="I20" i="1" s="1"/>
  <c r="J20" i="1" s="1"/>
  <c r="N108" i="8"/>
  <c r="I18" i="1" s="1"/>
  <c r="J15" i="1"/>
  <c r="J18" i="1" l="1"/>
  <c r="N88" i="4" l="1"/>
  <c r="N98" i="4" s="1"/>
  <c r="N52" i="4" s="1"/>
  <c r="N53" i="4" s="1"/>
  <c r="N100" i="4" s="1"/>
  <c r="L105" i="4" l="1"/>
  <c r="L107" i="4"/>
  <c r="L106" i="4"/>
  <c r="N88" i="2"/>
  <c r="N89" i="2"/>
  <c r="N89" i="3"/>
  <c r="N88" i="3"/>
  <c r="N98" i="3" l="1"/>
  <c r="N52" i="3" s="1"/>
  <c r="N53" i="3" s="1"/>
  <c r="N100" i="3" s="1"/>
  <c r="L107" i="3" s="1"/>
  <c r="N98" i="2"/>
  <c r="N52" i="2" s="1"/>
  <c r="N53" i="2" s="1"/>
  <c r="N100" i="2" s="1"/>
  <c r="N108" i="4"/>
  <c r="I14" i="1" s="1"/>
  <c r="J14" i="1" s="1"/>
  <c r="L106" i="3" l="1"/>
  <c r="N108" i="3" s="1"/>
  <c r="I13" i="1" s="1"/>
  <c r="J13" i="1" s="1"/>
  <c r="L105" i="3"/>
  <c r="L106" i="2"/>
  <c r="L107" i="2"/>
  <c r="L105" i="2"/>
  <c r="N108" i="2" l="1"/>
  <c r="I12" i="1" s="1"/>
  <c r="J12" i="1" l="1"/>
  <c r="J21" i="1" s="1"/>
  <c r="J23" i="1" s="1"/>
  <c r="J22" i="1" l="1"/>
  <c r="J24" i="1" l="1"/>
</calcChain>
</file>

<file path=xl/sharedStrings.xml><?xml version="1.0" encoding="utf-8"?>
<sst xmlns="http://schemas.openxmlformats.org/spreadsheetml/2006/main" count="1265" uniqueCount="225">
  <si>
    <t xml:space="preserve">Nº </t>
  </si>
  <si>
    <t>ITEM DE PAGO</t>
  </si>
  <si>
    <t>ESPECIFICACIÓN</t>
  </si>
  <si>
    <t>DESCRIPCIÓN</t>
  </si>
  <si>
    <t>UNIDAD</t>
  </si>
  <si>
    <t>CANTIDAD</t>
  </si>
  <si>
    <t>PRECIO UNITARIO</t>
  </si>
  <si>
    <t xml:space="preserve">VALOR TOTAL </t>
  </si>
  <si>
    <t xml:space="preserve">GENERAL </t>
  </si>
  <si>
    <t>PARTICULAR</t>
  </si>
  <si>
    <t>201.7</t>
  </si>
  <si>
    <t>DEMOLICIÓN DE ESTRUCTURAS</t>
  </si>
  <si>
    <t>m3</t>
  </si>
  <si>
    <t>600.2.3</t>
  </si>
  <si>
    <t>EXCAVACIONES VARIAS EN MATERIAL COMUN EN SECO</t>
  </si>
  <si>
    <t>610.2</t>
  </si>
  <si>
    <t>RELLENOS PARA ESTRUCTURAS CON RECEBO.</t>
  </si>
  <si>
    <t>CONCRETO RESISTENCIA 21MPA (D)</t>
  </si>
  <si>
    <t>630.6</t>
  </si>
  <si>
    <t>CONCRETO RESISTENCIA 14MPA  (F)</t>
  </si>
  <si>
    <t>640.1</t>
  </si>
  <si>
    <t>ACERO DE REFUERZO FY 4200 MPA.</t>
  </si>
  <si>
    <t>kg</t>
  </si>
  <si>
    <t>640.2</t>
  </si>
  <si>
    <t>MALLA DE REFUERZO FY 4200 MPA.</t>
  </si>
  <si>
    <t>TRANSPORTE DE MATERIALES PROVENIENTES DE LA EXCAVACIÓN DE LA EXPLANACIÓN, CANALES Y PRÉSTAMOS PARA DISTANCIAS MAYORES DE MIL METROS (1.000 M) MEDIDOS A PARTIR DE CIEN METROS (100 M).</t>
  </si>
  <si>
    <t>m3/km</t>
  </si>
  <si>
    <t xml:space="preserve"> </t>
  </si>
  <si>
    <t>SUBTOTAL COSTOS BÁSICOS OBRA = (A)</t>
  </si>
  <si>
    <t>TUBERIA DE CONCRETO REFORZADO, CLASE II DE 900mm DE DIAMETRO INTERIOR</t>
  </si>
  <si>
    <t>m</t>
  </si>
  <si>
    <t>CÓDIGO</t>
  </si>
  <si>
    <t>FR-APU-1</t>
  </si>
  <si>
    <t>INSTITUTO NACIONAL DE VIAS</t>
  </si>
  <si>
    <t xml:space="preserve">ANÁLISIS DE PRECIOS UNITARIOS DE REFERENCIA REGIONALIZADOS </t>
  </si>
  <si>
    <t>VERSIÓN</t>
  </si>
  <si>
    <t>ACTUALIZACIÓN PERIÓDICA</t>
  </si>
  <si>
    <t>PÁGINA</t>
  </si>
  <si>
    <t>FECHA</t>
  </si>
  <si>
    <t>(Día)</t>
  </si>
  <si>
    <t>(Mes)</t>
  </si>
  <si>
    <t>(Año)</t>
  </si>
  <si>
    <t xml:space="preserve">ÍTEM BASE DE APU DE REFERENCIA: </t>
  </si>
  <si>
    <t>⊠</t>
  </si>
  <si>
    <t>PUBLICACIÓN:</t>
  </si>
  <si>
    <t>2022-1 JUNIO 2022</t>
  </si>
  <si>
    <t xml:space="preserve">ÍTEM DE PROYECTO PARTICULAR: </t>
  </si>
  <si>
    <t>ÍTEM DE LA PROPUESTA ECONÓMICA:</t>
  </si>
  <si>
    <t>□</t>
  </si>
  <si>
    <t xml:space="preserve">ÍTEM NO PREVISTO:   </t>
  </si>
  <si>
    <t xml:space="preserve">ÍTEM APU PARTICULAR:   </t>
  </si>
  <si>
    <t xml:space="preserve">UNIDAD EJECUTORA: </t>
  </si>
  <si>
    <t>DIRECCIÓN TERRITORIAL:</t>
  </si>
  <si>
    <t>CONTRATO No.</t>
  </si>
  <si>
    <t>FECHA:</t>
  </si>
  <si>
    <t>OBJETO DEL CONTRATO:</t>
  </si>
  <si>
    <t>CARRETERA:</t>
  </si>
  <si>
    <t>SECTOR:</t>
  </si>
  <si>
    <t>CONTRATISTA:</t>
  </si>
  <si>
    <t>INTERVENTOR:</t>
  </si>
  <si>
    <t>______________</t>
  </si>
  <si>
    <t>FECHA DE CIERRE DEL PROCESO DE SELECCIÓN DEL CONTRATO:</t>
  </si>
  <si>
    <t>/</t>
  </si>
  <si>
    <t xml:space="preserve">                                    (Día)</t>
  </si>
  <si>
    <t>DATOS ESPECÍFICOS</t>
  </si>
  <si>
    <t>ÍTEM</t>
  </si>
  <si>
    <t>GRUPO DE AJUSTE</t>
  </si>
  <si>
    <t>I. EQUIPO</t>
  </si>
  <si>
    <t>TIPO</t>
  </si>
  <si>
    <t>TARIFA/HORA</t>
  </si>
  <si>
    <t>RENDIMIENTO</t>
  </si>
  <si>
    <t>Vr. UNITARIO</t>
  </si>
  <si>
    <t>C0010790</t>
  </si>
  <si>
    <t>C0010270</t>
  </si>
  <si>
    <t>C0010330</t>
  </si>
  <si>
    <t>HERRAMIENTA MENOR (%)</t>
  </si>
  <si>
    <t>SUBTOTAL $</t>
  </si>
  <si>
    <t>II. MATERIALES</t>
  </si>
  <si>
    <t>PRECIO UNIT.</t>
  </si>
  <si>
    <t>B0013791</t>
  </si>
  <si>
    <t>Derechos de conformación y/o disposición de materiales sobrantes (Incluye todos los costos inherentes a las posibles obras requeridas en los sitios de disposición de sobrantes)</t>
  </si>
  <si>
    <t>III. TRANSPORTES</t>
  </si>
  <si>
    <t>CANTIDAD (1)</t>
  </si>
  <si>
    <t>DISTANCIA (2)</t>
  </si>
  <si>
    <t>(1) * (2)</t>
  </si>
  <si>
    <t>TARIFA</t>
  </si>
  <si>
    <t>T0010032</t>
  </si>
  <si>
    <t>Transporte de material de demolición</t>
  </si>
  <si>
    <t>m3-km</t>
  </si>
  <si>
    <t>IV. MANO DE OBRA</t>
  </si>
  <si>
    <t>JORNAL</t>
  </si>
  <si>
    <t>PRESTACIONES (%)</t>
  </si>
  <si>
    <t>JR. TOTAL</t>
  </si>
  <si>
    <t>A0030020</t>
  </si>
  <si>
    <t>Obrero (2)</t>
  </si>
  <si>
    <t>A0040010</t>
  </si>
  <si>
    <t>Oficial</t>
  </si>
  <si>
    <t>TOTAL COSTO DIRECTO $</t>
  </si>
  <si>
    <t>V. COSTOS INDIRECTOS</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</si>
  <si>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</si>
  <si>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</si>
  <si>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</si>
  <si>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</si>
  <si>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</si>
  <si>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</si>
  <si>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</si>
  <si>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</si>
  <si>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</si>
  <si>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</si>
  <si>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</si>
  <si>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</si>
  <si>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</si>
  <si>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</si>
  <si>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</si>
  <si>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NOTA: Los documentos publicados periódicamente son propiedad del Instituto Nacional de Vías. Su uso con fines comerciales o de lucro a cualquier título sin previa autorización, está totalmente prohibido y constituye una infracción a la normatividad vigente.</t>
  </si>
  <si>
    <t>B0013790</t>
  </si>
  <si>
    <t>Derecho de explotación y/o disposición de materiales</t>
  </si>
  <si>
    <t>T0010025</t>
  </si>
  <si>
    <t>Transporte de material de excavación</t>
  </si>
  <si>
    <t>Obrero (3)</t>
  </si>
  <si>
    <t>A0030030</t>
  </si>
  <si>
    <t>Transporte de material de relleno</t>
  </si>
  <si>
    <t>T0010062</t>
  </si>
  <si>
    <t>L</t>
  </si>
  <si>
    <t>Agua</t>
  </si>
  <si>
    <t>B0063200</t>
  </si>
  <si>
    <t>Material de recebo para relleno</t>
  </si>
  <si>
    <t>B0014373</t>
  </si>
  <si>
    <t>Compactador manual (saltarín) peso de operación (kg.) 52, fuerza de impacto por golpe (KN) 12</t>
  </si>
  <si>
    <t>C0010200</t>
  </si>
  <si>
    <t xml:space="preserve">RELLENO PARA ESTRUCTURAS CON RECEBO </t>
  </si>
  <si>
    <t xml:space="preserve">630.4.1 </t>
  </si>
  <si>
    <t xml:space="preserve"> CONCRETO RESISTENCIA 21MPa (D) - MEZCLA IN SITU</t>
  </si>
  <si>
    <t>C0010010</t>
  </si>
  <si>
    <t>Aspersor manual de 20 litros</t>
  </si>
  <si>
    <t>C0010922</t>
  </si>
  <si>
    <t>Vibrador de concreto, potencia aproximada de 3 hp, mangueras de 4 a 6 metros</t>
  </si>
  <si>
    <t>C0010665</t>
  </si>
  <si>
    <t>Planta dosificadora (mezcladora) de concreto</t>
  </si>
  <si>
    <t>B0063290</t>
  </si>
  <si>
    <t>Emulsion acuosa de parafina para curado de concreto, que evite la pérdida prematura de humedad de concretos y morteros</t>
  </si>
  <si>
    <t>B021000</t>
  </si>
  <si>
    <t>Formaleta de madera para concreto</t>
  </si>
  <si>
    <t>m2</t>
  </si>
  <si>
    <t>B0053103</t>
  </si>
  <si>
    <t>Agregado grueso (grava, grava triturada y/o roca triturada)</t>
  </si>
  <si>
    <t>B0053101</t>
  </si>
  <si>
    <t>Agregado fino para concreto (tamaño máximo 4,75mm - arena natural o trituración de roca, gravas, y/o escorias)</t>
  </si>
  <si>
    <t>B0103569</t>
  </si>
  <si>
    <t>Cemento hidraulico NTC 121 tipo UG</t>
  </si>
  <si>
    <t>T0010400</t>
  </si>
  <si>
    <t>Transporte de agregados</t>
  </si>
  <si>
    <t>A0030080</t>
  </si>
  <si>
    <t>Obrero (8)</t>
  </si>
  <si>
    <t>CONCRETO RESISTENCIA 14MPa (F)</t>
  </si>
  <si>
    <t>C0010550</t>
  </si>
  <si>
    <t>Mezcladora de concreto tipo trompo</t>
  </si>
  <si>
    <t>ACERO DE REFUERZO Fy 4200 MPa</t>
  </si>
  <si>
    <t>C0010170</t>
  </si>
  <si>
    <t>Cizalla manual de 90 cm</t>
  </si>
  <si>
    <t>B0020003</t>
  </si>
  <si>
    <t>Acero de refuerzo PDR-60, Fy: 4200 kg/cm2</t>
  </si>
  <si>
    <t>B0073230</t>
  </si>
  <si>
    <t>Alambre negro para amarre calibre 18</t>
  </si>
  <si>
    <t>T0100002</t>
  </si>
  <si>
    <t>Transporte de acero</t>
  </si>
  <si>
    <t>kg-km</t>
  </si>
  <si>
    <t>A0030010</t>
  </si>
  <si>
    <t>Obrero</t>
  </si>
  <si>
    <t>MALLA DE REFUERZO Fy 4200 MPa</t>
  </si>
  <si>
    <t>B0020002</t>
  </si>
  <si>
    <t>Acero A-40</t>
  </si>
  <si>
    <t>661.2</t>
  </si>
  <si>
    <t>C0010300</t>
  </si>
  <si>
    <t>Diferencial de 2 toneladas</t>
  </si>
  <si>
    <t>C0010115</t>
  </si>
  <si>
    <t>Camión grúa capacidad 5 toneladas</t>
  </si>
  <si>
    <t>B0014610</t>
  </si>
  <si>
    <t>Mortero 1:3 para juntas</t>
  </si>
  <si>
    <t>B0015250</t>
  </si>
  <si>
    <t>Tubo concreto reforzado 900mm (clase II)</t>
  </si>
  <si>
    <t>T0010115</t>
  </si>
  <si>
    <t>Transporte de tubería de concreto</t>
  </si>
  <si>
    <t>A0030040</t>
  </si>
  <si>
    <t>Obrero (4)</t>
  </si>
  <si>
    <t>900.2.1</t>
  </si>
  <si>
    <t>TRANSPORTE DE MATERIALES PROVENIENTES DE LA EXCAVACIÓN DE LA EXPLANACIÓN, CANALES Y PRÉSTAMOS PARA DISTANCIAS MAYORES DE MIL METROS (1.000 m) MEDIDOS A PARTIR DE CIEN METROS (100 m)</t>
  </si>
  <si>
    <t>630.4.1</t>
  </si>
  <si>
    <t>PRESUPUESTO OFICIAL</t>
  </si>
  <si>
    <t>IP-DT-MET-007-2022</t>
  </si>
  <si>
    <t>Retroexcavadora sobre oruga, potencia 138 HP, balde de 1,5 m3.</t>
  </si>
  <si>
    <t>Compresor 120 HP, con martillo.</t>
  </si>
  <si>
    <t xml:space="preserve">Equipo de oxicorte, Capacidad de corte: hasta 6´´ (152mm) </t>
  </si>
  <si>
    <t xml:space="preserve">Buldozer, Potencia al volante de 140 HP, motor de 2200 RPM, longitud de hoja 4,80m. </t>
  </si>
  <si>
    <t>C0010052</t>
  </si>
  <si>
    <t>Material para solado y atraque (puesto en obra)</t>
  </si>
  <si>
    <t>B0014402</t>
  </si>
  <si>
    <t>DIRECCION TERRITORIAL META</t>
  </si>
  <si>
    <t xml:space="preserve">SELECCIÓN ABREVIADA </t>
  </si>
  <si>
    <t>FORMULARIO 1</t>
  </si>
  <si>
    <t>DESCRIPCION</t>
  </si>
  <si>
    <t>VALOR BÁSICO DE OBRAS</t>
  </si>
  <si>
    <t>VALOR IVA (OBRA) (19% SOBRE UTILIDAD OBRA)</t>
  </si>
  <si>
    <t>VALOR TOTAL</t>
  </si>
  <si>
    <t xml:space="preserve">VALOR TOTAL EN LETRAS: </t>
  </si>
  <si>
    <t>CIENTO CINCUENTA MILLONES DE PESOS MONEDA CORRIENTE</t>
  </si>
  <si>
    <r>
      <rPr>
        <b/>
        <sz val="12"/>
        <rFont val="Arial Narrow"/>
        <family val="2"/>
      </rPr>
      <t>NOTA 1:</t>
    </r>
    <r>
      <rPr>
        <sz val="12"/>
        <rFont val="Arial Narrow"/>
        <family val="2"/>
      </rPr>
      <t xml:space="preserve">El control de tráfico temporal (controladores de trafico) y la señalización provisional necesarios para la ejecución de las obras será por cuenta y riesgo del contratista. </t>
    </r>
  </si>
  <si>
    <t>PORCENTAJE</t>
  </si>
  <si>
    <r>
      <rPr>
        <b/>
        <sz val="12"/>
        <rFont val="Arial Narrow"/>
        <family val="2"/>
      </rPr>
      <t>NOTA 2:</t>
    </r>
    <r>
      <rPr>
        <sz val="12"/>
        <rFont val="Arial Narrow"/>
        <family val="2"/>
      </rPr>
      <t xml:space="preserve">  Se debe tener en cuenta que el PRECIO UNITARIO incluye el valor de A.I.U. </t>
    </r>
  </si>
  <si>
    <t>A=</t>
  </si>
  <si>
    <r>
      <rPr>
        <b/>
        <sz val="12"/>
        <rFont val="Arial Narrow"/>
        <family val="2"/>
      </rPr>
      <t>NOTA 3:</t>
    </r>
    <r>
      <rPr>
        <sz val="12"/>
        <rFont val="Arial Narrow"/>
        <family val="2"/>
      </rPr>
      <t xml:space="preserve"> El A.I.U y su discriminación deben estar en porcentaje (%). </t>
    </r>
  </si>
  <si>
    <t xml:space="preserve">IMPREVISTO
</t>
  </si>
  <si>
    <t>I=</t>
  </si>
  <si>
    <r>
      <rPr>
        <b/>
        <sz val="12"/>
        <rFont val="Arial Narrow"/>
        <family val="2"/>
      </rPr>
      <t>NOTA 4:</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</si>
  <si>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UTILIDAD
</t>
  </si>
  <si>
    <t>U=</t>
  </si>
  <si>
    <r>
      <rPr>
        <b/>
        <sz val="12"/>
        <rFont val="Arial Narrow"/>
        <family val="2"/>
      </rPr>
      <t xml:space="preserve">NOTA 5: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</si>
  <si>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t>TOTAL A.I.U</t>
  </si>
  <si>
    <t>A.I.U.=</t>
  </si>
  <si>
    <r>
      <rPr>
        <b/>
        <sz val="12"/>
        <rFont val="Arial Narrow"/>
        <family val="2"/>
      </rPr>
      <t xml:space="preserve">NOTA 6: </t>
    </r>
    <r>
      <rPr>
        <sz val="12"/>
        <rFont val="Arial Narrow"/>
        <family val="2"/>
      </rPr>
      <t xml:space="preserve"> Los valores que aparecen fijos e inmodificables no podrán alterarse, de lo contrario, será causal de rechazo de la propuesta que hace parte integral del presente proceso, conforme el literal O, del numeral 1.15 del pliego de condiciones.</t>
    </r>
  </si>
  <si>
    <t>MEJORAMIENTO DEL TRAMO 65MTE PUENTE GUATIQUIA - LOS CABALLOS, TERRITORIAL META</t>
  </si>
  <si>
    <t xml:space="preserve">PROPUESTA ECONOMICA </t>
  </si>
  <si>
    <t>Volqueta 6 m3</t>
  </si>
  <si>
    <t>C0010960</t>
  </si>
  <si>
    <t>IP-DT-MET-009-2022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</si>
</sst>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 #,##0.000_-;\-* #,##0.000_-;_-* &quot;-&quot;??_-;_-@_-"/>
    <numFmt numFmtId="166" formatCode="_(&quot;$&quot;\ * #,##0.00_);_(&quot;$&quot;\ * \(#,##0.00\);_(&quot;$&quot;\ * &quot;-&quot;??_);_(@_)"/>
    <numFmt numFmtId="167" formatCode="&quot;$&quot;\ #,##0.00_);\(&quot;$&quot;\ #,##0.00\)"/>
    <numFmt numFmtId="168" formatCode="_(* #,##0.00_);_(* \(#,##0.00\);_(* &quot;-&quot;??_);_(@_)"/>
    <numFmt numFmtId="169" formatCode="#,##0.0000"/>
    <numFmt numFmtId="170" formatCode="\$\ #,##0.00"/>
    <numFmt numFmtId="171" formatCode="#,##0.000"/>
    <numFmt numFmtId="172" formatCode="_-[$$-240A]\ * #,##0.00_-;\-[$$-240A]\ * #,##0.00_-;_-[$$-240A]\ * &quot;-&quot;??_-;_-@_-"/>
    <numFmt numFmtId="173" formatCode="_-[$$-240A]\ * #,##0_-;\-[$$-240A]\ * #,##0_-;_-[$$-240A]\ * &quot;-&quot;_-;_-@_-"/>
    <numFmt numFmtId="174" formatCode="#,##0.0"/>
    <numFmt numFmtId="175" formatCode="_-[$$-240A]\ * #,##0.00_-;\-[$$-240A]\ * #,##0.00_-;_-[$$-240A]\ * &quot;-&quot;_-;_-@_-"/>
    <numFmt numFmtId="176" formatCode="_([$$-240A]\ * #,##0.00_);_([$$-240A]\ * \(#,##0.00\);_([$$-240A]\ * &quot;-&quot;??_);_(@_)"/>
    <numFmt numFmtId="177" formatCode="_-[$$-240A]* #,##0.00_-;\-[$$-240A]* #,##0.00_-;_-[$$-240A]* &quot;-&quot;??_-;_-@_-"/>
    <numFmt numFmtId="178" formatCode="_-[$$-240A]\ * #,##0.00_ ;_-[$$-240A]\ * \-#,##0.00\ ;_-[$$-240A]\ * &quot;-&quot;??_ ;_-@_ "/>
    <numFmt numFmtId="179" formatCode="_-* #,##0.00\ &quot;Pts&quot;_-;\-* #,##0.00\ &quot;Pts&quot;_-;_-* &quot;-&quot;??\ &quot;Pts&quot;_-;_-@_-"/>
    <numFmt numFmtId="180" formatCode="0.0%"/>
    <numFmt numFmtId="181" formatCode="0#.00\ \L\t"/>
    <numFmt numFmtId="182" formatCode="_ * #,##0.00_ ;_ * \-#,##0.00_ ;_ * &quot;-&quot;??_ ;_ @_ "/>
  </numFmts>
  <fonts count="32">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scheme val="minor"/>
    </font>
    <font>
      <sz val="12"/>
      <color rgb="FF202124"/>
      <name val="Arial"/>
      <family val="2"/>
    </font>
    <font>
      <sz val="11"/>
      <color rgb="FF000000"/>
      <name val="Calibri"/>
      <family val="2"/>
    </font>
    <font>
      <sz val="10"/>
      <name val="Arial"/>
      <family val="2"/>
    </font>
    <font>
      <sz val="12"/>
      <name val="Arial Narrow"/>
      <family val="2"/>
    </font>
    <font>
      <sz val="11"/>
      <color indexed="8"/>
      <name val="Calibri"/>
      <family val="2"/>
    </font>
    <font>
      <sz val="12"/>
      <color indexed="8"/>
      <name val="Verdana"/>
      <family val="2"/>
    </font>
    <font>
      <sz val="11"/>
      <color rgb="FF000000"/>
      <name val="Arial"/>
      <family val="2"/>
    </font>
    <font>
      <b/>
      <sz val="11"/>
      <name val="Arial"/>
      <family val="2"/>
    </font>
    <font>
      <sz val="10"/>
      <name val="Geneva"/>
      <family val="2"/>
    </font>
    <font>
      <sz val="9"/>
      <color theme="1" tint="0.34998626667073579"/>
      <name val="Arial"/>
      <family val="2"/>
    </font>
    <font>
      <sz val="11"/>
      <color theme="1"/>
      <name val="Arial"/>
      <family val="2"/>
    </font>
    <font>
      <b/>
      <sz val="12"/>
      <name val="Arial"/>
      <family val="2"/>
    </font>
    <font>
      <b/>
      <sz val="10"/>
      <name val="Arial"/>
      <family val="2"/>
    </font>
    <font>
      <sz val="8"/>
      <name val="Arial"/>
      <family val="2"/>
    </font>
    <font>
      <b/>
      <sz val="16"/>
      <name val="Arial"/>
      <family val="2"/>
    </font>
    <font>
      <b/>
      <u/>
      <sz val="10"/>
      <name val="Arial"/>
      <family val="2"/>
    </font>
    <font>
      <b/>
      <sz val="28"/>
      <name val="Arial"/>
      <family val="2"/>
    </font>
    <font>
      <sz val="28"/>
      <name val="Arial"/>
      <family val="2"/>
    </font>
    <font>
      <sz val="10"/>
      <color rgb="FF7030A0"/>
      <name val="Arial"/>
      <family val="2"/>
    </font>
    <font>
      <sz val="8"/>
      <color theme="1"/>
      <name val="Arial"/>
      <family val="2"/>
    </font>
    <font>
      <sz val="11"/>
      <name val="Arial"/>
      <family val="2"/>
    </font>
    <font>
      <sz val="9"/>
      <name val="Arial"/>
      <family val="2"/>
    </font>
    <font>
      <sz val="8"/>
      <color rgb="FF000000"/>
      <name val="Arial"/>
      <family val="2"/>
    </font>
    <font>
      <sz val="11"/>
      <name val="Calibri"/>
      <family val="2"/>
      <scheme val="minor"/>
    </font>
    <font>
      <sz val="11"/>
      <name val="Arial Narrow"/>
      <family val="2"/>
    </font>
    <font>
      <b/>
      <sz val="11"/>
      <name val="Arial Narrow"/>
      <family val="2"/>
    </font>
    <font>
      <b/>
      <sz val="12"/>
      <name val="Arial Narrow"/>
      <family val="2"/>
    </font>
    <font>
      <sz val="10"/>
      <name val="Arial Narrow"/>
      <family val="2"/>
    </font>
  </fonts>
  <fills count="18">
    <fill>
      <patternFill patternType="none"/>
    </fill>
    <fill>
      <patternFill patternType="gray125"/>
    </fill>
    <fill>
      <patternFill patternType="solid">
        <fgColor rgb="FFFFFFCC"/>
      </patternFill>
    </fill>
    <fill>
      <patternFill patternType="solid">
        <fgColor rgb="FFFFFFFF"/>
        <bgColor rgb="FFFFFFFF"/>
      </patternFill>
    </fill>
    <fill>
      <patternFill patternType="solid">
        <fgColor rgb="FFDFEDEB"/>
        <bgColor indexed="64"/>
      </patternFill>
    </fill>
    <fill>
      <patternFill patternType="solid">
        <fgColor rgb="FFDFEDEB"/>
        <bgColor rgb="FF000000"/>
      </patternFill>
    </fill>
    <fill>
      <patternFill patternType="solid">
        <fgColor rgb="FFDFEEEB"/>
        <bgColor indexed="64"/>
      </patternFill>
    </fill>
    <fill>
      <patternFill patternType="solid">
        <fgColor rgb="FFFFFFFF"/>
        <bgColor rgb="FF000000"/>
      </patternFill>
    </fill>
    <fill>
      <patternFill patternType="solid">
        <fgColor rgb="FF52AEA7"/>
        <bgColor indexed="64"/>
      </patternFill>
    </fill>
    <fill>
      <patternFill patternType="solid">
        <fgColor rgb="FF52AEA7"/>
        <bgColor rgb="FF000000"/>
      </patternFill>
    </fill>
    <fill>
      <patternFill patternType="solid">
        <fgColor rgb="FFDFEFEB"/>
        <bgColor rgb="FF000000"/>
      </patternFill>
    </fill>
    <fill>
      <patternFill patternType="solid">
        <fgColor theme="0"/>
        <bgColor auto="1"/>
      </patternFill>
    </fill>
    <fill>
      <patternFill patternType="solid">
        <fgColor rgb="FF60B4A8"/>
        <bgColor rgb="FF000000"/>
      </patternFill>
    </fill>
    <fill>
      <patternFill patternType="solid">
        <fgColor theme="0"/>
        <bgColor rgb="FF000000"/>
      </patternFill>
    </fill>
    <fill>
      <patternFill patternType="solid">
        <fgColor rgb="FF27958B"/>
        <bgColor rgb="FF000000"/>
      </patternFill>
    </fill>
    <fill>
      <patternFill patternType="solid">
        <fgColor theme="0"/>
        <bgColor indexed="64"/>
      </patternFill>
    </fill>
    <fill>
      <patternFill patternType="solid">
        <fgColor theme="0" tint="-0.499984740745262"/>
        <bgColor indexed="64"/>
      </patternFill>
    </fill>
    <fill>
      <patternFill patternType="solid">
        <fgColor theme="4" tint="0.39997558519241921"/>
        <bgColor indexed="64"/>
      </patternFill>
    </fill>
  </fills>
  <borders count="66">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medium">
        <color auto="1"/>
      </right>
      <top/>
      <bottom/>
      <diagonal/>
    </border>
    <border>
      <left style="medium">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medium">
        <color auto="1"/>
      </left>
      <right style="thin">
        <color auto="1"/>
      </right>
      <top/>
      <bottom style="thin">
        <color auto="1"/>
      </bottom>
      <diagonal/>
    </border>
    <border>
      <left style="thin">
        <color auto="1"/>
      </left>
      <right style="thin">
        <color auto="1"/>
      </right>
      <top style="thin">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style="medium">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diagonal/>
    </border>
    <border>
      <left/>
      <right style="medium">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medium">
        <color auto="1"/>
      </right>
      <top/>
      <bottom style="medium">
        <color auto="1"/>
      </bottom>
      <diagonal/>
    </border>
    <border>
      <left/>
      <right style="thin">
        <color auto="1"/>
      </right>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right/>
      <top style="thin">
        <color auto="1"/>
      </top>
      <bottom style="medium">
        <color auto="1"/>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bottom style="thin">
        <color auto="1"/>
      </bottom>
      <diagonal/>
    </border>
    <border>
      <left style="thin">
        <color auto="1"/>
      </left>
      <right style="medium">
        <color auto="1"/>
      </right>
      <top style="thin">
        <color auto="1"/>
      </top>
      <bottom/>
      <diagonal/>
    </border>
    <border>
      <left style="medium">
        <color auto="1"/>
      </left>
      <right style="medium">
        <color indexed="64"/>
      </right>
      <top style="thin">
        <color auto="1"/>
      </top>
      <bottom/>
      <diagonal/>
    </border>
    <border>
      <left/>
      <right style="thin">
        <color indexed="64"/>
      </right>
      <top style="medium">
        <color indexed="64"/>
      </top>
      <bottom style="medium">
        <color indexed="64"/>
      </bottom>
      <diagonal/>
    </border>
  </borders>
  <cellStyleXfs count="89">
    <xf numFmtId="0" fontId="0" fillId="0" borderId="0"/>
    <xf numFmtId="43"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0" fontId="5" fillId="0" borderId="0" applyNumberFormat="0" applyBorder="0" applyAlignment="0"/>
    <xf numFmtId="0" fontId="5" fillId="2" borderId="1" applyNumberFormat="0" applyFont="0" applyAlignment="0" applyProtection="0"/>
    <xf numFmtId="43" fontId="5" fillId="0" borderId="0" applyFont="0" applyFill="0" applyBorder="0" applyAlignment="0" applyProtection="0"/>
    <xf numFmtId="9" fontId="5" fillId="0" borderId="0" applyFont="0" applyFill="0" applyBorder="0" applyAlignment="0" applyProtection="0"/>
    <xf numFmtId="0" fontId="6" fillId="0" borderId="0"/>
    <xf numFmtId="9" fontId="6" fillId="0" borderId="0" applyFont="0" applyFill="0" applyBorder="0" applyAlignment="0" applyProtection="0"/>
    <xf numFmtId="166" fontId="5" fillId="0" borderId="0" applyFont="0" applyFill="0" applyBorder="0" applyAlignment="0" applyProtection="0"/>
    <xf numFmtId="164" fontId="5" fillId="0" borderId="0" applyFont="0" applyFill="0" applyBorder="0" applyAlignment="0" applyProtection="0"/>
    <xf numFmtId="0" fontId="5" fillId="0" borderId="0" applyNumberFormat="0" applyBorder="0" applyAlignment="0"/>
    <xf numFmtId="0" fontId="5" fillId="2" borderId="1" applyNumberFormat="0" applyFont="0" applyAlignment="0" applyProtection="0"/>
    <xf numFmtId="43" fontId="5" fillId="0" borderId="0" applyFont="0" applyFill="0" applyBorder="0" applyAlignment="0" applyProtection="0"/>
    <xf numFmtId="9" fontId="5" fillId="0" borderId="0" applyFont="0" applyFill="0" applyBorder="0" applyAlignment="0" applyProtection="0"/>
    <xf numFmtId="166" fontId="5" fillId="0" borderId="0" applyFont="0" applyFill="0" applyBorder="0" applyAlignment="0" applyProtection="0"/>
    <xf numFmtId="164" fontId="5" fillId="0" borderId="0" applyFont="0" applyFill="0" applyBorder="0" applyAlignment="0" applyProtection="0"/>
    <xf numFmtId="166" fontId="5" fillId="0" borderId="0" applyFont="0" applyFill="0" applyBorder="0" applyAlignment="0" applyProtection="0"/>
    <xf numFmtId="0" fontId="6" fillId="0" borderId="0"/>
    <xf numFmtId="166"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0" fontId="6" fillId="0" borderId="0"/>
    <xf numFmtId="0" fontId="1" fillId="0" borderId="0"/>
    <xf numFmtId="0" fontId="5" fillId="0" borderId="0" applyNumberFormat="0" applyBorder="0" applyAlignment="0"/>
    <xf numFmtId="168" fontId="6" fillId="0" borderId="0" applyFont="0" applyFill="0" applyBorder="0" applyAlignment="0" applyProtection="0"/>
    <xf numFmtId="169" fontId="6" fillId="0" borderId="0" applyFont="0" applyFill="0" applyBorder="0" applyAlignment="0" applyProtection="0"/>
    <xf numFmtId="166" fontId="8" fillId="0" borderId="0" applyFont="0" applyFill="0" applyBorder="0" applyAlignment="0" applyProtection="0"/>
    <xf numFmtId="9" fontId="6" fillId="0" borderId="0" applyFont="0" applyFill="0" applyBorder="0" applyAlignment="0" applyProtection="0"/>
    <xf numFmtId="9" fontId="8" fillId="0" borderId="0" applyFont="0" applyFill="0" applyBorder="0" applyAlignment="0" applyProtection="0"/>
    <xf numFmtId="0" fontId="9" fillId="0" borderId="0" applyNumberFormat="0" applyFill="0" applyBorder="0" applyProtection="0">
      <alignment vertical="top"/>
    </xf>
    <xf numFmtId="0" fontId="9" fillId="0" borderId="0" applyNumberFormat="0" applyFill="0" applyBorder="0" applyProtection="0">
      <alignment vertical="top"/>
    </xf>
    <xf numFmtId="168" fontId="1" fillId="0" borderId="0" applyFont="0" applyFill="0" applyBorder="0" applyAlignment="0" applyProtection="0"/>
    <xf numFmtId="166" fontId="1" fillId="0" borderId="0" applyFont="0" applyFill="0" applyBorder="0" applyAlignment="0" applyProtection="0"/>
    <xf numFmtId="0" fontId="1" fillId="0" borderId="0"/>
    <xf numFmtId="0" fontId="12" fillId="0" borderId="0"/>
    <xf numFmtId="168" fontId="5" fillId="0" borderId="0" applyFont="0" applyFill="0" applyBorder="0" applyAlignment="0" applyProtection="0"/>
    <xf numFmtId="0" fontId="6" fillId="0" borderId="0"/>
    <xf numFmtId="0" fontId="1" fillId="0" borderId="0"/>
    <xf numFmtId="0" fontId="6" fillId="0" borderId="0"/>
    <xf numFmtId="179" fontId="6" fillId="0" borderId="0" applyFont="0" applyFill="0" applyBorder="0" applyAlignment="0" applyProtection="0"/>
    <xf numFmtId="169" fontId="6" fillId="0" borderId="0" applyFont="0" applyFill="0" applyBorder="0" applyAlignment="0" applyProtection="0"/>
    <xf numFmtId="0" fontId="6" fillId="0" borderId="0"/>
    <xf numFmtId="181" fontId="6" fillId="0" borderId="0" applyFont="0" applyFill="0" applyBorder="0" applyAlignment="0" applyProtection="0"/>
    <xf numFmtId="182" fontId="6" fillId="0" borderId="0" applyFont="0" applyFill="0" applyBorder="0" applyAlignment="0" applyProtection="0"/>
  </cellStyleXfs>
  <cellXfs count="480">
    <xf numFmtId="0" fontId="0" fillId="0" borderId="0" xfId="0"/>
    <xf numFmtId="0" fontId="0" fillId="0" borderId="0" xfId="0" applyAlignment="1">
      <alignment horizontal="center" vertical="center"/>
    </xf>
    <xf numFmtId="0" fontId="0" fillId="0" borderId="0" xfId="0" applyAlignment="1">
      <alignment vertical="center"/>
    </xf>
    <xf numFmtId="42" fontId="0" fillId="0" borderId="0" xfId="3" applyFont="1" applyFill="1" applyAlignment="1">
      <alignment vertical="center"/>
    </xf>
    <xf numFmtId="0" fontId="2" fillId="0" borderId="2" xfId="0" applyFont="1" applyBorder="1" applyAlignment="1">
      <alignment horizontal="center" vertical="center"/>
    </xf>
    <xf numFmtId="0" fontId="0" fillId="0" borderId="2" xfId="0" applyBorder="1" applyAlignment="1">
      <alignment horizontal="center" vertical="center"/>
    </xf>
    <xf numFmtId="0" fontId="0" fillId="0" borderId="2" xfId="0" applyBorder="1" applyAlignment="1">
      <alignment horizontal="left" vertical="center" wrapText="1"/>
    </xf>
    <xf numFmtId="2" fontId="0" fillId="0" borderId="2" xfId="0" applyNumberFormat="1" applyBorder="1" applyAlignment="1">
      <alignment horizontal="center" vertical="center"/>
    </xf>
    <xf numFmtId="44" fontId="0" fillId="0" borderId="2" xfId="3" applyNumberFormat="1" applyFont="1" applyFill="1" applyBorder="1" applyAlignment="1">
      <alignment horizontal="center" vertical="center"/>
    </xf>
    <xf numFmtId="0" fontId="0" fillId="0" borderId="0" xfId="0" applyAlignment="1">
      <alignment vertical="center" wrapText="1"/>
    </xf>
    <xf numFmtId="165" fontId="4" fillId="0" borderId="0" xfId="1" applyNumberFormat="1" applyFont="1"/>
    <xf numFmtId="0" fontId="3" fillId="0" borderId="2" xfId="0" applyFont="1" applyBorder="1" applyAlignment="1">
      <alignment vertical="center" wrapText="1"/>
    </xf>
    <xf numFmtId="0" fontId="0" fillId="0" borderId="2" xfId="0" applyBorder="1" applyAlignment="1">
      <alignment vertical="center"/>
    </xf>
    <xf numFmtId="0" fontId="0" fillId="0" borderId="2" xfId="0" applyBorder="1" applyAlignment="1">
      <alignment horizontal="center" vertical="center" wrapText="1"/>
    </xf>
    <xf numFmtId="2" fontId="0" fillId="0" borderId="2" xfId="0" applyNumberFormat="1" applyBorder="1" applyAlignment="1">
      <alignment horizontal="center" vertical="center" wrapText="1"/>
    </xf>
    <xf numFmtId="167" fontId="7" fillId="0" borderId="6" xfId="0" applyNumberFormat="1" applyFont="1" applyBorder="1" applyAlignment="1">
      <alignment horizontal="right" vertical="center" wrapText="1"/>
    </xf>
    <xf numFmtId="167" fontId="7" fillId="3" borderId="6" xfId="0" applyNumberFormat="1" applyFont="1" applyFill="1" applyBorder="1" applyAlignment="1">
      <alignment horizontal="right" vertical="center" wrapText="1"/>
    </xf>
    <xf numFmtId="0" fontId="10" fillId="0" borderId="0" xfId="13" applyFont="1"/>
    <xf numFmtId="0" fontId="14" fillId="0" borderId="0" xfId="78" applyFont="1"/>
    <xf numFmtId="0" fontId="6" fillId="4" borderId="30" xfId="78" applyFont="1" applyFill="1" applyBorder="1" applyAlignment="1">
      <alignment horizontal="center"/>
    </xf>
    <xf numFmtId="0" fontId="16" fillId="4" borderId="31" xfId="78" applyFont="1" applyFill="1" applyBorder="1" applyAlignment="1">
      <alignment horizontal="center"/>
    </xf>
    <xf numFmtId="0" fontId="6" fillId="4" borderId="31" xfId="78" applyFont="1" applyFill="1" applyBorder="1" applyAlignment="1">
      <alignment vertical="center"/>
    </xf>
    <xf numFmtId="0" fontId="6" fillId="4" borderId="32" xfId="78" applyFont="1" applyFill="1" applyBorder="1" applyAlignment="1">
      <alignment vertical="center"/>
    </xf>
    <xf numFmtId="0" fontId="10" fillId="0" borderId="0" xfId="13" applyFont="1" applyProtection="1">
      <protection locked="0"/>
    </xf>
    <xf numFmtId="0" fontId="6" fillId="4" borderId="7" xfId="78" applyFont="1" applyFill="1" applyBorder="1" applyAlignment="1" applyProtection="1">
      <alignment horizontal="center"/>
      <protection locked="0"/>
    </xf>
    <xf numFmtId="0" fontId="16" fillId="4" borderId="8" xfId="78" applyFont="1" applyFill="1" applyBorder="1" applyAlignment="1" applyProtection="1">
      <alignment horizontal="center"/>
      <protection locked="0"/>
    </xf>
    <xf numFmtId="0" fontId="6" fillId="4" borderId="8" xfId="78" applyFont="1" applyFill="1" applyBorder="1" applyAlignment="1" applyProtection="1">
      <alignment horizontal="center"/>
      <protection locked="0"/>
    </xf>
    <xf numFmtId="0" fontId="6" fillId="4" borderId="33" xfId="78" applyFont="1" applyFill="1" applyBorder="1" applyAlignment="1" applyProtection="1">
      <alignment horizontal="center" vertical="center"/>
      <protection locked="0"/>
    </xf>
    <xf numFmtId="0" fontId="6" fillId="4" borderId="34" xfId="78" applyFont="1" applyFill="1" applyBorder="1" applyAlignment="1" applyProtection="1">
      <alignment horizontal="center" vertical="center"/>
      <protection locked="0"/>
    </xf>
    <xf numFmtId="0" fontId="6" fillId="4" borderId="13" xfId="78" applyFont="1" applyFill="1" applyBorder="1" applyAlignment="1" applyProtection="1">
      <alignment horizontal="center"/>
      <protection locked="0"/>
    </xf>
    <xf numFmtId="0" fontId="16" fillId="4" borderId="0" xfId="78" applyFont="1" applyFill="1" applyAlignment="1" applyProtection="1">
      <alignment horizontal="center"/>
      <protection locked="0"/>
    </xf>
    <xf numFmtId="0" fontId="6" fillId="4" borderId="0" xfId="78" applyFont="1" applyFill="1" applyAlignment="1" applyProtection="1">
      <alignment horizontal="right" vertical="center"/>
      <protection locked="0"/>
    </xf>
    <xf numFmtId="0" fontId="17" fillId="4" borderId="0" xfId="78" applyFont="1" applyFill="1" applyAlignment="1" applyProtection="1">
      <alignment horizontal="center" vertical="center"/>
      <protection locked="0"/>
    </xf>
    <xf numFmtId="0" fontId="17" fillId="4" borderId="14" xfId="78" applyFont="1" applyFill="1" applyBorder="1" applyAlignment="1" applyProtection="1">
      <alignment horizontal="center" vertical="center"/>
      <protection locked="0"/>
    </xf>
    <xf numFmtId="0" fontId="18" fillId="4" borderId="0" xfId="78" applyFont="1" applyFill="1" applyAlignment="1" applyProtection="1">
      <alignment horizontal="left" vertical="top"/>
      <protection locked="0"/>
    </xf>
    <xf numFmtId="0" fontId="16" fillId="4" borderId="0" xfId="78" applyFont="1" applyFill="1" applyAlignment="1" applyProtection="1">
      <alignment vertical="center"/>
      <protection locked="0"/>
    </xf>
    <xf numFmtId="0" fontId="16" fillId="4" borderId="13" xfId="78" applyFont="1" applyFill="1" applyBorder="1" applyAlignment="1" applyProtection="1">
      <alignment horizontal="left" vertical="center"/>
      <protection locked="0"/>
    </xf>
    <xf numFmtId="0" fontId="16" fillId="4" borderId="0" xfId="78" applyFont="1" applyFill="1" applyAlignment="1" applyProtection="1">
      <alignment horizontal="left" vertical="center"/>
      <protection locked="0"/>
    </xf>
    <xf numFmtId="0" fontId="20" fillId="4" borderId="0" xfId="78" applyFont="1" applyFill="1" applyAlignment="1" applyProtection="1">
      <alignment horizontal="left" vertical="center"/>
      <protection locked="0"/>
    </xf>
    <xf numFmtId="0" fontId="19" fillId="4" borderId="0" xfId="78" applyFont="1" applyFill="1" applyAlignment="1" applyProtection="1">
      <alignment horizontal="center"/>
      <protection locked="0"/>
    </xf>
    <xf numFmtId="0" fontId="20" fillId="4" borderId="0" xfId="78" applyFont="1" applyFill="1" applyAlignment="1" applyProtection="1">
      <alignment horizontal="left"/>
      <protection locked="0"/>
    </xf>
    <xf numFmtId="0" fontId="16" fillId="6" borderId="0" xfId="78" applyFont="1" applyFill="1" applyAlignment="1" applyProtection="1">
      <alignment horizontal="center"/>
      <protection locked="0"/>
    </xf>
    <xf numFmtId="0" fontId="21" fillId="4" borderId="0" xfId="78" applyFont="1" applyFill="1" applyAlignment="1" applyProtection="1">
      <alignment horizontal="left"/>
      <protection locked="0"/>
    </xf>
    <xf numFmtId="0" fontId="6" fillId="4" borderId="14" xfId="78" applyFont="1" applyFill="1" applyBorder="1" applyAlignment="1" applyProtection="1">
      <alignment horizontal="center" vertical="center"/>
      <protection locked="0"/>
    </xf>
    <xf numFmtId="0" fontId="16" fillId="4" borderId="13" xfId="78" applyFont="1" applyFill="1" applyBorder="1" applyAlignment="1" applyProtection="1">
      <alignment horizontal="left"/>
      <protection locked="0"/>
    </xf>
    <xf numFmtId="0" fontId="6" fillId="4" borderId="0" xfId="78" applyFont="1" applyFill="1" applyAlignment="1" applyProtection="1">
      <alignment horizontal="right"/>
      <protection locked="0"/>
    </xf>
    <xf numFmtId="0" fontId="6" fillId="4" borderId="17" xfId="78" applyFont="1" applyFill="1" applyBorder="1" applyAlignment="1" applyProtection="1">
      <alignment horizontal="center"/>
      <protection locked="0"/>
    </xf>
    <xf numFmtId="0" fontId="6" fillId="4" borderId="0" xfId="78" applyFont="1" applyFill="1" applyProtection="1">
      <protection locked="0"/>
    </xf>
    <xf numFmtId="0" fontId="16" fillId="4" borderId="0" xfId="78" applyFont="1" applyFill="1" applyAlignment="1" applyProtection="1">
      <alignment horizontal="right"/>
      <protection locked="0"/>
    </xf>
    <xf numFmtId="0" fontId="6" fillId="4" borderId="17" xfId="78" applyFont="1" applyFill="1" applyBorder="1" applyAlignment="1" applyProtection="1">
      <alignment horizontal="right"/>
      <protection locked="0"/>
    </xf>
    <xf numFmtId="0" fontId="6" fillId="4" borderId="14" xfId="78" applyFont="1" applyFill="1" applyBorder="1" applyAlignment="1" applyProtection="1">
      <alignment horizontal="center"/>
      <protection locked="0"/>
    </xf>
    <xf numFmtId="0" fontId="6" fillId="4" borderId="24" xfId="78" applyFont="1" applyFill="1" applyBorder="1" applyAlignment="1" applyProtection="1">
      <alignment horizontal="left"/>
      <protection locked="0"/>
    </xf>
    <xf numFmtId="0" fontId="6" fillId="4" borderId="25" xfId="78" applyFont="1" applyFill="1" applyBorder="1" applyAlignment="1" applyProtection="1">
      <alignment horizontal="right"/>
      <protection locked="0"/>
    </xf>
    <xf numFmtId="0" fontId="6" fillId="4" borderId="25" xfId="78" applyFont="1" applyFill="1" applyBorder="1" applyAlignment="1" applyProtection="1">
      <alignment horizontal="center"/>
      <protection locked="0"/>
    </xf>
    <xf numFmtId="0" fontId="6" fillId="0" borderId="7" xfId="13" applyFont="1" applyBorder="1" applyProtection="1">
      <protection locked="0"/>
    </xf>
    <xf numFmtId="0" fontId="6" fillId="0" borderId="8" xfId="13" applyFont="1" applyBorder="1" applyProtection="1">
      <protection locked="0"/>
    </xf>
    <xf numFmtId="0" fontId="6" fillId="0" borderId="9" xfId="13" applyFont="1" applyBorder="1" applyProtection="1">
      <protection locked="0"/>
    </xf>
    <xf numFmtId="0" fontId="10" fillId="0" borderId="0" xfId="13" applyFont="1" applyAlignment="1" applyProtection="1">
      <alignment vertical="center"/>
      <protection locked="0"/>
    </xf>
    <xf numFmtId="0" fontId="16" fillId="0" borderId="13" xfId="13" applyFont="1" applyBorder="1" applyAlignment="1">
      <alignment horizontal="left" vertical="center"/>
    </xf>
    <xf numFmtId="0" fontId="16" fillId="0" borderId="17" xfId="13" applyFont="1" applyBorder="1" applyAlignment="1" applyProtection="1">
      <alignment horizontal="left" vertical="center"/>
      <protection locked="0"/>
    </xf>
    <xf numFmtId="0" fontId="16" fillId="0" borderId="0" xfId="13" applyFont="1" applyBorder="1" applyAlignment="1" applyProtection="1">
      <alignment horizontal="right" vertical="center"/>
      <protection locked="0"/>
    </xf>
    <xf numFmtId="0" fontId="6" fillId="0" borderId="17" xfId="13" applyFont="1" applyBorder="1" applyAlignment="1" applyProtection="1">
      <alignment vertical="center"/>
      <protection locked="0"/>
    </xf>
    <xf numFmtId="0" fontId="6" fillId="0" borderId="0" xfId="13" applyFont="1" applyBorder="1" applyAlignment="1" applyProtection="1">
      <alignment vertical="center"/>
      <protection locked="0"/>
    </xf>
    <xf numFmtId="0" fontId="6" fillId="0" borderId="14" xfId="13" applyFont="1" applyBorder="1" applyAlignment="1" applyProtection="1">
      <alignment vertical="center"/>
      <protection locked="0"/>
    </xf>
    <xf numFmtId="0" fontId="14" fillId="0" borderId="0" xfId="78" applyFont="1" applyAlignment="1">
      <alignment vertical="center"/>
    </xf>
    <xf numFmtId="0" fontId="16" fillId="0" borderId="13" xfId="13" applyFont="1" applyBorder="1" applyAlignment="1">
      <alignment horizontal="left"/>
    </xf>
    <xf numFmtId="0" fontId="16" fillId="0" borderId="0" xfId="13" applyFont="1" applyBorder="1" applyAlignment="1" applyProtection="1">
      <alignment vertical="center"/>
      <protection locked="0"/>
    </xf>
    <xf numFmtId="0" fontId="6" fillId="0" borderId="17" xfId="13" applyFont="1" applyBorder="1" applyAlignment="1" applyProtection="1">
      <alignment horizontal="center" vertical="center"/>
      <protection locked="0"/>
    </xf>
    <xf numFmtId="0" fontId="16" fillId="0" borderId="13" xfId="13" applyFont="1" applyBorder="1" applyAlignment="1">
      <alignment vertical="center"/>
    </xf>
    <xf numFmtId="0" fontId="6" fillId="0" borderId="4" xfId="13" applyFont="1" applyBorder="1" applyAlignment="1" applyProtection="1">
      <alignment horizontal="center" vertical="center"/>
      <protection locked="0"/>
    </xf>
    <xf numFmtId="0" fontId="6" fillId="0" borderId="0" xfId="13" applyFont="1" applyBorder="1" applyAlignment="1" applyProtection="1">
      <alignment horizontal="center" vertical="center"/>
      <protection locked="0"/>
    </xf>
    <xf numFmtId="0" fontId="6" fillId="0" borderId="14" xfId="13" applyFont="1" applyBorder="1" applyAlignment="1" applyProtection="1">
      <alignment horizontal="center" vertical="center"/>
      <protection locked="0"/>
    </xf>
    <xf numFmtId="0" fontId="16" fillId="0" borderId="17" xfId="13" applyFont="1" applyBorder="1" applyAlignment="1" applyProtection="1">
      <alignment vertical="center"/>
      <protection locked="0"/>
    </xf>
    <xf numFmtId="0" fontId="16" fillId="0" borderId="0" xfId="13" applyFont="1" applyBorder="1" applyAlignment="1" applyProtection="1">
      <alignment horizontal="center" vertical="center"/>
      <protection locked="0"/>
    </xf>
    <xf numFmtId="0" fontId="6" fillId="0" borderId="35" xfId="13" applyFont="1" applyBorder="1" applyAlignment="1" applyProtection="1">
      <alignment horizontal="center" vertical="center"/>
      <protection locked="0"/>
    </xf>
    <xf numFmtId="0" fontId="16" fillId="7" borderId="0" xfId="13" applyFont="1" applyFill="1" applyBorder="1" applyAlignment="1">
      <alignment horizontal="center" vertical="center"/>
    </xf>
    <xf numFmtId="0" fontId="6" fillId="7" borderId="17" xfId="13" applyFont="1" applyFill="1" applyBorder="1" applyAlignment="1" applyProtection="1">
      <alignment horizontal="center" vertical="center"/>
      <protection locked="0"/>
    </xf>
    <xf numFmtId="0" fontId="16" fillId="7" borderId="0" xfId="13" applyFont="1" applyFill="1" applyBorder="1" applyAlignment="1" applyProtection="1">
      <alignment horizontal="center" vertical="center"/>
      <protection locked="0"/>
    </xf>
    <xf numFmtId="0" fontId="22" fillId="7" borderId="14" xfId="13" applyFont="1" applyFill="1" applyBorder="1" applyAlignment="1" applyProtection="1">
      <alignment horizontal="left" vertical="center"/>
      <protection locked="0"/>
    </xf>
    <xf numFmtId="0" fontId="6" fillId="0" borderId="17" xfId="13" applyFont="1" applyBorder="1" applyAlignment="1" applyProtection="1">
      <alignment horizontal="left" vertical="center"/>
      <protection locked="0"/>
    </xf>
    <xf numFmtId="0" fontId="23" fillId="0" borderId="0" xfId="78" applyFont="1" applyAlignment="1" applyProtection="1">
      <alignment horizontal="center" vertical="center"/>
      <protection locked="0"/>
    </xf>
    <xf numFmtId="0" fontId="17" fillId="0" borderId="0" xfId="13" applyFont="1" applyBorder="1" applyAlignment="1" applyProtection="1">
      <alignment horizontal="center" vertical="center"/>
      <protection locked="0"/>
    </xf>
    <xf numFmtId="0" fontId="17" fillId="0" borderId="0" xfId="13" applyFont="1" applyBorder="1" applyAlignment="1" applyProtection="1">
      <alignment horizontal="left" vertical="center"/>
      <protection locked="0"/>
    </xf>
    <xf numFmtId="0" fontId="6" fillId="0" borderId="13" xfId="13" applyFont="1" applyBorder="1" applyProtection="1">
      <protection locked="0"/>
    </xf>
    <xf numFmtId="0" fontId="6" fillId="0" borderId="0" xfId="13" applyFont="1" applyBorder="1" applyProtection="1">
      <protection locked="0"/>
    </xf>
    <xf numFmtId="0" fontId="6" fillId="0" borderId="14" xfId="13" applyFont="1" applyBorder="1" applyProtection="1">
      <protection locked="0"/>
    </xf>
    <xf numFmtId="0" fontId="10" fillId="0" borderId="0" xfId="13" applyFont="1" applyAlignment="1">
      <alignment vertical="center"/>
    </xf>
    <xf numFmtId="0" fontId="6" fillId="7" borderId="13" xfId="13" applyFont="1" applyFill="1" applyBorder="1"/>
    <xf numFmtId="0" fontId="6" fillId="7" borderId="0" xfId="13" applyFont="1" applyFill="1" applyBorder="1"/>
    <xf numFmtId="0" fontId="6" fillId="7" borderId="14" xfId="13" applyFont="1" applyFill="1" applyBorder="1"/>
    <xf numFmtId="0" fontId="11" fillId="9" borderId="10" xfId="13" applyFont="1" applyFill="1" applyBorder="1" applyAlignment="1">
      <alignment horizontal="center" vertical="center"/>
    </xf>
    <xf numFmtId="0" fontId="11" fillId="9" borderId="34" xfId="13" applyFont="1" applyFill="1" applyBorder="1" applyAlignment="1">
      <alignment horizontal="center" vertical="center"/>
    </xf>
    <xf numFmtId="0" fontId="11" fillId="10" borderId="39" xfId="13" applyFont="1" applyFill="1" applyBorder="1" applyAlignment="1">
      <alignment horizontal="center" vertical="center" wrapText="1"/>
    </xf>
    <xf numFmtId="0" fontId="11" fillId="10" borderId="41" xfId="13" applyFont="1" applyFill="1" applyBorder="1" applyAlignment="1" applyProtection="1">
      <alignment horizontal="center" vertical="center" wrapText="1"/>
      <protection locked="0"/>
    </xf>
    <xf numFmtId="0" fontId="24" fillId="11" borderId="13" xfId="13" applyFont="1" applyFill="1" applyBorder="1"/>
    <xf numFmtId="0" fontId="24" fillId="11" borderId="0" xfId="13" applyFont="1" applyFill="1" applyBorder="1"/>
    <xf numFmtId="0" fontId="24" fillId="11" borderId="14" xfId="13" applyFont="1" applyFill="1" applyBorder="1"/>
    <xf numFmtId="0" fontId="11" fillId="9" borderId="10" xfId="13" applyFont="1" applyFill="1" applyBorder="1" applyAlignment="1">
      <alignment horizontal="center" vertical="center" wrapText="1"/>
    </xf>
    <xf numFmtId="0" fontId="11" fillId="9" borderId="33" xfId="13" applyFont="1" applyFill="1" applyBorder="1" applyAlignment="1">
      <alignment horizontal="center" vertical="center" wrapText="1"/>
    </xf>
    <xf numFmtId="0" fontId="11" fillId="9" borderId="34" xfId="13" applyFont="1" applyFill="1" applyBorder="1" applyAlignment="1">
      <alignment horizontal="center" vertical="center" wrapText="1"/>
    </xf>
    <xf numFmtId="0" fontId="6" fillId="0" borderId="22" xfId="13" applyFont="1" applyBorder="1" applyAlignment="1" applyProtection="1">
      <alignment horizontal="center" vertical="center" wrapText="1"/>
      <protection locked="0"/>
    </xf>
    <xf numFmtId="0" fontId="25" fillId="0" borderId="46" xfId="13" applyFont="1" applyBorder="1" applyAlignment="1" applyProtection="1">
      <alignment horizontal="center" vertical="center" wrapText="1"/>
      <protection locked="0"/>
    </xf>
    <xf numFmtId="170" fontId="6" fillId="0" borderId="46" xfId="13" applyNumberFormat="1" applyFont="1" applyBorder="1" applyAlignment="1" applyProtection="1">
      <alignment horizontal="right" vertical="center" wrapText="1"/>
      <protection locked="0"/>
    </xf>
    <xf numFmtId="172" fontId="6" fillId="0" borderId="47" xfId="13" applyNumberFormat="1" applyFont="1" applyBorder="1" applyAlignment="1">
      <alignment horizontal="right" vertical="center" wrapText="1"/>
    </xf>
    <xf numFmtId="0" fontId="6" fillId="0" borderId="15" xfId="13" applyFont="1" applyBorder="1" applyAlignment="1" applyProtection="1">
      <alignment horizontal="center" vertical="center" wrapText="1"/>
      <protection locked="0"/>
    </xf>
    <xf numFmtId="0" fontId="25" fillId="0" borderId="2" xfId="13" applyFont="1" applyBorder="1" applyAlignment="1" applyProtection="1">
      <alignment horizontal="center" vertical="center" wrapText="1"/>
      <protection locked="0"/>
    </xf>
    <xf numFmtId="170" fontId="6" fillId="0" borderId="2" xfId="13" applyNumberFormat="1" applyFont="1" applyBorder="1" applyAlignment="1" applyProtection="1">
      <alignment horizontal="right" vertical="center" wrapText="1"/>
      <protection locked="0"/>
    </xf>
    <xf numFmtId="0" fontId="6" fillId="0" borderId="15" xfId="9" applyBorder="1" applyAlignment="1" applyProtection="1">
      <alignment horizontal="center" vertical="center" wrapText="1"/>
      <protection locked="0"/>
    </xf>
    <xf numFmtId="0" fontId="6" fillId="0" borderId="39" xfId="13" applyFont="1" applyBorder="1" applyAlignment="1" applyProtection="1">
      <alignment horizontal="center" vertical="center"/>
      <protection locked="0"/>
    </xf>
    <xf numFmtId="0" fontId="6" fillId="0" borderId="40" xfId="13" applyFont="1" applyBorder="1" applyAlignment="1" applyProtection="1">
      <alignment horizontal="center" vertical="center" wrapText="1"/>
      <protection locked="0"/>
    </xf>
    <xf numFmtId="170" fontId="6" fillId="0" borderId="40" xfId="13" applyNumberFormat="1" applyFont="1" applyBorder="1" applyAlignment="1" applyProtection="1">
      <alignment horizontal="right" vertical="center"/>
      <protection locked="0"/>
    </xf>
    <xf numFmtId="172" fontId="6" fillId="0" borderId="41" xfId="13" applyNumberFormat="1" applyFont="1" applyBorder="1" applyAlignment="1">
      <alignment horizontal="right" vertical="center"/>
    </xf>
    <xf numFmtId="172" fontId="6" fillId="7" borderId="48" xfId="13" applyNumberFormat="1" applyFont="1" applyFill="1" applyBorder="1" applyAlignment="1">
      <alignment horizontal="right" vertical="center"/>
    </xf>
    <xf numFmtId="0" fontId="16" fillId="7" borderId="13" xfId="13" applyFont="1" applyFill="1" applyBorder="1"/>
    <xf numFmtId="0" fontId="6" fillId="0" borderId="46" xfId="13" applyFont="1" applyBorder="1" applyAlignment="1" applyProtection="1">
      <alignment horizontal="center" vertical="center" wrapText="1"/>
      <protection locked="0"/>
    </xf>
    <xf numFmtId="171" fontId="6" fillId="0" borderId="46" xfId="13" applyNumberFormat="1" applyFont="1" applyBorder="1" applyAlignment="1" applyProtection="1">
      <alignment horizontal="center" vertical="center" wrapText="1"/>
      <protection locked="0"/>
    </xf>
    <xf numFmtId="0" fontId="6" fillId="0" borderId="2" xfId="13" applyFont="1" applyBorder="1" applyAlignment="1" applyProtection="1">
      <alignment horizontal="center" vertical="center" wrapText="1"/>
      <protection locked="0"/>
    </xf>
    <xf numFmtId="171" fontId="6" fillId="0" borderId="2" xfId="13" applyNumberFormat="1" applyFont="1" applyBorder="1" applyAlignment="1" applyProtection="1">
      <alignment horizontal="center" vertical="center" wrapText="1"/>
      <protection locked="0"/>
    </xf>
    <xf numFmtId="0" fontId="6" fillId="0" borderId="39" xfId="13" applyFont="1" applyBorder="1" applyAlignment="1" applyProtection="1">
      <alignment horizontal="center" vertical="center" wrapText="1"/>
      <protection locked="0"/>
    </xf>
    <xf numFmtId="171" fontId="6" fillId="0" borderId="40" xfId="13" applyNumberFormat="1" applyFont="1" applyBorder="1" applyAlignment="1" applyProtection="1">
      <alignment horizontal="center" vertical="center" wrapText="1"/>
      <protection locked="0"/>
    </xf>
    <xf numFmtId="172" fontId="6" fillId="0" borderId="18" xfId="13" applyNumberFormat="1" applyFont="1" applyBorder="1" applyAlignment="1">
      <alignment horizontal="right" vertical="center" wrapText="1"/>
    </xf>
    <xf numFmtId="172" fontId="6" fillId="7" borderId="52" xfId="13" applyNumberFormat="1" applyFont="1" applyFill="1" applyBorder="1" applyAlignment="1">
      <alignment horizontal="right" vertical="center"/>
    </xf>
    <xf numFmtId="0" fontId="11" fillId="14" borderId="10" xfId="13" applyFont="1" applyFill="1" applyBorder="1" applyAlignment="1">
      <alignment horizontal="center" vertical="center" wrapText="1"/>
    </xf>
    <xf numFmtId="0" fontId="11" fillId="14" borderId="33" xfId="13" applyFont="1" applyFill="1" applyBorder="1" applyAlignment="1">
      <alignment horizontal="center" vertical="center" wrapText="1"/>
    </xf>
    <xf numFmtId="0" fontId="11" fillId="14" borderId="34" xfId="13" applyFont="1" applyFill="1" applyBorder="1" applyAlignment="1">
      <alignment horizontal="center" vertical="center" wrapText="1"/>
    </xf>
    <xf numFmtId="0" fontId="6" fillId="0" borderId="22" xfId="13" applyFont="1" applyBorder="1" applyAlignment="1" applyProtection="1">
      <alignment horizontal="center" vertical="center"/>
      <protection locked="0"/>
    </xf>
    <xf numFmtId="0" fontId="6" fillId="0" borderId="46" xfId="13" applyFont="1" applyBorder="1" applyAlignment="1" applyProtection="1">
      <alignment horizontal="center" vertical="center"/>
      <protection locked="0"/>
    </xf>
    <xf numFmtId="171" fontId="6" fillId="0" borderId="46" xfId="13" applyNumberFormat="1" applyFont="1" applyBorder="1" applyAlignment="1" applyProtection="1">
      <alignment horizontal="center" vertical="center"/>
      <protection locked="0"/>
    </xf>
    <xf numFmtId="172" fontId="6" fillId="0" borderId="46" xfId="13" applyNumberFormat="1" applyFont="1" applyBorder="1" applyAlignment="1" applyProtection="1">
      <alignment horizontal="right" vertical="center"/>
      <protection locked="0"/>
    </xf>
    <xf numFmtId="172" fontId="6" fillId="0" borderId="47" xfId="13" applyNumberFormat="1" applyFont="1" applyBorder="1" applyAlignment="1">
      <alignment horizontal="right" vertical="center"/>
    </xf>
    <xf numFmtId="0" fontId="6" fillId="0" borderId="15" xfId="9" applyBorder="1" applyAlignment="1" applyProtection="1">
      <alignment horizontal="center" vertical="center"/>
      <protection locked="0"/>
    </xf>
    <xf numFmtId="0" fontId="6" fillId="0" borderId="2" xfId="13" applyFont="1" applyBorder="1" applyAlignment="1" applyProtection="1">
      <alignment horizontal="center" vertical="center"/>
      <protection locked="0"/>
    </xf>
    <xf numFmtId="171" fontId="6" fillId="0" borderId="2" xfId="13" applyNumberFormat="1" applyFont="1" applyBorder="1" applyAlignment="1" applyProtection="1">
      <alignment horizontal="center" vertical="center"/>
      <protection locked="0"/>
    </xf>
    <xf numFmtId="172" fontId="6" fillId="0" borderId="2" xfId="13" applyNumberFormat="1" applyFont="1" applyBorder="1" applyAlignment="1" applyProtection="1">
      <alignment horizontal="right" vertical="center"/>
      <protection locked="0"/>
    </xf>
    <xf numFmtId="0" fontId="6" fillId="0" borderId="40" xfId="13" applyFont="1" applyBorder="1" applyAlignment="1" applyProtection="1">
      <alignment horizontal="center" vertical="center"/>
      <protection locked="0"/>
    </xf>
    <xf numFmtId="171" fontId="6" fillId="0" borderId="40" xfId="13" applyNumberFormat="1" applyFont="1" applyBorder="1" applyAlignment="1" applyProtection="1">
      <alignment horizontal="center" vertical="center"/>
      <protection locked="0"/>
    </xf>
    <xf numFmtId="172" fontId="6" fillId="0" borderId="40" xfId="13" applyNumberFormat="1" applyFont="1" applyBorder="1" applyAlignment="1" applyProtection="1">
      <alignment horizontal="right" vertical="center"/>
      <protection locked="0"/>
    </xf>
    <xf numFmtId="172" fontId="6" fillId="0" borderId="18" xfId="13" applyNumberFormat="1" applyFont="1" applyBorder="1" applyAlignment="1">
      <alignment horizontal="right" vertical="center"/>
    </xf>
    <xf numFmtId="1" fontId="6" fillId="0" borderId="46" xfId="10" applyNumberFormat="1" applyFont="1" applyFill="1" applyBorder="1" applyAlignment="1" applyProtection="1">
      <alignment horizontal="center" vertical="center"/>
      <protection locked="0"/>
    </xf>
    <xf numFmtId="172" fontId="6" fillId="0" borderId="46" xfId="17" applyNumberFormat="1" applyFont="1" applyFill="1" applyBorder="1" applyAlignment="1" applyProtection="1">
      <alignment horizontal="right" vertical="center"/>
      <protection locked="0"/>
    </xf>
    <xf numFmtId="172" fontId="6" fillId="0" borderId="47" xfId="9" applyNumberFormat="1" applyBorder="1" applyAlignment="1" applyProtection="1">
      <alignment horizontal="right" vertical="center"/>
      <protection locked="0"/>
    </xf>
    <xf numFmtId="0" fontId="6" fillId="0" borderId="15" xfId="13" applyFont="1" applyBorder="1" applyAlignment="1" applyProtection="1">
      <alignment horizontal="center" vertical="center"/>
      <protection locked="0"/>
    </xf>
    <xf numFmtId="1" fontId="6" fillId="0" borderId="2" xfId="10" applyNumberFormat="1" applyFont="1" applyFill="1" applyBorder="1" applyAlignment="1" applyProtection="1">
      <alignment horizontal="center" vertical="center"/>
      <protection locked="0"/>
    </xf>
    <xf numFmtId="172" fontId="6" fillId="0" borderId="2" xfId="17" applyNumberFormat="1" applyFont="1" applyFill="1" applyBorder="1" applyAlignment="1" applyProtection="1">
      <alignment horizontal="right" vertical="center"/>
      <protection locked="0"/>
    </xf>
    <xf numFmtId="172" fontId="6" fillId="0" borderId="56" xfId="9" applyNumberFormat="1" applyBorder="1" applyAlignment="1" applyProtection="1">
      <alignment horizontal="right" vertical="center"/>
      <protection locked="0"/>
    </xf>
    <xf numFmtId="172" fontId="6" fillId="0" borderId="2" xfId="9" applyNumberFormat="1" applyBorder="1" applyAlignment="1" applyProtection="1">
      <alignment horizontal="right" vertical="center"/>
      <protection locked="0"/>
    </xf>
    <xf numFmtId="0" fontId="6" fillId="7" borderId="39" xfId="13" applyFont="1" applyFill="1" applyBorder="1" applyAlignment="1" applyProtection="1">
      <alignment horizontal="center" vertical="center"/>
      <protection locked="0"/>
    </xf>
    <xf numFmtId="172" fontId="6" fillId="7" borderId="40" xfId="13" applyNumberFormat="1" applyFont="1" applyFill="1" applyBorder="1" applyAlignment="1" applyProtection="1">
      <alignment horizontal="right" vertical="center"/>
      <protection locked="0"/>
    </xf>
    <xf numFmtId="1" fontId="6" fillId="7" borderId="40" xfId="13" applyNumberFormat="1" applyFont="1" applyFill="1" applyBorder="1" applyAlignment="1" applyProtection="1">
      <alignment horizontal="center" vertical="center"/>
      <protection locked="0"/>
    </xf>
    <xf numFmtId="172" fontId="6" fillId="7" borderId="41" xfId="13" applyNumberFormat="1" applyFont="1" applyFill="1" applyBorder="1" applyAlignment="1" applyProtection="1">
      <alignment horizontal="right" vertical="center"/>
      <protection locked="0"/>
    </xf>
    <xf numFmtId="172" fontId="6" fillId="0" borderId="52" xfId="9" applyNumberFormat="1" applyBorder="1" applyAlignment="1">
      <alignment horizontal="right" vertical="center"/>
    </xf>
    <xf numFmtId="0" fontId="16" fillId="9" borderId="58" xfId="13" applyFont="1" applyFill="1" applyBorder="1" applyAlignment="1">
      <alignment horizontal="center" vertical="center"/>
    </xf>
    <xf numFmtId="0" fontId="16" fillId="9" borderId="59" xfId="13" applyFont="1" applyFill="1" applyBorder="1" applyAlignment="1">
      <alignment horizontal="center" vertical="center" wrapText="1"/>
    </xf>
    <xf numFmtId="168" fontId="16" fillId="10" borderId="4" xfId="80" applyFont="1" applyFill="1" applyBorder="1" applyProtection="1"/>
    <xf numFmtId="9" fontId="16" fillId="10" borderId="5" xfId="16" applyFont="1" applyFill="1" applyBorder="1" applyProtection="1"/>
    <xf numFmtId="9" fontId="6" fillId="0" borderId="5" xfId="9" applyNumberFormat="1" applyBorder="1" applyAlignment="1" applyProtection="1">
      <alignment horizontal="center" vertical="center"/>
      <protection locked="0"/>
    </xf>
    <xf numFmtId="0" fontId="11" fillId="10" borderId="44" xfId="13" applyFont="1" applyFill="1" applyBorder="1" applyAlignment="1"/>
    <xf numFmtId="0" fontId="11" fillId="10" borderId="21" xfId="13" applyFont="1" applyFill="1" applyBorder="1" applyAlignment="1"/>
    <xf numFmtId="0" fontId="11" fillId="10" borderId="54" xfId="13" applyFont="1" applyFill="1" applyBorder="1" applyAlignment="1"/>
    <xf numFmtId="0" fontId="11" fillId="10" borderId="53" xfId="13" applyFont="1" applyFill="1" applyBorder="1" applyAlignment="1"/>
    <xf numFmtId="168" fontId="16" fillId="10" borderId="53" xfId="80" applyFont="1" applyFill="1" applyBorder="1" applyProtection="1"/>
    <xf numFmtId="9" fontId="16" fillId="10" borderId="51" xfId="16" applyFont="1" applyFill="1" applyBorder="1" applyProtection="1"/>
    <xf numFmtId="9" fontId="6" fillId="0" borderId="40" xfId="9" applyNumberFormat="1" applyBorder="1" applyAlignment="1" applyProtection="1">
      <alignment horizontal="center" vertical="center"/>
      <protection locked="0"/>
    </xf>
    <xf numFmtId="173" fontId="15" fillId="7" borderId="52" xfId="13" applyNumberFormat="1" applyFont="1" applyFill="1" applyBorder="1" applyAlignment="1">
      <alignment horizontal="center" vertical="center" wrapText="1"/>
    </xf>
    <xf numFmtId="0" fontId="6" fillId="0" borderId="17" xfId="13" applyFont="1" applyBorder="1" applyProtection="1">
      <protection locked="0"/>
    </xf>
    <xf numFmtId="0" fontId="16" fillId="0" borderId="57" xfId="13" applyFont="1" applyBorder="1" applyProtection="1">
      <protection locked="0"/>
    </xf>
    <xf numFmtId="0" fontId="6" fillId="0" borderId="58" xfId="13" applyFont="1" applyBorder="1" applyProtection="1">
      <protection locked="0"/>
    </xf>
    <xf numFmtId="0" fontId="6" fillId="0" borderId="61" xfId="13" applyFont="1" applyBorder="1" applyProtection="1">
      <protection locked="0"/>
    </xf>
    <xf numFmtId="0" fontId="6" fillId="0" borderId="42" xfId="13" applyFont="1" applyBorder="1" applyAlignment="1" applyProtection="1">
      <protection locked="0"/>
    </xf>
    <xf numFmtId="0" fontId="6" fillId="0" borderId="4" xfId="13" applyFont="1" applyBorder="1" applyAlignment="1" applyProtection="1">
      <protection locked="0"/>
    </xf>
    <xf numFmtId="0" fontId="6" fillId="0" borderId="43" xfId="13" applyFont="1" applyBorder="1" applyAlignment="1" applyProtection="1">
      <protection locked="0"/>
    </xf>
    <xf numFmtId="0" fontId="6" fillId="0" borderId="54" xfId="13" applyFont="1" applyBorder="1" applyAlignment="1" applyProtection="1">
      <protection locked="0"/>
    </xf>
    <xf numFmtId="0" fontId="6" fillId="0" borderId="53" xfId="13" applyFont="1" applyBorder="1" applyAlignment="1" applyProtection="1">
      <protection locked="0"/>
    </xf>
    <xf numFmtId="0" fontId="6" fillId="0" borderId="55" xfId="13" applyFont="1" applyBorder="1" applyAlignment="1" applyProtection="1">
      <protection locked="0"/>
    </xf>
    <xf numFmtId="0" fontId="6" fillId="0" borderId="13" xfId="13" applyFont="1" applyBorder="1" applyAlignment="1"/>
    <xf numFmtId="0" fontId="6" fillId="0" borderId="0" xfId="13" applyFont="1" applyBorder="1" applyAlignment="1"/>
    <xf numFmtId="0" fontId="6" fillId="0" borderId="14" xfId="13" applyFont="1" applyBorder="1" applyAlignment="1"/>
    <xf numFmtId="0" fontId="6" fillId="0" borderId="0" xfId="13" applyFont="1" applyBorder="1" applyAlignment="1">
      <alignment horizontal="center"/>
    </xf>
    <xf numFmtId="0" fontId="6" fillId="0" borderId="14" xfId="13" applyFont="1" applyBorder="1" applyAlignment="1">
      <alignment horizontal="center"/>
    </xf>
    <xf numFmtId="0" fontId="16" fillId="0" borderId="13" xfId="13" applyFont="1" applyBorder="1" applyAlignment="1">
      <alignment horizontal="justify" vertical="center" wrapText="1"/>
    </xf>
    <xf numFmtId="0" fontId="16" fillId="0" borderId="0" xfId="13" applyFont="1" applyBorder="1" applyAlignment="1">
      <alignment horizontal="justify" vertical="center" wrapText="1"/>
    </xf>
    <xf numFmtId="0" fontId="16" fillId="0" borderId="14" xfId="13" applyFont="1" applyBorder="1" applyAlignment="1">
      <alignment horizontal="justify" vertical="center" wrapText="1"/>
    </xf>
    <xf numFmtId="0" fontId="16" fillId="0" borderId="13" xfId="13" applyFont="1" applyBorder="1" applyAlignment="1" applyProtection="1">
      <alignment horizontal="justify" vertical="center" wrapText="1"/>
      <protection locked="0"/>
    </xf>
    <xf numFmtId="0" fontId="16" fillId="0" borderId="0" xfId="13" applyFont="1" applyBorder="1" applyAlignment="1" applyProtection="1">
      <alignment horizontal="justify" vertical="center" wrapText="1"/>
      <protection locked="0"/>
    </xf>
    <xf numFmtId="0" fontId="16" fillId="0" borderId="14" xfId="13" applyFont="1" applyBorder="1" applyAlignment="1" applyProtection="1">
      <alignment horizontal="justify" vertical="center" wrapText="1"/>
      <protection locked="0"/>
    </xf>
    <xf numFmtId="0" fontId="16" fillId="0" borderId="13" xfId="13" applyFont="1" applyBorder="1" applyAlignment="1" applyProtection="1">
      <alignment horizontal="left"/>
      <protection locked="0"/>
    </xf>
    <xf numFmtId="0" fontId="6" fillId="0" borderId="0" xfId="13" applyFont="1" applyBorder="1" applyAlignment="1" applyProtection="1">
      <alignment horizontal="center"/>
      <protection locked="0"/>
    </xf>
    <xf numFmtId="0" fontId="6" fillId="0" borderId="14" xfId="13" applyFont="1" applyBorder="1" applyAlignment="1" applyProtection="1">
      <alignment horizontal="center"/>
      <protection locked="0"/>
    </xf>
    <xf numFmtId="0" fontId="6" fillId="0" borderId="21" xfId="13" applyFont="1" applyBorder="1" applyProtection="1">
      <protection locked="0"/>
    </xf>
    <xf numFmtId="0" fontId="6" fillId="0" borderId="0" xfId="13" applyFont="1" applyBorder="1" applyAlignment="1" applyProtection="1">
      <alignment horizontal="left"/>
      <protection locked="0"/>
    </xf>
    <xf numFmtId="0" fontId="6" fillId="0" borderId="13" xfId="13" applyFont="1" applyBorder="1" applyAlignment="1" applyProtection="1">
      <alignment horizontal="left"/>
      <protection locked="0"/>
    </xf>
    <xf numFmtId="0" fontId="6" fillId="0" borderId="24" xfId="13" applyFont="1" applyBorder="1" applyAlignment="1" applyProtection="1">
      <alignment horizontal="left"/>
      <protection locked="0"/>
    </xf>
    <xf numFmtId="0" fontId="6" fillId="0" borderId="25" xfId="13" applyFont="1" applyBorder="1" applyAlignment="1" applyProtection="1">
      <alignment horizontal="left"/>
      <protection locked="0"/>
    </xf>
    <xf numFmtId="0" fontId="6" fillId="0" borderId="25" xfId="13" applyFont="1" applyBorder="1" applyProtection="1">
      <protection locked="0"/>
    </xf>
    <xf numFmtId="0" fontId="6" fillId="0" borderId="25" xfId="13" applyFont="1" applyBorder="1" applyAlignment="1" applyProtection="1">
      <protection locked="0"/>
    </xf>
    <xf numFmtId="0" fontId="6" fillId="0" borderId="26" xfId="13" applyFont="1" applyBorder="1" applyAlignment="1" applyProtection="1">
      <protection locked="0"/>
    </xf>
    <xf numFmtId="0" fontId="14" fillId="0" borderId="0" xfId="78" applyFont="1" applyProtection="1">
      <protection locked="0"/>
    </xf>
    <xf numFmtId="0" fontId="26" fillId="0" borderId="0" xfId="13" applyFont="1" applyBorder="1" applyAlignment="1" applyProtection="1">
      <alignment horizontal="center" vertical="center"/>
      <protection locked="0"/>
    </xf>
    <xf numFmtId="0" fontId="11" fillId="13" borderId="13" xfId="13" applyFont="1" applyFill="1" applyBorder="1"/>
    <xf numFmtId="0" fontId="24" fillId="13" borderId="0" xfId="13" applyFont="1" applyFill="1" applyBorder="1"/>
    <xf numFmtId="0" fontId="24" fillId="13" borderId="14" xfId="13" applyFont="1" applyFill="1" applyBorder="1"/>
    <xf numFmtId="172" fontId="6" fillId="0" borderId="41" xfId="9" applyNumberFormat="1" applyBorder="1" applyAlignment="1">
      <alignment horizontal="right" vertical="center"/>
    </xf>
    <xf numFmtId="0" fontId="24" fillId="13" borderId="13" xfId="13" applyFont="1" applyFill="1" applyBorder="1" applyAlignment="1">
      <alignment vertical="center" wrapText="1"/>
    </xf>
    <xf numFmtId="0" fontId="24" fillId="13" borderId="0" xfId="13" applyFont="1" applyFill="1" applyBorder="1" applyAlignment="1">
      <alignment vertical="center" wrapText="1"/>
    </xf>
    <xf numFmtId="0" fontId="24" fillId="13" borderId="14" xfId="13" applyFont="1" applyFill="1" applyBorder="1" applyAlignment="1">
      <alignment vertical="center" wrapText="1"/>
    </xf>
    <xf numFmtId="0" fontId="24" fillId="0" borderId="13" xfId="13" applyFont="1" applyBorder="1" applyAlignment="1">
      <alignment vertical="center" wrapText="1"/>
    </xf>
    <xf numFmtId="0" fontId="24" fillId="0" borderId="0" xfId="13" applyFont="1" applyBorder="1" applyAlignment="1">
      <alignment vertical="center" wrapText="1"/>
    </xf>
    <xf numFmtId="0" fontId="24" fillId="0" borderId="14" xfId="13" applyFont="1" applyBorder="1" applyAlignment="1">
      <alignment vertical="center" wrapText="1"/>
    </xf>
    <xf numFmtId="0" fontId="6" fillId="0" borderId="22" xfId="9" applyBorder="1" applyAlignment="1" applyProtection="1">
      <alignment horizontal="center" vertical="center"/>
      <protection locked="0"/>
    </xf>
    <xf numFmtId="0" fontId="24" fillId="15" borderId="13" xfId="13" applyFont="1" applyFill="1" applyBorder="1" applyAlignment="1">
      <alignment vertical="center"/>
    </xf>
    <xf numFmtId="0" fontId="24" fillId="15" borderId="0" xfId="13" applyFont="1" applyFill="1" applyBorder="1" applyAlignment="1">
      <alignment vertical="center"/>
    </xf>
    <xf numFmtId="0" fontId="24" fillId="15" borderId="14" xfId="13" applyFont="1" applyFill="1" applyBorder="1" applyAlignment="1">
      <alignment vertical="center"/>
    </xf>
    <xf numFmtId="172" fontId="6" fillId="0" borderId="2" xfId="33" applyNumberFormat="1" applyFont="1" applyFill="1" applyBorder="1" applyAlignment="1" applyProtection="1">
      <alignment horizontal="right" vertical="center"/>
      <protection locked="0"/>
    </xf>
    <xf numFmtId="0" fontId="6" fillId="13" borderId="13" xfId="13" applyFont="1" applyFill="1" applyBorder="1"/>
    <xf numFmtId="0" fontId="6" fillId="13" borderId="0" xfId="13" applyFont="1" applyFill="1" applyBorder="1"/>
    <xf numFmtId="0" fontId="6" fillId="13" borderId="14" xfId="13" applyFont="1" applyFill="1" applyBorder="1"/>
    <xf numFmtId="168" fontId="16" fillId="13" borderId="4" xfId="80" applyFont="1" applyFill="1" applyBorder="1" applyProtection="1"/>
    <xf numFmtId="9" fontId="16" fillId="13" borderId="5" xfId="16" applyFont="1" applyFill="1" applyBorder="1" applyProtection="1"/>
    <xf numFmtId="0" fontId="11" fillId="13" borderId="44" xfId="13" applyFont="1" applyFill="1" applyBorder="1" applyAlignment="1"/>
    <xf numFmtId="0" fontId="11" fillId="13" borderId="21" xfId="13" applyFont="1" applyFill="1" applyBorder="1" applyAlignment="1"/>
    <xf numFmtId="0" fontId="11" fillId="13" borderId="54" xfId="13" applyFont="1" applyFill="1" applyBorder="1" applyAlignment="1"/>
    <xf numFmtId="0" fontId="11" fillId="13" borderId="53" xfId="13" applyFont="1" applyFill="1" applyBorder="1" applyAlignment="1"/>
    <xf numFmtId="168" fontId="16" fillId="13" borderId="53" xfId="80" applyFont="1" applyFill="1" applyBorder="1" applyProtection="1"/>
    <xf numFmtId="9" fontId="16" fillId="13" borderId="51" xfId="16" applyFont="1" applyFill="1" applyBorder="1" applyProtection="1"/>
    <xf numFmtId="49" fontId="17" fillId="0" borderId="0" xfId="13" applyNumberFormat="1" applyFont="1" applyAlignment="1" applyProtection="1">
      <alignment horizontal="left" vertical="top" wrapText="1"/>
      <protection locked="0"/>
    </xf>
    <xf numFmtId="0" fontId="17" fillId="0" borderId="0" xfId="13" applyFont="1" applyAlignment="1" applyProtection="1">
      <alignment horizontal="left" vertical="top" wrapText="1"/>
      <protection locked="0"/>
    </xf>
    <xf numFmtId="0" fontId="24" fillId="0" borderId="0" xfId="13" applyFont="1" applyAlignment="1" applyProtection="1">
      <alignment horizontal="left" vertical="top" wrapText="1"/>
      <protection locked="0"/>
    </xf>
    <xf numFmtId="4" fontId="6" fillId="0" borderId="2" xfId="13" applyNumberFormat="1" applyFont="1" applyBorder="1" applyAlignment="1" applyProtection="1">
      <alignment horizontal="center" vertical="center" wrapText="1"/>
      <protection locked="0"/>
    </xf>
    <xf numFmtId="4" fontId="6" fillId="0" borderId="46" xfId="13" applyNumberFormat="1" applyFont="1" applyBorder="1" applyAlignment="1" applyProtection="1">
      <alignment horizontal="center" vertical="center"/>
      <protection locked="0"/>
    </xf>
    <xf numFmtId="174" fontId="6" fillId="0" borderId="2" xfId="13" applyNumberFormat="1" applyFont="1" applyBorder="1" applyAlignment="1" applyProtection="1">
      <alignment horizontal="center" vertical="center" wrapText="1"/>
      <protection locked="0"/>
    </xf>
    <xf numFmtId="4" fontId="6" fillId="0" borderId="46" xfId="13" applyNumberFormat="1" applyFont="1" applyBorder="1" applyAlignment="1" applyProtection="1">
      <alignment horizontal="center" vertical="center" wrapText="1"/>
      <protection locked="0"/>
    </xf>
    <xf numFmtId="0" fontId="14" fillId="0" borderId="0" xfId="78" applyFont="1" applyAlignment="1" applyProtection="1">
      <alignment vertical="center"/>
      <protection locked="0"/>
    </xf>
    <xf numFmtId="175" fontId="15" fillId="7" borderId="52" xfId="13" applyNumberFormat="1" applyFont="1" applyFill="1" applyBorder="1" applyAlignment="1">
      <alignment horizontal="center" vertical="center" wrapText="1"/>
    </xf>
    <xf numFmtId="0" fontId="5" fillId="0" borderId="0" xfId="13"/>
    <xf numFmtId="0" fontId="27" fillId="0" borderId="0" xfId="13" applyFont="1" applyAlignment="1">
      <alignment horizontal="left" vertical="top" wrapText="1"/>
    </xf>
    <xf numFmtId="176" fontId="6" fillId="7" borderId="46" xfId="13" applyNumberFormat="1" applyFont="1" applyFill="1" applyBorder="1" applyAlignment="1">
      <alignment horizontal="right"/>
    </xf>
    <xf numFmtId="176" fontId="6" fillId="7" borderId="47" xfId="13" applyNumberFormat="1" applyFont="1" applyFill="1" applyBorder="1" applyAlignment="1">
      <alignment horizontal="right"/>
    </xf>
    <xf numFmtId="172" fontId="6" fillId="0" borderId="2" xfId="0" applyNumberFormat="1" applyFont="1" applyBorder="1" applyAlignment="1" applyProtection="1">
      <alignment horizontal="right" vertical="center"/>
      <protection locked="0"/>
    </xf>
    <xf numFmtId="176" fontId="6" fillId="0" borderId="2" xfId="61" applyNumberFormat="1" applyFont="1" applyFill="1" applyBorder="1"/>
    <xf numFmtId="0" fontId="28" fillId="0" borderId="0" xfId="20" applyFont="1"/>
    <xf numFmtId="177" fontId="30" fillId="16" borderId="32" xfId="81" applyNumberFormat="1" applyFont="1" applyFill="1" applyBorder="1" applyAlignment="1">
      <alignment vertical="center"/>
    </xf>
    <xf numFmtId="0" fontId="7" fillId="0" borderId="0" xfId="83" applyFont="1"/>
    <xf numFmtId="0" fontId="7" fillId="0" borderId="0" xfId="83" applyFont="1" applyAlignment="1">
      <alignment horizontal="center"/>
    </xf>
    <xf numFmtId="0" fontId="7" fillId="0" borderId="0" xfId="83" applyFont="1" applyAlignment="1">
      <alignment vertical="center"/>
    </xf>
    <xf numFmtId="0" fontId="7" fillId="0" borderId="42" xfId="83" applyFont="1" applyBorder="1" applyAlignment="1">
      <alignment horizontal="justify" vertical="center"/>
    </xf>
    <xf numFmtId="180" fontId="7" fillId="0" borderId="4" xfId="84" applyNumberFormat="1" applyFont="1" applyFill="1" applyBorder="1" applyAlignment="1" applyProtection="1">
      <alignment horizontal="center" vertical="center"/>
    </xf>
    <xf numFmtId="0" fontId="30" fillId="0" borderId="4" xfId="83" applyFont="1" applyBorder="1" applyAlignment="1">
      <alignment vertical="center"/>
    </xf>
    <xf numFmtId="0" fontId="30" fillId="0" borderId="5" xfId="83" applyFont="1" applyBorder="1" applyAlignment="1">
      <alignment horizontal="right" vertical="center"/>
    </xf>
    <xf numFmtId="176" fontId="7" fillId="0" borderId="56" xfId="84" applyNumberFormat="1" applyFont="1" applyFill="1" applyBorder="1" applyProtection="1"/>
    <xf numFmtId="0" fontId="7" fillId="0" borderId="0" xfId="81" applyFont="1" applyAlignment="1">
      <alignment horizontal="center" vertical="center"/>
    </xf>
    <xf numFmtId="9" fontId="7" fillId="0" borderId="4" xfId="84" applyNumberFormat="1" applyFont="1" applyFill="1" applyBorder="1" applyAlignment="1" applyProtection="1">
      <alignment horizontal="center" vertical="center"/>
    </xf>
    <xf numFmtId="176" fontId="7" fillId="0" borderId="4" xfId="84" applyNumberFormat="1" applyFont="1" applyFill="1" applyBorder="1" applyAlignment="1" applyProtection="1">
      <alignment vertical="center"/>
    </xf>
    <xf numFmtId="0" fontId="7" fillId="0" borderId="5" xfId="83" applyFont="1" applyBorder="1" applyAlignment="1">
      <alignment vertical="center"/>
    </xf>
    <xf numFmtId="0" fontId="30" fillId="0" borderId="54" xfId="83" applyFont="1" applyBorder="1" applyAlignment="1">
      <alignment horizontal="left" vertical="center"/>
    </xf>
    <xf numFmtId="9" fontId="7" fillId="0" borderId="53" xfId="84" applyNumberFormat="1" applyFont="1" applyFill="1" applyBorder="1" applyAlignment="1" applyProtection="1">
      <alignment horizontal="center" vertical="center"/>
    </xf>
    <xf numFmtId="176" fontId="30" fillId="0" borderId="53" xfId="84" applyNumberFormat="1" applyFont="1" applyFill="1" applyBorder="1" applyAlignment="1" applyProtection="1">
      <alignment vertical="center"/>
    </xf>
    <xf numFmtId="0" fontId="7" fillId="0" borderId="51" xfId="83" applyFont="1" applyBorder="1" applyAlignment="1">
      <alignment vertical="center"/>
    </xf>
    <xf numFmtId="0" fontId="31" fillId="0" borderId="0" xfId="83" applyFont="1"/>
    <xf numFmtId="0" fontId="31" fillId="0" borderId="0" xfId="83" applyFont="1" applyAlignment="1">
      <alignment horizontal="center"/>
    </xf>
    <xf numFmtId="2" fontId="31" fillId="0" borderId="0" xfId="83" applyNumberFormat="1" applyFont="1"/>
    <xf numFmtId="176" fontId="31" fillId="0" borderId="0" xfId="84" applyNumberFormat="1" applyFont="1" applyFill="1" applyBorder="1" applyProtection="1"/>
    <xf numFmtId="39" fontId="31" fillId="0" borderId="0" xfId="84" applyNumberFormat="1" applyFont="1" applyFill="1" applyBorder="1" applyAlignment="1" applyProtection="1">
      <alignment vertical="center"/>
    </xf>
    <xf numFmtId="0" fontId="30" fillId="0" borderId="57" xfId="86" applyFont="1" applyBorder="1" applyAlignment="1">
      <alignment vertical="center"/>
    </xf>
    <xf numFmtId="0" fontId="7" fillId="0" borderId="59" xfId="86" applyFont="1" applyBorder="1" applyAlignment="1">
      <alignment vertical="center"/>
    </xf>
    <xf numFmtId="0" fontId="7" fillId="0" borderId="60" xfId="86" applyFont="1" applyBorder="1" applyAlignment="1">
      <alignment vertical="center"/>
    </xf>
    <xf numFmtId="178" fontId="30" fillId="15" borderId="47" xfId="87" applyNumberFormat="1" applyFont="1" applyFill="1" applyBorder="1" applyAlignment="1">
      <alignment horizontal="center" vertical="center"/>
    </xf>
    <xf numFmtId="178" fontId="7" fillId="15" borderId="2" xfId="87" applyNumberFormat="1" applyFont="1" applyFill="1" applyBorder="1" applyAlignment="1">
      <alignment horizontal="center" vertical="center"/>
    </xf>
    <xf numFmtId="10" fontId="7" fillId="15" borderId="56" xfId="2" applyNumberFormat="1" applyFont="1" applyFill="1" applyBorder="1" applyAlignment="1">
      <alignment horizontal="center" vertical="center"/>
    </xf>
    <xf numFmtId="178" fontId="30" fillId="15" borderId="2" xfId="87" applyNumberFormat="1" applyFont="1" applyFill="1" applyBorder="1" applyAlignment="1">
      <alignment horizontal="center" vertical="center"/>
    </xf>
    <xf numFmtId="10" fontId="30" fillId="15" borderId="56" xfId="2" applyNumberFormat="1" applyFont="1" applyFill="1" applyBorder="1" applyAlignment="1">
      <alignment horizontal="center" vertical="center"/>
    </xf>
    <xf numFmtId="0" fontId="7" fillId="15" borderId="53" xfId="74" applyFont="1" applyFill="1" applyBorder="1" applyAlignment="1">
      <alignment horizontal="left" vertical="center" wrapText="1"/>
    </xf>
    <xf numFmtId="0" fontId="7" fillId="15" borderId="55" xfId="74" applyFont="1" applyFill="1" applyBorder="1" applyAlignment="1">
      <alignment horizontal="left" vertical="center" wrapText="1"/>
    </xf>
    <xf numFmtId="4" fontId="0" fillId="0" borderId="0" xfId="0" applyNumberFormat="1"/>
    <xf numFmtId="0" fontId="7" fillId="17" borderId="54" xfId="81" applyFont="1" applyFill="1" applyBorder="1" applyAlignment="1">
      <alignment horizontal="left" vertical="center" wrapText="1"/>
    </xf>
    <xf numFmtId="0" fontId="7" fillId="17" borderId="53" xfId="81" applyFont="1" applyFill="1" applyBorder="1" applyAlignment="1">
      <alignment horizontal="left" vertical="center" wrapText="1"/>
    </xf>
    <xf numFmtId="0" fontId="7" fillId="15" borderId="42" xfId="81" applyFont="1" applyFill="1" applyBorder="1" applyAlignment="1">
      <alignment vertical="center" wrapText="1"/>
    </xf>
    <xf numFmtId="0" fontId="7" fillId="15" borderId="4" xfId="81" applyFont="1" applyFill="1" applyBorder="1" applyAlignment="1">
      <alignment vertical="center" wrapText="1"/>
    </xf>
    <xf numFmtId="0" fontId="7" fillId="15" borderId="5" xfId="81" applyFont="1" applyFill="1" applyBorder="1" applyAlignment="1">
      <alignment vertical="center" wrapText="1"/>
    </xf>
    <xf numFmtId="0" fontId="7" fillId="15" borderId="2" xfId="74" applyFont="1" applyFill="1" applyBorder="1" applyAlignment="1">
      <alignment horizontal="center" vertical="center"/>
    </xf>
    <xf numFmtId="0" fontId="7" fillId="15" borderId="42" xfId="74" applyFont="1" applyFill="1" applyBorder="1" applyAlignment="1">
      <alignment vertical="center" wrapText="1"/>
    </xf>
    <xf numFmtId="0" fontId="7" fillId="15" borderId="4" xfId="74" applyFont="1" applyFill="1" applyBorder="1" applyAlignment="1">
      <alignment vertical="center" wrapText="1"/>
    </xf>
    <xf numFmtId="0" fontId="7" fillId="15" borderId="5" xfId="74" applyFont="1" applyFill="1" applyBorder="1" applyAlignment="1">
      <alignment vertical="center" wrapText="1"/>
    </xf>
    <xf numFmtId="3" fontId="7" fillId="15" borderId="2" xfId="74" applyNumberFormat="1" applyFont="1" applyFill="1" applyBorder="1" applyAlignment="1">
      <alignment horizontal="center" vertical="center" wrapText="1"/>
    </xf>
    <xf numFmtId="3" fontId="7" fillId="15" borderId="2" xfId="74" applyNumberFormat="1" applyFont="1" applyFill="1" applyBorder="1" applyAlignment="1">
      <alignment horizontal="center" vertical="center"/>
    </xf>
    <xf numFmtId="0" fontId="7" fillId="15" borderId="42" xfId="74" applyFont="1" applyFill="1" applyBorder="1" applyAlignment="1">
      <alignment horizontal="left" vertical="center" wrapText="1"/>
    </xf>
    <xf numFmtId="0" fontId="7" fillId="15" borderId="4" xfId="74" applyFont="1" applyFill="1" applyBorder="1" applyAlignment="1">
      <alignment horizontal="left" vertical="center" wrapText="1"/>
    </xf>
    <xf numFmtId="0" fontId="7" fillId="15" borderId="5" xfId="74" applyFont="1" applyFill="1" applyBorder="1" applyAlignment="1">
      <alignment horizontal="left" vertical="center" wrapText="1"/>
    </xf>
    <xf numFmtId="3" fontId="30" fillId="15" borderId="2" xfId="74" applyNumberFormat="1" applyFont="1" applyFill="1" applyBorder="1" applyAlignment="1">
      <alignment horizontal="center" vertical="center"/>
    </xf>
    <xf numFmtId="0" fontId="30" fillId="16" borderId="24" xfId="81" applyFont="1" applyFill="1" applyBorder="1" applyAlignment="1">
      <alignment horizontal="right" vertical="center"/>
    </xf>
    <xf numFmtId="0" fontId="30" fillId="16" borderId="25" xfId="81" applyFont="1" applyFill="1" applyBorder="1" applyAlignment="1">
      <alignment horizontal="right" vertical="center"/>
    </xf>
    <xf numFmtId="0" fontId="30" fillId="16" borderId="31" xfId="81" applyFont="1" applyFill="1" applyBorder="1" applyAlignment="1">
      <alignment horizontal="right" vertical="center"/>
    </xf>
    <xf numFmtId="0" fontId="30" fillId="16" borderId="65" xfId="81" applyFont="1" applyFill="1" applyBorder="1" applyAlignment="1">
      <alignment horizontal="right" vertical="center"/>
    </xf>
    <xf numFmtId="0" fontId="30" fillId="0" borderId="58" xfId="86" applyFont="1" applyBorder="1" applyAlignment="1">
      <alignment horizontal="left" vertical="center" wrapText="1"/>
    </xf>
    <xf numFmtId="0" fontId="30" fillId="0" borderId="61" xfId="86" applyFont="1" applyBorder="1" applyAlignment="1">
      <alignment horizontal="left" vertical="center" wrapText="1"/>
    </xf>
    <xf numFmtId="3" fontId="30" fillId="15" borderId="46" xfId="74" applyNumberFormat="1" applyFont="1" applyFill="1" applyBorder="1" applyAlignment="1">
      <alignment horizontal="center" vertical="center" wrapText="1"/>
    </xf>
    <xf numFmtId="0" fontId="30" fillId="0" borderId="13" xfId="74" applyFont="1" applyFill="1" applyBorder="1" applyAlignment="1" applyProtection="1">
      <alignment horizontal="center"/>
    </xf>
    <xf numFmtId="0" fontId="30" fillId="0" borderId="0" xfId="74" applyFont="1" applyFill="1" applyBorder="1" applyAlignment="1" applyProtection="1">
      <alignment horizontal="center"/>
    </xf>
    <xf numFmtId="0" fontId="30" fillId="0" borderId="14" xfId="74" applyFont="1" applyFill="1" applyBorder="1" applyAlignment="1" applyProtection="1">
      <alignment horizont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42" fontId="2" fillId="0" borderId="2" xfId="3" applyFont="1" applyFill="1" applyBorder="1" applyAlignment="1">
      <alignment horizontal="center" vertical="center" wrapText="1"/>
    </xf>
    <xf numFmtId="0" fontId="29" fillId="0" borderId="7" xfId="74" applyFont="1" applyFill="1" applyBorder="1" applyAlignment="1" applyProtection="1">
      <alignment horizontal="center"/>
    </xf>
    <xf numFmtId="0" fontId="29" fillId="0" borderId="8" xfId="74" applyFont="1" applyFill="1" applyBorder="1" applyAlignment="1" applyProtection="1">
      <alignment horizontal="center"/>
    </xf>
    <xf numFmtId="0" fontId="29" fillId="0" borderId="9" xfId="74" applyFont="1" applyFill="1" applyBorder="1" applyAlignment="1" applyProtection="1">
      <alignment horizontal="center"/>
    </xf>
    <xf numFmtId="0" fontId="29" fillId="0" borderId="13" xfId="74" applyFont="1" applyFill="1" applyBorder="1" applyAlignment="1" applyProtection="1">
      <alignment horizontal="center"/>
    </xf>
    <xf numFmtId="0" fontId="29" fillId="0" borderId="0" xfId="74" applyFont="1" applyFill="1" applyBorder="1" applyAlignment="1" applyProtection="1">
      <alignment horizontal="center"/>
    </xf>
    <xf numFmtId="0" fontId="29" fillId="0" borderId="14" xfId="74" applyFont="1" applyFill="1" applyBorder="1" applyAlignment="1" applyProtection="1">
      <alignment horizontal="center"/>
    </xf>
    <xf numFmtId="0" fontId="29" fillId="0" borderId="13" xfId="74" applyFont="1" applyFill="1" applyBorder="1" applyAlignment="1" applyProtection="1">
      <alignment horizontal="center" vertical="center" wrapText="1"/>
    </xf>
    <xf numFmtId="0" fontId="29" fillId="0" borderId="0" xfId="74" applyFont="1" applyFill="1" applyBorder="1" applyAlignment="1" applyProtection="1">
      <alignment horizontal="center" vertical="center" wrapText="1"/>
    </xf>
    <xf numFmtId="0" fontId="29" fillId="0" borderId="14" xfId="74" applyFont="1" applyFill="1" applyBorder="1" applyAlignment="1" applyProtection="1">
      <alignment horizontal="center" vertical="center" wrapText="1"/>
    </xf>
    <xf numFmtId="0" fontId="6" fillId="0" borderId="13" xfId="13" applyFont="1" applyBorder="1" applyAlignment="1">
      <alignment horizontal="justify" vertical="center"/>
    </xf>
    <xf numFmtId="0" fontId="6" fillId="0" borderId="0" xfId="13" applyFont="1" applyBorder="1" applyAlignment="1">
      <alignment horizontal="justify" vertical="center"/>
    </xf>
    <xf numFmtId="0" fontId="6" fillId="0" borderId="14" xfId="13" applyFont="1" applyBorder="1" applyAlignment="1">
      <alignment horizontal="justify" vertical="center"/>
    </xf>
    <xf numFmtId="0" fontId="16" fillId="0" borderId="13" xfId="13" applyFont="1" applyBorder="1" applyAlignment="1">
      <alignment horizontal="left" wrapText="1"/>
    </xf>
    <xf numFmtId="0" fontId="16" fillId="0" borderId="0" xfId="13" applyFont="1" applyBorder="1" applyAlignment="1">
      <alignment horizontal="left" wrapText="1"/>
    </xf>
    <xf numFmtId="0" fontId="16" fillId="0" borderId="14" xfId="13" applyFont="1" applyBorder="1" applyAlignment="1">
      <alignment horizontal="left" wrapText="1"/>
    </xf>
    <xf numFmtId="0" fontId="11" fillId="10" borderId="42" xfId="13" applyFont="1" applyFill="1" applyBorder="1" applyAlignment="1"/>
    <xf numFmtId="0" fontId="11" fillId="10" borderId="4" xfId="13" applyFont="1" applyFill="1" applyBorder="1" applyAlignment="1"/>
    <xf numFmtId="172" fontId="6" fillId="0" borderId="3" xfId="80" applyNumberFormat="1" applyFont="1" applyFill="1" applyBorder="1" applyAlignment="1" applyProtection="1">
      <alignment horizontal="center" vertical="center"/>
    </xf>
    <xf numFmtId="172" fontId="6" fillId="0" borderId="4" xfId="80" applyNumberFormat="1" applyFont="1" applyFill="1" applyBorder="1" applyAlignment="1" applyProtection="1">
      <alignment horizontal="center" vertical="center"/>
    </xf>
    <xf numFmtId="172" fontId="6" fillId="0" borderId="43" xfId="80" applyNumberFormat="1" applyFont="1" applyFill="1" applyBorder="1" applyAlignment="1" applyProtection="1">
      <alignment horizontal="center" vertical="center"/>
    </xf>
    <xf numFmtId="172" fontId="6" fillId="0" borderId="50" xfId="80" applyNumberFormat="1" applyFont="1" applyFill="1" applyBorder="1" applyAlignment="1" applyProtection="1">
      <alignment horizontal="center" vertical="center"/>
    </xf>
    <xf numFmtId="172" fontId="6" fillId="0" borderId="53" xfId="80" applyNumberFormat="1" applyFont="1" applyFill="1" applyBorder="1" applyAlignment="1" applyProtection="1">
      <alignment horizontal="center" vertical="center"/>
    </xf>
    <xf numFmtId="172" fontId="6" fillId="0" borderId="55" xfId="80" applyNumberFormat="1" applyFont="1" applyFill="1" applyBorder="1" applyAlignment="1" applyProtection="1">
      <alignment horizontal="center" vertical="center"/>
    </xf>
    <xf numFmtId="0" fontId="16" fillId="7" borderId="30" xfId="13" applyFont="1" applyFill="1" applyBorder="1" applyAlignment="1">
      <alignment horizontal="right" vertical="center"/>
    </xf>
    <xf numFmtId="0" fontId="16" fillId="7" borderId="31" xfId="13" applyFont="1" applyFill="1" applyBorder="1" applyAlignment="1">
      <alignment horizontal="right" vertical="center"/>
    </xf>
    <xf numFmtId="0" fontId="16" fillId="7" borderId="32" xfId="13" applyFont="1" applyFill="1" applyBorder="1" applyAlignment="1">
      <alignment horizontal="right" vertical="center"/>
    </xf>
    <xf numFmtId="0" fontId="16" fillId="12" borderId="30" xfId="13" applyFont="1" applyFill="1" applyBorder="1" applyAlignment="1">
      <alignment horizontal="right" vertical="center" wrapText="1"/>
    </xf>
    <xf numFmtId="0" fontId="16" fillId="12" borderId="31" xfId="13" applyFont="1" applyFill="1" applyBorder="1" applyAlignment="1">
      <alignment horizontal="right" vertical="center" wrapText="1"/>
    </xf>
    <xf numFmtId="0" fontId="16" fillId="12" borderId="32" xfId="13" applyFont="1" applyFill="1" applyBorder="1" applyAlignment="1">
      <alignment horizontal="right" vertical="center" wrapText="1"/>
    </xf>
    <xf numFmtId="0" fontId="16" fillId="7" borderId="30" xfId="13" applyFont="1" applyFill="1" applyBorder="1" applyAlignment="1">
      <alignment horizontal="right"/>
    </xf>
    <xf numFmtId="0" fontId="16" fillId="7" borderId="31" xfId="13" applyFont="1" applyFill="1" applyBorder="1" applyAlignment="1">
      <alignment horizontal="right"/>
    </xf>
    <xf numFmtId="0" fontId="16" fillId="7" borderId="32" xfId="13" applyFont="1" applyFill="1" applyBorder="1" applyAlignment="1">
      <alignment horizontal="right"/>
    </xf>
    <xf numFmtId="0" fontId="16" fillId="9" borderId="30" xfId="13" applyFont="1" applyFill="1" applyBorder="1" applyAlignment="1">
      <alignment horizontal="right"/>
    </xf>
    <xf numFmtId="0" fontId="16" fillId="9" borderId="31" xfId="13" applyFont="1" applyFill="1" applyBorder="1" applyAlignment="1">
      <alignment horizontal="right"/>
    </xf>
    <xf numFmtId="0" fontId="16" fillId="9" borderId="32" xfId="13" applyFont="1" applyFill="1" applyBorder="1" applyAlignment="1">
      <alignment horizontal="right"/>
    </xf>
    <xf numFmtId="0" fontId="11" fillId="12" borderId="42" xfId="13" applyFont="1" applyFill="1" applyBorder="1" applyAlignment="1">
      <alignment horizontal="left" vertical="center"/>
    </xf>
    <xf numFmtId="0" fontId="11" fillId="12" borderId="4" xfId="13" applyFont="1" applyFill="1" applyBorder="1" applyAlignment="1">
      <alignment horizontal="left" vertical="center"/>
    </xf>
    <xf numFmtId="0" fontId="11" fillId="12" borderId="43" xfId="13" applyFont="1" applyFill="1" applyBorder="1" applyAlignment="1">
      <alignment horizontal="left" vertical="center"/>
    </xf>
    <xf numFmtId="0" fontId="6" fillId="13" borderId="54" xfId="13" applyFont="1" applyFill="1" applyBorder="1" applyAlignment="1">
      <alignment horizontal="center"/>
    </xf>
    <xf numFmtId="0" fontId="6" fillId="13" borderId="53" xfId="13" applyFont="1" applyFill="1" applyBorder="1" applyAlignment="1">
      <alignment horizontal="center"/>
    </xf>
    <xf numFmtId="0" fontId="6" fillId="13" borderId="55" xfId="13" applyFont="1" applyFill="1" applyBorder="1" applyAlignment="1">
      <alignment horizontal="center"/>
    </xf>
    <xf numFmtId="0" fontId="11" fillId="9" borderId="57" xfId="13" applyFont="1" applyFill="1" applyBorder="1" applyAlignment="1">
      <alignment horizontal="center" vertical="center"/>
    </xf>
    <xf numFmtId="0" fontId="11" fillId="9" borderId="58" xfId="13" applyFont="1" applyFill="1" applyBorder="1" applyAlignment="1">
      <alignment horizontal="center" vertical="center"/>
    </xf>
    <xf numFmtId="0" fontId="11" fillId="9" borderId="60" xfId="13" applyFont="1" applyFill="1" applyBorder="1" applyAlignment="1">
      <alignment horizontal="center" vertical="center" wrapText="1"/>
    </xf>
    <xf numFmtId="0" fontId="11" fillId="9" borderId="58" xfId="13" applyFont="1" applyFill="1" applyBorder="1" applyAlignment="1">
      <alignment horizontal="center" vertical="center" wrapText="1"/>
    </xf>
    <xf numFmtId="0" fontId="11" fillId="9" borderId="61" xfId="13" applyFont="1" applyFill="1" applyBorder="1" applyAlignment="1">
      <alignment horizontal="center" vertical="center" wrapText="1"/>
    </xf>
    <xf numFmtId="0" fontId="6" fillId="0" borderId="3" xfId="13" applyFont="1" applyBorder="1" applyAlignment="1" applyProtection="1">
      <alignment horizontal="left" vertical="center" wrapText="1"/>
      <protection locked="0"/>
    </xf>
    <xf numFmtId="0" fontId="6" fillId="0" borderId="4" xfId="13" applyFont="1" applyBorder="1" applyAlignment="1" applyProtection="1">
      <alignment horizontal="left" vertical="center" wrapText="1"/>
      <protection locked="0"/>
    </xf>
    <xf numFmtId="0" fontId="6" fillId="0" borderId="5" xfId="13" applyFont="1" applyBorder="1" applyAlignment="1" applyProtection="1">
      <alignment horizontal="left" vertical="center" wrapText="1"/>
      <protection locked="0"/>
    </xf>
    <xf numFmtId="171" fontId="6" fillId="0" borderId="3" xfId="13" applyNumberFormat="1" applyFont="1" applyBorder="1" applyAlignment="1" applyProtection="1">
      <alignment horizontal="center" vertical="center"/>
      <protection locked="0"/>
    </xf>
    <xf numFmtId="171" fontId="6" fillId="0" borderId="5" xfId="13" applyNumberFormat="1" applyFont="1" applyBorder="1" applyAlignment="1" applyProtection="1">
      <alignment horizontal="center" vertical="center"/>
      <protection locked="0"/>
    </xf>
    <xf numFmtId="0" fontId="6" fillId="7" borderId="50" xfId="13" applyFont="1" applyFill="1" applyBorder="1" applyAlignment="1" applyProtection="1">
      <alignment horizontal="left" vertical="center" wrapText="1"/>
      <protection locked="0"/>
    </xf>
    <xf numFmtId="0" fontId="6" fillId="7" borderId="53" xfId="13" applyFont="1" applyFill="1" applyBorder="1" applyAlignment="1" applyProtection="1">
      <alignment horizontal="left" vertical="center" wrapText="1"/>
      <protection locked="0"/>
    </xf>
    <xf numFmtId="0" fontId="6" fillId="7" borderId="51" xfId="13" applyFont="1" applyFill="1" applyBorder="1" applyAlignment="1" applyProtection="1">
      <alignment horizontal="left" vertical="center" wrapText="1"/>
      <protection locked="0"/>
    </xf>
    <xf numFmtId="171" fontId="6" fillId="7" borderId="50" xfId="13" applyNumberFormat="1" applyFont="1" applyFill="1" applyBorder="1" applyAlignment="1" applyProtection="1">
      <alignment horizontal="center" vertical="center"/>
      <protection locked="0"/>
    </xf>
    <xf numFmtId="171" fontId="6" fillId="7" borderId="51" xfId="13" applyNumberFormat="1" applyFont="1" applyFill="1" applyBorder="1" applyAlignment="1" applyProtection="1">
      <alignment horizontal="center" vertical="center"/>
      <protection locked="0"/>
    </xf>
    <xf numFmtId="4" fontId="6" fillId="0" borderId="16" xfId="13" applyNumberFormat="1" applyFont="1" applyBorder="1" applyAlignment="1" applyProtection="1">
      <alignment horizontal="center" vertical="center"/>
      <protection locked="0"/>
    </xf>
    <xf numFmtId="4" fontId="6" fillId="0" borderId="49" xfId="13" applyNumberFormat="1" applyFont="1" applyBorder="1" applyAlignment="1" applyProtection="1">
      <alignment horizontal="center" vertical="center"/>
      <protection locked="0"/>
    </xf>
    <xf numFmtId="0" fontId="24" fillId="15" borderId="54" xfId="13" applyFont="1" applyFill="1" applyBorder="1" applyAlignment="1">
      <alignment horizontal="center" vertical="center"/>
    </xf>
    <xf numFmtId="0" fontId="24" fillId="15" borderId="53" xfId="13" applyFont="1" applyFill="1" applyBorder="1" applyAlignment="1">
      <alignment horizontal="center" vertical="center"/>
    </xf>
    <xf numFmtId="0" fontId="24" fillId="15" borderId="55" xfId="13" applyFont="1" applyFill="1" applyBorder="1" applyAlignment="1">
      <alignment horizontal="center" vertical="center"/>
    </xf>
    <xf numFmtId="0" fontId="11" fillId="9" borderId="33" xfId="13" applyFont="1" applyFill="1" applyBorder="1" applyAlignment="1">
      <alignment horizontal="center" vertical="center" wrapText="1"/>
    </xf>
    <xf numFmtId="0" fontId="6" fillId="0" borderId="16" xfId="13" applyFont="1" applyBorder="1" applyAlignment="1" applyProtection="1">
      <alignment horizontal="left" vertical="center" wrapText="1"/>
      <protection locked="0"/>
    </xf>
    <xf numFmtId="0" fontId="6" fillId="0" borderId="17" xfId="13" applyFont="1" applyBorder="1" applyAlignment="1" applyProtection="1">
      <alignment horizontal="left" vertical="center" wrapText="1"/>
      <protection locked="0"/>
    </xf>
    <xf numFmtId="0" fontId="6" fillId="0" borderId="49" xfId="13" applyFont="1" applyBorder="1" applyAlignment="1" applyProtection="1">
      <alignment horizontal="left" vertical="center" wrapText="1"/>
      <protection locked="0"/>
    </xf>
    <xf numFmtId="0" fontId="6" fillId="0" borderId="3" xfId="9" applyBorder="1" applyAlignment="1" applyProtection="1">
      <alignment horizontal="left" vertical="center" wrapText="1"/>
      <protection locked="0"/>
    </xf>
    <xf numFmtId="0" fontId="6" fillId="0" borderId="4" xfId="9" applyBorder="1" applyAlignment="1" applyProtection="1">
      <alignment horizontal="left" vertical="center" wrapText="1"/>
      <protection locked="0"/>
    </xf>
    <xf numFmtId="0" fontId="6" fillId="0" borderId="5" xfId="9" applyBorder="1" applyAlignment="1" applyProtection="1">
      <alignment horizontal="left" vertical="center" wrapText="1"/>
      <protection locked="0"/>
    </xf>
    <xf numFmtId="0" fontId="6" fillId="0" borderId="50" xfId="13" applyFont="1" applyBorder="1" applyAlignment="1" applyProtection="1">
      <alignment horizontal="left" vertical="center" wrapText="1"/>
      <protection locked="0"/>
    </xf>
    <xf numFmtId="0" fontId="6" fillId="0" borderId="53" xfId="13" applyFont="1" applyBorder="1" applyAlignment="1" applyProtection="1">
      <alignment horizontal="left" vertical="center" wrapText="1"/>
      <protection locked="0"/>
    </xf>
    <xf numFmtId="0" fontId="6" fillId="0" borderId="51" xfId="13" applyFont="1" applyBorder="1" applyAlignment="1" applyProtection="1">
      <alignment horizontal="left" vertical="center" wrapText="1"/>
      <protection locked="0"/>
    </xf>
    <xf numFmtId="0" fontId="16" fillId="7" borderId="24" xfId="13" applyFont="1" applyFill="1" applyBorder="1" applyAlignment="1">
      <alignment horizontal="right"/>
    </xf>
    <xf numFmtId="0" fontId="16" fillId="7" borderId="25" xfId="13" applyFont="1" applyFill="1" applyBorder="1" applyAlignment="1">
      <alignment horizontal="right"/>
    </xf>
    <xf numFmtId="0" fontId="16" fillId="7" borderId="26" xfId="13" applyFont="1" applyFill="1" applyBorder="1" applyAlignment="1">
      <alignment horizontal="right"/>
    </xf>
    <xf numFmtId="0" fontId="6" fillId="0" borderId="40" xfId="13" applyFont="1" applyBorder="1" applyAlignment="1" applyProtection="1">
      <alignment horizontal="left" vertical="center" wrapText="1"/>
      <protection locked="0"/>
    </xf>
    <xf numFmtId="172" fontId="6" fillId="0" borderId="50" xfId="13" applyNumberFormat="1" applyFont="1" applyBorder="1" applyAlignment="1" applyProtection="1">
      <alignment horizontal="right" vertical="center" wrapText="1"/>
      <protection locked="0"/>
    </xf>
    <xf numFmtId="172" fontId="6" fillId="0" borderId="51" xfId="13" applyNumberFormat="1" applyFont="1" applyBorder="1" applyAlignment="1" applyProtection="1">
      <alignment horizontal="right" vertical="center" wrapText="1"/>
      <protection locked="0"/>
    </xf>
    <xf numFmtId="0" fontId="11" fillId="12" borderId="42" xfId="13" applyFont="1" applyFill="1" applyBorder="1" applyAlignment="1">
      <alignment horizontal="left" vertical="center" wrapText="1"/>
    </xf>
    <xf numFmtId="0" fontId="11" fillId="12" borderId="4" xfId="13" applyFont="1" applyFill="1" applyBorder="1" applyAlignment="1">
      <alignment horizontal="left" vertical="center" wrapText="1"/>
    </xf>
    <xf numFmtId="0" fontId="11" fillId="12" borderId="43" xfId="13" applyFont="1" applyFill="1" applyBorder="1" applyAlignment="1">
      <alignment horizontal="left" vertical="center" wrapText="1"/>
    </xf>
    <xf numFmtId="0" fontId="24" fillId="0" borderId="44" xfId="13" applyFont="1" applyBorder="1" applyAlignment="1">
      <alignment horizontal="center" vertical="center" wrapText="1"/>
    </xf>
    <xf numFmtId="0" fontId="24" fillId="0" borderId="21" xfId="13" applyFont="1" applyBorder="1" applyAlignment="1">
      <alignment horizontal="center" vertical="center" wrapText="1"/>
    </xf>
    <xf numFmtId="0" fontId="24" fillId="0" borderId="45" xfId="13" applyFont="1" applyBorder="1" applyAlignment="1">
      <alignment horizontal="center" vertical="center" wrapText="1"/>
    </xf>
    <xf numFmtId="0" fontId="11" fillId="14" borderId="33" xfId="13" applyFont="1" applyFill="1" applyBorder="1" applyAlignment="1">
      <alignment horizontal="center" vertical="center" wrapText="1"/>
    </xf>
    <xf numFmtId="0" fontId="6" fillId="0" borderId="2" xfId="13" applyFont="1" applyBorder="1" applyAlignment="1" applyProtection="1">
      <alignment horizontal="left" vertical="center" wrapText="1"/>
      <protection locked="0"/>
    </xf>
    <xf numFmtId="172" fontId="6" fillId="0" borderId="3" xfId="13" applyNumberFormat="1" applyFont="1" applyBorder="1" applyAlignment="1" applyProtection="1">
      <alignment horizontal="right" vertical="center" wrapText="1"/>
      <protection locked="0"/>
    </xf>
    <xf numFmtId="172" fontId="6" fillId="0" borderId="5" xfId="13" applyNumberFormat="1" applyFont="1" applyBorder="1" applyAlignment="1" applyProtection="1">
      <alignment horizontal="right" vertical="center" wrapText="1"/>
      <protection locked="0"/>
    </xf>
    <xf numFmtId="0" fontId="24" fillId="13" borderId="44" xfId="13" applyFont="1" applyFill="1" applyBorder="1" applyAlignment="1">
      <alignment horizontal="center" vertical="center" wrapText="1"/>
    </xf>
    <xf numFmtId="0" fontId="24" fillId="13" borderId="21" xfId="13" applyFont="1" applyFill="1" applyBorder="1" applyAlignment="1">
      <alignment horizontal="center" vertical="center" wrapText="1"/>
    </xf>
    <xf numFmtId="0" fontId="24" fillId="13" borderId="45" xfId="13" applyFont="1" applyFill="1" applyBorder="1" applyAlignment="1">
      <alignment horizontal="center" vertical="center" wrapText="1"/>
    </xf>
    <xf numFmtId="0" fontId="6" fillId="0" borderId="46" xfId="13" applyFont="1" applyBorder="1" applyAlignment="1" applyProtection="1">
      <alignment horizontal="left" vertical="center" wrapText="1"/>
      <protection locked="0"/>
    </xf>
    <xf numFmtId="172" fontId="6" fillId="0" borderId="16" xfId="13" applyNumberFormat="1" applyFont="1" applyBorder="1" applyAlignment="1" applyProtection="1">
      <alignment horizontal="right" vertical="center" wrapText="1"/>
      <protection locked="0"/>
    </xf>
    <xf numFmtId="172" fontId="6" fillId="0" borderId="49" xfId="13" applyNumberFormat="1" applyFont="1" applyBorder="1" applyAlignment="1" applyProtection="1">
      <alignment horizontal="right" vertical="center" wrapText="1"/>
      <protection locked="0"/>
    </xf>
    <xf numFmtId="0" fontId="6" fillId="0" borderId="2" xfId="9" applyBorder="1" applyAlignment="1" applyProtection="1">
      <alignment horizontal="left" vertical="center" wrapText="1"/>
      <protection locked="0"/>
    </xf>
    <xf numFmtId="171" fontId="6" fillId="0" borderId="2" xfId="13" applyNumberFormat="1" applyFont="1" applyBorder="1" applyAlignment="1" applyProtection="1">
      <alignment horizontal="center" vertical="center" wrapText="1"/>
      <protection locked="0"/>
    </xf>
    <xf numFmtId="9" fontId="6" fillId="0" borderId="40" xfId="16" applyFont="1" applyFill="1" applyBorder="1" applyAlignment="1" applyProtection="1">
      <alignment horizontal="center" vertical="center"/>
      <protection locked="0"/>
    </xf>
    <xf numFmtId="171" fontId="6" fillId="0" borderId="46" xfId="13" applyNumberFormat="1" applyFont="1" applyBorder="1" applyAlignment="1" applyProtection="1">
      <alignment horizontal="center" vertical="center" wrapText="1"/>
      <protection locked="0"/>
    </xf>
    <xf numFmtId="0" fontId="11" fillId="13" borderId="44" xfId="13" applyFont="1" applyFill="1" applyBorder="1" applyAlignment="1">
      <alignment horizontal="center"/>
    </xf>
    <xf numFmtId="0" fontId="11" fillId="13" borderId="21" xfId="13" applyFont="1" applyFill="1" applyBorder="1" applyAlignment="1">
      <alignment horizontal="center"/>
    </xf>
    <xf numFmtId="0" fontId="11" fillId="13" borderId="45" xfId="13" applyFont="1" applyFill="1" applyBorder="1" applyAlignment="1">
      <alignment horizontal="center"/>
    </xf>
    <xf numFmtId="0" fontId="11" fillId="8" borderId="33" xfId="13" applyFont="1" applyFill="1" applyBorder="1" applyAlignment="1">
      <alignment horizontal="center" vertical="center" wrapText="1"/>
    </xf>
    <xf numFmtId="0" fontId="11" fillId="9" borderId="33" xfId="13" applyFont="1" applyFill="1" applyBorder="1" applyAlignment="1">
      <alignment horizontal="center" vertical="center"/>
    </xf>
    <xf numFmtId="0" fontId="11" fillId="10" borderId="40" xfId="13" applyFont="1" applyFill="1" applyBorder="1" applyAlignment="1">
      <alignment horizontal="center" vertical="center" wrapText="1"/>
    </xf>
    <xf numFmtId="0" fontId="19" fillId="4" borderId="13" xfId="78" applyFont="1" applyFill="1" applyBorder="1" applyAlignment="1" applyProtection="1">
      <alignment horizontal="left" vertical="center"/>
      <protection locked="0"/>
    </xf>
    <xf numFmtId="0" fontId="19" fillId="4" borderId="0" xfId="78" applyFont="1" applyFill="1" applyAlignment="1" applyProtection="1">
      <alignment horizontal="left" vertical="center"/>
      <protection locked="0"/>
    </xf>
    <xf numFmtId="0" fontId="16" fillId="4" borderId="13" xfId="78" applyFont="1" applyFill="1" applyBorder="1" applyAlignment="1" applyProtection="1">
      <alignment horizontal="left" vertical="center"/>
      <protection locked="0"/>
    </xf>
    <xf numFmtId="0" fontId="16" fillId="4" borderId="0" xfId="78" applyFont="1" applyFill="1" applyAlignment="1" applyProtection="1">
      <alignment horizontal="left" vertical="center"/>
      <protection locked="0"/>
    </xf>
    <xf numFmtId="0" fontId="16" fillId="4" borderId="0" xfId="78" applyFont="1" applyFill="1" applyAlignment="1" applyProtection="1">
      <alignment horizontal="center" vertical="center"/>
      <protection locked="0"/>
    </xf>
    <xf numFmtId="0" fontId="6" fillId="4" borderId="17" xfId="78" applyFont="1" applyFill="1" applyBorder="1" applyAlignment="1" applyProtection="1">
      <alignment horizontal="center"/>
      <protection locked="0"/>
    </xf>
    <xf numFmtId="0" fontId="6" fillId="4" borderId="25" xfId="78" applyFont="1" applyFill="1" applyBorder="1" applyAlignment="1" applyProtection="1">
      <alignment horizontal="center"/>
      <protection locked="0"/>
    </xf>
    <xf numFmtId="0" fontId="6" fillId="4" borderId="26" xfId="78" applyFont="1" applyFill="1" applyBorder="1" applyAlignment="1" applyProtection="1">
      <alignment horizontal="center"/>
      <protection locked="0"/>
    </xf>
    <xf numFmtId="0" fontId="16" fillId="4" borderId="8" xfId="78" applyFont="1" applyFill="1" applyBorder="1" applyAlignment="1" applyProtection="1">
      <alignment horizontal="center"/>
      <protection locked="0"/>
    </xf>
    <xf numFmtId="0" fontId="16" fillId="4" borderId="0" xfId="78" applyFont="1" applyFill="1" applyAlignment="1" applyProtection="1">
      <alignment horizontal="center"/>
      <protection locked="0"/>
    </xf>
    <xf numFmtId="0" fontId="16" fillId="4" borderId="13" xfId="78" applyFont="1" applyFill="1" applyBorder="1" applyAlignment="1" applyProtection="1">
      <alignment horizontal="left" vertical="top"/>
      <protection locked="0"/>
    </xf>
    <xf numFmtId="0" fontId="16" fillId="4" borderId="0" xfId="78" applyFont="1" applyFill="1" applyAlignment="1" applyProtection="1">
      <alignment horizontal="left" vertical="top"/>
      <protection locked="0"/>
    </xf>
    <xf numFmtId="0" fontId="16" fillId="4" borderId="0" xfId="78" applyFont="1" applyFill="1" applyAlignment="1" applyProtection="1">
      <alignment horizontal="center" vertical="top"/>
      <protection locked="0"/>
    </xf>
    <xf numFmtId="0" fontId="19" fillId="4" borderId="0" xfId="78" applyFont="1" applyFill="1" applyAlignment="1" applyProtection="1">
      <alignment horizontal="center" vertical="top"/>
      <protection locked="0"/>
    </xf>
    <xf numFmtId="0" fontId="6" fillId="4" borderId="7" xfId="78" applyFont="1" applyFill="1" applyBorder="1" applyAlignment="1">
      <alignment horizontal="center"/>
    </xf>
    <xf numFmtId="0" fontId="6" fillId="4" borderId="13" xfId="78" applyFont="1" applyFill="1" applyBorder="1" applyAlignment="1">
      <alignment horizontal="center"/>
    </xf>
    <xf numFmtId="0" fontId="6" fillId="4" borderId="24" xfId="78" applyFont="1" applyFill="1" applyBorder="1" applyAlignment="1">
      <alignment horizontal="center"/>
    </xf>
    <xf numFmtId="0" fontId="11" fillId="5" borderId="8" xfId="78" applyFont="1" applyFill="1" applyBorder="1" applyAlignment="1">
      <alignment horizontal="center"/>
    </xf>
    <xf numFmtId="0" fontId="11" fillId="5" borderId="9" xfId="78" applyFont="1" applyFill="1" applyBorder="1" applyAlignment="1">
      <alignment horizontal="center"/>
    </xf>
    <xf numFmtId="0" fontId="13" fillId="5" borderId="10" xfId="79" applyFont="1" applyFill="1" applyBorder="1" applyAlignment="1">
      <alignment horizontal="center" vertical="center"/>
    </xf>
    <xf numFmtId="0" fontId="13" fillId="5" borderId="15" xfId="79" applyFont="1" applyFill="1" applyBorder="1" applyAlignment="1">
      <alignment horizontal="center" vertical="center"/>
    </xf>
    <xf numFmtId="0" fontId="13" fillId="5" borderId="11" xfId="79" applyFont="1" applyFill="1" applyBorder="1" applyAlignment="1">
      <alignment horizontal="center" vertical="center"/>
    </xf>
    <xf numFmtId="0" fontId="13" fillId="5" borderId="8" xfId="79" applyFont="1" applyFill="1" applyBorder="1" applyAlignment="1">
      <alignment horizontal="center" vertical="center"/>
    </xf>
    <xf numFmtId="0" fontId="13" fillId="5" borderId="16" xfId="79" applyFont="1" applyFill="1" applyBorder="1" applyAlignment="1">
      <alignment horizontal="center" vertical="center"/>
    </xf>
    <xf numFmtId="0" fontId="13" fillId="5" borderId="17" xfId="79" applyFont="1" applyFill="1" applyBorder="1" applyAlignment="1">
      <alignment horizontal="center" vertical="center"/>
    </xf>
    <xf numFmtId="0" fontId="11" fillId="8" borderId="36" xfId="13" applyFont="1" applyFill="1" applyBorder="1" applyAlignment="1">
      <alignment horizontal="center" vertical="center" wrapText="1"/>
    </xf>
    <xf numFmtId="0" fontId="11" fillId="8" borderId="37" xfId="13" applyFont="1" applyFill="1" applyBorder="1" applyAlignment="1">
      <alignment horizontal="center" vertical="center" wrapText="1"/>
    </xf>
    <xf numFmtId="0" fontId="11" fillId="8" borderId="38" xfId="13" applyFont="1" applyFill="1" applyBorder="1" applyAlignment="1">
      <alignment horizontal="center" vertical="center" wrapText="1"/>
    </xf>
    <xf numFmtId="0" fontId="6" fillId="5" borderId="12" xfId="79" applyFont="1" applyFill="1" applyBorder="1" applyAlignment="1">
      <alignment horizontal="center" vertical="center"/>
    </xf>
    <xf numFmtId="0" fontId="6" fillId="5" borderId="18" xfId="79" applyFont="1" applyFill="1" applyBorder="1" applyAlignment="1">
      <alignment horizontal="center" vertical="center"/>
    </xf>
    <xf numFmtId="0" fontId="6" fillId="5" borderId="29" xfId="79" applyFont="1" applyFill="1" applyBorder="1" applyAlignment="1">
      <alignment horizontal="center" vertical="center"/>
    </xf>
    <xf numFmtId="0" fontId="15" fillId="5" borderId="0" xfId="78" applyFont="1" applyFill="1" applyAlignment="1">
      <alignment horizontal="center"/>
    </xf>
    <xf numFmtId="0" fontId="15" fillId="5" borderId="14" xfId="78" applyFont="1" applyFill="1" applyBorder="1" applyAlignment="1">
      <alignment horizontal="center"/>
    </xf>
    <xf numFmtId="0" fontId="16" fillId="5" borderId="0" xfId="78" applyFont="1" applyFill="1" applyAlignment="1">
      <alignment horizontal="center" vertical="center"/>
    </xf>
    <xf numFmtId="0" fontId="16" fillId="5" borderId="14" xfId="78" applyFont="1" applyFill="1" applyBorder="1" applyAlignment="1">
      <alignment horizontal="center" vertical="center"/>
    </xf>
    <xf numFmtId="0" fontId="13" fillId="5" borderId="19" xfId="79" applyFont="1" applyFill="1" applyBorder="1" applyAlignment="1">
      <alignment horizontal="center" vertical="center"/>
    </xf>
    <xf numFmtId="0" fontId="13" fillId="5" borderId="22" xfId="78" applyFont="1" applyFill="1" applyBorder="1" applyAlignment="1">
      <alignment horizontal="center" vertical="center"/>
    </xf>
    <xf numFmtId="0" fontId="13" fillId="5" borderId="20" xfId="79" applyFont="1" applyFill="1" applyBorder="1" applyAlignment="1">
      <alignment horizontal="center" vertical="center"/>
    </xf>
    <xf numFmtId="0" fontId="13" fillId="5" borderId="21" xfId="79" applyFont="1" applyFill="1" applyBorder="1" applyAlignment="1">
      <alignment horizontal="center" vertical="center"/>
    </xf>
    <xf numFmtId="0" fontId="13" fillId="5" borderId="27" xfId="79" applyFont="1" applyFill="1" applyBorder="1" applyAlignment="1">
      <alignment horizontal="center" vertical="center"/>
    </xf>
    <xf numFmtId="0" fontId="13" fillId="5" borderId="23" xfId="79" applyFont="1" applyFill="1" applyBorder="1" applyAlignment="1">
      <alignment horizontal="center" vertical="center"/>
    </xf>
    <xf numFmtId="0" fontId="13" fillId="5" borderId="28" xfId="79" applyFont="1" applyFill="1" applyBorder="1" applyAlignment="1">
      <alignment horizontal="center" vertical="center"/>
    </xf>
    <xf numFmtId="0" fontId="16" fillId="5" borderId="25" xfId="78" applyFont="1" applyFill="1" applyBorder="1" applyAlignment="1">
      <alignment horizontal="center"/>
    </xf>
    <xf numFmtId="0" fontId="16" fillId="5" borderId="26" xfId="78" applyFont="1" applyFill="1" applyBorder="1" applyAlignment="1">
      <alignment horizontal="center"/>
    </xf>
    <xf numFmtId="0" fontId="11" fillId="13" borderId="42" xfId="13" applyFont="1" applyFill="1" applyBorder="1" applyAlignment="1"/>
    <xf numFmtId="0" fontId="11" fillId="13" borderId="4" xfId="13" applyFont="1" applyFill="1" applyBorder="1" applyAlignment="1"/>
    <xf numFmtId="171" fontId="6" fillId="0" borderId="16" xfId="13" applyNumberFormat="1" applyFont="1" applyBorder="1" applyAlignment="1" applyProtection="1">
      <alignment horizontal="center" vertical="center"/>
      <protection locked="0"/>
    </xf>
    <xf numFmtId="171" fontId="6" fillId="0" borderId="49" xfId="13" applyNumberFormat="1" applyFont="1" applyBorder="1" applyAlignment="1" applyProtection="1">
      <alignment horizontal="center" vertical="center"/>
      <protection locked="0"/>
    </xf>
    <xf numFmtId="172" fontId="6" fillId="0" borderId="50" xfId="33" applyNumberFormat="1" applyFont="1" applyFill="1" applyBorder="1" applyAlignment="1" applyProtection="1">
      <alignment horizontal="right" vertical="center" wrapText="1"/>
      <protection locked="0"/>
    </xf>
    <xf numFmtId="172" fontId="6" fillId="0" borderId="51" xfId="33" applyNumberFormat="1" applyFont="1" applyFill="1" applyBorder="1" applyAlignment="1" applyProtection="1">
      <alignment horizontal="right" vertical="center" wrapText="1"/>
      <protection locked="0"/>
    </xf>
    <xf numFmtId="0" fontId="6" fillId="0" borderId="16" xfId="9" applyBorder="1" applyAlignment="1" applyProtection="1">
      <alignment horizontal="left" vertical="center" wrapText="1"/>
      <protection locked="0"/>
    </xf>
    <xf numFmtId="0" fontId="6" fillId="0" borderId="17" xfId="9" applyBorder="1" applyAlignment="1" applyProtection="1">
      <alignment horizontal="left" vertical="center" wrapText="1"/>
      <protection locked="0"/>
    </xf>
    <xf numFmtId="0" fontId="6" fillId="0" borderId="49" xfId="9" applyBorder="1" applyAlignment="1" applyProtection="1">
      <alignment horizontal="left" vertical="center" wrapText="1"/>
      <protection locked="0"/>
    </xf>
    <xf numFmtId="172" fontId="6" fillId="0" borderId="3" xfId="33" applyNumberFormat="1" applyFont="1" applyFill="1" applyBorder="1" applyAlignment="1" applyProtection="1">
      <alignment horizontal="right" vertical="center" wrapText="1"/>
      <protection locked="0"/>
    </xf>
    <xf numFmtId="172" fontId="6" fillId="0" borderId="5" xfId="33" applyNumberFormat="1" applyFont="1" applyFill="1" applyBorder="1" applyAlignment="1" applyProtection="1">
      <alignment horizontal="right" vertical="center" wrapText="1"/>
      <protection locked="0"/>
    </xf>
    <xf numFmtId="172" fontId="6" fillId="0" borderId="16" xfId="33" applyNumberFormat="1" applyFont="1" applyFill="1" applyBorder="1" applyAlignment="1" applyProtection="1">
      <alignment horizontal="right" vertical="center" wrapText="1"/>
      <protection locked="0"/>
    </xf>
    <xf numFmtId="172" fontId="6" fillId="0" borderId="49" xfId="33" applyNumberFormat="1" applyFont="1" applyFill="1" applyBorder="1" applyAlignment="1" applyProtection="1">
      <alignment horizontal="right" vertical="center" wrapText="1"/>
      <protection locked="0"/>
    </xf>
    <xf numFmtId="0" fontId="6" fillId="0" borderId="40" xfId="9" applyBorder="1" applyAlignment="1" applyProtection="1">
      <alignment horizontal="left" vertical="center" wrapText="1"/>
      <protection locked="0"/>
    </xf>
    <xf numFmtId="0" fontId="24" fillId="11" borderId="62" xfId="13" applyFont="1" applyFill="1" applyBorder="1" applyAlignment="1">
      <alignment horizontal="center"/>
    </xf>
    <xf numFmtId="0" fontId="24" fillId="11" borderId="17" xfId="13" applyFont="1" applyFill="1" applyBorder="1" applyAlignment="1">
      <alignment horizontal="center"/>
    </xf>
    <xf numFmtId="0" fontId="24" fillId="11" borderId="35" xfId="13" applyFont="1" applyFill="1" applyBorder="1" applyAlignment="1">
      <alignment horizontal="center"/>
    </xf>
    <xf numFmtId="172" fontId="6" fillId="0" borderId="3" xfId="17" applyNumberFormat="1" applyFont="1" applyFill="1" applyBorder="1" applyAlignment="1" applyProtection="1">
      <alignment horizontal="right" vertical="center" wrapText="1"/>
      <protection locked="0"/>
    </xf>
    <xf numFmtId="172" fontId="6" fillId="0" borderId="5" xfId="17" applyNumberFormat="1" applyFont="1" applyFill="1" applyBorder="1" applyAlignment="1" applyProtection="1">
      <alignment horizontal="right" vertical="center" wrapText="1"/>
      <protection locked="0"/>
    </xf>
    <xf numFmtId="169" fontId="6" fillId="0" borderId="46" xfId="13" applyNumberFormat="1" applyFont="1" applyBorder="1" applyAlignment="1" applyProtection="1">
      <alignment horizontal="center" vertical="center" wrapText="1"/>
      <protection locked="0"/>
    </xf>
    <xf numFmtId="172" fontId="6" fillId="0" borderId="16" xfId="17" applyNumberFormat="1" applyFont="1" applyFill="1" applyBorder="1" applyAlignment="1" applyProtection="1">
      <alignment horizontal="right" vertical="center" wrapText="1"/>
      <protection locked="0"/>
    </xf>
    <xf numFmtId="172" fontId="6" fillId="0" borderId="49" xfId="17" applyNumberFormat="1" applyFont="1" applyFill="1" applyBorder="1" applyAlignment="1" applyProtection="1">
      <alignment horizontal="right" vertical="center" wrapText="1"/>
      <protection locked="0"/>
    </xf>
    <xf numFmtId="172" fontId="6" fillId="0" borderId="50" xfId="17" applyNumberFormat="1" applyFont="1" applyFill="1" applyBorder="1" applyAlignment="1" applyProtection="1">
      <alignment horizontal="right" vertical="center" wrapText="1"/>
      <protection locked="0"/>
    </xf>
    <xf numFmtId="172" fontId="6" fillId="0" borderId="51" xfId="17" applyNumberFormat="1" applyFont="1" applyFill="1" applyBorder="1" applyAlignment="1" applyProtection="1">
      <alignment horizontal="right" vertical="center" wrapText="1"/>
      <protection locked="0"/>
    </xf>
    <xf numFmtId="0" fontId="16" fillId="9" borderId="58" xfId="13" applyFont="1" applyFill="1" applyBorder="1" applyAlignment="1">
      <alignment horizontal="center" vertical="center"/>
    </xf>
    <xf numFmtId="0" fontId="16" fillId="9" borderId="59" xfId="13" applyFont="1" applyFill="1" applyBorder="1" applyAlignment="1">
      <alignment horizontal="center" vertical="center"/>
    </xf>
    <xf numFmtId="4" fontId="6" fillId="0" borderId="3" xfId="13" applyNumberFormat="1" applyFont="1" applyBorder="1" applyAlignment="1" applyProtection="1">
      <alignment horizontal="center" vertical="center"/>
      <protection locked="0"/>
    </xf>
    <xf numFmtId="4" fontId="6" fillId="0" borderId="5" xfId="13" applyNumberFormat="1" applyFont="1" applyBorder="1" applyAlignment="1" applyProtection="1">
      <alignment horizontal="center" vertical="center"/>
      <protection locked="0"/>
    </xf>
    <xf numFmtId="0" fontId="24" fillId="13" borderId="64" xfId="13" applyFont="1" applyFill="1" applyBorder="1" applyAlignment="1">
      <alignment horizontal="center" vertical="center" wrapText="1"/>
    </xf>
    <xf numFmtId="0" fontId="11" fillId="13" borderId="20" xfId="13" applyFont="1" applyFill="1" applyBorder="1" applyAlignment="1">
      <alignment horizontal="center"/>
    </xf>
    <xf numFmtId="0" fontId="11" fillId="13" borderId="63" xfId="13" applyFont="1" applyFill="1" applyBorder="1" applyAlignment="1">
      <alignment horizontal="center"/>
    </xf>
    <xf numFmtId="0" fontId="11" fillId="8" borderId="52" xfId="13" applyFont="1" applyFill="1" applyBorder="1" applyAlignment="1">
      <alignment horizontal="center" vertical="center" wrapText="1"/>
    </xf>
  </cellXfs>
  <cellStyles count="89">
    <cellStyle name="Millares" xfId="1" builtinId="3"/>
    <cellStyle name="Millares [0] 2" xfId="4" xr:uid="{00000000-0005-0000-0000-000001000000}"/>
    <cellStyle name="Millares 10" xfId="36" xr:uid="{00000000-0005-0000-0000-000002000000}"/>
    <cellStyle name="Millares 11" xfId="38" xr:uid="{00000000-0005-0000-0000-000003000000}"/>
    <cellStyle name="Millares 11 2" xfId="88" xr:uid="{0D3292E3-890E-4A5E-9930-58E482001BD7}"/>
    <cellStyle name="Millares 12" xfId="30" xr:uid="{00000000-0005-0000-0000-000004000000}"/>
    <cellStyle name="Millares 13" xfId="41" xr:uid="{00000000-0005-0000-0000-000005000000}"/>
    <cellStyle name="Millares 14" xfId="43" xr:uid="{00000000-0005-0000-0000-000006000000}"/>
    <cellStyle name="Millares 15" xfId="45" xr:uid="{00000000-0005-0000-0000-000007000000}"/>
    <cellStyle name="Millares 16" xfId="47" xr:uid="{00000000-0005-0000-0000-000008000000}"/>
    <cellStyle name="Millares 17" xfId="50" xr:uid="{00000000-0005-0000-0000-000009000000}"/>
    <cellStyle name="Millares 18" xfId="52" xr:uid="{00000000-0005-0000-0000-00000A000000}"/>
    <cellStyle name="Millares 19" xfId="54" xr:uid="{00000000-0005-0000-0000-00000B000000}"/>
    <cellStyle name="Millares 2" xfId="15" xr:uid="{00000000-0005-0000-0000-00000C000000}"/>
    <cellStyle name="Millares 2 2" xfId="69" xr:uid="{00000000-0005-0000-0000-00000D000000}"/>
    <cellStyle name="Millares 2 2 5" xfId="70" xr:uid="{00000000-0005-0000-0000-00000E000000}"/>
    <cellStyle name="Millares 2 3" xfId="80" xr:uid="{00000000-0005-0000-0000-00000F000000}"/>
    <cellStyle name="Millares 20" xfId="57" xr:uid="{00000000-0005-0000-0000-000010000000}"/>
    <cellStyle name="Millares 21" xfId="58" xr:uid="{00000000-0005-0000-0000-000011000000}"/>
    <cellStyle name="Millares 22" xfId="48" xr:uid="{00000000-0005-0000-0000-000012000000}"/>
    <cellStyle name="Millares 23" xfId="59" xr:uid="{00000000-0005-0000-0000-000013000000}"/>
    <cellStyle name="Millares 24" xfId="64" xr:uid="{00000000-0005-0000-0000-000014000000}"/>
    <cellStyle name="Millares 25" xfId="62" xr:uid="{00000000-0005-0000-0000-000015000000}"/>
    <cellStyle name="Millares 3" xfId="22" xr:uid="{00000000-0005-0000-0000-000016000000}"/>
    <cellStyle name="Millares 3 6" xfId="85" xr:uid="{0C45C945-C9FF-44A0-92A3-2D6657397272}"/>
    <cellStyle name="Millares 4" xfId="7" xr:uid="{00000000-0005-0000-0000-000017000000}"/>
    <cellStyle name="Millares 5" xfId="24" xr:uid="{00000000-0005-0000-0000-000018000000}"/>
    <cellStyle name="Millares 6" xfId="26" xr:uid="{00000000-0005-0000-0000-000019000000}"/>
    <cellStyle name="Millares 7" xfId="28" xr:uid="{00000000-0005-0000-0000-00001A000000}"/>
    <cellStyle name="Millares 8" xfId="32" xr:uid="{00000000-0005-0000-0000-00001B000000}"/>
    <cellStyle name="Millares 9" xfId="34" xr:uid="{00000000-0005-0000-0000-00001C000000}"/>
    <cellStyle name="Millares 9 2" xfId="76" xr:uid="{00000000-0005-0000-0000-00001D000000}"/>
    <cellStyle name="Millares_FORMULARIO 4 - M-OFERENTE PPTA ECONOMICA" xfId="87" xr:uid="{57052D19-F806-4EC8-99F8-C12FC64B5DE5}"/>
    <cellStyle name="Moneda [0] 2" xfId="3" xr:uid="{00000000-0005-0000-0000-00001F000000}"/>
    <cellStyle name="Moneda [0] 2 2" xfId="18" xr:uid="{00000000-0005-0000-0000-000020000000}"/>
    <cellStyle name="Moneda [0] 3" xfId="12" xr:uid="{00000000-0005-0000-0000-000021000000}"/>
    <cellStyle name="Moneda 10" xfId="33" xr:uid="{00000000-0005-0000-0000-000022000000}"/>
    <cellStyle name="Moneda 11" xfId="35" xr:uid="{00000000-0005-0000-0000-000023000000}"/>
    <cellStyle name="Moneda 12" xfId="37" xr:uid="{00000000-0005-0000-0000-000024000000}"/>
    <cellStyle name="Moneda 13" xfId="39" xr:uid="{00000000-0005-0000-0000-000025000000}"/>
    <cellStyle name="Moneda 14" xfId="40" xr:uid="{00000000-0005-0000-0000-000026000000}"/>
    <cellStyle name="Moneda 15" xfId="42" xr:uid="{00000000-0005-0000-0000-000027000000}"/>
    <cellStyle name="Moneda 16" xfId="44" xr:uid="{00000000-0005-0000-0000-000028000000}"/>
    <cellStyle name="Moneda 17" xfId="46" xr:uid="{00000000-0005-0000-0000-000029000000}"/>
    <cellStyle name="Moneda 18" xfId="49" xr:uid="{00000000-0005-0000-0000-00002A000000}"/>
    <cellStyle name="Moneda 19" xfId="51" xr:uid="{00000000-0005-0000-0000-00002B000000}"/>
    <cellStyle name="Moneda 2" xfId="17" xr:uid="{00000000-0005-0000-0000-00002C000000}"/>
    <cellStyle name="Moneda 2 2 2 2 2" xfId="84" xr:uid="{93B87147-EB3B-42A5-840B-0F802595E0C8}"/>
    <cellStyle name="Moneda 20" xfId="53" xr:uid="{00000000-0005-0000-0000-00002D000000}"/>
    <cellStyle name="Moneda 21" xfId="56" xr:uid="{00000000-0005-0000-0000-00002E000000}"/>
    <cellStyle name="Moneda 22" xfId="55" xr:uid="{00000000-0005-0000-0000-00002F000000}"/>
    <cellStyle name="Moneda 23" xfId="60" xr:uid="{00000000-0005-0000-0000-000030000000}"/>
    <cellStyle name="Moneda 24" xfId="61" xr:uid="{00000000-0005-0000-0000-000031000000}"/>
    <cellStyle name="Moneda 25" xfId="63" xr:uid="{00000000-0005-0000-0000-000032000000}"/>
    <cellStyle name="Moneda 26" xfId="65" xr:uid="{00000000-0005-0000-0000-000033000000}"/>
    <cellStyle name="Moneda 3" xfId="19" xr:uid="{00000000-0005-0000-0000-000034000000}"/>
    <cellStyle name="Moneda 3 2" xfId="71" xr:uid="{00000000-0005-0000-0000-000035000000}"/>
    <cellStyle name="Moneda 3 3" xfId="77" xr:uid="{00000000-0005-0000-0000-000036000000}"/>
    <cellStyle name="Moneda 4" xfId="21" xr:uid="{00000000-0005-0000-0000-000037000000}"/>
    <cellStyle name="Moneda 5" xfId="11" xr:uid="{00000000-0005-0000-0000-000038000000}"/>
    <cellStyle name="Moneda 6" xfId="25" xr:uid="{00000000-0005-0000-0000-000039000000}"/>
    <cellStyle name="Moneda 7" xfId="27" xr:uid="{00000000-0005-0000-0000-00003A000000}"/>
    <cellStyle name="Moneda 8" xfId="29" xr:uid="{00000000-0005-0000-0000-00003B000000}"/>
    <cellStyle name="Moneda 9" xfId="31" xr:uid="{00000000-0005-0000-0000-00003C000000}"/>
    <cellStyle name="Normal" xfId="0" builtinId="0"/>
    <cellStyle name="Normal 14" xfId="9" xr:uid="{00000000-0005-0000-0000-00003E000000}"/>
    <cellStyle name="Normal 2" xfId="13" xr:uid="{00000000-0005-0000-0000-00003F000000}"/>
    <cellStyle name="Normal 2 10 3" xfId="81" xr:uid="{ADF70A7D-7E21-4827-823A-194DFD7158B6}"/>
    <cellStyle name="Normal 2 2" xfId="67" xr:uid="{00000000-0005-0000-0000-000040000000}"/>
    <cellStyle name="Normal 2 2 2" xfId="86" xr:uid="{5C50A171-7B03-464E-8712-6FB4D7D189BA}"/>
    <cellStyle name="Normal 3" xfId="20" xr:uid="{00000000-0005-0000-0000-000041000000}"/>
    <cellStyle name="Normal 3 11" xfId="74" xr:uid="{00000000-0005-0000-0000-000042000000}"/>
    <cellStyle name="Normal 3 11 2" xfId="75" xr:uid="{00000000-0005-0000-0000-000043000000}"/>
    <cellStyle name="Normal 3 2" xfId="78" xr:uid="{00000000-0005-0000-0000-000044000000}"/>
    <cellStyle name="Normal 3 2 2" xfId="83" xr:uid="{C65149FF-258F-48CF-B78E-1E8BB0FAB948}"/>
    <cellStyle name="Normal 3 2 3" xfId="66" xr:uid="{00000000-0005-0000-0000-000045000000}"/>
    <cellStyle name="Normal 3 3" xfId="68" xr:uid="{00000000-0005-0000-0000-000046000000}"/>
    <cellStyle name="Normal 4" xfId="5" xr:uid="{00000000-0005-0000-0000-000047000000}"/>
    <cellStyle name="Normal 5 3" xfId="82" xr:uid="{6CEA05F8-2EFE-4845-9942-1E87E612B2D9}"/>
    <cellStyle name="Normal_modelo ACTA OBRA y MODIFICACION" xfId="79" xr:uid="{00000000-0005-0000-0000-000048000000}"/>
    <cellStyle name="Notas 2" xfId="14" xr:uid="{00000000-0005-0000-0000-000049000000}"/>
    <cellStyle name="Notas 3" xfId="6" xr:uid="{00000000-0005-0000-0000-00004A000000}"/>
    <cellStyle name="Porcentaje" xfId="2" builtinId="5"/>
    <cellStyle name="Porcentaje 2" xfId="16" xr:uid="{00000000-0005-0000-0000-00004C000000}"/>
    <cellStyle name="Porcentaje 2 2" xfId="72" xr:uid="{00000000-0005-0000-0000-00004D000000}"/>
    <cellStyle name="Porcentaje 3" xfId="23" xr:uid="{00000000-0005-0000-0000-00004E000000}"/>
    <cellStyle name="Porcentaje 4" xfId="8" xr:uid="{00000000-0005-0000-0000-00004F000000}"/>
    <cellStyle name="Porcentual 3 2 2" xfId="73" xr:uid="{00000000-0005-0000-0000-000050000000}"/>
    <cellStyle name="Porcentual 9" xfId="10" xr:uid="{00000000-0005-0000-0000-00005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externalLink" Target="externalLinks/externalLink15.xml"/><Relationship Id="rId39" Type="http://schemas.openxmlformats.org/officeDocument/2006/relationships/externalLink" Target="externalLinks/externalLink28.xml"/><Relationship Id="rId21" Type="http://schemas.openxmlformats.org/officeDocument/2006/relationships/externalLink" Target="externalLinks/externalLink10.xml"/><Relationship Id="rId34" Type="http://schemas.openxmlformats.org/officeDocument/2006/relationships/externalLink" Target="externalLinks/externalLink23.xml"/><Relationship Id="rId42" Type="http://schemas.openxmlformats.org/officeDocument/2006/relationships/externalLink" Target="externalLinks/externalLink31.xml"/><Relationship Id="rId47" Type="http://schemas.openxmlformats.org/officeDocument/2006/relationships/externalLink" Target="externalLinks/externalLink36.xml"/><Relationship Id="rId50" Type="http://schemas.openxmlformats.org/officeDocument/2006/relationships/externalLink" Target="externalLinks/externalLink39.xml"/><Relationship Id="rId55" Type="http://schemas.openxmlformats.org/officeDocument/2006/relationships/externalLink" Target="externalLinks/externalLink4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5.xml"/><Relationship Id="rId29" Type="http://schemas.openxmlformats.org/officeDocument/2006/relationships/externalLink" Target="externalLinks/externalLink18.xml"/><Relationship Id="rId11" Type="http://schemas.openxmlformats.org/officeDocument/2006/relationships/worksheet" Target="worksheets/sheet11.xml"/><Relationship Id="rId24" Type="http://schemas.openxmlformats.org/officeDocument/2006/relationships/externalLink" Target="externalLinks/externalLink13.xml"/><Relationship Id="rId32" Type="http://schemas.openxmlformats.org/officeDocument/2006/relationships/externalLink" Target="externalLinks/externalLink21.xml"/><Relationship Id="rId37" Type="http://schemas.openxmlformats.org/officeDocument/2006/relationships/externalLink" Target="externalLinks/externalLink26.xml"/><Relationship Id="rId40" Type="http://schemas.openxmlformats.org/officeDocument/2006/relationships/externalLink" Target="externalLinks/externalLink29.xml"/><Relationship Id="rId45" Type="http://schemas.openxmlformats.org/officeDocument/2006/relationships/externalLink" Target="externalLinks/externalLink34.xml"/><Relationship Id="rId53" Type="http://schemas.openxmlformats.org/officeDocument/2006/relationships/externalLink" Target="externalLinks/externalLink42.xml"/><Relationship Id="rId58"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calcChain" Target="calcChain.xml"/><Relationship Id="rId19" Type="http://schemas.openxmlformats.org/officeDocument/2006/relationships/externalLink" Target="externalLinks/externalLink8.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43" Type="http://schemas.openxmlformats.org/officeDocument/2006/relationships/externalLink" Target="externalLinks/externalLink32.xml"/><Relationship Id="rId48" Type="http://schemas.openxmlformats.org/officeDocument/2006/relationships/externalLink" Target="externalLinks/externalLink37.xml"/><Relationship Id="rId56" Type="http://schemas.openxmlformats.org/officeDocument/2006/relationships/externalLink" Target="externalLinks/externalLink45.xml"/><Relationship Id="rId8" Type="http://schemas.openxmlformats.org/officeDocument/2006/relationships/worksheet" Target="worksheets/sheet8.xml"/><Relationship Id="rId51" Type="http://schemas.openxmlformats.org/officeDocument/2006/relationships/externalLink" Target="externalLinks/externalLink40.xml"/><Relationship Id="rId3" Type="http://schemas.openxmlformats.org/officeDocument/2006/relationships/worksheet" Target="worksheets/sheet3.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externalLink" Target="externalLinks/externalLink22.xml"/><Relationship Id="rId38" Type="http://schemas.openxmlformats.org/officeDocument/2006/relationships/externalLink" Target="externalLinks/externalLink27.xml"/><Relationship Id="rId46" Type="http://schemas.openxmlformats.org/officeDocument/2006/relationships/externalLink" Target="externalLinks/externalLink35.xml"/><Relationship Id="rId59" Type="http://schemas.openxmlformats.org/officeDocument/2006/relationships/styles" Target="styles.xml"/><Relationship Id="rId20" Type="http://schemas.openxmlformats.org/officeDocument/2006/relationships/externalLink" Target="externalLinks/externalLink9.xml"/><Relationship Id="rId41" Type="http://schemas.openxmlformats.org/officeDocument/2006/relationships/externalLink" Target="externalLinks/externalLink30.xml"/><Relationship Id="rId54" Type="http://schemas.openxmlformats.org/officeDocument/2006/relationships/externalLink" Target="externalLinks/externalLink4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36" Type="http://schemas.openxmlformats.org/officeDocument/2006/relationships/externalLink" Target="externalLinks/externalLink25.xml"/><Relationship Id="rId49" Type="http://schemas.openxmlformats.org/officeDocument/2006/relationships/externalLink" Target="externalLinks/externalLink38.xml"/><Relationship Id="rId57" Type="http://schemas.openxmlformats.org/officeDocument/2006/relationships/externalLink" Target="externalLinks/externalLink46.xml"/><Relationship Id="rId10" Type="http://schemas.openxmlformats.org/officeDocument/2006/relationships/worksheet" Target="worksheets/sheet10.xml"/><Relationship Id="rId31" Type="http://schemas.openxmlformats.org/officeDocument/2006/relationships/externalLink" Target="externalLinks/externalLink20.xml"/><Relationship Id="rId44" Type="http://schemas.openxmlformats.org/officeDocument/2006/relationships/externalLink" Target="externalLinks/externalLink33.xml"/><Relationship Id="rId52" Type="http://schemas.openxmlformats.org/officeDocument/2006/relationships/externalLink" Target="externalLinks/externalLink41.xml"/><Relationship Id="rId6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hyperlink" Target="#&#205;NDICE!&#193;rea_de_impresi&#243;n"/><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7</xdr:col>
      <xdr:colOff>2000250</xdr:colOff>
      <xdr:row>1</xdr:row>
      <xdr:rowOff>123825</xdr:rowOff>
    </xdr:from>
    <xdr:to>
      <xdr:col>7</xdr:col>
      <xdr:colOff>2905125</xdr:colOff>
      <xdr:row>4</xdr:row>
      <xdr:rowOff>0</xdr:rowOff>
    </xdr:to>
    <xdr:pic>
      <xdr:nvPicPr>
        <xdr:cNvPr id="2" name="Imagen 1" descr="http://www.presidencia.gov.co/prensa_new/historia/escudo.jpg">
          <a:extLst>
            <a:ext uri="{FF2B5EF4-FFF2-40B4-BE49-F238E27FC236}">
              <a16:creationId xmlns:a16="http://schemas.microsoft.com/office/drawing/2014/main" id="{1A38F656-042B-4CF0-8592-454D56E3406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182225" y="323850"/>
          <a:ext cx="0" cy="504825"/>
        </a:xfrm>
        <a:prstGeom prst="rect">
          <a:avLst/>
        </a:prstGeom>
        <a:noFill/>
        <a:ln w="9525">
          <a:noFill/>
          <a:miter lim="800000"/>
          <a:headEnd/>
          <a:tailEnd/>
        </a:ln>
      </xdr:spPr>
    </xdr:pic>
    <xdr:clientData/>
  </xdr:twoCellAnchor>
  <xdr:oneCellAnchor>
    <xdr:from>
      <xdr:col>1</xdr:col>
      <xdr:colOff>242455</xdr:colOff>
      <xdr:row>1</xdr:row>
      <xdr:rowOff>69274</xdr:rowOff>
    </xdr:from>
    <xdr:ext cx="1907473" cy="888542"/>
    <xdr:pic>
      <xdr:nvPicPr>
        <xdr:cNvPr id="3" name="Imagen 2">
          <a:extLst>
            <a:ext uri="{FF2B5EF4-FFF2-40B4-BE49-F238E27FC236}">
              <a16:creationId xmlns:a16="http://schemas.microsoft.com/office/drawing/2014/main" id="{60F653B7-1F9B-4057-B486-EB2A6F34DDC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6280" y="269299"/>
          <a:ext cx="1907473" cy="88854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twoCellAnchor>
    <xdr:from>
      <xdr:col>7</xdr:col>
      <xdr:colOff>2000250</xdr:colOff>
      <xdr:row>1</xdr:row>
      <xdr:rowOff>123825</xdr:rowOff>
    </xdr:from>
    <xdr:to>
      <xdr:col>7</xdr:col>
      <xdr:colOff>2905125</xdr:colOff>
      <xdr:row>4</xdr:row>
      <xdr:rowOff>0</xdr:rowOff>
    </xdr:to>
    <xdr:pic>
      <xdr:nvPicPr>
        <xdr:cNvPr id="4" name="Imagen 3" descr="http://www.presidencia.gov.co/prensa_new/historia/escudo.jpg">
          <a:extLst>
            <a:ext uri="{FF2B5EF4-FFF2-40B4-BE49-F238E27FC236}">
              <a16:creationId xmlns:a16="http://schemas.microsoft.com/office/drawing/2014/main" id="{9325255C-D569-4437-857A-473CFFC7EFB2}"/>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925425" y="571500"/>
          <a:ext cx="0" cy="504825"/>
        </a:xfrm>
        <a:prstGeom prst="rect">
          <a:avLst/>
        </a:prstGeom>
        <a:noFill/>
        <a:ln w="9525">
          <a:noFill/>
          <a:miter lim="800000"/>
          <a:headEnd/>
          <a:tailEnd/>
        </a:ln>
      </xdr:spPr>
    </xdr:pic>
    <xdr:clientData/>
  </xdr:twoCellAnchor>
  <xdr:oneCellAnchor>
    <xdr:from>
      <xdr:col>1</xdr:col>
      <xdr:colOff>242455</xdr:colOff>
      <xdr:row>1</xdr:row>
      <xdr:rowOff>69274</xdr:rowOff>
    </xdr:from>
    <xdr:ext cx="1907473" cy="888542"/>
    <xdr:pic>
      <xdr:nvPicPr>
        <xdr:cNvPr id="5" name="Imagen 4">
          <a:extLst>
            <a:ext uri="{FF2B5EF4-FFF2-40B4-BE49-F238E27FC236}">
              <a16:creationId xmlns:a16="http://schemas.microsoft.com/office/drawing/2014/main" id="{B5E364BF-90BB-4E30-9D06-C128B5B92F9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9"/>
          <a:ext cx="1907473" cy="88854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59532</xdr:colOff>
      <xdr:row>0</xdr:row>
      <xdr:rowOff>71437</xdr:rowOff>
    </xdr:from>
    <xdr:ext cx="1328667" cy="557351"/>
    <xdr:pic>
      <xdr:nvPicPr>
        <xdr:cNvPr id="2" name="Imagen 1">
          <a:extLst>
            <a:ext uri="{FF2B5EF4-FFF2-40B4-BE49-F238E27FC236}">
              <a16:creationId xmlns:a16="http://schemas.microsoft.com/office/drawing/2014/main" id="{B883F138-968C-45CE-8CCF-1F618ADC3187}"/>
            </a:ext>
          </a:extLst>
        </xdr:cNvPr>
        <xdr:cNvPicPr>
          <a:picLocks noChangeAspect="1"/>
        </xdr:cNvPicPr>
      </xdr:nvPicPr>
      <xdr:blipFill>
        <a:blip xmlns:r="http://schemas.openxmlformats.org/officeDocument/2006/relationships" r:embed="rId1"/>
        <a:stretch>
          <a:fillRect/>
        </a:stretch>
      </xdr:blipFill>
      <xdr:spPr>
        <a:xfrm>
          <a:off x="10498932" y="71437"/>
          <a:ext cx="1328667" cy="557351"/>
        </a:xfrm>
        <a:prstGeom prst="rect">
          <a:avLst/>
        </a:prstGeom>
      </xdr:spPr>
    </xdr:pic>
    <xdr:clientData/>
  </xdr:oneCellAnchor>
  <xdr:twoCellAnchor>
    <xdr:from>
      <xdr:col>1</xdr:col>
      <xdr:colOff>446313</xdr:colOff>
      <xdr:row>0</xdr:row>
      <xdr:rowOff>97972</xdr:rowOff>
    </xdr:from>
    <xdr:to>
      <xdr:col>2</xdr:col>
      <xdr:colOff>665387</xdr:colOff>
      <xdr:row>4</xdr:row>
      <xdr:rowOff>152250</xdr:rowOff>
    </xdr:to>
    <xdr:sp macro="" textlink="">
      <xdr:nvSpPr>
        <xdr:cNvPr id="3" name="2 Rectángulo redondeado">
          <a:hlinkClick xmlns:r="http://schemas.openxmlformats.org/officeDocument/2006/relationships" r:id="rId2"/>
          <a:extLst>
            <a:ext uri="{FF2B5EF4-FFF2-40B4-BE49-F238E27FC236}">
              <a16:creationId xmlns:a16="http://schemas.microsoft.com/office/drawing/2014/main" id="{799EDD79-8F3C-4B1D-94CA-E0B3FDDE6F5C}"/>
            </a:ext>
            <a:ext uri="{147F2762-F138-4A5C-976F-8EAC2B608ADB}">
              <a16:predDERef xmlns:a16="http://schemas.microsoft.com/office/drawing/2014/main" pred="{D1670FBE-0541-4B7A-AC0B-C919B747E54D}"/>
            </a:ext>
          </a:extLst>
        </xdr:cNvPr>
        <xdr:cNvSpPr/>
      </xdr:nvSpPr>
      <xdr:spPr>
        <a:xfrm>
          <a:off x="646338" y="97972"/>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89DBFA9E-918D-4C80-8F6B-E458108099A8}"/>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898191B7-6887-4BE4-8C58-98CC3A78256B}"/>
            </a:ext>
          </a:extLst>
        </xdr:cNvPr>
        <xdr:cNvPicPr>
          <a:picLocks noChangeAspect="1"/>
        </xdr:cNvPicPr>
      </xdr:nvPicPr>
      <xdr:blipFill>
        <a:blip xmlns:r="http://schemas.openxmlformats.org/officeDocument/2006/relationships" r:embed="rId1"/>
        <a:stretch>
          <a:fillRect/>
        </a:stretch>
      </xdr:blipFill>
      <xdr:spPr>
        <a:xfrm>
          <a:off x="10498932" y="71437"/>
          <a:ext cx="1328667" cy="557351"/>
        </a:xfrm>
        <a:prstGeom prst="rect">
          <a:avLst/>
        </a:prstGeom>
      </xdr:spPr>
    </xdr:pic>
    <xdr:clientData/>
  </xdr:oneCellAnchor>
  <xdr:twoCellAnchor>
    <xdr:from>
      <xdr:col>1</xdr:col>
      <xdr:colOff>522515</xdr:colOff>
      <xdr:row>0</xdr:row>
      <xdr:rowOff>76200</xdr:rowOff>
    </xdr:from>
    <xdr:to>
      <xdr:col>2</xdr:col>
      <xdr:colOff>741589</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395AC228-DB2C-4CAD-82B6-95A61A1594F4}"/>
            </a:ext>
            <a:ext uri="{147F2762-F138-4A5C-976F-8EAC2B608ADB}">
              <a16:predDERef xmlns:a16="http://schemas.microsoft.com/office/drawing/2014/main" pred="{D1670FBE-0541-4B7A-AC0B-C919B747E54D}"/>
            </a:ext>
          </a:extLst>
        </xdr:cNvPr>
        <xdr:cNvSpPr/>
      </xdr:nvSpPr>
      <xdr:spPr>
        <a:xfrm>
          <a:off x="722540" y="76200"/>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3B8AF1D2-0AC5-40D7-A28C-A1260382198F}"/>
            </a:ext>
          </a:extLst>
        </xdr:cNvPr>
        <xdr:cNvSpPr/>
      </xdr:nvSpPr>
      <xdr:spPr bwMode="auto">
        <a:xfrm>
          <a:off x="276225" y="257175"/>
          <a:ext cx="790575" cy="6953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3F2D23E7-CD55-41C3-A0A0-EEC0757D9D9E}"/>
            </a:ext>
          </a:extLst>
        </xdr:cNvPr>
        <xdr:cNvPicPr>
          <a:picLocks noChangeAspect="1"/>
        </xdr:cNvPicPr>
      </xdr:nvPicPr>
      <xdr:blipFill>
        <a:blip xmlns:r="http://schemas.openxmlformats.org/officeDocument/2006/relationships" r:embed="rId1"/>
        <a:stretch>
          <a:fillRect/>
        </a:stretch>
      </xdr:blipFill>
      <xdr:spPr>
        <a:xfrm>
          <a:off x="10498932" y="71437"/>
          <a:ext cx="1328667" cy="557351"/>
        </a:xfrm>
        <a:prstGeom prst="rect">
          <a:avLst/>
        </a:prstGeom>
      </xdr:spPr>
    </xdr:pic>
    <xdr:clientData/>
  </xdr:oneCellAnchor>
  <xdr:twoCellAnchor>
    <xdr:from>
      <xdr:col>1</xdr:col>
      <xdr:colOff>587829</xdr:colOff>
      <xdr:row>0</xdr:row>
      <xdr:rowOff>65315</xdr:rowOff>
    </xdr:from>
    <xdr:to>
      <xdr:col>3</xdr:col>
      <xdr:colOff>12246</xdr:colOff>
      <xdr:row>4</xdr:row>
      <xdr:rowOff>119593</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DC24434F-A683-463D-BCD8-980C7BB70F2E}"/>
            </a:ext>
            <a:ext uri="{147F2762-F138-4A5C-976F-8EAC2B608ADB}">
              <a16:predDERef xmlns:a16="http://schemas.microsoft.com/office/drawing/2014/main" pred="{D1670FBE-0541-4B7A-AC0B-C919B747E54D}"/>
            </a:ext>
          </a:extLst>
        </xdr:cNvPr>
        <xdr:cNvSpPr/>
      </xdr:nvSpPr>
      <xdr:spPr>
        <a:xfrm>
          <a:off x="787854" y="65315"/>
          <a:ext cx="1148442" cy="816278"/>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1E27FBE8-07B5-4ED5-B95C-469183EC65A2}"/>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ECFD2BEE-BEDC-4E5E-B821-B5DDE784FADD}"/>
            </a:ext>
          </a:extLst>
        </xdr:cNvPr>
        <xdr:cNvPicPr>
          <a:picLocks noChangeAspect="1"/>
        </xdr:cNvPicPr>
      </xdr:nvPicPr>
      <xdr:blipFill>
        <a:blip xmlns:r="http://schemas.openxmlformats.org/officeDocument/2006/relationships" r:embed="rId1"/>
        <a:stretch>
          <a:fillRect/>
        </a:stretch>
      </xdr:blipFill>
      <xdr:spPr>
        <a:xfrm>
          <a:off x="10498932" y="71437"/>
          <a:ext cx="1328667" cy="557351"/>
        </a:xfrm>
        <a:prstGeom prst="rect">
          <a:avLst/>
        </a:prstGeom>
      </xdr:spPr>
    </xdr:pic>
    <xdr:clientData/>
  </xdr:oneCellAnchor>
  <xdr:twoCellAnchor>
    <xdr:from>
      <xdr:col>1</xdr:col>
      <xdr:colOff>435429</xdr:colOff>
      <xdr:row>0</xdr:row>
      <xdr:rowOff>76200</xdr:rowOff>
    </xdr:from>
    <xdr:to>
      <xdr:col>2</xdr:col>
      <xdr:colOff>654503</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5015E63C-8DBC-4260-B4B1-D43B00496ED1}"/>
            </a:ext>
            <a:ext uri="{147F2762-F138-4A5C-976F-8EAC2B608ADB}">
              <a16:predDERef xmlns:a16="http://schemas.microsoft.com/office/drawing/2014/main" pred="{D1670FBE-0541-4B7A-AC0B-C919B747E54D}"/>
            </a:ext>
          </a:extLst>
        </xdr:cNvPr>
        <xdr:cNvSpPr/>
      </xdr:nvSpPr>
      <xdr:spPr>
        <a:xfrm>
          <a:off x="635454" y="76200"/>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E77282FE-7994-4CAA-8756-B7666C737BB6}"/>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4C2CD153-74E2-41BD-B958-A62DB1FBBB73}"/>
            </a:ext>
          </a:extLst>
        </xdr:cNvPr>
        <xdr:cNvPicPr>
          <a:picLocks noChangeAspect="1"/>
        </xdr:cNvPicPr>
      </xdr:nvPicPr>
      <xdr:blipFill>
        <a:blip xmlns:r="http://schemas.openxmlformats.org/officeDocument/2006/relationships" r:embed="rId1"/>
        <a:stretch>
          <a:fillRect/>
        </a:stretch>
      </xdr:blipFill>
      <xdr:spPr>
        <a:xfrm>
          <a:off x="10498932" y="71437"/>
          <a:ext cx="1328667" cy="557351"/>
        </a:xfrm>
        <a:prstGeom prst="rect">
          <a:avLst/>
        </a:prstGeom>
      </xdr:spPr>
    </xdr:pic>
    <xdr:clientData/>
  </xdr:oneCellAnchor>
  <xdr:twoCellAnchor>
    <xdr:from>
      <xdr:col>1</xdr:col>
      <xdr:colOff>468085</xdr:colOff>
      <xdr:row>0</xdr:row>
      <xdr:rowOff>87085</xdr:rowOff>
    </xdr:from>
    <xdr:to>
      <xdr:col>2</xdr:col>
      <xdr:colOff>687159</xdr:colOff>
      <xdr:row>4</xdr:row>
      <xdr:rowOff>141363</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7962ABD2-B67A-4984-99DC-7A98A88865E4}"/>
            </a:ext>
            <a:ext uri="{147F2762-F138-4A5C-976F-8EAC2B608ADB}">
              <a16:predDERef xmlns:a16="http://schemas.microsoft.com/office/drawing/2014/main" pred="{D1670FBE-0541-4B7A-AC0B-C919B747E54D}"/>
            </a:ext>
          </a:extLst>
        </xdr:cNvPr>
        <xdr:cNvSpPr/>
      </xdr:nvSpPr>
      <xdr:spPr>
        <a:xfrm>
          <a:off x="668110" y="87085"/>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83D20AA8-E8EC-47D5-BD77-963BD8119BBC}"/>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D8DAF3AB-73A1-4617-BD63-7664717EBC30}"/>
            </a:ext>
          </a:extLst>
        </xdr:cNvPr>
        <xdr:cNvPicPr>
          <a:picLocks noChangeAspect="1"/>
        </xdr:cNvPicPr>
      </xdr:nvPicPr>
      <xdr:blipFill>
        <a:blip xmlns:r="http://schemas.openxmlformats.org/officeDocument/2006/relationships" r:embed="rId1"/>
        <a:stretch>
          <a:fillRect/>
        </a:stretch>
      </xdr:blipFill>
      <xdr:spPr>
        <a:xfrm>
          <a:off x="10498932" y="71437"/>
          <a:ext cx="1328667" cy="557351"/>
        </a:xfrm>
        <a:prstGeom prst="rect">
          <a:avLst/>
        </a:prstGeom>
      </xdr:spPr>
    </xdr:pic>
    <xdr:clientData/>
  </xdr:oneCellAnchor>
  <xdr:twoCellAnchor>
    <xdr:from>
      <xdr:col>1</xdr:col>
      <xdr:colOff>435429</xdr:colOff>
      <xdr:row>0</xdr:row>
      <xdr:rowOff>76200</xdr:rowOff>
    </xdr:from>
    <xdr:to>
      <xdr:col>2</xdr:col>
      <xdr:colOff>654503</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3881F80E-8BD5-42CC-8F10-379ED4553DF4}"/>
            </a:ext>
            <a:ext uri="{147F2762-F138-4A5C-976F-8EAC2B608ADB}">
              <a16:predDERef xmlns:a16="http://schemas.microsoft.com/office/drawing/2014/main" pred="{D1670FBE-0541-4B7A-AC0B-C919B747E54D}"/>
            </a:ext>
          </a:extLst>
        </xdr:cNvPr>
        <xdr:cNvSpPr/>
      </xdr:nvSpPr>
      <xdr:spPr>
        <a:xfrm>
          <a:off x="635454" y="76200"/>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8B01477A-FDD9-4DEF-8767-62EC660FA70D}"/>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EDF494C7-BAB2-4E3B-BF2D-D322AEAE653B}"/>
            </a:ext>
          </a:extLst>
        </xdr:cNvPr>
        <xdr:cNvPicPr>
          <a:picLocks noChangeAspect="1"/>
        </xdr:cNvPicPr>
      </xdr:nvPicPr>
      <xdr:blipFill>
        <a:blip xmlns:r="http://schemas.openxmlformats.org/officeDocument/2006/relationships" r:embed="rId1"/>
        <a:stretch>
          <a:fillRect/>
        </a:stretch>
      </xdr:blipFill>
      <xdr:spPr>
        <a:xfrm>
          <a:off x="10498932" y="71437"/>
          <a:ext cx="1328667" cy="557351"/>
        </a:xfrm>
        <a:prstGeom prst="rect">
          <a:avLst/>
        </a:prstGeom>
      </xdr:spPr>
    </xdr:pic>
    <xdr:clientData/>
  </xdr:oneCellAnchor>
  <xdr:twoCellAnchor>
    <xdr:from>
      <xdr:col>1</xdr:col>
      <xdr:colOff>435429</xdr:colOff>
      <xdr:row>0</xdr:row>
      <xdr:rowOff>76200</xdr:rowOff>
    </xdr:from>
    <xdr:to>
      <xdr:col>2</xdr:col>
      <xdr:colOff>654503</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1B630F53-D57C-48F1-85C2-BCDBE7D7EAA9}"/>
            </a:ext>
            <a:ext uri="{147F2762-F138-4A5C-976F-8EAC2B608ADB}">
              <a16:predDERef xmlns:a16="http://schemas.microsoft.com/office/drawing/2014/main" pred="{D1670FBE-0541-4B7A-AC0B-C919B747E54D}"/>
            </a:ext>
          </a:extLst>
        </xdr:cNvPr>
        <xdr:cNvSpPr/>
      </xdr:nvSpPr>
      <xdr:spPr>
        <a:xfrm>
          <a:off x="635454" y="76200"/>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58E0CA0F-A34F-4293-BAEA-3BD6603CB9EA}"/>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C3D0817B-3857-449A-8CAB-A9446C1E62DE}"/>
            </a:ext>
          </a:extLst>
        </xdr:cNvPr>
        <xdr:cNvPicPr>
          <a:picLocks noChangeAspect="1"/>
        </xdr:cNvPicPr>
      </xdr:nvPicPr>
      <xdr:blipFill>
        <a:blip xmlns:r="http://schemas.openxmlformats.org/officeDocument/2006/relationships" r:embed="rId1"/>
        <a:stretch>
          <a:fillRect/>
        </a:stretch>
      </xdr:blipFill>
      <xdr:spPr>
        <a:xfrm>
          <a:off x="10422732" y="71437"/>
          <a:ext cx="1328667" cy="557351"/>
        </a:xfrm>
        <a:prstGeom prst="rect">
          <a:avLst/>
        </a:prstGeom>
      </xdr:spPr>
    </xdr:pic>
    <xdr:clientData/>
  </xdr:oneCellAnchor>
  <xdr:twoCellAnchor>
    <xdr:from>
      <xdr:col>1</xdr:col>
      <xdr:colOff>500743</xdr:colOff>
      <xdr:row>0</xdr:row>
      <xdr:rowOff>87086</xdr:rowOff>
    </xdr:from>
    <xdr:to>
      <xdr:col>2</xdr:col>
      <xdr:colOff>719817</xdr:colOff>
      <xdr:row>4</xdr:row>
      <xdr:rowOff>141364</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AF2EB98F-7D44-436D-9D36-52A63E5069B9}"/>
            </a:ext>
            <a:ext uri="{147F2762-F138-4A5C-976F-8EAC2B608ADB}">
              <a16:predDERef xmlns:a16="http://schemas.microsoft.com/office/drawing/2014/main" pred="{D1670FBE-0541-4B7A-AC0B-C919B747E54D}"/>
            </a:ext>
          </a:extLst>
        </xdr:cNvPr>
        <xdr:cNvSpPr/>
      </xdr:nvSpPr>
      <xdr:spPr>
        <a:xfrm>
          <a:off x="700768" y="87086"/>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14DE4302-4CC2-4D9D-BFCB-CA9E7DEFB840}"/>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5F440246-E8BA-4F2A-98C0-4CC1812B8EFC}"/>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A9E6731A-FC47-4950-AE90-3EED41427550}"/>
            </a:ext>
          </a:extLst>
        </xdr:cNvPr>
        <xdr:cNvPicPr>
          <a:picLocks noChangeAspect="1"/>
        </xdr:cNvPicPr>
      </xdr:nvPicPr>
      <xdr:blipFill>
        <a:blip xmlns:r="http://schemas.openxmlformats.org/officeDocument/2006/relationships" r:embed="rId1"/>
        <a:stretch>
          <a:fillRect/>
        </a:stretch>
      </xdr:blipFill>
      <xdr:spPr>
        <a:xfrm>
          <a:off x="10498932" y="71437"/>
          <a:ext cx="1328667" cy="557351"/>
        </a:xfrm>
        <a:prstGeom prst="rect">
          <a:avLst/>
        </a:prstGeom>
      </xdr:spPr>
    </xdr:pic>
    <xdr:clientData/>
  </xdr:oneCellAnchor>
  <xdr:twoCellAnchor>
    <xdr:from>
      <xdr:col>1</xdr:col>
      <xdr:colOff>446314</xdr:colOff>
      <xdr:row>0</xdr:row>
      <xdr:rowOff>65315</xdr:rowOff>
    </xdr:from>
    <xdr:to>
      <xdr:col>2</xdr:col>
      <xdr:colOff>665388</xdr:colOff>
      <xdr:row>4</xdr:row>
      <xdr:rowOff>119593</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DC33673-96D7-42E8-B537-F5A3726CDCA7}"/>
            </a:ext>
            <a:ext uri="{147F2762-F138-4A5C-976F-8EAC2B608ADB}">
              <a16:predDERef xmlns:a16="http://schemas.microsoft.com/office/drawing/2014/main" pred="{D1670FBE-0541-4B7A-AC0B-C919B747E54D}"/>
            </a:ext>
          </a:extLst>
        </xdr:cNvPr>
        <xdr:cNvSpPr/>
      </xdr:nvSpPr>
      <xdr:spPr>
        <a:xfrm>
          <a:off x="646339" y="65315"/>
          <a:ext cx="1171574" cy="65435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mapale/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Users\LENOVO\Google%20Drive\13%20NECESIDADES%20DE%20LA%20VIA\PUNTOS%20CRITICOS\6507%20-%20PR34+0500%20-%20HUNDIMIENTO%20-%20PUNTO%20CRITICO.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AVICOL\MSOFFICE\LICITAR\analisis%20del%20AIU\AIU.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forme%20trimestral%2010-Dic-08\invmeta\INFORMES\infabr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dministrador\documentos%20amv\Users\PERSONAL\Desktop\NECESIDADES%206405-6115%202021-2024\NECESIDADES%206504_2021-2024.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AMV-02-BOL\EST.V&#205;A%20CRIT.TECNICO%20AMB-BOL-02\DICIEMBRE-2008\EST.V&#205;A%20CRITERIO%20TECNICO%2090BLB.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EST.V&#205;A%20CRITERIO%20TECNIC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LENOVO\Google%20Drive\10%20INFORMES%20AMV\INFORMES%20TRIMESTRALES\TRIMESTRAL%20%234%20-%2001%20OCT%20-%2031%20DIC%20-%202020\TRIMESTRAL%20%234%20-%2001%20OCT-%2031%20DIC%20%202020%20AMV%20G4%20(Autoguardado).xlsb"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AMV%20GRUPO2-05\presupuestos\ajuste%20presupuestos\$%20PR20%20al%20PR23.XLS"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Desktop/APU_5002_META__CAPITAL_2022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CABG"/>
      <sheetName val="G&amp;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TORTA EST"/>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PRESU"/>
      <sheetName val="Indicadores Y Listas"/>
      <sheetName val="ó&gt;"/>
      <sheetName val="ó&gt;?_x0001_???j0$?#???j.$?#???L_x0012_Óu????"/>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MYE OBRA"/>
      <sheetName val="SNP7 Anclajes pasivos6j_x0000_"/>
      <sheetName val="Hoja3"/>
      <sheetName val="Hoja2"/>
      <sheetName val="Transportes"/>
      <sheetName val="Grafico Avance"/>
      <sheetName val="RESISTENCIA_"/>
      <sheetName val="Memorias"/>
      <sheetName val="CANOBRA"/>
      <sheetName val="INCREMENTOS"/>
      <sheetName val="LISTMATE"/>
      <sheetName val="MATERIALES"/>
      <sheetName val="CONSTANTES"/>
      <sheetName val="LISTAS"/>
      <sheetName val="CONSTANTES_"/>
      <sheetName val="41"/>
      <sheetName val="Accidentalidad"/>
      <sheetName val="Causa Posible"/>
      <sheetName val="Base de Datos"/>
      <sheetName val="BASE DE DATOS DE PRECI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LISTA"/>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aral. 1"/>
      <sheetName val="Paral. 2"/>
      <sheetName val="Paral. 3"/>
      <sheetName val="Paral.4"/>
      <sheetName val="Skid Lifting Lug"/>
      <sheetName val="CABLE CONTROL"/>
      <sheetName val="AMOBLAMINETO"/>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Lista ICCU"/>
      <sheetName val="&quot;PAGA&quot;"/>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ow r="2">
          <cell r="A2">
            <v>0</v>
          </cell>
        </row>
      </sheetData>
      <sheetData sheetId="1038">
        <row r="2">
          <cell r="A2">
            <v>0</v>
          </cell>
        </row>
      </sheetData>
      <sheetData sheetId="1039">
        <row r="2">
          <cell r="A2">
            <v>0</v>
          </cell>
        </row>
      </sheetData>
      <sheetData sheetId="1040">
        <row r="2">
          <cell r="A2">
            <v>0</v>
          </cell>
        </row>
      </sheetData>
      <sheetData sheetId="1041" refreshError="1"/>
      <sheetData sheetId="1042">
        <row r="2">
          <cell r="A2">
            <v>0</v>
          </cell>
        </row>
      </sheetData>
      <sheetData sheetId="1043">
        <row r="2">
          <cell r="A2">
            <v>0</v>
          </cell>
        </row>
      </sheetData>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sheetData sheetId="1059">
        <row r="2">
          <cell r="A2">
            <v>0</v>
          </cell>
        </row>
      </sheetData>
      <sheetData sheetId="1060" refreshError="1"/>
      <sheetData sheetId="1061" refreshError="1"/>
      <sheetData sheetId="1062" refreshError="1"/>
      <sheetData sheetId="1063" refreshError="1"/>
      <sheetData sheetId="1064"/>
      <sheetData sheetId="1065"/>
      <sheetData sheetId="1066">
        <row r="2">
          <cell r="A2">
            <v>0</v>
          </cell>
        </row>
      </sheetData>
      <sheetData sheetId="1067">
        <row r="2">
          <cell r="A2">
            <v>0</v>
          </cell>
        </row>
      </sheetData>
      <sheetData sheetId="1068">
        <row r="2">
          <cell r="A2">
            <v>0</v>
          </cell>
        </row>
      </sheetData>
      <sheetData sheetId="1069"/>
      <sheetData sheetId="1070"/>
      <sheetData sheetId="1071">
        <row r="2">
          <cell r="A2">
            <v>0</v>
          </cell>
        </row>
      </sheetData>
      <sheetData sheetId="1072"/>
      <sheetData sheetId="1073"/>
      <sheetData sheetId="1074">
        <row r="2">
          <cell r="A2">
            <v>0</v>
          </cell>
        </row>
      </sheetData>
      <sheetData sheetId="1075">
        <row r="2">
          <cell r="A2">
            <v>0</v>
          </cell>
        </row>
      </sheetData>
      <sheetData sheetId="1076"/>
      <sheetData sheetId="1077"/>
      <sheetData sheetId="1078"/>
      <sheetData sheetId="1079">
        <row r="2">
          <cell r="A2">
            <v>0</v>
          </cell>
        </row>
      </sheetData>
      <sheetData sheetId="1080"/>
      <sheetData sheetId="1081"/>
      <sheetData sheetId="1082">
        <row r="2">
          <cell r="A2">
            <v>0</v>
          </cell>
        </row>
      </sheetData>
      <sheetData sheetId="1083">
        <row r="2">
          <cell r="A2">
            <v>0</v>
          </cell>
        </row>
      </sheetData>
      <sheetData sheetId="1084"/>
      <sheetData sheetId="1085"/>
      <sheetData sheetId="1086"/>
      <sheetData sheetId="1087">
        <row r="2">
          <cell r="A2">
            <v>0</v>
          </cell>
        </row>
      </sheetData>
      <sheetData sheetId="1088"/>
      <sheetData sheetId="1089"/>
      <sheetData sheetId="1090">
        <row r="2">
          <cell r="A2">
            <v>0</v>
          </cell>
        </row>
      </sheetData>
      <sheetData sheetId="1091">
        <row r="2">
          <cell r="A2">
            <v>0</v>
          </cell>
        </row>
      </sheetData>
      <sheetData sheetId="1092"/>
      <sheetData sheetId="1093"/>
      <sheetData sheetId="1094"/>
      <sheetData sheetId="1095"/>
      <sheetData sheetId="1096"/>
      <sheetData sheetId="1097"/>
      <sheetData sheetId="1098">
        <row r="2">
          <cell r="A2">
            <v>0</v>
          </cell>
        </row>
      </sheetData>
      <sheetData sheetId="1099"/>
      <sheetData sheetId="1100"/>
      <sheetData sheetId="1101"/>
      <sheetData sheetId="1102"/>
      <sheetData sheetId="1103"/>
      <sheetData sheetId="1104">
        <row r="2">
          <cell r="A2">
            <v>0</v>
          </cell>
        </row>
      </sheetData>
      <sheetData sheetId="1105"/>
      <sheetData sheetId="1106"/>
      <sheetData sheetId="1107">
        <row r="2">
          <cell r="A2">
            <v>0</v>
          </cell>
        </row>
      </sheetData>
      <sheetData sheetId="1108"/>
      <sheetData sheetId="1109"/>
      <sheetData sheetId="1110"/>
      <sheetData sheetId="1111"/>
      <sheetData sheetId="1112">
        <row r="2">
          <cell r="A2">
            <v>0</v>
          </cell>
        </row>
      </sheetData>
      <sheetData sheetId="1113"/>
      <sheetData sheetId="1114"/>
      <sheetData sheetId="1115">
        <row r="2">
          <cell r="A2">
            <v>0</v>
          </cell>
        </row>
      </sheetData>
      <sheetData sheetId="1116"/>
      <sheetData sheetId="1117"/>
      <sheetData sheetId="1118">
        <row r="2">
          <cell r="A2">
            <v>0</v>
          </cell>
        </row>
      </sheetData>
      <sheetData sheetId="1119">
        <row r="2">
          <cell r="A2">
            <v>0</v>
          </cell>
        </row>
      </sheetData>
      <sheetData sheetId="1120"/>
      <sheetData sheetId="1121"/>
      <sheetData sheetId="1122">
        <row r="2">
          <cell r="A2">
            <v>0</v>
          </cell>
        </row>
      </sheetData>
      <sheetData sheetId="1123"/>
      <sheetData sheetId="1124"/>
      <sheetData sheetId="1125"/>
      <sheetData sheetId="1126">
        <row r="2">
          <cell r="A2">
            <v>0</v>
          </cell>
        </row>
      </sheetData>
      <sheetData sheetId="1127">
        <row r="2">
          <cell r="A2">
            <v>0</v>
          </cell>
        </row>
      </sheetData>
      <sheetData sheetId="1128"/>
      <sheetData sheetId="1129"/>
      <sheetData sheetId="1130">
        <row r="2">
          <cell r="A2">
            <v>0</v>
          </cell>
        </row>
      </sheetData>
      <sheetData sheetId="1131"/>
      <sheetData sheetId="1132"/>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5">
          <cell r="B5" t="str">
            <v>T1</v>
          </cell>
        </row>
      </sheetData>
      <sheetData sheetId="1308">
        <row r="2">
          <cell r="B2">
            <v>100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5">
          <cell r="B5" t="str">
            <v>T1</v>
          </cell>
        </row>
      </sheetData>
      <sheetData sheetId="1316">
        <row r="2">
          <cell r="B2">
            <v>100</v>
          </cell>
        </row>
      </sheetData>
      <sheetData sheetId="1317">
        <row r="2">
          <cell r="A2">
            <v>0</v>
          </cell>
        </row>
      </sheetData>
      <sheetData sheetId="1318">
        <row r="2">
          <cell r="A2">
            <v>0</v>
          </cell>
        </row>
      </sheetData>
      <sheetData sheetId="1319">
        <row r="5">
          <cell r="B5" t="str">
            <v>T1</v>
          </cell>
        </row>
      </sheetData>
      <sheetData sheetId="1320">
        <row r="2">
          <cell r="B2">
            <v>100</v>
          </cell>
        </row>
      </sheetData>
      <sheetData sheetId="1321">
        <row r="2">
          <cell r="A2">
            <v>0</v>
          </cell>
        </row>
      </sheetData>
      <sheetData sheetId="1322">
        <row r="2">
          <cell r="A2">
            <v>0</v>
          </cell>
        </row>
      </sheetData>
      <sheetData sheetId="1323"/>
      <sheetData sheetId="1324"/>
      <sheetData sheetId="1325"/>
      <sheetData sheetId="1326"/>
      <sheetData sheetId="1327">
        <row r="5">
          <cell r="B5" t="str">
            <v>T1</v>
          </cell>
        </row>
      </sheetData>
      <sheetData sheetId="1328">
        <row r="2">
          <cell r="B2">
            <v>100</v>
          </cell>
        </row>
      </sheetData>
      <sheetData sheetId="1329">
        <row r="2">
          <cell r="A2">
            <v>0</v>
          </cell>
        </row>
      </sheetData>
      <sheetData sheetId="1330">
        <row r="2">
          <cell r="A2">
            <v>0</v>
          </cell>
        </row>
      </sheetData>
      <sheetData sheetId="1331"/>
      <sheetData sheetId="1332"/>
      <sheetData sheetId="1333"/>
      <sheetData sheetId="1334"/>
      <sheetData sheetId="1335"/>
      <sheetData sheetId="1336">
        <row r="2">
          <cell r="A2">
            <v>0</v>
          </cell>
        </row>
      </sheetData>
      <sheetData sheetId="1337"/>
      <sheetData sheetId="1338"/>
      <sheetData sheetId="1339">
        <row r="2">
          <cell r="A2">
            <v>0</v>
          </cell>
        </row>
      </sheetData>
      <sheetData sheetId="1340"/>
      <sheetData sheetId="1341"/>
      <sheetData sheetId="1342"/>
      <sheetData sheetId="1343"/>
      <sheetData sheetId="1344">
        <row r="2">
          <cell r="A2">
            <v>0</v>
          </cell>
        </row>
      </sheetData>
      <sheetData sheetId="1345"/>
      <sheetData sheetId="1346"/>
      <sheetData sheetId="1347">
        <row r="2">
          <cell r="A2">
            <v>0</v>
          </cell>
        </row>
      </sheetData>
      <sheetData sheetId="1348"/>
      <sheetData sheetId="1349"/>
      <sheetData sheetId="1350">
        <row r="2">
          <cell r="A2">
            <v>0</v>
          </cell>
        </row>
      </sheetData>
      <sheetData sheetId="1351">
        <row r="2">
          <cell r="A2">
            <v>0</v>
          </cell>
        </row>
      </sheetData>
      <sheetData sheetId="1352"/>
      <sheetData sheetId="1353"/>
      <sheetData sheetId="1354">
        <row r="2">
          <cell r="A2">
            <v>0</v>
          </cell>
        </row>
      </sheetData>
      <sheetData sheetId="1355"/>
      <sheetData sheetId="1356"/>
      <sheetData sheetId="1357"/>
      <sheetData sheetId="1358">
        <row r="2">
          <cell r="A2">
            <v>0</v>
          </cell>
        </row>
      </sheetData>
      <sheetData sheetId="1359">
        <row r="2">
          <cell r="A2">
            <v>0</v>
          </cell>
        </row>
      </sheetData>
      <sheetData sheetId="1360"/>
      <sheetData sheetId="1361"/>
      <sheetData sheetId="1362">
        <row r="2">
          <cell r="A2">
            <v>0</v>
          </cell>
        </row>
      </sheetData>
      <sheetData sheetId="1363"/>
      <sheetData sheetId="1364"/>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B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5">
          <cell r="B5" t="str">
            <v>T1</v>
          </cell>
        </row>
      </sheetData>
      <sheetData sheetId="1655">
        <row r="2">
          <cell r="B2">
            <v>100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B2">
            <v>100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sheetData sheetId="1671"/>
      <sheetData sheetId="1672"/>
      <sheetData sheetId="1673">
        <row r="2">
          <cell r="A2">
            <v>0</v>
          </cell>
        </row>
      </sheetData>
      <sheetData sheetId="1674">
        <row r="2">
          <cell r="A2">
            <v>0</v>
          </cell>
        </row>
      </sheetData>
      <sheetData sheetId="1675">
        <row r="2">
          <cell r="A2">
            <v>0</v>
          </cell>
        </row>
      </sheetData>
      <sheetData sheetId="1676">
        <row r="2">
          <cell r="A2">
            <v>0</v>
          </cell>
        </row>
      </sheetData>
      <sheetData sheetId="1677" refreshError="1"/>
      <sheetData sheetId="1678" refreshError="1"/>
      <sheetData sheetId="1679" refreshError="1"/>
      <sheetData sheetId="1680">
        <row r="2">
          <cell r="A2">
            <v>0</v>
          </cell>
        </row>
      </sheetData>
      <sheetData sheetId="1681">
        <row r="2">
          <cell r="A2">
            <v>0</v>
          </cell>
        </row>
      </sheetData>
      <sheetData sheetId="1682">
        <row r="2">
          <cell r="A2">
            <v>0</v>
          </cell>
        </row>
      </sheetData>
      <sheetData sheetId="1683">
        <row r="2">
          <cell r="A2">
            <v>0</v>
          </cell>
        </row>
      </sheetData>
      <sheetData sheetId="1684"/>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efreshError="1"/>
      <sheetData sheetId="1692" refreshError="1"/>
      <sheetData sheetId="1693" refreshError="1"/>
      <sheetData sheetId="1694" refreshError="1"/>
      <sheetData sheetId="1695" refreshError="1"/>
      <sheetData sheetId="1696">
        <row r="2">
          <cell r="B2">
            <v>0</v>
          </cell>
        </row>
      </sheetData>
      <sheetData sheetId="1697"/>
      <sheetData sheetId="1698">
        <row r="2">
          <cell r="A2">
            <v>0</v>
          </cell>
        </row>
      </sheetData>
      <sheetData sheetId="1699">
        <row r="2">
          <cell r="A2">
            <v>0</v>
          </cell>
        </row>
      </sheetData>
      <sheetData sheetId="1700"/>
      <sheetData sheetId="1701"/>
      <sheetData sheetId="1702"/>
      <sheetData sheetId="1703">
        <row r="2">
          <cell r="A2">
            <v>0</v>
          </cell>
        </row>
      </sheetData>
      <sheetData sheetId="1704"/>
      <sheetData sheetId="1705"/>
      <sheetData sheetId="1706">
        <row r="2">
          <cell r="A2">
            <v>0</v>
          </cell>
        </row>
      </sheetData>
      <sheetData sheetId="1707">
        <row r="2">
          <cell r="A2">
            <v>0</v>
          </cell>
        </row>
      </sheetData>
      <sheetData sheetId="1708"/>
      <sheetData sheetId="1709"/>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ow r="2">
          <cell r="A2">
            <v>0</v>
          </cell>
        </row>
      </sheetData>
      <sheetData sheetId="1719">
        <row r="2">
          <cell r="A2">
            <v>0</v>
          </cell>
        </row>
      </sheetData>
      <sheetData sheetId="1720">
        <row r="2">
          <cell r="A2">
            <v>0</v>
          </cell>
        </row>
      </sheetData>
      <sheetData sheetId="1721"/>
      <sheetData sheetId="1722">
        <row r="2">
          <cell r="A2">
            <v>0</v>
          </cell>
        </row>
      </sheetData>
      <sheetData sheetId="1723"/>
      <sheetData sheetId="1724"/>
      <sheetData sheetId="1725">
        <row r="2">
          <cell r="B2" t="str">
            <v>Patrimonio
neto
personal</v>
          </cell>
        </row>
      </sheetData>
      <sheetData sheetId="1726"/>
      <sheetData sheetId="1727" refreshError="1"/>
      <sheetData sheetId="1728" refreshError="1"/>
      <sheetData sheetId="172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Res-Accide-10"/>
      <sheetName val="otros"/>
      <sheetName val="PRESUPUEST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Users\avargase\AppData\Local\M"/>
      <sheetName val="\\Escritorio\amv 2011\a  aaInfo"/>
      <sheetName val="\Mini HP Enero 2015\Proyectos i"/>
      <sheetName val="\C\Users\avargase\AppData\Local"/>
      <sheetName val="\Volumes\USB PIOLIN\Escritorio\"/>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Giovanni\administracion vial\"/>
      <sheetName val="\MONTO AGOTABLE 2010\a  aaInfor"/>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2"/>
      <sheetName val="//ccefici"/>
      <sheetName val="COSTOS UNITARIOS"/>
      <sheetName val="CA-2909"/>
      <sheetName val="G.G"/>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6"/>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_aCCIDENTES_DE_1995___1996_xl_5"/>
      <sheetName val="_aCCIDENTES_DE_1995___1996_xl_3"/>
      <sheetName val="_aCCIDENTES_DE_1995___1996_xl_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sheetData sheetId="437"/>
      <sheetData sheetId="438"/>
      <sheetData sheetId="439"/>
      <sheetData sheetId="440" refreshError="1"/>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efreshError="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1P COMPRADA"/>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PU"/>
      <sheetName val="AUI"/>
      <sheetName val="C.FIN."/>
      <sheetName val="P.INV"/>
      <sheetName val="P.S."/>
      <sheetName val="P.INV.ANTIC."/>
      <sheetName val="TORTA"/>
      <sheetName val="Resum_Pav"/>
      <sheetName val="INVENT.ALC-CUNETAS 90BLB"/>
      <sheetName val="PUENTES Y PONTONES"/>
      <sheetName val="SEÑAL VERTICAL90BLB"/>
      <sheetName val="SEÑAL HORIZONTAL90BLB"/>
      <sheetName val="#¡REF"/>
      <sheetName val="Formulario No.1 "/>
      <sheetName val="450.2P  Vía 9003"/>
      <sheetName val="632.1P "/>
      <sheetName val="630.4 Vía 9003"/>
      <sheetName val="630.6 Vía 7801"/>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GAVIONES"/>
      <sheetName val="MARCA VIAL"/>
      <sheetName val="OBRAS VARIA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UNIT REALES"/>
      <sheetName val="Contratos"/>
      <sheetName val="V%C3%ADnculoExternoRecuperado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CUADRILLA"/>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CANTIDADES"/>
      <sheetName val="drenaje"/>
      <sheetName val="protec"/>
      <sheetName val="ubicacion"/>
      <sheetName val="contenido"/>
      <sheetName val="PORTADAS"/>
      <sheetName val="Hoja4 (2)"/>
      <sheetName val="Hoja4 (3)"/>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INV"/>
      <sheetName val="AASHTO"/>
      <sheetName val="PROY ORIGINAL"/>
      <sheetName val="PRESUP"/>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ACARREO"/>
      <sheetName val="CUADBASI"/>
      <sheetName val="ELECTRICO"/>
      <sheetName val="Vuelta"/>
      <sheetName val="todos"/>
      <sheetName val="CONTROL AJUSTES"/>
      <sheetName val="Ind_SerieEmpcanasta gral y obra"/>
      <sheetName val="H de RUTA"/>
      <sheetName val="AFECTACION PRES"/>
      <sheetName val="DISTRIBUCIÓN"/>
      <sheetName val="ACTA DE MODIFICACION  (2)"/>
      <sheetName val="CONT_ADI"/>
      <sheetName val="Informe"/>
      <sheetName val="EQALT"/>
      <sheetName val="anexo2"/>
      <sheetName val="CDItem"/>
      <sheetName val="BASES"/>
      <sheetName val="ARMENIA-CLUB DE TIRO"/>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Users\aljipego\Downloads\Víncu"/>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cell r="N70">
            <v>80395702</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3">
          <cell r="B3">
            <v>200</v>
          </cell>
        </row>
      </sheetData>
      <sheetData sheetId="20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efreshError="1">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sheetData sheetId="1187"/>
      <sheetData sheetId="1188"/>
      <sheetData sheetId="1189"/>
      <sheetData sheetId="1190"/>
      <sheetData sheetId="1191"/>
      <sheetData sheetId="1192"/>
      <sheetData sheetId="1193"/>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sheetData sheetId="1293"/>
      <sheetData sheetId="1294"/>
      <sheetData sheetId="1295">
        <row r="1">
          <cell r="A1" t="str">
            <v>ABRAZADERA DE SALIDA TIPO 1</v>
          </cell>
        </row>
      </sheetData>
      <sheetData sheetId="1296"/>
      <sheetData sheetId="1297" refreshError="1"/>
      <sheetData sheetId="1298"/>
      <sheetData sheetId="1299"/>
      <sheetData sheetId="1300"/>
      <sheetData sheetId="1301"/>
      <sheetData sheetId="1302"/>
      <sheetData sheetId="1303" refreshError="1"/>
      <sheetData sheetId="1304" refreshError="1"/>
      <sheetData sheetId="1305"/>
      <sheetData sheetId="1306" refreshError="1"/>
      <sheetData sheetId="1307" refreshError="1"/>
      <sheetData sheetId="1308" refreshError="1"/>
      <sheetData sheetId="1309" refreshError="1"/>
      <sheetData sheetId="1310"/>
      <sheetData sheetId="1311" refreshError="1"/>
      <sheetData sheetId="1312" refreshError="1"/>
      <sheetData sheetId="1313"/>
      <sheetData sheetId="1314"/>
      <sheetData sheetId="1315" refreshError="1"/>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sheetData sheetId="1434" refreshError="1"/>
      <sheetData sheetId="1435" refreshError="1"/>
      <sheetData sheetId="1436">
        <row r="1">
          <cell r="A1" t="str">
            <v>INSTITUTO NACIONAL DE VIAS</v>
          </cell>
        </row>
      </sheetData>
      <sheetData sheetId="1437" refreshError="1"/>
      <sheetData sheetId="1438" refreshError="1"/>
      <sheetData sheetId="1439" refreshError="1"/>
      <sheetData sheetId="1440"/>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sheetData sheetId="1598"/>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sheetData sheetId="1617"/>
      <sheetData sheetId="1618" refreshError="1"/>
      <sheetData sheetId="1619" refreshError="1"/>
      <sheetData sheetId="1620"/>
      <sheetData sheetId="1621" refreshError="1"/>
      <sheetData sheetId="1622" refreshError="1"/>
      <sheetData sheetId="1623" refreshError="1"/>
      <sheetData sheetId="1624" refreshError="1"/>
      <sheetData sheetId="1625" refreshError="1"/>
      <sheetData sheetId="1626" refreshError="1"/>
      <sheetData sheetId="1627"/>
      <sheetData sheetId="1628"/>
      <sheetData sheetId="1629"/>
      <sheetData sheetId="1630"/>
      <sheetData sheetId="1631" refreshError="1"/>
      <sheetData sheetId="1632"/>
      <sheetData sheetId="1633"/>
      <sheetData sheetId="1634"/>
      <sheetData sheetId="1635"/>
      <sheetData sheetId="1636"/>
      <sheetData sheetId="1637"/>
      <sheetData sheetId="1638"/>
      <sheetData sheetId="1639"/>
      <sheetData sheetId="1640" refreshError="1"/>
      <sheetData sheetId="1641"/>
      <sheetData sheetId="1642"/>
      <sheetData sheetId="1643" refreshError="1"/>
      <sheetData sheetId="1644"/>
      <sheetData sheetId="1645" refreshError="1"/>
      <sheetData sheetId="1646"/>
      <sheetData sheetId="1647"/>
      <sheetData sheetId="1648"/>
      <sheetData sheetId="1649"/>
      <sheetData sheetId="1650"/>
      <sheetData sheetId="1651"/>
      <sheetData sheetId="1652" refreshError="1"/>
      <sheetData sheetId="1653"/>
      <sheetData sheetId="1654"/>
      <sheetData sheetId="1655"/>
      <sheetData sheetId="1656"/>
      <sheetData sheetId="1657"/>
      <sheetData sheetId="1658"/>
      <sheetData sheetId="1659"/>
      <sheetData sheetId="1660" refreshError="1"/>
      <sheetData sheetId="1661" refreshError="1"/>
      <sheetData sheetId="1662" refreshError="1"/>
      <sheetData sheetId="1663"/>
      <sheetData sheetId="1664" refreshError="1"/>
      <sheetData sheetId="1665" refreshError="1"/>
      <sheetData sheetId="1666" refreshError="1"/>
      <sheetData sheetId="1667"/>
      <sheetData sheetId="1668"/>
      <sheetData sheetId="1669"/>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sheetData sheetId="1712">
        <row r="168">
          <cell r="D168">
            <v>0.16</v>
          </cell>
        </row>
      </sheetData>
      <sheetData sheetId="1713"/>
      <sheetData sheetId="1714">
        <row r="7">
          <cell r="B7">
            <v>1</v>
          </cell>
        </row>
      </sheetData>
      <sheetData sheetId="1715">
        <row r="33">
          <cell r="G33">
            <v>0.59504299999999999</v>
          </cell>
        </row>
      </sheetData>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sheetData sheetId="1804"/>
      <sheetData sheetId="1805"/>
      <sheetData sheetId="1806"/>
      <sheetData sheetId="1807"/>
      <sheetData sheetId="1808"/>
      <sheetData sheetId="1809"/>
      <sheetData sheetId="1810"/>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row r="8">
          <cell r="A8">
            <v>2.1</v>
          </cell>
        </row>
      </sheetData>
      <sheetData sheetId="2489">
        <row r="8">
          <cell r="A8">
            <v>3.1</v>
          </cell>
        </row>
      </sheetData>
      <sheetData sheetId="2490"/>
      <sheetData sheetId="2491"/>
      <sheetData sheetId="2492"/>
      <sheetData sheetId="2493"/>
      <sheetData sheetId="2494"/>
      <sheetData sheetId="2495">
        <row r="3">
          <cell r="A3">
            <v>1</v>
          </cell>
        </row>
      </sheetData>
      <sheetData sheetId="2496"/>
      <sheetData sheetId="2497"/>
      <sheetData sheetId="2498"/>
      <sheetData sheetId="2499"/>
      <sheetData sheetId="2500"/>
      <sheetData sheetId="2501" refreshError="1"/>
      <sheetData sheetId="2502">
        <row r="1">
          <cell r="A1" t="str">
            <v>LISTADO DE INSUMOS GENERAL</v>
          </cell>
        </row>
      </sheetData>
      <sheetData sheetId="2503" refreshError="1"/>
      <sheetData sheetId="2504"/>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refreshError="1"/>
      <sheetData sheetId="2714"/>
      <sheetData sheetId="2715"/>
      <sheetData sheetId="2716" refreshError="1"/>
      <sheetData sheetId="2717" refreshError="1"/>
      <sheetData sheetId="2718" refreshError="1"/>
      <sheetData sheetId="2719" refreshError="1"/>
      <sheetData sheetId="2720"/>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sheetData sheetId="2767"/>
      <sheetData sheetId="2768"/>
      <sheetData sheetId="2769"/>
      <sheetData sheetId="2770"/>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sheetData sheetId="2891"/>
      <sheetData sheetId="2892"/>
      <sheetData sheetId="2893"/>
      <sheetData sheetId="2894"/>
      <sheetData sheetId="2895" refreshError="1"/>
      <sheetData sheetId="2896"/>
      <sheetData sheetId="2897"/>
      <sheetData sheetId="2898"/>
      <sheetData sheetId="2899"/>
      <sheetData sheetId="2900"/>
      <sheetData sheetId="2901"/>
      <sheetData sheetId="2902"/>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sheetData sheetId="3012"/>
      <sheetData sheetId="3013"/>
      <sheetData sheetId="3014"/>
      <sheetData sheetId="3015"/>
      <sheetData sheetId="3016" refreshError="1"/>
      <sheetData sheetId="3017" refreshError="1"/>
      <sheetData sheetId="3018"/>
      <sheetData sheetId="3019"/>
      <sheetData sheetId="3020"/>
      <sheetData sheetId="3021"/>
      <sheetData sheetId="3022"/>
      <sheetData sheetId="3023"/>
      <sheetData sheetId="3024"/>
      <sheetData sheetId="3025" refreshError="1"/>
      <sheetData sheetId="3026" refreshError="1"/>
      <sheetData sheetId="3027" refreshError="1"/>
      <sheetData sheetId="3028" refreshError="1"/>
      <sheetData sheetId="3029" refreshError="1"/>
      <sheetData sheetId="3030" refreshError="1"/>
      <sheetData sheetId="3031"/>
      <sheetData sheetId="3032"/>
      <sheetData sheetId="3033"/>
      <sheetData sheetId="3034"/>
      <sheetData sheetId="3035"/>
      <sheetData sheetId="3036"/>
      <sheetData sheetId="3037"/>
      <sheetData sheetId="3038"/>
      <sheetData sheetId="3039" refreshError="1"/>
      <sheetData sheetId="3040" refreshError="1"/>
      <sheetData sheetId="3041" refreshError="1"/>
      <sheetData sheetId="3042" refreshError="1"/>
      <sheetData sheetId="3043" refreshError="1"/>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refreshError="1"/>
      <sheetData sheetId="3132" refreshError="1"/>
      <sheetData sheetId="3133" refreshError="1"/>
      <sheetData sheetId="3134" refreshError="1"/>
      <sheetData sheetId="3135" refreshError="1"/>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sheetData sheetId="3192" refreshError="1"/>
      <sheetData sheetId="3193" refreshError="1"/>
      <sheetData sheetId="3194" refreshError="1"/>
      <sheetData sheetId="3195" refreshError="1"/>
      <sheetData sheetId="3196" refreshError="1"/>
      <sheetData sheetId="3197" refreshError="1"/>
      <sheetData sheetId="3198" refreshError="1"/>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row r="5">
          <cell r="E5" t="str">
            <v>CANTIDAD</v>
          </cell>
        </row>
      </sheetData>
      <sheetData sheetId="3212">
        <row r="5">
          <cell r="E5" t="str">
            <v>CANTIDAD</v>
          </cell>
        </row>
      </sheetData>
      <sheetData sheetId="3213">
        <row r="5">
          <cell r="E5" t="str">
            <v>CANTIDAD</v>
          </cell>
        </row>
      </sheetData>
      <sheetData sheetId="3214">
        <row r="5">
          <cell r="E5" t="str">
            <v>CANTIDAD</v>
          </cell>
        </row>
      </sheetData>
      <sheetData sheetId="3215">
        <row r="5">
          <cell r="E5" t="str">
            <v>CANTIDAD</v>
          </cell>
        </row>
      </sheetData>
      <sheetData sheetId="3216">
        <row r="5">
          <cell r="E5" t="str">
            <v>CANTIDAD</v>
          </cell>
        </row>
      </sheetData>
      <sheetData sheetId="3217">
        <row r="5">
          <cell r="E5" t="str">
            <v>CANTIDAD</v>
          </cell>
        </row>
      </sheetData>
      <sheetData sheetId="3218">
        <row r="5">
          <cell r="E5" t="str">
            <v>CANTIDAD</v>
          </cell>
        </row>
      </sheetData>
      <sheetData sheetId="3219">
        <row r="5">
          <cell r="E5" t="str">
            <v>CANTIDAD</v>
          </cell>
        </row>
      </sheetData>
      <sheetData sheetId="3220">
        <row r="5">
          <cell r="E5" t="str">
            <v>CANTIDAD</v>
          </cell>
        </row>
      </sheetData>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row r="16">
          <cell r="A16" t="str">
            <v>ABONO 10-30-10</v>
          </cell>
        </row>
      </sheetData>
      <sheetData sheetId="3452"/>
      <sheetData sheetId="3453"/>
      <sheetData sheetId="3454"/>
      <sheetData sheetId="345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otros"/>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a  aaInformación]__cceficien_2"/>
      <sheetName val="[a  aaInformación]__cceficien_6"/>
      <sheetName val="[a  aaInformación]__cceficien_5"/>
      <sheetName val="[a  aaInformación]__cceficien_3"/>
      <sheetName val="[a  aaInformación]__cceficien_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MC SF GAVION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ow r="2">
          <cell r="R2">
            <v>0</v>
          </cell>
        </row>
      </sheetData>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row r="21">
          <cell r="D21">
            <v>76779</v>
          </cell>
        </row>
      </sheetData>
      <sheetData sheetId="8">
        <row r="21">
          <cell r="D21">
            <v>76779</v>
          </cell>
        </row>
      </sheetData>
      <sheetData sheetId="9">
        <row r="21">
          <cell r="D21">
            <v>76779</v>
          </cell>
        </row>
      </sheetData>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row r="21">
          <cell r="D21">
            <v>76779</v>
          </cell>
        </row>
      </sheetData>
      <sheetData sheetId="15">
        <row r="21">
          <cell r="D21">
            <v>76779</v>
          </cell>
        </row>
      </sheetData>
      <sheetData sheetId="16"/>
      <sheetData sheetId="17" refreshError="1"/>
      <sheetData sheetId="1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6507 (17)"/>
      <sheetName val="BASE 2020 INVIAS "/>
      <sheetName val="201.3"/>
      <sheetName val="330.1"/>
      <sheetName val="420.2 "/>
      <sheetName val="450.2 ML"/>
      <sheetName val="600.2.3"/>
      <sheetName val="610.2 ML"/>
      <sheetName val="630.6 ML"/>
      <sheetName val="630.4 ML"/>
      <sheetName val="640.1"/>
      <sheetName val="672.1"/>
      <sheetName val="900.2"/>
    </sheetNames>
    <sheetDataSet>
      <sheetData sheetId="0" refreshError="1"/>
      <sheetData sheetId="1" refreshError="1">
        <row r="2">
          <cell r="B2" t="str">
            <v>ITEM</v>
          </cell>
          <cell r="C2" t="str">
            <v>DESCRIPCION ACTIVIDAD</v>
          </cell>
          <cell r="D2" t="str">
            <v xml:space="preserve">UNIDAD </v>
          </cell>
          <cell r="E2" t="str">
            <v>COSTO TOTAL (Moneda $ Pesos)</v>
          </cell>
        </row>
        <row r="3">
          <cell r="B3" t="str">
            <v>200.1</v>
          </cell>
          <cell r="C3" t="str">
            <v>DESMONTE Y LIMPIEZA EN BOSQUE</v>
          </cell>
          <cell r="D3" t="str">
            <v>Ha</v>
          </cell>
          <cell r="E3">
            <v>3660474.9280765206</v>
          </cell>
        </row>
        <row r="4">
          <cell r="B4" t="str">
            <v>200.2</v>
          </cell>
          <cell r="C4" t="str">
            <v>DESMONTE Y LIMPIEZA EN ZONAS NO BOSCOSAS</v>
          </cell>
          <cell r="D4" t="str">
            <v>Ha</v>
          </cell>
          <cell r="E4">
            <v>201527.55085586471</v>
          </cell>
        </row>
        <row r="5">
          <cell r="B5" t="str">
            <v>201.1</v>
          </cell>
          <cell r="C5" t="str">
            <v>DEMOLICIÓN DE EDIFICACIONES</v>
          </cell>
          <cell r="D5" t="str">
            <v>gl</v>
          </cell>
          <cell r="E5">
            <v>164132.8267628107</v>
          </cell>
        </row>
        <row r="6">
          <cell r="B6" t="str">
            <v>201.2</v>
          </cell>
          <cell r="C6" t="str">
            <v>DEMOLICIÓN DE ESTRUCTURAS</v>
          </cell>
          <cell r="D6" t="str">
            <v>gl</v>
          </cell>
          <cell r="E6">
            <v>175984.48253601219</v>
          </cell>
        </row>
        <row r="7">
          <cell r="B7" t="str">
            <v>201.3</v>
          </cell>
          <cell r="C7" t="str">
            <v>DEMOLICIÓN DE PAVIMENTOS RÍGIDOS, PISOS, ANDENES Y BORDILLOS DE CONCRETO</v>
          </cell>
          <cell r="D7" t="str">
            <v>gl</v>
          </cell>
          <cell r="E7">
            <v>40221.898407383102</v>
          </cell>
        </row>
        <row r="8">
          <cell r="B8" t="str">
            <v>201.4</v>
          </cell>
          <cell r="C8" t="str">
            <v>DEMOLICIÓN DE OBSTÁCULOS</v>
          </cell>
          <cell r="D8" t="str">
            <v>gl</v>
          </cell>
          <cell r="E8">
            <v>61731.996343824401</v>
          </cell>
        </row>
        <row r="9">
          <cell r="B9" t="str">
            <v>201.5</v>
          </cell>
          <cell r="C9" t="str">
            <v>DEMOLICIÓN DE EDIFICACIONES</v>
          </cell>
          <cell r="D9" t="str">
            <v>Unidad</v>
          </cell>
          <cell r="E9">
            <v>164132.8267628107</v>
          </cell>
        </row>
        <row r="10">
          <cell r="B10" t="str">
            <v>201.6</v>
          </cell>
          <cell r="C10" t="str">
            <v>DEMOLICIÓN DE ESTRUCTURAS</v>
          </cell>
          <cell r="D10" t="str">
            <v>Unidad</v>
          </cell>
          <cell r="E10">
            <v>175984.48253601219</v>
          </cell>
        </row>
        <row r="11">
          <cell r="B11" t="str">
            <v>201.7</v>
          </cell>
          <cell r="C11" t="str">
            <v>DEMOLICIÓN DE ESTRUCTURAS</v>
          </cell>
          <cell r="D11" t="str">
            <v>m3</v>
          </cell>
          <cell r="E11">
            <v>172834.66421359711</v>
          </cell>
        </row>
        <row r="12">
          <cell r="B12" t="str">
            <v>201.8</v>
          </cell>
          <cell r="C12" t="str">
            <v>DEMOLICIÓN DE PAVIMENTOS RÍGIDOS</v>
          </cell>
          <cell r="D12" t="str">
            <v>m2</v>
          </cell>
          <cell r="E12">
            <v>16911.040431907219</v>
          </cell>
        </row>
        <row r="13">
          <cell r="B13" t="str">
            <v>201.9</v>
          </cell>
          <cell r="C13" t="str">
            <v>DEMOLICIÓN DE PISOS Y ANDENES DE CONCRETO</v>
          </cell>
          <cell r="D13" t="str">
            <v>m2</v>
          </cell>
          <cell r="E13">
            <v>16707.954338870895</v>
          </cell>
        </row>
        <row r="14">
          <cell r="B14" t="str">
            <v>201.10</v>
          </cell>
          <cell r="C14" t="str">
            <v>DEMOLICIÓN DE BORDILLOS DE CONCRETO</v>
          </cell>
          <cell r="D14" t="str">
            <v>m</v>
          </cell>
          <cell r="E14">
            <v>6719.4727921664962</v>
          </cell>
        </row>
        <row r="15">
          <cell r="B15" t="str">
            <v>201.11</v>
          </cell>
          <cell r="C15" t="str">
            <v>DESMONTAJE Y TRASLADO DE ESTRUCTURAS METÁLICAS</v>
          </cell>
          <cell r="D15" t="str">
            <v>Kg</v>
          </cell>
          <cell r="E15">
            <v>1502.8420040781073</v>
          </cell>
        </row>
        <row r="16">
          <cell r="B16" t="str">
            <v>201.12</v>
          </cell>
          <cell r="C16" t="str">
            <v>REMOCIÓN DE ESPECIES VEGETALES</v>
          </cell>
          <cell r="D16" t="str">
            <v>Unidad</v>
          </cell>
          <cell r="E16">
            <v>116174.18288648447</v>
          </cell>
        </row>
        <row r="17">
          <cell r="B17" t="str">
            <v>201.13</v>
          </cell>
          <cell r="C17" t="str">
            <v>REMOCIÓN DE OBSTÁCULOS (SE DEBERÁ HACER UN ÍTEM DE PAGO PARA CADA TIPO DE OBSTÁCULO)</v>
          </cell>
          <cell r="D17" t="str">
            <v>Unidad</v>
          </cell>
          <cell r="E17">
            <v>115790.30853020724</v>
          </cell>
        </row>
        <row r="18">
          <cell r="B18" t="str">
            <v>201.14</v>
          </cell>
          <cell r="C18" t="str">
            <v>REMOCIÓN DE DUCTOS DE SERVICIOS EXISTENTES</v>
          </cell>
          <cell r="D18" t="str">
            <v>m</v>
          </cell>
          <cell r="E18">
            <v>38899.382686125449</v>
          </cell>
        </row>
        <row r="19">
          <cell r="B19" t="str">
            <v>201.15</v>
          </cell>
          <cell r="C19" t="str">
            <v>REMOCIÓN DE ALCANTARILLAS</v>
          </cell>
          <cell r="D19" t="str">
            <v>m</v>
          </cell>
          <cell r="E19">
            <v>46261.775003565883</v>
          </cell>
        </row>
        <row r="20">
          <cell r="B20" t="str">
            <v>201.16</v>
          </cell>
          <cell r="C20" t="str">
            <v>REMOCIÓN DE CERCAS DE ALAMBRE</v>
          </cell>
          <cell r="D20" t="str">
            <v>m</v>
          </cell>
          <cell r="E20">
            <v>2034.1510449147122</v>
          </cell>
        </row>
        <row r="21">
          <cell r="B21" t="str">
            <v>201.17</v>
          </cell>
          <cell r="C21" t="str">
            <v>TRASLADO DE POSTES</v>
          </cell>
          <cell r="D21" t="str">
            <v>Unidad</v>
          </cell>
          <cell r="E21">
            <v>82074.537365439406</v>
          </cell>
        </row>
        <row r="22">
          <cell r="B22" t="str">
            <v>201.18</v>
          </cell>
          <cell r="C22" t="str">
            <v>TRASLADO DE TORRES</v>
          </cell>
          <cell r="D22" t="str">
            <v>Unidad</v>
          </cell>
          <cell r="E22">
            <v>82074.537365439406</v>
          </cell>
        </row>
        <row r="23">
          <cell r="B23" t="str">
            <v>201.19</v>
          </cell>
          <cell r="C23" t="str">
            <v>REMOCIÓN DE RIELES</v>
          </cell>
          <cell r="D23" t="str">
            <v>m</v>
          </cell>
          <cell r="E23">
            <v>6158.4984280037788</v>
          </cell>
        </row>
        <row r="24">
          <cell r="B24" t="str">
            <v>201.20</v>
          </cell>
          <cell r="C24" t="str">
            <v>REMOCIÓN DE DEFENSAS METÁLICAS</v>
          </cell>
          <cell r="D24" t="str">
            <v>m</v>
          </cell>
          <cell r="E24">
            <v>853.41168051432328</v>
          </cell>
        </row>
        <row r="25">
          <cell r="B25" t="str">
            <v>201.21</v>
          </cell>
          <cell r="C25" t="str">
            <v>REMOCIÓN DE BARRERAS DE SEGURIDAD</v>
          </cell>
          <cell r="D25" t="str">
            <v>m</v>
          </cell>
          <cell r="E25">
            <v>7015.3702441002661</v>
          </cell>
        </row>
        <row r="26">
          <cell r="B26" t="str">
            <v>203.1</v>
          </cell>
          <cell r="C26" t="str">
            <v>TRANSPLANTE DE ARBOLES TIPO I TRASLADO CORTO</v>
          </cell>
          <cell r="D26" t="str">
            <v>Unidad</v>
          </cell>
          <cell r="E26">
            <v>837803.50196863734</v>
          </cell>
        </row>
        <row r="27">
          <cell r="B27" t="str">
            <v>203.2</v>
          </cell>
          <cell r="C27" t="str">
            <v>TRANSPLANTE DE ARBOLES TIPO I TRASLADO LARGO</v>
          </cell>
          <cell r="D27" t="str">
            <v>Unidad</v>
          </cell>
          <cell r="E27">
            <v>1010567.5346095258</v>
          </cell>
        </row>
        <row r="28">
          <cell r="B28" t="str">
            <v>203.3</v>
          </cell>
          <cell r="C28" t="str">
            <v>TRANSPLANTE DE ARBOLES TIPO I TRASLADO ESPECIAL</v>
          </cell>
          <cell r="D28" t="str">
            <v>Unidad</v>
          </cell>
          <cell r="E28">
            <v>1133970.4150673032</v>
          </cell>
        </row>
        <row r="29">
          <cell r="B29" t="str">
            <v>203.4</v>
          </cell>
          <cell r="C29" t="str">
            <v>TRANSPLANTE DE ARBOLES TIPO II TRASLADO CORTO</v>
          </cell>
          <cell r="D29" t="str">
            <v>Unidad</v>
          </cell>
          <cell r="E29">
            <v>510213.36050844484</v>
          </cell>
        </row>
        <row r="30">
          <cell r="B30" t="str">
            <v>203.5</v>
          </cell>
          <cell r="C30" t="str">
            <v>TRANSPLANTE DE ARBOLES TIPO II. TRASLADO LARGO</v>
          </cell>
          <cell r="D30" t="str">
            <v>Unidad</v>
          </cell>
          <cell r="E30">
            <v>590748.29602156219</v>
          </cell>
        </row>
        <row r="31">
          <cell r="B31" t="str">
            <v>203.6</v>
          </cell>
          <cell r="C31" t="str">
            <v>TRANSPLANTE DE ARBOLES TIPO II TRASLADO ESPECIAL</v>
          </cell>
          <cell r="D31" t="str">
            <v>Unidad</v>
          </cell>
          <cell r="E31">
            <v>641997.80043900048</v>
          </cell>
        </row>
        <row r="32">
          <cell r="B32" t="str">
            <v>203.7</v>
          </cell>
          <cell r="C32" t="str">
            <v>TRANSPLANTE DE ARBOLES TIPO III TRASLADO CORTO</v>
          </cell>
          <cell r="D32" t="str">
            <v>Unidad</v>
          </cell>
          <cell r="E32">
            <v>233017.06199370086</v>
          </cell>
        </row>
        <row r="33">
          <cell r="B33" t="str">
            <v>203.8</v>
          </cell>
          <cell r="C33" t="str">
            <v>TRANSPLANTE DE ARBOLES TIPO III TRASLADO LARGO</v>
          </cell>
          <cell r="D33" t="str">
            <v>Unidad</v>
          </cell>
          <cell r="E33">
            <v>322595.784125612</v>
          </cell>
        </row>
        <row r="34">
          <cell r="B34" t="str">
            <v>203.9</v>
          </cell>
          <cell r="C34" t="str">
            <v>TRANSPLANTE  DE ARBOLES TIPO III TRASLADO ESPECIAL</v>
          </cell>
          <cell r="D34" t="str">
            <v>Unidad</v>
          </cell>
          <cell r="E34">
            <v>342301.91990533686</v>
          </cell>
        </row>
        <row r="35">
          <cell r="B35" t="str">
            <v>203.10</v>
          </cell>
          <cell r="C35" t="str">
            <v>TRANSPLANTE DE ARBOLES TIPO IV TRASLADO CORTO</v>
          </cell>
          <cell r="D35" t="str">
            <v>Unidad</v>
          </cell>
          <cell r="E35">
            <v>181513.73335271067</v>
          </cell>
        </row>
        <row r="36">
          <cell r="B36" t="str">
            <v>203.11</v>
          </cell>
          <cell r="C36" t="str">
            <v>TRANSPLANTE DE ARBOLES TIPO IV TRASLADO LARGO</v>
          </cell>
          <cell r="D36" t="str">
            <v>Unidad</v>
          </cell>
          <cell r="E36">
            <v>241979.77411764697</v>
          </cell>
        </row>
        <row r="37">
          <cell r="B37" t="str">
            <v>203.12</v>
          </cell>
          <cell r="C37" t="str">
            <v>TRANSPLANTE DE ARBOLES TIPO IV TRASLADO ESPECIAL</v>
          </cell>
          <cell r="D37" t="str">
            <v>Unidad</v>
          </cell>
          <cell r="E37">
            <v>252216.72776945209</v>
          </cell>
        </row>
        <row r="38">
          <cell r="B38" t="str">
            <v>210.1.1</v>
          </cell>
          <cell r="C38" t="str">
            <v>EXCAVACIÓN SIN CLASIFICAR DE LA EXPLANACIÓN Y CANALES</v>
          </cell>
          <cell r="D38" t="str">
            <v>m3</v>
          </cell>
          <cell r="E38">
            <v>11120.638710005038</v>
          </cell>
        </row>
        <row r="39">
          <cell r="B39" t="str">
            <v>210.1.2</v>
          </cell>
          <cell r="C39" t="str">
            <v>EXCAVACIÓN SIN CLASIFICAR DE PRÉSTAMOS</v>
          </cell>
          <cell r="D39" t="str">
            <v>m3</v>
          </cell>
          <cell r="E39">
            <v>4185.0870522694295</v>
          </cell>
        </row>
        <row r="40">
          <cell r="B40" t="str">
            <v>210.2.1</v>
          </cell>
          <cell r="C40" t="str">
            <v>EXCAVACIÓN EN ROCA DE LA EXPLANACIÓN Y CANALES</v>
          </cell>
          <cell r="D40" t="str">
            <v>m3</v>
          </cell>
          <cell r="E40">
            <v>23594.414921781332</v>
          </cell>
        </row>
        <row r="41">
          <cell r="B41" t="str">
            <v>210.2.2</v>
          </cell>
          <cell r="C41" t="str">
            <v>EXCAVACIÓN EN MATERIAL COMÚN DE LA EXPLANACIÓN Y CANALES</v>
          </cell>
          <cell r="D41" t="str">
            <v>m3</v>
          </cell>
          <cell r="E41">
            <v>11120.638710005038</v>
          </cell>
        </row>
        <row r="42">
          <cell r="B42" t="str">
            <v>210.2.3</v>
          </cell>
          <cell r="C42" t="str">
            <v>EXCAVACIÓN EN ROCA DE PRÉSTAMOS</v>
          </cell>
          <cell r="D42" t="str">
            <v>m3</v>
          </cell>
          <cell r="E42">
            <v>16658.863264045722</v>
          </cell>
        </row>
        <row r="43">
          <cell r="B43" t="str">
            <v>210.2.4</v>
          </cell>
          <cell r="C43" t="str">
            <v>EXCAVACIÓN EN MATERIAL COMÚN DE PRÉSTAMOS</v>
          </cell>
          <cell r="D43" t="str">
            <v>m3</v>
          </cell>
          <cell r="E43">
            <v>4185.0870522694295</v>
          </cell>
        </row>
        <row r="44">
          <cell r="B44" t="str">
            <v>211.1</v>
          </cell>
          <cell r="C44" t="str">
            <v>REMOCIÓN DE DERRUMBES</v>
          </cell>
          <cell r="D44" t="str">
            <v>m3</v>
          </cell>
          <cell r="E44">
            <v>9128.9118551723641</v>
          </cell>
        </row>
        <row r="45">
          <cell r="B45" t="str">
            <v>220.1</v>
          </cell>
          <cell r="C45" t="str">
            <v>TERRAPLENES</v>
          </cell>
          <cell r="D45" t="str">
            <v>m3</v>
          </cell>
          <cell r="E45">
            <v>16917.42553823808</v>
          </cell>
        </row>
        <row r="46">
          <cell r="B46" t="str">
            <v>221.1</v>
          </cell>
          <cell r="C46" t="str">
            <v>PEDRAPLÉN COMPACTO</v>
          </cell>
          <cell r="D46" t="str">
            <v>m3</v>
          </cell>
          <cell r="E46">
            <v>11761.8422407651</v>
          </cell>
        </row>
        <row r="47">
          <cell r="B47" t="str">
            <v>221.2</v>
          </cell>
          <cell r="C47" t="str">
            <v>PEDRAPLÉN SUELTO</v>
          </cell>
          <cell r="D47" t="str">
            <v>m3</v>
          </cell>
          <cell r="E47">
            <v>7718.7263017234918</v>
          </cell>
        </row>
        <row r="48">
          <cell r="B48" t="str">
            <v>223.1</v>
          </cell>
          <cell r="C48" t="str">
            <v xml:space="preserve">GEOTEXTIL DE REFUERZO TIPO NT-2500 PARA TERRAPLENES REFORZADOS POR  GEOSINTETICOS </v>
          </cell>
          <cell r="D48" t="str">
            <v>m2</v>
          </cell>
          <cell r="E48">
            <v>11807.8734216586</v>
          </cell>
        </row>
        <row r="49">
          <cell r="B49" t="str">
            <v>223.2</v>
          </cell>
          <cell r="C49" t="str">
            <v xml:space="preserve">GEOMALLA DE REFUERZO TIPOS ASPHALT </v>
          </cell>
          <cell r="D49" t="str">
            <v>m2</v>
          </cell>
          <cell r="E49">
            <v>10694.536612931715</v>
          </cell>
        </row>
        <row r="50">
          <cell r="B50" t="str">
            <v>223.3.1</v>
          </cell>
          <cell r="C50" t="str">
            <v>RELLENO SELECCIONADO PARA TERRAPLENES REFORZADOS CON GEOSINTETICOS</v>
          </cell>
          <cell r="D50" t="str">
            <v>m3</v>
          </cell>
          <cell r="E50">
            <v>58526</v>
          </cell>
        </row>
        <row r="51">
          <cell r="B51" t="str">
            <v>223.3.2</v>
          </cell>
          <cell r="C51" t="str">
            <v>RELLENO TIPO SUB BASE GRANULAR PARA TERRAPLENES REFORZADOS CON GEOSINTETICOS</v>
          </cell>
          <cell r="D51" t="str">
            <v>m3</v>
          </cell>
          <cell r="E51">
            <v>69594.523950370814</v>
          </cell>
        </row>
        <row r="52">
          <cell r="B52" t="str">
            <v>223.3.3</v>
          </cell>
          <cell r="C52" t="str">
            <v>RELLENO TIPO BASE GRANULAR PARA TERRAPLENES REFORZADOS CON GEOSINTETICOS</v>
          </cell>
          <cell r="D52" t="str">
            <v>m3</v>
          </cell>
          <cell r="E52">
            <v>77600.00907653998</v>
          </cell>
        </row>
        <row r="53">
          <cell r="B53" t="str">
            <v>230.1</v>
          </cell>
          <cell r="C53" t="str">
            <v>MEJORAMIENTO DE LA SUBRASANTE CON ADICION DE MATERIALES</v>
          </cell>
          <cell r="D53" t="str">
            <v>m2</v>
          </cell>
          <cell r="E53">
            <v>3569.3042734755227</v>
          </cell>
        </row>
        <row r="54">
          <cell r="B54" t="str">
            <v>231.1</v>
          </cell>
          <cell r="C54" t="str">
            <v>GEOTEXTIL PARA SEPARACIÓN DE SUELOS DE SUBRASANTE Y CAPAS GRANULARES</v>
          </cell>
          <cell r="D54" t="str">
            <v>m2</v>
          </cell>
          <cell r="E54">
            <v>13207.307861033161</v>
          </cell>
        </row>
        <row r="55">
          <cell r="B55" t="str">
            <v>232.1</v>
          </cell>
          <cell r="C55" t="str">
            <v xml:space="preserve">GEOTEXTIL PARA ESTABILIZACIÓN DE LA SUBRASANTE </v>
          </cell>
          <cell r="D55" t="str">
            <v>m2</v>
          </cell>
          <cell r="E55">
            <v>7541.1260757314358</v>
          </cell>
        </row>
        <row r="56">
          <cell r="B56" t="str">
            <v>233.1</v>
          </cell>
          <cell r="C56" t="str">
            <v>GEOMALLA PARA ESTABILIZACIÒN DE SUELOS DE SUBRASANTE</v>
          </cell>
          <cell r="D56" t="str">
            <v>m2</v>
          </cell>
          <cell r="E56">
            <v>9672.6556275773073</v>
          </cell>
        </row>
        <row r="57">
          <cell r="B57" t="str">
            <v>233.10</v>
          </cell>
          <cell r="C57" t="str">
            <v>GEOMALLA PARA REFUERZO DE CAPAS GRANULARES</v>
          </cell>
          <cell r="D57" t="str">
            <v>m2</v>
          </cell>
          <cell r="E57">
            <v>15758.199054504112</v>
          </cell>
        </row>
        <row r="58">
          <cell r="B58" t="str">
            <v>234.1</v>
          </cell>
          <cell r="C58" t="str">
            <v>CONFORMACIÓN DE TALUDES EXISTENTES</v>
          </cell>
          <cell r="D58" t="str">
            <v>m2</v>
          </cell>
          <cell r="E58">
            <v>1010.9420539568071</v>
          </cell>
        </row>
        <row r="59">
          <cell r="B59" t="str">
            <v>235.1</v>
          </cell>
          <cell r="C59" t="str">
            <v>SUBRASANTE ESTABILIZADA CON CEMENTO (INCLUYE EL SUMINISTRO DE CEMENTO)</v>
          </cell>
          <cell r="D59" t="str">
            <v>m3</v>
          </cell>
          <cell r="E59">
            <v>74687.386633624323</v>
          </cell>
        </row>
        <row r="60">
          <cell r="B60" t="str">
            <v>235.10</v>
          </cell>
          <cell r="C60" t="str">
            <v>SUBRASANTE ESTABILIZADA CON CEMENTO (NO INCLUYE EL SUMINISTRO DE CEMENTO)</v>
          </cell>
          <cell r="D60" t="str">
            <v>m3</v>
          </cell>
          <cell r="E60">
            <v>17671.783926984928</v>
          </cell>
        </row>
        <row r="61">
          <cell r="B61" t="str">
            <v>235.11</v>
          </cell>
          <cell r="C61" t="str">
            <v>CEMENTO PARA ESTABILIZACION DE SUBRASANTE</v>
          </cell>
          <cell r="D61" t="str">
            <v>kg</v>
          </cell>
          <cell r="E61">
            <v>712.69503383299252</v>
          </cell>
        </row>
        <row r="62">
          <cell r="B62" t="str">
            <v>236.1</v>
          </cell>
          <cell r="C62" t="str">
            <v>SUBRASANTE ESTABILIZADA CON CAL (INCLUYE SUMINISTRO DE CAL)</v>
          </cell>
          <cell r="D62" t="str">
            <v>m3</v>
          </cell>
          <cell r="E62">
            <v>93950.568165441364</v>
          </cell>
        </row>
        <row r="63">
          <cell r="B63" t="str">
            <v>236.10</v>
          </cell>
          <cell r="C63" t="str">
            <v>SUBRASANTE ESTABILIZADA CON CAL (NO INCLUYE SUMINISTRO DE CAL)</v>
          </cell>
          <cell r="D63" t="str">
            <v>m3</v>
          </cell>
          <cell r="E63">
            <v>17671.783926984928</v>
          </cell>
        </row>
        <row r="64">
          <cell r="B64" t="str">
            <v>236.11</v>
          </cell>
          <cell r="C64" t="str">
            <v>CAL HIDRATADA PARA ESTABILIZACION DE SUBRASANTE</v>
          </cell>
          <cell r="D64" t="str">
            <v>kg</v>
          </cell>
          <cell r="E64">
            <v>953.48480298070569</v>
          </cell>
        </row>
        <row r="65">
          <cell r="B65" t="str">
            <v>310.1</v>
          </cell>
          <cell r="C65" t="str">
            <v>CONFORMACIÓN DE LA CALZADA EXISTENTE</v>
          </cell>
          <cell r="D65" t="str">
            <v>m2</v>
          </cell>
          <cell r="E65">
            <v>1111.3655950261273</v>
          </cell>
        </row>
        <row r="66">
          <cell r="B66" t="str">
            <v>311.1</v>
          </cell>
          <cell r="C66" t="str">
            <v>AFIRMADO</v>
          </cell>
          <cell r="D66" t="str">
            <v>m3</v>
          </cell>
          <cell r="E66">
            <v>53557.949176029979</v>
          </cell>
        </row>
        <row r="67">
          <cell r="B67" t="str">
            <v>312.1</v>
          </cell>
          <cell r="C67" t="str">
            <v>TRATAMIENTO PALIATIVO DE POLVO APLICADO EN FORMA SÓLIDA EN HOJUELAS</v>
          </cell>
          <cell r="D67" t="str">
            <v>Kg</v>
          </cell>
          <cell r="E67">
            <v>7739.8714925895893</v>
          </cell>
        </row>
        <row r="68">
          <cell r="B68" t="str">
            <v>312.2</v>
          </cell>
          <cell r="C68" t="str">
            <v>TRATAMIENTO PALIATIVO DE POLVO APLICADO EN FORMA SÓLIDA EN ESFERAS</v>
          </cell>
          <cell r="D68" t="str">
            <v>Kg</v>
          </cell>
          <cell r="E68">
            <v>5182.235200960542</v>
          </cell>
        </row>
        <row r="69">
          <cell r="B69" t="str">
            <v>312.3</v>
          </cell>
          <cell r="C69" t="str">
            <v>TRATAMIENTO PALIATIVO DE POLVO APLICADO EN FORMA LÍQUIDA</v>
          </cell>
          <cell r="D69" t="str">
            <v>Lt</v>
          </cell>
          <cell r="E69">
            <v>1918.203212738174</v>
          </cell>
        </row>
        <row r="70">
          <cell r="B70" t="str">
            <v>312.4</v>
          </cell>
          <cell r="C70" t="str">
            <v>MATERIAL GRANULAR DE ADICIÓN</v>
          </cell>
          <cell r="D70" t="str">
            <v>m3</v>
          </cell>
          <cell r="E70">
            <v>53550.244058435608</v>
          </cell>
        </row>
        <row r="71">
          <cell r="B71" t="str">
            <v>320.1</v>
          </cell>
          <cell r="C71" t="str">
            <v>SUBBASE GRANULAR CLASE A</v>
          </cell>
          <cell r="D71" t="str">
            <v>m3</v>
          </cell>
          <cell r="E71">
            <v>67588.794519068761</v>
          </cell>
        </row>
        <row r="72">
          <cell r="B72" t="str">
            <v>320.2</v>
          </cell>
          <cell r="C72" t="str">
            <v>SUBBASE GRANULAR CLASE B</v>
          </cell>
          <cell r="D72" t="str">
            <v>m3</v>
          </cell>
          <cell r="E72">
            <v>67348.348753685947</v>
          </cell>
        </row>
        <row r="73">
          <cell r="B73" t="str">
            <v>320.3</v>
          </cell>
          <cell r="C73" t="str">
            <v>SUBBASE GRANULAR CLASE C</v>
          </cell>
          <cell r="D73" t="str">
            <v>m3</v>
          </cell>
          <cell r="E73">
            <v>66589.551427330793</v>
          </cell>
        </row>
        <row r="74">
          <cell r="B74" t="str">
            <v>320.4</v>
          </cell>
          <cell r="C74" t="str">
            <v>SUB-BASE GRANULAR  PARA BACHEO CLASE A</v>
          </cell>
          <cell r="D74" t="str">
            <v>m3</v>
          </cell>
          <cell r="E74">
            <v>80734.774173379614</v>
          </cell>
        </row>
        <row r="75">
          <cell r="B75" t="str">
            <v>320.5</v>
          </cell>
          <cell r="C75" t="str">
            <v>SUB-BASE GRANULAR  PARA BACHEO CLASE B</v>
          </cell>
          <cell r="D75" t="str">
            <v>m3</v>
          </cell>
          <cell r="E75">
            <v>80494.3284079968</v>
          </cell>
        </row>
        <row r="76">
          <cell r="B76" t="str">
            <v>320.6</v>
          </cell>
          <cell r="C76" t="str">
            <v>SUB-BASE GRANULAR  PARA BACHEO CLASE C</v>
          </cell>
          <cell r="D76" t="str">
            <v>m3</v>
          </cell>
          <cell r="E76">
            <v>79735.531081641646</v>
          </cell>
        </row>
        <row r="77">
          <cell r="B77" t="str">
            <v>330.1</v>
          </cell>
          <cell r="C77" t="str">
            <v>BASE GRANULAR CLASE A</v>
          </cell>
          <cell r="D77" t="str">
            <v>m3</v>
          </cell>
          <cell r="E77">
            <v>82880.97033513675</v>
          </cell>
        </row>
        <row r="78">
          <cell r="B78" t="str">
            <v>330.2</v>
          </cell>
          <cell r="C78" t="str">
            <v>BASE GRANULAR CLASE B</v>
          </cell>
          <cell r="D78" t="str">
            <v>m3</v>
          </cell>
          <cell r="E78">
            <v>82880.97033513675</v>
          </cell>
        </row>
        <row r="79">
          <cell r="B79" t="str">
            <v>330.3</v>
          </cell>
          <cell r="C79" t="str">
            <v>BASE GRANULAR CLASE C</v>
          </cell>
          <cell r="D79" t="str">
            <v>m3</v>
          </cell>
          <cell r="E79">
            <v>76849.340793509837</v>
          </cell>
        </row>
        <row r="80">
          <cell r="B80" t="str">
            <v>330.4</v>
          </cell>
          <cell r="C80" t="str">
            <v>BASE GRANULAR PARA BACHEO CLASE A</v>
          </cell>
          <cell r="D80" t="str">
            <v>m3</v>
          </cell>
          <cell r="E80">
            <v>96026.949989447603</v>
          </cell>
        </row>
        <row r="81">
          <cell r="B81" t="str">
            <v>330.5</v>
          </cell>
          <cell r="C81" t="str">
            <v>BASE GRANULAR PARA BACHEO CLASE B</v>
          </cell>
          <cell r="D81" t="str">
            <v>m3</v>
          </cell>
          <cell r="E81">
            <v>91721.755501140826</v>
          </cell>
        </row>
        <row r="82">
          <cell r="B82" t="str">
            <v>330.6</v>
          </cell>
          <cell r="C82" t="str">
            <v>BASE GRANULAR PARA BACHEO CLASE C</v>
          </cell>
          <cell r="D82" t="str">
            <v>m3</v>
          </cell>
          <cell r="E82">
            <v>89995.320447820704</v>
          </cell>
        </row>
        <row r="83">
          <cell r="B83" t="str">
            <v>340.1</v>
          </cell>
          <cell r="C83" t="str">
            <v>BASE ESTABILIZADA CON EMULSIÓN ASFÁLTICA TIPO BEE-38</v>
          </cell>
          <cell r="D83" t="str">
            <v>m3</v>
          </cell>
          <cell r="E83">
            <v>85293.822989433131</v>
          </cell>
        </row>
        <row r="84">
          <cell r="B84" t="str">
            <v>340.2</v>
          </cell>
          <cell r="C84" t="str">
            <v xml:space="preserve"> BASE ESTABILIZADA CON EMULSIÓN ASFÁLTICA TIPO BEE-25</v>
          </cell>
          <cell r="D84" t="str">
            <v>m3</v>
          </cell>
          <cell r="E84">
            <v>79494.179199407256</v>
          </cell>
        </row>
        <row r="85">
          <cell r="B85" t="str">
            <v>340.3</v>
          </cell>
          <cell r="C85" t="str">
            <v>BASE ESTABILIZADA CON EMULSIÓN ASFÁLTICA TIPO BEE-5</v>
          </cell>
          <cell r="D85" t="str">
            <v>m3</v>
          </cell>
          <cell r="E85">
            <v>79494.179199407256</v>
          </cell>
        </row>
        <row r="86">
          <cell r="B86" t="str">
            <v>350.1</v>
          </cell>
          <cell r="C86" t="str">
            <v>SUELO-CEMENTO CLASE SC-D GRADACION TIPO A (INCLUYE SUMINISTRO DEL CEMENTO)</v>
          </cell>
          <cell r="D86" t="str">
            <v>m3</v>
          </cell>
          <cell r="E86">
            <v>144572.44371920821</v>
          </cell>
        </row>
        <row r="87">
          <cell r="B87" t="str">
            <v>350.2</v>
          </cell>
          <cell r="C87" t="str">
            <v>SUELO-CEMENTO CLASE SC-D GRADACION TIPO B (INCLUYE SUMINISTRO DEL CEMENTO)</v>
          </cell>
          <cell r="D87" t="str">
            <v>m3</v>
          </cell>
          <cell r="E87">
            <v>140267.24923090142</v>
          </cell>
        </row>
        <row r="88">
          <cell r="B88" t="str">
            <v>350.3</v>
          </cell>
          <cell r="C88" t="str">
            <v>SUELO-CEMENTO CLASE SC-R GRADACION TIPO A (INCLUYE SUMINISTRO DEL CEMENTO)</v>
          </cell>
          <cell r="D88" t="str">
            <v>m3</v>
          </cell>
          <cell r="E88">
            <v>144572.44371920821</v>
          </cell>
        </row>
        <row r="89">
          <cell r="B89" t="str">
            <v>350.4</v>
          </cell>
          <cell r="C89" t="str">
            <v>SUELO-CEMENTO CLASE SC-R GRADACION TIPO B (INCLUYE SUMINISTRO DEL CEMENTO)</v>
          </cell>
          <cell r="D89" t="str">
            <v>m3</v>
          </cell>
          <cell r="E89">
            <v>140267.24923090142</v>
          </cell>
        </row>
        <row r="90">
          <cell r="B90" t="str">
            <v>350.10</v>
          </cell>
          <cell r="C90" t="str">
            <v>SUELO-CEMENTO CLASE SC-D GRADACION TIPO A (NO INCLUYE SUMINISTRO DEL CEMENTO)</v>
          </cell>
          <cell r="D90" t="str">
            <v>m3</v>
          </cell>
          <cell r="E90">
            <v>80429.890674238879</v>
          </cell>
        </row>
        <row r="91">
          <cell r="B91" t="str">
            <v>350.11</v>
          </cell>
          <cell r="C91" t="str">
            <v>SUELO-CEMENTO CLASE SC-D GRADACION TIPO B (NO INCLUYE SUMINISTRO DEL CEMENTO)</v>
          </cell>
          <cell r="D91" t="str">
            <v>m3</v>
          </cell>
          <cell r="E91">
            <v>76124.696185932102</v>
          </cell>
        </row>
        <row r="92">
          <cell r="B92" t="str">
            <v>350.12</v>
          </cell>
          <cell r="C92" t="str">
            <v>SUELO-CEMENTO CLASE SC-R GRADACION TIPO A (NO INCLUYE SUMINISTRO DEL CEMENTO)</v>
          </cell>
          <cell r="D92" t="str">
            <v>m3</v>
          </cell>
          <cell r="E92">
            <v>80429.890674238879</v>
          </cell>
        </row>
        <row r="93">
          <cell r="B93" t="str">
            <v>350.13</v>
          </cell>
          <cell r="C93" t="str">
            <v>SUELO-CEMENTO CLASE SC-R GRADACION TIPO B (NO INCLUYE SUMINISTRO DEL CEMENTO)</v>
          </cell>
          <cell r="D93" t="str">
            <v>m3</v>
          </cell>
          <cell r="E93">
            <v>76124.696185932102</v>
          </cell>
        </row>
        <row r="94">
          <cell r="B94" t="str">
            <v>350.14</v>
          </cell>
          <cell r="C94" t="str">
            <v xml:space="preserve">CEMENTO HIDRAULICO PARA SUELO-CEMENTO </v>
          </cell>
          <cell r="D94" t="str">
            <v>Kg</v>
          </cell>
          <cell r="E94">
            <v>712.69503383299252</v>
          </cell>
        </row>
        <row r="95">
          <cell r="B95" t="str">
            <v>351.1</v>
          </cell>
          <cell r="C95" t="str">
            <v>BASE TRATADA CON CEMENTO RESISTENCIA R-3.5 (INCLUYE SUMINISTRO DE CEMENTO)</v>
          </cell>
          <cell r="D95" t="str">
            <v>m3</v>
          </cell>
          <cell r="E95">
            <v>140267.24923090142</v>
          </cell>
        </row>
        <row r="96">
          <cell r="B96" t="str">
            <v>351.2</v>
          </cell>
          <cell r="C96" t="str">
            <v>BASE TRATADA CON CEMENTO RESISTENCIA R-5.2 (INCLUYE SUMINISTRO DE CEMENTO)</v>
          </cell>
          <cell r="D96" t="str">
            <v>m3</v>
          </cell>
          <cell r="E96">
            <v>140267.24923090142</v>
          </cell>
        </row>
        <row r="97">
          <cell r="B97" t="str">
            <v>351.10</v>
          </cell>
          <cell r="C97" t="str">
            <v>BASE TRATADA CON CEMENTO RESISTENCIA R-3.5 (NO INCLUYE SUMINISTRO DE CEMENTO)</v>
          </cell>
          <cell r="D97" t="str">
            <v>m3</v>
          </cell>
          <cell r="E97">
            <v>76124.696185932102</v>
          </cell>
        </row>
        <row r="98">
          <cell r="B98" t="str">
            <v>351.11</v>
          </cell>
          <cell r="C98" t="str">
            <v>BASE TRATADA CON CEMENTO RESISTENCIA R-5.2 (NO INCLUYE SUMINISTRO DE CEMENTO)</v>
          </cell>
          <cell r="D98" t="str">
            <v>m3</v>
          </cell>
          <cell r="E98">
            <v>76124.696185932102</v>
          </cell>
        </row>
        <row r="99">
          <cell r="B99" t="str">
            <v>351.12</v>
          </cell>
          <cell r="C99" t="str">
            <v>CEMENTO HIDRAULICO PARA BASE TRATADA CON CEMENTO</v>
          </cell>
          <cell r="D99" t="str">
            <v>Kg</v>
          </cell>
          <cell r="E99">
            <v>712.69503383299252</v>
          </cell>
        </row>
        <row r="100">
          <cell r="B100" t="str">
            <v>410.1</v>
          </cell>
          <cell r="C100" t="str">
            <v>CEMENTO ASFÁLTICO DE PENETRACIÓN 40-50</v>
          </cell>
          <cell r="D100" t="str">
            <v>Kg</v>
          </cell>
          <cell r="E100">
            <v>1503.9105619828526</v>
          </cell>
        </row>
        <row r="101">
          <cell r="B101" t="str">
            <v>410.2</v>
          </cell>
          <cell r="C101" t="str">
            <v>CEMENTO ASFÁLTICO DE PENETRACIÓN 60-70.</v>
          </cell>
          <cell r="D101" t="str">
            <v>Kg</v>
          </cell>
          <cell r="E101">
            <v>2145.455511925245</v>
          </cell>
        </row>
        <row r="102">
          <cell r="B102" t="str">
            <v>410.3</v>
          </cell>
          <cell r="C102" t="str">
            <v>CEMENTO ASFÁLTICO DE PENETRACIÓN 80-100</v>
          </cell>
          <cell r="D102" t="str">
            <v>kg</v>
          </cell>
          <cell r="E102">
            <v>2740.0105404024389</v>
          </cell>
        </row>
        <row r="103">
          <cell r="B103" t="str">
            <v>411.1</v>
          </cell>
          <cell r="C103" t="str">
            <v>SUMINISTRO DE EMULSIÓN ASFÁLTICA DE ROTURA MEDIA CRM.</v>
          </cell>
          <cell r="D103" t="str">
            <v>Lt</v>
          </cell>
          <cell r="E103">
            <v>2500.0722319846527</v>
          </cell>
        </row>
        <row r="104">
          <cell r="B104" t="str">
            <v>411.2</v>
          </cell>
          <cell r="C104" t="str">
            <v>EMULSIÓN ASFÁLTICA DE ROTURA LENTA CRL-1 ARD</v>
          </cell>
          <cell r="D104" t="str">
            <v>Lt</v>
          </cell>
          <cell r="E104">
            <v>2588.5379484054497</v>
          </cell>
        </row>
        <row r="105">
          <cell r="B105" t="str">
            <v>411.3</v>
          </cell>
          <cell r="C105" t="str">
            <v>EMULSIÓN ASFÁLTICA DE ROTURA LENTA CRL-1 ARB</v>
          </cell>
          <cell r="D105" t="str">
            <v>Lt</v>
          </cell>
          <cell r="E105">
            <v>3047.0407887202709</v>
          </cell>
        </row>
        <row r="106">
          <cell r="B106" t="str">
            <v>411.4</v>
          </cell>
          <cell r="C106" t="str">
            <v>SUMINISTRO DE EMULSIÓN ASFÁLTICA DE ROTURA LENTA CRL-1h</v>
          </cell>
          <cell r="D106" t="str">
            <v>Lt</v>
          </cell>
          <cell r="E106">
            <v>2478.2197367154949</v>
          </cell>
        </row>
        <row r="107">
          <cell r="B107" t="str">
            <v>413.1</v>
          </cell>
          <cell r="C107" t="str">
            <v xml:space="preserve">CEMENTO ASFALTICO CON GRANO DE CAUCHO RECICLADO TIPO I </v>
          </cell>
          <cell r="D107" t="str">
            <v>Kg</v>
          </cell>
          <cell r="E107">
            <v>2236.7681902489585</v>
          </cell>
        </row>
        <row r="108">
          <cell r="B108" t="str">
            <v>413.2</v>
          </cell>
          <cell r="C108" t="str">
            <v>CEMENTO ASFALTICO CON GRANO DE CAUCHO RECICLADO TIPO II</v>
          </cell>
          <cell r="D108" t="str">
            <v>Kg</v>
          </cell>
          <cell r="E108">
            <v>2268.1134767829599</v>
          </cell>
        </row>
        <row r="109">
          <cell r="B109" t="str">
            <v>413.3</v>
          </cell>
          <cell r="C109" t="str">
            <v>CEMENTO ASFALTICO CON GRANO DE CAUCHO RECICLADO TIPO  III</v>
          </cell>
          <cell r="D109" t="str">
            <v>Kg</v>
          </cell>
          <cell r="E109">
            <v>2335.5721318889791</v>
          </cell>
        </row>
        <row r="110">
          <cell r="B110" t="str">
            <v>414.1</v>
          </cell>
          <cell r="C110" t="str">
            <v>CEMENTO ASFÁLTICO MODIFICADO CON POLÍMEROS TIPO I</v>
          </cell>
          <cell r="D110" t="str">
            <v>Kg</v>
          </cell>
          <cell r="E110">
            <v>4403.5330505167503</v>
          </cell>
        </row>
        <row r="111">
          <cell r="B111" t="str">
            <v>414.2</v>
          </cell>
          <cell r="C111" t="str">
            <v>CEMENTO ASFÁLTICO MODIFICADO CON POLÍMEROS TIPO II A</v>
          </cell>
          <cell r="D111" t="str">
            <v>Kg</v>
          </cell>
          <cell r="E111">
            <v>4609.5372347301627</v>
          </cell>
        </row>
        <row r="112">
          <cell r="B112" t="str">
            <v>414.3</v>
          </cell>
          <cell r="C112" t="str">
            <v>CEMENTO ASFÁLTICO MODIFICADO CON POLÍMEROS TIPO II B</v>
          </cell>
          <cell r="D112" t="str">
            <v>Kg</v>
          </cell>
          <cell r="E112">
            <v>4609.5372347301627</v>
          </cell>
        </row>
        <row r="113">
          <cell r="B113" t="str">
            <v>414.4</v>
          </cell>
          <cell r="C113" t="str">
            <v>CEMENTO ASFÁLTICO MODIFICADO CON POLÍMEROS TIPO III</v>
          </cell>
          <cell r="D113" t="str">
            <v>Kg</v>
          </cell>
          <cell r="E113">
            <v>3666.3931332054444</v>
          </cell>
        </row>
        <row r="114">
          <cell r="B114" t="str">
            <v>414.5</v>
          </cell>
          <cell r="C114" t="str">
            <v>CEMENTO ASFÁLTICO MODIFICADO CON POLÍMEROS TIPO IV</v>
          </cell>
          <cell r="D114" t="str">
            <v>Kg</v>
          </cell>
          <cell r="E114">
            <v>3795.1724432044184</v>
          </cell>
        </row>
        <row r="115">
          <cell r="B115" t="str">
            <v>414.6</v>
          </cell>
          <cell r="C115" t="str">
            <v>CEMENTO ASFÁLTICO MODIFICADO CON POLÍMEROS TIPO V.</v>
          </cell>
          <cell r="D115" t="str">
            <v>Kg</v>
          </cell>
          <cell r="E115">
            <v>2729.2783386307187</v>
          </cell>
        </row>
        <row r="116">
          <cell r="B116" t="str">
            <v>415.1</v>
          </cell>
          <cell r="C116" t="str">
            <v>EMULSIÓN ASFÁLTICA DE ROTURA MEDIA, MODIFICADA CON POLÍMEROS, CRM-m</v>
          </cell>
          <cell r="D116" t="str">
            <v>Lt</v>
          </cell>
          <cell r="E116">
            <v>2233.5509292463425</v>
          </cell>
        </row>
        <row r="117">
          <cell r="B117" t="str">
            <v>420.1</v>
          </cell>
          <cell r="C117" t="str">
            <v>RIEGO DE IMPRIMACIÓN CON EMULSIÓN ASFÁLTICA CRL -0</v>
          </cell>
          <cell r="D117" t="str">
            <v>m2</v>
          </cell>
          <cell r="E117">
            <v>3007.8106538338725</v>
          </cell>
        </row>
        <row r="118">
          <cell r="B118" t="str">
            <v>420.2</v>
          </cell>
          <cell r="C118" t="str">
            <v>RIEGO DE IMPRIMACIÓN CON EMILSÍON ASFÁLTICA CRL-1</v>
          </cell>
          <cell r="D118" t="str">
            <v>m2</v>
          </cell>
          <cell r="E118">
            <v>3006.6032084304989</v>
          </cell>
        </row>
        <row r="119">
          <cell r="B119" t="str">
            <v>420.3</v>
          </cell>
          <cell r="C119" t="str">
            <v>RIEGO DE IMPRIMACIÓN CON ASFALTO LIQUIDO</v>
          </cell>
          <cell r="D119" t="str">
            <v>m2</v>
          </cell>
          <cell r="E119">
            <v>2753.1883998564745</v>
          </cell>
        </row>
        <row r="120">
          <cell r="B120" t="str">
            <v>421.1</v>
          </cell>
          <cell r="C120" t="str">
            <v>RIEGO DE LIGA CON EMULSIÓN ASFÁLTICA CRR-1</v>
          </cell>
          <cell r="D120" t="str">
            <v>m2</v>
          </cell>
          <cell r="E120">
            <v>1649.7753407697164</v>
          </cell>
        </row>
        <row r="121">
          <cell r="B121" t="str">
            <v>421.2</v>
          </cell>
          <cell r="C121" t="str">
            <v>RIEGO DE LIGA CON EMULSIÓN ASFÁLTICA CRR-2</v>
          </cell>
          <cell r="D121" t="str">
            <v>m2</v>
          </cell>
          <cell r="E121">
            <v>1693.0236513672874</v>
          </cell>
        </row>
        <row r="122">
          <cell r="B122" t="str">
            <v>421.3</v>
          </cell>
          <cell r="C122" t="str">
            <v xml:space="preserve"> RIEGO DE LIGA CON EMULSIÓN MODIFICADA CON POLÍMEROS CRR- 1m</v>
          </cell>
          <cell r="D122" t="str">
            <v>m2</v>
          </cell>
          <cell r="E122">
            <v>1724.1131357208731</v>
          </cell>
        </row>
        <row r="123">
          <cell r="B123" t="str">
            <v>421.4</v>
          </cell>
          <cell r="C123" t="str">
            <v xml:space="preserve"> RIEGO DE LIGA CON EMULSIÓN MODIFICADA CON POLÍMEROS CRR- 2m</v>
          </cell>
          <cell r="D123" t="str">
            <v>m2</v>
          </cell>
          <cell r="E123">
            <v>1768.8888572127034</v>
          </cell>
        </row>
        <row r="124">
          <cell r="B124" t="str">
            <v>430.1.1</v>
          </cell>
          <cell r="C124" t="str">
            <v>TRATAMIENTO SUPERFICIAL SIMPLE CON EMULSIÓN CRR-2 GRADACION 19</v>
          </cell>
          <cell r="D124" t="str">
            <v>m2</v>
          </cell>
          <cell r="E124">
            <v>7365.5177417652485</v>
          </cell>
        </row>
        <row r="125">
          <cell r="B125" t="str">
            <v>430.1.2</v>
          </cell>
          <cell r="C125" t="str">
            <v>TRATAMIENTO SUPERFICIAL SIMPLE CON EMULSIÓN CRR-2 GRADACION 13</v>
          </cell>
          <cell r="D125" t="str">
            <v>m2</v>
          </cell>
          <cell r="E125">
            <v>6153.1423246193262</v>
          </cell>
        </row>
        <row r="126">
          <cell r="B126" t="str">
            <v>430.2.1</v>
          </cell>
          <cell r="C126" t="str">
            <v>TRATAMIENTO SUPERFICIAL SIMPLE CON EMULSIÓN CRR-2 m GRADACION 19</v>
          </cell>
          <cell r="D126" t="str">
            <v>m2</v>
          </cell>
          <cell r="E126">
            <v>7365.5177417652485</v>
          </cell>
        </row>
        <row r="127">
          <cell r="B127" t="str">
            <v>430.2.2</v>
          </cell>
          <cell r="C127" t="str">
            <v>TRATAMIENTO SUPERFICIAL SIMPLE CON EMULSIÓN CRR-2m  GRADACION 13</v>
          </cell>
          <cell r="D127" t="str">
            <v>m2</v>
          </cell>
          <cell r="E127">
            <v>6153.1423246193262</v>
          </cell>
        </row>
        <row r="128">
          <cell r="B128" t="str">
            <v>431.1.1</v>
          </cell>
          <cell r="C128" t="str">
            <v>TRATAMIENTO SUPERFICIAL DOBLE CON EMULSIÓN CRR-2. TIPO 1</v>
          </cell>
          <cell r="D128" t="str">
            <v>m2</v>
          </cell>
          <cell r="E128">
            <v>15301.250734363586</v>
          </cell>
        </row>
        <row r="129">
          <cell r="B129" t="str">
            <v>431.1.2</v>
          </cell>
          <cell r="C129" t="str">
            <v>TRATAMIENTO SUPERFICIAL DOBLE CON EMULSIÓN CRR-2. TIPO 2</v>
          </cell>
          <cell r="D129" t="str">
            <v>m2</v>
          </cell>
          <cell r="E129">
            <v>12202.054415528173</v>
          </cell>
        </row>
        <row r="130">
          <cell r="B130" t="str">
            <v>431.2.1</v>
          </cell>
          <cell r="C130" t="str">
            <v>TRATAMIENTO SUPERFICIAL DOBLE CON EMULSIÓN CRR-2 m TIPO 1</v>
          </cell>
          <cell r="D130" t="str">
            <v>m2</v>
          </cell>
          <cell r="E130">
            <v>16016.069562773726</v>
          </cell>
        </row>
        <row r="131">
          <cell r="B131" t="str">
            <v>431.2.2</v>
          </cell>
          <cell r="C131" t="str">
            <v>TRATAMIENTO SUPERFICIAL DOBLE CON EMULSIÓN CRR-2 m TIPO 2</v>
          </cell>
          <cell r="D131" t="str">
            <v>m2</v>
          </cell>
          <cell r="E131">
            <v>12748.283897615169</v>
          </cell>
        </row>
        <row r="132">
          <cell r="B132" t="str">
            <v>432.1</v>
          </cell>
          <cell r="C132" t="str">
            <v>SELLO DE ARENA-ASFALTO CON EMULSIÓN CRR-2</v>
          </cell>
          <cell r="D132" t="str">
            <v>m2</v>
          </cell>
          <cell r="E132">
            <v>5248.7370242963398</v>
          </cell>
        </row>
        <row r="133">
          <cell r="B133" t="str">
            <v>432.2</v>
          </cell>
          <cell r="C133" t="str">
            <v>SELLO DE ARENA-ASFALTO CON EMULSIÓN CRR-2m</v>
          </cell>
          <cell r="D133" t="str">
            <v>m2</v>
          </cell>
          <cell r="E133">
            <v>5128.6028281919753</v>
          </cell>
        </row>
        <row r="134">
          <cell r="B134" t="str">
            <v>433.1</v>
          </cell>
          <cell r="C134" t="str">
            <v>LECHADA ASFÁLTICA CON EMULSIÓN CRL-1H, TIPO LA-13</v>
          </cell>
          <cell r="D134" t="str">
            <v>m2</v>
          </cell>
          <cell r="E134">
            <v>4866.8480185237822</v>
          </cell>
        </row>
        <row r="135">
          <cell r="B135" t="str">
            <v>433.2</v>
          </cell>
          <cell r="C135" t="str">
            <v>LECHADA ASFÁLTICA CON EMULSIÓN CRL-1H, TIPO LA-10</v>
          </cell>
          <cell r="D135" t="str">
            <v>m2</v>
          </cell>
          <cell r="E135">
            <v>4558.5962506567212</v>
          </cell>
        </row>
        <row r="136">
          <cell r="B136" t="str">
            <v>433.3</v>
          </cell>
          <cell r="C136" t="str">
            <v>LECHADA ASFÁLTICA CON EMULSIÓN CRL-1H, TIPO LA-5</v>
          </cell>
          <cell r="D136" t="str">
            <v>m2</v>
          </cell>
          <cell r="E136">
            <v>5336.0842615862739</v>
          </cell>
        </row>
        <row r="137">
          <cell r="B137" t="str">
            <v>433.4</v>
          </cell>
          <cell r="C137" t="str">
            <v>LECHADA ASFÁLTICA CON EMULSIÓN CRL-1H, TIPO LA-3</v>
          </cell>
          <cell r="D137" t="str">
            <v>m2</v>
          </cell>
          <cell r="E137">
            <v>3477.3708556093347</v>
          </cell>
        </row>
        <row r="138">
          <cell r="B138" t="str">
            <v>433.5</v>
          </cell>
          <cell r="C138" t="str">
            <v>LECHADA ASFÁLTICA CON EMULSIÓN CRL-1HM ,TIPO LA-13</v>
          </cell>
          <cell r="D138" t="str">
            <v>m2</v>
          </cell>
          <cell r="E138">
            <v>5698.7488070807667</v>
          </cell>
        </row>
        <row r="139">
          <cell r="B139" t="str">
            <v>433.6</v>
          </cell>
          <cell r="C139" t="str">
            <v>LECHADA ASFÁLTICA CON EMULSIÓN CRL-1HM ,TIPO LA-10</v>
          </cell>
          <cell r="D139" t="str">
            <v>m2</v>
          </cell>
          <cell r="E139">
            <v>5361.0605497724591</v>
          </cell>
        </row>
        <row r="140">
          <cell r="B140" t="str">
            <v>433.7</v>
          </cell>
          <cell r="C140" t="str">
            <v>LECHADA ASFÁLTICA CON EMULSIÓN CRL-1HM ,TIPO LA-5</v>
          </cell>
          <cell r="D140" t="str">
            <v>m2</v>
          </cell>
          <cell r="E140">
            <v>6308.7682605144428</v>
          </cell>
        </row>
        <row r="141">
          <cell r="B141" t="str">
            <v>433.8</v>
          </cell>
          <cell r="C141" t="str">
            <v>LECHADA ASFÁLTICA CON EMULSIÓN CRL-1HM ,TIPO LA-3</v>
          </cell>
          <cell r="D141" t="str">
            <v>m2</v>
          </cell>
          <cell r="E141">
            <v>4085.2983549394385</v>
          </cell>
        </row>
        <row r="142">
          <cell r="B142" t="str">
            <v>440.1</v>
          </cell>
          <cell r="C142" t="str">
            <v>MEZCLA DENSA EN FRÍO TIPO MDF-38</v>
          </cell>
          <cell r="D142" t="str">
            <v>m3</v>
          </cell>
          <cell r="E142">
            <v>208963.51199853318</v>
          </cell>
        </row>
        <row r="143">
          <cell r="B143" t="str">
            <v>440.2</v>
          </cell>
          <cell r="C143" t="str">
            <v>MEZCLA DENSA EN FRÍO TIPO MDF-25</v>
          </cell>
          <cell r="D143" t="str">
            <v>m3</v>
          </cell>
          <cell r="E143">
            <v>208963.51199853318</v>
          </cell>
        </row>
        <row r="144">
          <cell r="B144" t="str">
            <v>440.3</v>
          </cell>
          <cell r="C144" t="str">
            <v>MEZCLA DENSA EN FRÍO TIPO MDF-19</v>
          </cell>
          <cell r="D144" t="str">
            <v>m3</v>
          </cell>
          <cell r="E144">
            <v>208963.51199853318</v>
          </cell>
        </row>
        <row r="145">
          <cell r="B145" t="str">
            <v>440.4</v>
          </cell>
          <cell r="C145" t="str">
            <v>MEZCLA DENSA EN FRÍO PARA BACHEO</v>
          </cell>
          <cell r="D145" t="str">
            <v>m3</v>
          </cell>
          <cell r="E145">
            <v>232573.27260936351</v>
          </cell>
        </row>
        <row r="146">
          <cell r="B146" t="str">
            <v>441.1</v>
          </cell>
          <cell r="C146" t="str">
            <v>MEZCLA ABIERTA EN FRÍO TIPO MAF-19</v>
          </cell>
          <cell r="D146" t="str">
            <v>m3</v>
          </cell>
          <cell r="E146">
            <v>208963.51199853318</v>
          </cell>
        </row>
        <row r="147">
          <cell r="B147" t="str">
            <v>441.2</v>
          </cell>
          <cell r="C147" t="str">
            <v>MEZCLA ABIERTA EN FRÍO TIPO MAF-25</v>
          </cell>
          <cell r="D147" t="str">
            <v>m3</v>
          </cell>
          <cell r="E147">
            <v>208963.51199853318</v>
          </cell>
        </row>
        <row r="148">
          <cell r="B148" t="str">
            <v>441.3</v>
          </cell>
          <cell r="C148" t="str">
            <v>MEZCLA ABIERTA EN FRÍO TIPO MAF-38</v>
          </cell>
          <cell r="D148" t="str">
            <v>m3</v>
          </cell>
          <cell r="E148">
            <v>208963.51199853318</v>
          </cell>
        </row>
        <row r="149">
          <cell r="B149" t="str">
            <v>441.4</v>
          </cell>
          <cell r="C149" t="str">
            <v>MEZCLA ABIERTA EN FRÍO  TIPO MAF-38 PARA BACHEO</v>
          </cell>
          <cell r="D149" t="str">
            <v>m3</v>
          </cell>
          <cell r="E149">
            <v>232573.27260936351</v>
          </cell>
        </row>
        <row r="150">
          <cell r="B150" t="str">
            <v>450.1</v>
          </cell>
          <cell r="C150" t="str">
            <v>MEZCLA DENSA EN CALIENTE TIPO MDC-25</v>
          </cell>
          <cell r="D150" t="str">
            <v>m3</v>
          </cell>
          <cell r="E150">
            <v>246457.77700978552</v>
          </cell>
        </row>
        <row r="151">
          <cell r="B151" t="str">
            <v>450.2</v>
          </cell>
          <cell r="C151" t="str">
            <v>MEZCLA DENSA EN CALIENTE TIPO MDC-19</v>
          </cell>
          <cell r="D151" t="str">
            <v>m3</v>
          </cell>
          <cell r="E151">
            <v>246457.77700978552</v>
          </cell>
        </row>
        <row r="152">
          <cell r="B152" t="str">
            <v>450.3</v>
          </cell>
          <cell r="C152" t="str">
            <v>MEZCLA DENSA EN CALIENTE TIPO MDC-10</v>
          </cell>
          <cell r="D152" t="str">
            <v>m3</v>
          </cell>
          <cell r="E152">
            <v>246457.77700978552</v>
          </cell>
        </row>
        <row r="153">
          <cell r="B153" t="str">
            <v>450.4</v>
          </cell>
          <cell r="C153" t="str">
            <v>MEZCLA SEMIDENSA EN CALIENTE TIPO MSC-25</v>
          </cell>
          <cell r="D153" t="str">
            <v>m3</v>
          </cell>
          <cell r="E153">
            <v>246457.77700978552</v>
          </cell>
        </row>
        <row r="154">
          <cell r="B154" t="str">
            <v>450.5</v>
          </cell>
          <cell r="C154" t="str">
            <v>MEZCLA SEMIDENSA EN CALIENTE TIPO MSC-19</v>
          </cell>
          <cell r="D154" t="str">
            <v>m3</v>
          </cell>
          <cell r="E154">
            <v>246457.77700978552</v>
          </cell>
        </row>
        <row r="155">
          <cell r="B155" t="str">
            <v>450.6</v>
          </cell>
          <cell r="C155" t="str">
            <v>MEZCLA GRUESA EN CALIENTE TIPO MGC-38</v>
          </cell>
          <cell r="D155" t="str">
            <v>m3</v>
          </cell>
          <cell r="E155">
            <v>246457.77700978552</v>
          </cell>
        </row>
        <row r="156">
          <cell r="B156" t="str">
            <v>450.7</v>
          </cell>
          <cell r="C156" t="str">
            <v>MEZCLA GRUESA EN CALIENTE TIPO MGC-25</v>
          </cell>
          <cell r="D156" t="str">
            <v>m3</v>
          </cell>
          <cell r="E156">
            <v>246457.77700978552</v>
          </cell>
        </row>
        <row r="157">
          <cell r="B157" t="str">
            <v>450.8</v>
          </cell>
          <cell r="C157" t="str">
            <v>MEZCLA DE ALTO MÓDULO MAM-25</v>
          </cell>
          <cell r="D157" t="str">
            <v>m3</v>
          </cell>
          <cell r="E157">
            <v>246457.77700978552</v>
          </cell>
        </row>
        <row r="158">
          <cell r="B158" t="str">
            <v>450.10</v>
          </cell>
          <cell r="C158" t="str">
            <v>MEZCLA EN CALIENTE PARA BACHEO MSC-25</v>
          </cell>
          <cell r="D158" t="str">
            <v>m3</v>
          </cell>
          <cell r="E158">
            <v>286925.97148811311</v>
          </cell>
        </row>
        <row r="159">
          <cell r="B159" t="str">
            <v>450.11</v>
          </cell>
          <cell r="C159" t="str">
            <v>MEZCLA EN CALIENTE PARA BACHEO MGC-25</v>
          </cell>
          <cell r="D159" t="str">
            <v>m3</v>
          </cell>
          <cell r="E159">
            <v>286925.97148811311</v>
          </cell>
        </row>
        <row r="160">
          <cell r="B160" t="str">
            <v>450.12</v>
          </cell>
          <cell r="C160" t="str">
            <v>MEZCLA EN CALIENTE PARA BACHEO MGC-38</v>
          </cell>
          <cell r="D160" t="str">
            <v>m3</v>
          </cell>
          <cell r="E160">
            <v>286925.97148811311</v>
          </cell>
        </row>
        <row r="161">
          <cell r="B161" t="str">
            <v>451.1</v>
          </cell>
          <cell r="C161" t="str">
            <v>MEZCLA ABIERTA EN CALIENTE TIPO MAC-75</v>
          </cell>
          <cell r="D161" t="str">
            <v>m3</v>
          </cell>
          <cell r="E161">
            <v>246457.77700978552</v>
          </cell>
        </row>
        <row r="162">
          <cell r="B162" t="str">
            <v>451.2</v>
          </cell>
          <cell r="C162" t="str">
            <v>MEZCLA ABIERTA EN CALIENTE TIPO MAC-63</v>
          </cell>
          <cell r="D162" t="str">
            <v>m3</v>
          </cell>
          <cell r="E162">
            <v>246457.77700978552</v>
          </cell>
        </row>
        <row r="163">
          <cell r="B163" t="str">
            <v>451.3</v>
          </cell>
          <cell r="C163" t="str">
            <v>MEZCLA ABIERTA EN CALIENTE TIPO MAC-50</v>
          </cell>
          <cell r="D163" t="str">
            <v>m3</v>
          </cell>
          <cell r="E163">
            <v>246457.77700978552</v>
          </cell>
        </row>
        <row r="164">
          <cell r="B164" t="str">
            <v>451.4</v>
          </cell>
          <cell r="C164" t="str">
            <v>MEZCLA ABIERTA EN CALIENTE TIPO MAC -50 PARA BACHEO</v>
          </cell>
          <cell r="D164" t="str">
            <v>m3</v>
          </cell>
          <cell r="E164">
            <v>286925.97148811311</v>
          </cell>
        </row>
        <row r="165">
          <cell r="B165" t="str">
            <v>452.1</v>
          </cell>
          <cell r="C165" t="str">
            <v>MEZCLA DISCONTINUA EN CALIENTE TIPO M-13</v>
          </cell>
          <cell r="D165" t="str">
            <v>m3</v>
          </cell>
          <cell r="E165">
            <v>246457.77700978552</v>
          </cell>
        </row>
        <row r="166">
          <cell r="B166" t="str">
            <v>452.2</v>
          </cell>
          <cell r="C166" t="str">
            <v>MEZCLA DISCONTINUA EN CALIENTE TIPO M-10</v>
          </cell>
          <cell r="D166" t="str">
            <v>m3</v>
          </cell>
          <cell r="E166">
            <v>246457.77700978552</v>
          </cell>
        </row>
        <row r="167">
          <cell r="B167" t="str">
            <v>452.3</v>
          </cell>
          <cell r="C167" t="str">
            <v>MEZCLA DISCONTINUA EN CALIENTE TIPO F-13</v>
          </cell>
          <cell r="D167" t="str">
            <v>m3</v>
          </cell>
          <cell r="E167">
            <v>246457.77700978552</v>
          </cell>
        </row>
        <row r="168">
          <cell r="B168" t="str">
            <v>452.4</v>
          </cell>
          <cell r="C168" t="str">
            <v>MEZCLA DISCONTINUA EN CALIENTE TIPO F-10</v>
          </cell>
          <cell r="D168" t="str">
            <v>m3</v>
          </cell>
          <cell r="E168">
            <v>246457.77700978552</v>
          </cell>
        </row>
        <row r="169">
          <cell r="B169" t="str">
            <v>453.1</v>
          </cell>
          <cell r="C169" t="str">
            <v>MEZCLA DRENANTE</v>
          </cell>
          <cell r="D169" t="str">
            <v>m3</v>
          </cell>
          <cell r="E169">
            <v>248702.12213244525</v>
          </cell>
        </row>
        <row r="170">
          <cell r="B170" t="str">
            <v>460.1</v>
          </cell>
          <cell r="C170" t="str">
            <v>FRESADO DE PAVIMENTO ASFÁLTICO EN ESPESOR DE  10 CM</v>
          </cell>
          <cell r="D170" t="str">
            <v>m2</v>
          </cell>
          <cell r="E170">
            <v>5656.0505556090047</v>
          </cell>
        </row>
        <row r="171">
          <cell r="B171" t="str">
            <v>460.2</v>
          </cell>
          <cell r="C171" t="str">
            <v>FRESADO DE PAVIMENTO ASFÁLTICO EN ESPESOR DE 5 CM</v>
          </cell>
          <cell r="D171" t="str">
            <v>m2</v>
          </cell>
          <cell r="E171">
            <v>2828.0252778045024</v>
          </cell>
        </row>
        <row r="172">
          <cell r="B172" t="str">
            <v>461.1</v>
          </cell>
          <cell r="C172" t="str">
            <v>PAVIMENTO RECICLADO EN FRÍO EN EL LUGAR CON EMULSIÓN ASFÁLTICA</v>
          </cell>
          <cell r="D172" t="str">
            <v>m3</v>
          </cell>
          <cell r="E172">
            <v>98395.577593043447</v>
          </cell>
        </row>
        <row r="173">
          <cell r="B173" t="str">
            <v>461.2</v>
          </cell>
          <cell r="C173" t="str">
            <v>PAVIMENTO RECICLADO EN FRÍO EN EL LUGAR CON CEMENTO ASFÁLTICO ESPUMADO</v>
          </cell>
          <cell r="D173" t="str">
            <v>m3</v>
          </cell>
          <cell r="E173">
            <v>126364.89466913289</v>
          </cell>
        </row>
        <row r="174">
          <cell r="B174" t="str">
            <v>462.1.1</v>
          </cell>
          <cell r="C174" t="str">
            <v>MEZCLA ASFALTICA RECICLADA EN CALIENTE DE TIPO MDC-25</v>
          </cell>
          <cell r="D174" t="str">
            <v>m3</v>
          </cell>
          <cell r="E174">
            <v>140523.81104370489</v>
          </cell>
        </row>
        <row r="175">
          <cell r="B175" t="str">
            <v>462.1.2</v>
          </cell>
          <cell r="C175" t="str">
            <v>MEZCLA ASFALTICA RECICLADA EN CALIENTE DE TIPO MDC-19</v>
          </cell>
          <cell r="D175" t="str">
            <v>m3</v>
          </cell>
          <cell r="E175">
            <v>141322.07189289195</v>
          </cell>
        </row>
        <row r="176">
          <cell r="B176" t="str">
            <v>462.2.1</v>
          </cell>
          <cell r="C176" t="str">
            <v>MEZCLA ASFALTICA RECICLADA EN CALIENTE DE TIPO MDC-25 PARA BACHEO</v>
          </cell>
          <cell r="D176" t="str">
            <v>m3</v>
          </cell>
          <cell r="E176">
            <v>156525.04559631439</v>
          </cell>
        </row>
        <row r="177">
          <cell r="B177" t="str">
            <v>462.2.2</v>
          </cell>
          <cell r="C177" t="str">
            <v>MEZCLA ASFALTICA RECICLADA EN CALIENTE DE TIPO MDC-19  PARA BACHEO</v>
          </cell>
          <cell r="D177" t="str">
            <v>m3</v>
          </cell>
          <cell r="E177">
            <v>157323.30644550142</v>
          </cell>
        </row>
        <row r="178">
          <cell r="B178" t="str">
            <v>464.1</v>
          </cell>
          <cell r="C178" t="str">
            <v>GEOTEXTIL PARA REPAVIMENTACIÒN</v>
          </cell>
          <cell r="D178" t="str">
            <v>m2</v>
          </cell>
          <cell r="E178">
            <v>9302.7155254970494</v>
          </cell>
        </row>
        <row r="179">
          <cell r="B179" t="str">
            <v>465.1</v>
          </cell>
          <cell r="C179" t="str">
            <v>EXCAVACIÓN PARA REPARACIÓN DE PAVIMENTO ASFÁLTICO EXISTENTE INCLUYENDO EL CORTE Y LA REMOCIÒN DE LAS CAPAS ASFALTICAS SUBYACENTES</v>
          </cell>
          <cell r="D179" t="str">
            <v>m3</v>
          </cell>
          <cell r="E179">
            <v>88689.379951230716</v>
          </cell>
        </row>
        <row r="180">
          <cell r="B180" t="str">
            <v>465.2</v>
          </cell>
          <cell r="C180" t="str">
            <v>EXCAVACIÒN PARA LA REPARACIÒN DE PAVIMENTO ASFALTICO EXISTENTE EXCLUYENDO EL CORTE Y LA REMOCIÒN DE LAS CAPAS ASFALTICAS Y DE LAS SUBYACENTES.</v>
          </cell>
          <cell r="D180" t="str">
            <v>m3</v>
          </cell>
          <cell r="E180">
            <v>27596.465179869785</v>
          </cell>
        </row>
        <row r="181">
          <cell r="B181" t="str">
            <v>466.1</v>
          </cell>
          <cell r="C181" t="str">
            <v>SELLO DE GRIETAS EN PAVIMENTO ASFÁLTICO SIN RUTEO.</v>
          </cell>
          <cell r="D181" t="str">
            <v>m</v>
          </cell>
          <cell r="E181">
            <v>3492.1477093439048</v>
          </cell>
        </row>
        <row r="182">
          <cell r="B182" t="str">
            <v>466.2</v>
          </cell>
          <cell r="C182" t="str">
            <v>SELLO DE GRIETAS EN PAVIMENTO ASFÁLTICO CON RUTEO.</v>
          </cell>
          <cell r="D182" t="str">
            <v>m</v>
          </cell>
          <cell r="E182">
            <v>4070.6586321113691</v>
          </cell>
        </row>
        <row r="183">
          <cell r="B183" t="str">
            <v>500.1</v>
          </cell>
          <cell r="C183" t="str">
            <v>PAVIMENTO DE CONCRETO HIDRÁULICO.</v>
          </cell>
          <cell r="D183" t="str">
            <v>m3</v>
          </cell>
          <cell r="E183">
            <v>537707.72394416691</v>
          </cell>
        </row>
        <row r="184">
          <cell r="B184" t="str">
            <v>500.2</v>
          </cell>
          <cell r="C184" t="str">
            <v>PAVIMENTO DE CONCRETO HIDRÁULICO DE FRAGUADO RAPIDO (FAST TRACK)</v>
          </cell>
          <cell r="D184" t="str">
            <v>m3</v>
          </cell>
          <cell r="E184">
            <v>550343.84846234194</v>
          </cell>
        </row>
        <row r="185">
          <cell r="B185" t="str">
            <v>501.1</v>
          </cell>
          <cell r="C185" t="str">
            <v>CEMENTO PORTHLAND, NORMA ASTM C150, TIPO ______ . SE DEBE ELABORAR UN ITEM DE PAGO PARA CADA TIPO DE CEMENTO QUE SE ESPECIFIQUE EN LOS DOCUMENTOS DEL CONTRATO.</v>
          </cell>
          <cell r="D185" t="str">
            <v>kg</v>
          </cell>
          <cell r="E185">
            <v>598.87566507215843</v>
          </cell>
        </row>
        <row r="186">
          <cell r="B186" t="str">
            <v>501.10</v>
          </cell>
          <cell r="C186" t="str">
            <v>CEMENTO HIDRAULICO  SDICIONADO, NORMA ASTM C595, TIPO ______ SE DEBE ELABORAR UN ITEM DE PAGO PARA CADA TIPO DE CEMENTO QUE SE ESPECIFIQUE EN LOS DOCUMENTOS DEL CONTRATO</v>
          </cell>
          <cell r="D186" t="str">
            <v>kg</v>
          </cell>
          <cell r="E186">
            <v>688.40522417486522</v>
          </cell>
        </row>
        <row r="187">
          <cell r="B187" t="str">
            <v>501.20</v>
          </cell>
          <cell r="C187" t="str">
            <v xml:space="preserve">CEMENTO HIDRAULICO ESPECIFICADO POR DESEMPEÑO, NORMA ASTM C1137, TIPO ______ .SE DEBE ELABORAR UN ITEM DE PAGO PARA CADA TIPO DE CEMENTO QUE SE ESPECIFIQUE EN LOS DOCUMENTOS DEL CONTRATO. </v>
          </cell>
          <cell r="D187" t="str">
            <v>kg</v>
          </cell>
          <cell r="E187">
            <v>712.69503383299252</v>
          </cell>
        </row>
        <row r="188">
          <cell r="B188" t="str">
            <v>505.1</v>
          </cell>
          <cell r="C188" t="str">
            <v xml:space="preserve">BASE DE CONCRETO HIDRÁULICO </v>
          </cell>
          <cell r="D188" t="str">
            <v>m3</v>
          </cell>
          <cell r="E188">
            <v>484801.92977544002</v>
          </cell>
        </row>
        <row r="189">
          <cell r="B189" t="str">
            <v>510.1</v>
          </cell>
          <cell r="C189" t="str">
            <v>PAVIMENTO DE ADOQUINES DE CONCRETO.</v>
          </cell>
          <cell r="D189" t="str">
            <v>m2</v>
          </cell>
          <cell r="E189">
            <v>71868.224772087167</v>
          </cell>
        </row>
        <row r="190">
          <cell r="B190" t="str">
            <v>600.1.1</v>
          </cell>
          <cell r="C190" t="str">
            <v>EXCAVACIONES VARIAS SIN CLASIFICAR</v>
          </cell>
          <cell r="D190" t="str">
            <v>m3</v>
          </cell>
          <cell r="E190">
            <v>18476.613966843299</v>
          </cell>
        </row>
        <row r="191">
          <cell r="B191" t="str">
            <v>600.2.1</v>
          </cell>
          <cell r="C191" t="str">
            <v>EXCAVACIONES VARIAS EN ROCA EN SECO.</v>
          </cell>
          <cell r="D191" t="str">
            <v>m3</v>
          </cell>
          <cell r="E191">
            <v>90291.278708942322</v>
          </cell>
        </row>
        <row r="192">
          <cell r="B192" t="str">
            <v>600.2.2</v>
          </cell>
          <cell r="C192" t="str">
            <v>EXCAVACIONES VARIAS EN ROCA BAJO AGUA.</v>
          </cell>
          <cell r="D192" t="str">
            <v>m3</v>
          </cell>
          <cell r="E192">
            <v>133273.70566196373</v>
          </cell>
        </row>
        <row r="193">
          <cell r="B193" t="str">
            <v>600.2.3</v>
          </cell>
          <cell r="C193" t="str">
            <v>EXCAVACIONES VARIAS EN MATERIAL COMUN EN SECO</v>
          </cell>
          <cell r="D193" t="str">
            <v>m3</v>
          </cell>
          <cell r="E193">
            <v>18053.429134904163</v>
          </cell>
        </row>
        <row r="194">
          <cell r="B194" t="str">
            <v>600.2.4</v>
          </cell>
          <cell r="C194" t="str">
            <v>EXCAVACIONES VARIAS EN MATERIAL COMÚN BAJO AGUA.</v>
          </cell>
          <cell r="D194" t="str">
            <v>m3</v>
          </cell>
          <cell r="E194">
            <v>24412.948451520104</v>
          </cell>
        </row>
        <row r="195">
          <cell r="B195" t="str">
            <v>610.1</v>
          </cell>
          <cell r="C195" t="str">
            <v>RELLENOS PARA ESTRUCTURAS CON SUELO.</v>
          </cell>
          <cell r="D195" t="str">
            <v>m3</v>
          </cell>
          <cell r="E195">
            <v>57618.052793908937</v>
          </cell>
        </row>
        <row r="196">
          <cell r="B196" t="str">
            <v>610.2</v>
          </cell>
          <cell r="C196" t="str">
            <v>RELLENOS PARA ESTRUCTURAS CON RECEBO.</v>
          </cell>
          <cell r="D196" t="str">
            <v>m3</v>
          </cell>
          <cell r="E196">
            <v>44819.088912952677</v>
          </cell>
        </row>
        <row r="197">
          <cell r="B197" t="str">
            <v>610.3</v>
          </cell>
          <cell r="C197" t="str">
            <v>RELLENO PARA ESTRUCTURAS CON MATERIAL GRANULAR TIPO SBG</v>
          </cell>
          <cell r="D197" t="str">
            <v>m3</v>
          </cell>
          <cell r="E197">
            <v>72130.187814491044</v>
          </cell>
        </row>
        <row r="198">
          <cell r="B198" t="str">
            <v>610.4</v>
          </cell>
          <cell r="C198" t="str">
            <v>RELLENO PARA ESTRUCTURAS CON MATERIAL GRANULAR TIPO BG</v>
          </cell>
          <cell r="D198" t="str">
            <v>m3</v>
          </cell>
          <cell r="E198">
            <v>75335.016757012636</v>
          </cell>
        </row>
        <row r="199">
          <cell r="B199" t="str">
            <v>610.5</v>
          </cell>
          <cell r="C199" t="str">
            <v>RELLENOS CON MATERIAL FILTRANTE</v>
          </cell>
          <cell r="D199" t="str">
            <v>m3</v>
          </cell>
          <cell r="E199">
            <v>71967.78298542455</v>
          </cell>
        </row>
        <row r="200">
          <cell r="B200" t="str">
            <v>610.6</v>
          </cell>
          <cell r="C200" t="str">
            <v>RELLENO CON GRAVILLA</v>
          </cell>
          <cell r="D200" t="str">
            <v>m3</v>
          </cell>
          <cell r="E200">
            <v>85357.580161346676</v>
          </cell>
        </row>
        <row r="201">
          <cell r="B201" t="str">
            <v>610.7</v>
          </cell>
          <cell r="C201" t="str">
            <v>RELLENO CON ARENA</v>
          </cell>
          <cell r="D201" t="str">
            <v>m3</v>
          </cell>
          <cell r="E201">
            <v>85755.137969414573</v>
          </cell>
        </row>
        <row r="202">
          <cell r="B202" t="str">
            <v>620.1</v>
          </cell>
          <cell r="C202" t="str">
            <v>PILOTES PREFABRICADOS DE CONCRETO DIÁMETRO 0,40 M</v>
          </cell>
          <cell r="D202" t="str">
            <v>m</v>
          </cell>
          <cell r="E202">
            <v>348905.9330584358</v>
          </cell>
        </row>
        <row r="203">
          <cell r="B203" t="str">
            <v>620.2</v>
          </cell>
          <cell r="C203" t="str">
            <v>EXTENSION DE PILOTES, SECCION, 0.40 METROS</v>
          </cell>
          <cell r="D203" t="str">
            <v>m</v>
          </cell>
          <cell r="E203">
            <v>348905.9330584358</v>
          </cell>
        </row>
        <row r="204">
          <cell r="B204" t="str">
            <v>620.3</v>
          </cell>
          <cell r="C204" t="str">
            <v>PRUEBA DE CARGA TIPO ________ SE DEBERA ELABORA R ITEMS DE PAGO INDEPENDIENTE POR CADA TIPO DE PRUEBA.</v>
          </cell>
          <cell r="D204" t="str">
            <v>Unidad</v>
          </cell>
          <cell r="E204">
            <v>59607426.85797213</v>
          </cell>
        </row>
        <row r="205">
          <cell r="B205" t="str">
            <v>621.1.1</v>
          </cell>
          <cell r="C205" t="str">
            <v>PILOTE DE CONCRETO VACIADO IN SITU, DE DIÁMETRO 1 M_</v>
          </cell>
          <cell r="D205" t="str">
            <v>m</v>
          </cell>
          <cell r="E205">
            <v>2502839.8314796132</v>
          </cell>
        </row>
        <row r="206">
          <cell r="B206" t="str">
            <v>621.1.2</v>
          </cell>
          <cell r="C206" t="str">
            <v>PILOTE DE CONCRETO VACIADO IN SITU, DE DIÁMETRO 1,2 M, INCLUYE EXCAVACIÓN EN ROCA, BAJO AGUA</v>
          </cell>
          <cell r="D206" t="str">
            <v>m</v>
          </cell>
          <cell r="E206">
            <v>3689886.1615845356</v>
          </cell>
        </row>
        <row r="207">
          <cell r="B207" t="str">
            <v>621.2</v>
          </cell>
          <cell r="C207" t="str">
            <v>BASE ACAMPANADA.</v>
          </cell>
          <cell r="D207" t="str">
            <v>m3</v>
          </cell>
          <cell r="E207">
            <v>2261119.4099118887</v>
          </cell>
        </row>
        <row r="208">
          <cell r="B208" t="str">
            <v>621.3</v>
          </cell>
          <cell r="C208" t="str">
            <v>PERFORACION DE PRUEBA PARA PILOTE, D= VARIABLE</v>
          </cell>
          <cell r="D208" t="str">
            <v>m</v>
          </cell>
          <cell r="E208">
            <v>60958271.061320126</v>
          </cell>
        </row>
        <row r="209">
          <cell r="B209" t="str">
            <v>621.4</v>
          </cell>
          <cell r="C209" t="str">
            <v>PERFORACION DE PRUEBA PARA BASE ACAMPANADA</v>
          </cell>
          <cell r="D209" t="str">
            <v>m3</v>
          </cell>
          <cell r="E209">
            <v>53372729.820213377</v>
          </cell>
        </row>
        <row r="210">
          <cell r="B210" t="str">
            <v>621.5</v>
          </cell>
          <cell r="C210" t="str">
            <v>CAMISA PERMANENTE DE DIÁMETRO EXTERIOR VARIABLE</v>
          </cell>
          <cell r="D210" t="str">
            <v>m</v>
          </cell>
          <cell r="E210">
            <v>4028721.7191234231</v>
          </cell>
        </row>
        <row r="211">
          <cell r="B211" t="str">
            <v>621.5.1</v>
          </cell>
          <cell r="C211" t="str">
            <v>CAMISA PERMANENTE DE DIÁMETRO EXTERIOR 1,50 M, EN CONCRETO</v>
          </cell>
          <cell r="D211" t="str">
            <v>m</v>
          </cell>
          <cell r="E211">
            <v>671796.53107291297</v>
          </cell>
        </row>
        <row r="212">
          <cell r="B212" t="str">
            <v>621.6</v>
          </cell>
          <cell r="C212" t="str">
            <v>PRUEBA DE CARGA TIPO (PILOTE PRE EXCAVADO)</v>
          </cell>
          <cell r="D212" t="str">
            <v>Unidad</v>
          </cell>
          <cell r="E212">
            <v>61359187.403755307</v>
          </cell>
        </row>
        <row r="213">
          <cell r="B213" t="str">
            <v>621.7</v>
          </cell>
          <cell r="C213" t="str">
            <v>PRUEBA DE INTEGRIDAD TIPO ____</v>
          </cell>
          <cell r="D213" t="str">
            <v>Unidad</v>
          </cell>
          <cell r="E213">
            <v>2739657.303758828</v>
          </cell>
        </row>
        <row r="214">
          <cell r="B214" t="str">
            <v>622.1</v>
          </cell>
          <cell r="C214" t="str">
            <v>TABLESTACADO DE MADERA</v>
          </cell>
          <cell r="D214" t="str">
            <v>m2</v>
          </cell>
          <cell r="E214">
            <v>102834.39983716274</v>
          </cell>
        </row>
        <row r="215">
          <cell r="B215" t="str">
            <v>622.2</v>
          </cell>
          <cell r="C215" t="str">
            <v>TABLESTACADO METÁLICO.</v>
          </cell>
          <cell r="D215" t="str">
            <v>m2</v>
          </cell>
          <cell r="E215">
            <v>408464.76575851894</v>
          </cell>
        </row>
        <row r="216">
          <cell r="B216" t="str">
            <v>622.3</v>
          </cell>
          <cell r="C216" t="str">
            <v>TABLESTACADO DE CONCRETO REFORZADO.</v>
          </cell>
          <cell r="D216" t="str">
            <v>m2</v>
          </cell>
          <cell r="E216">
            <v>842054.22449902724</v>
          </cell>
        </row>
        <row r="217">
          <cell r="B217" t="str">
            <v>622.4</v>
          </cell>
          <cell r="C217" t="str">
            <v>TABLESTACADO DE CONCRETO PRE ESFORZADO.</v>
          </cell>
          <cell r="D217" t="str">
            <v>m2</v>
          </cell>
          <cell r="E217">
            <v>766691.04513682635</v>
          </cell>
        </row>
        <row r="218">
          <cell r="B218" t="str">
            <v>622.5</v>
          </cell>
          <cell r="C218" t="str">
            <v>CORTE DEL EXTREMO SUPERIOR DEL ELEMENTO.</v>
          </cell>
          <cell r="D218" t="str">
            <v>m</v>
          </cell>
          <cell r="E218">
            <v>65112.110970469636</v>
          </cell>
        </row>
        <row r="219">
          <cell r="B219" t="str">
            <v>623.1</v>
          </cell>
          <cell r="C219" t="str">
            <v>ANCLAJE TIPO _____ (ROCA)</v>
          </cell>
          <cell r="D219" t="str">
            <v>m</v>
          </cell>
          <cell r="E219">
            <v>442051.90855130344</v>
          </cell>
        </row>
        <row r="220">
          <cell r="B220" t="str">
            <v>623.2</v>
          </cell>
          <cell r="C220" t="str">
            <v>PRUEBA DE CARGA</v>
          </cell>
          <cell r="D220" t="str">
            <v>unidad</v>
          </cell>
          <cell r="E220">
            <v>3112571.5641100407</v>
          </cell>
        </row>
        <row r="221">
          <cell r="B221" t="str">
            <v>630.1</v>
          </cell>
          <cell r="C221" t="str">
            <v xml:space="preserve">CONCRETO RESISTENCIA 35MPA (A) </v>
          </cell>
          <cell r="D221" t="str">
            <v>m3</v>
          </cell>
          <cell r="E221">
            <v>957066.12844479852</v>
          </cell>
        </row>
        <row r="222">
          <cell r="B222" t="str">
            <v>630.2</v>
          </cell>
          <cell r="C222" t="str">
            <v>CONCRETO RESISTENCIA 32MPA (B)</v>
          </cell>
          <cell r="D222" t="str">
            <v>m3</v>
          </cell>
          <cell r="E222">
            <v>937326.55004187394</v>
          </cell>
        </row>
        <row r="223">
          <cell r="B223" t="str">
            <v>630.3</v>
          </cell>
          <cell r="C223" t="str">
            <v>CONCRETO RESISTENCIA 28MPA (C )</v>
          </cell>
          <cell r="D223" t="str">
            <v>m3</v>
          </cell>
          <cell r="E223">
            <v>736429.24758963229</v>
          </cell>
        </row>
        <row r="224">
          <cell r="B224" t="str">
            <v>630.4</v>
          </cell>
          <cell r="C224" t="str">
            <v>CONCRETO RESISTENCIA 21MPA (D)</v>
          </cell>
          <cell r="D224" t="str">
            <v>m3</v>
          </cell>
          <cell r="E224">
            <v>651957.1058079619</v>
          </cell>
        </row>
        <row r="225">
          <cell r="B225" t="str">
            <v>630.5</v>
          </cell>
          <cell r="C225" t="str">
            <v>CONCRETO RESISTENCIA 17.5MPA (E )</v>
          </cell>
          <cell r="D225" t="str">
            <v>m3</v>
          </cell>
          <cell r="E225">
            <v>437268.14815736737</v>
          </cell>
        </row>
        <row r="226">
          <cell r="B226" t="str">
            <v>630.6</v>
          </cell>
          <cell r="C226" t="str">
            <v>CONCRETO RESISTENCIA 14MPA  (F)</v>
          </cell>
          <cell r="D226" t="str">
            <v>m3</v>
          </cell>
          <cell r="E226">
            <v>378919.54006281047</v>
          </cell>
        </row>
        <row r="227">
          <cell r="B227" t="str">
            <v>630.7</v>
          </cell>
          <cell r="C227" t="str">
            <v>CONCRETO RESISTENCIA 14MPA (G) (CICLOPEO)</v>
          </cell>
          <cell r="D227" t="str">
            <v>m3</v>
          </cell>
          <cell r="E227">
            <v>264826.93117272324</v>
          </cell>
        </row>
        <row r="228">
          <cell r="B228" t="str">
            <v>632.1</v>
          </cell>
          <cell r="C228" t="str">
            <v>BARANDA DE CONCRETO, COCRETO 21 MPA</v>
          </cell>
          <cell r="D228" t="str">
            <v>m</v>
          </cell>
          <cell r="E228">
            <v>413752.57185509941</v>
          </cell>
        </row>
        <row r="229">
          <cell r="B229" t="str">
            <v>632.2</v>
          </cell>
          <cell r="C229" t="str">
            <v>BARANDA DE CONCRETO CONCRETO 28 MPA.</v>
          </cell>
          <cell r="D229" t="str">
            <v>m</v>
          </cell>
          <cell r="E229">
            <v>420490.29948756803</v>
          </cell>
        </row>
        <row r="230">
          <cell r="B230" t="str">
            <v>640.1</v>
          </cell>
          <cell r="C230" t="str">
            <v>ACERO DE REFUERZO FY 4200 MPA.</v>
          </cell>
          <cell r="D230" t="str">
            <v>kg</v>
          </cell>
          <cell r="E230">
            <v>6845.48425917842</v>
          </cell>
        </row>
        <row r="231">
          <cell r="B231" t="str">
            <v>640.2</v>
          </cell>
          <cell r="C231" t="str">
            <v>MALLA DE REFUERZO FY 4200 MPA.</v>
          </cell>
          <cell r="D231" t="str">
            <v>kg</v>
          </cell>
          <cell r="E231">
            <v>4462.4047388521076</v>
          </cell>
        </row>
        <row r="232">
          <cell r="B232" t="str">
            <v>641.1</v>
          </cell>
          <cell r="C232" t="str">
            <v>ACERO DE PREESFUERZO.</v>
          </cell>
          <cell r="D232" t="str">
            <v>tf/m</v>
          </cell>
          <cell r="E232">
            <v>1738.5385217853955</v>
          </cell>
        </row>
        <row r="233">
          <cell r="B233" t="str">
            <v>641.2</v>
          </cell>
          <cell r="C233" t="str">
            <v>ACERO DE PREESFUERZO.</v>
          </cell>
          <cell r="D233" t="str">
            <v>kg</v>
          </cell>
          <cell r="E233">
            <v>32481.602588776354</v>
          </cell>
        </row>
        <row r="234">
          <cell r="B234" t="str">
            <v>642.1</v>
          </cell>
          <cell r="C234" t="str">
            <v>APOYO ELASTOMÉRICO.</v>
          </cell>
          <cell r="D234" t="str">
            <v>Unidad</v>
          </cell>
          <cell r="E234">
            <v>532533.3415431329</v>
          </cell>
        </row>
        <row r="235">
          <cell r="B235" t="str">
            <v>642.2</v>
          </cell>
          <cell r="C235" t="str">
            <v>SELLO PARA JUNTAS DE PUENTES.</v>
          </cell>
          <cell r="D235" t="str">
            <v>m</v>
          </cell>
          <cell r="E235">
            <v>55071.2080894389</v>
          </cell>
        </row>
        <row r="236">
          <cell r="B236" t="str">
            <v>650.1</v>
          </cell>
          <cell r="C236" t="str">
            <v>DISEÑO Y FABRICACIÓN DE ESTRUCTURA METÁLICA.</v>
          </cell>
          <cell r="D236" t="str">
            <v>kg</v>
          </cell>
          <cell r="E236">
            <v>10217.799547500563</v>
          </cell>
        </row>
        <row r="237">
          <cell r="B237" t="str">
            <v>650.2</v>
          </cell>
          <cell r="C237" t="str">
            <v>FABRICACIÓN DE ESTRUCTURA METÁLICA.</v>
          </cell>
          <cell r="D237" t="str">
            <v>kg</v>
          </cell>
          <cell r="E237">
            <v>8192.2418864224437</v>
          </cell>
        </row>
        <row r="238">
          <cell r="B238" t="str">
            <v>650.3</v>
          </cell>
          <cell r="C238" t="str">
            <v>TRANSPORTE DE ESTRUCTURA METÁLICA.</v>
          </cell>
          <cell r="D238" t="str">
            <v>kg</v>
          </cell>
          <cell r="E238">
            <v>0.5706092812871365</v>
          </cell>
        </row>
        <row r="239">
          <cell r="B239" t="str">
            <v>650.4</v>
          </cell>
          <cell r="C239" t="str">
            <v>MONTAJE Y PINTURA  DE ESTRUCTURA METÁLICA.</v>
          </cell>
          <cell r="D239" t="str">
            <v>kg</v>
          </cell>
          <cell r="E239">
            <v>4310.1753934422495</v>
          </cell>
        </row>
        <row r="240">
          <cell r="B240" t="str">
            <v>660.1</v>
          </cell>
          <cell r="C240" t="str">
            <v>TUBERÍA DE CONCRETO SIMPLE 14 MPA DE 450 MM DE DIAMETRO INTERIOR. SE DEBERA ELABORAR ITEM DE PAGO POR CADA CLASE DE TUBERIA DE CONCRETO SIMPLE Y CADA DIAMETRO QUE TENGAN LAS TUBERIAS DEL PROYECTO.</v>
          </cell>
          <cell r="D240" t="str">
            <v>m2</v>
          </cell>
          <cell r="E240">
            <v>321188.17537474359</v>
          </cell>
        </row>
        <row r="241">
          <cell r="B241" t="str">
            <v>660.2</v>
          </cell>
          <cell r="C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D241" t="str">
            <v>m</v>
          </cell>
          <cell r="E241">
            <v>374454.41233211069</v>
          </cell>
        </row>
        <row r="242">
          <cell r="B242" t="str">
            <v>661.1</v>
          </cell>
          <cell r="C242" t="str">
            <v>TUBERÍA DE CONCRETO REFORZADO  21 MPA DE 900 MM DE DIAMETRO INTERIOR</v>
          </cell>
          <cell r="D242" t="str">
            <v>m</v>
          </cell>
          <cell r="E242">
            <v>462335.04017684626</v>
          </cell>
        </row>
        <row r="243">
          <cell r="B243" t="str">
            <v>662.1</v>
          </cell>
          <cell r="C243" t="str">
            <v>TUBERÍA CORRUGADA DE ACERO GALVANIZADO MP-68, DE LÁMINA CALIBRE__ Y DIAMETRO __</v>
          </cell>
          <cell r="D243" t="str">
            <v>m</v>
          </cell>
          <cell r="E243">
            <v>379395.80035004718</v>
          </cell>
        </row>
        <row r="244">
          <cell r="B244" t="str">
            <v>662.2</v>
          </cell>
          <cell r="C244" t="str">
            <v>TUBERÍA CORRUGADA DE ACERO CON RECUBRIMIENTO BITUMINOSO, DE LÁMINA CALIBRE 12  Y D=60´´</v>
          </cell>
          <cell r="D244" t="str">
            <v>m</v>
          </cell>
          <cell r="E244">
            <v>343512.37893685082</v>
          </cell>
        </row>
        <row r="245">
          <cell r="B245" t="str">
            <v>663.1</v>
          </cell>
          <cell r="C245" t="str">
            <v>TUBERÍA DE PLASTICO TIPO__NORMA___DE DIAMETRO__MM</v>
          </cell>
          <cell r="D245" t="str">
            <v>m</v>
          </cell>
          <cell r="E245">
            <v>17851.866077835584</v>
          </cell>
        </row>
        <row r="246">
          <cell r="B246" t="str">
            <v>670.1</v>
          </cell>
          <cell r="C246" t="str">
            <v>DISIPADORES DE ENERGÍA Y SEDIMENTADORES EN GAVIONES DE ALAMBRE DE ACERO ENTRELAZADO CLASE 1: RECUBRIMIENTO DE ZINC (GALVANIZADO)</v>
          </cell>
          <cell r="D246" t="str">
            <v>m3</v>
          </cell>
          <cell r="E246">
            <v>206358.02805732674</v>
          </cell>
        </row>
        <row r="247">
          <cell r="B247" t="str">
            <v>670.2</v>
          </cell>
          <cell r="C247" t="str">
            <v>DISIPADORES DE ENERGÍA Y SEDIMENTADORES EN GAVIONES DE ALAMBRE DE ACERO ENTRELAZADO CLASE 2: RECUBRIMIENTO DE ALEACION ZN-5A1-MM</v>
          </cell>
          <cell r="D247" t="str">
            <v>m3</v>
          </cell>
          <cell r="E247">
            <v>223773.96798469423</v>
          </cell>
        </row>
        <row r="248">
          <cell r="B248" t="str">
            <v>670.3</v>
          </cell>
          <cell r="C248" t="str">
            <v>DISIPADORES DE ENERGÍA Y SEDIMENTADORES EN GAVIONES DE ALAMBRE DE ACERO ENTRELAZADO CLASE 3: RECUBRIMIENTO DE ZINC (GALVANIZADO) Y PVC</v>
          </cell>
          <cell r="D248" t="str">
            <v>m3</v>
          </cell>
          <cell r="E248">
            <v>231277.58254630302</v>
          </cell>
        </row>
        <row r="249">
          <cell r="B249" t="str">
            <v>670.4</v>
          </cell>
          <cell r="C249" t="str">
            <v>DISIPADORES DE ENERGÍA Y SEDIMENTADORES EN GAVIONES DE ALAMBRE DE ACERO ENTRELAZADO CLASE 4: RECUBRIMIENTO DE ALEACION ZN-5A1-MM Y PVC</v>
          </cell>
          <cell r="D249" t="str">
            <v>m3</v>
          </cell>
          <cell r="E249">
            <v>232325.34653543349</v>
          </cell>
        </row>
        <row r="250">
          <cell r="B250" t="str">
            <v>670.5</v>
          </cell>
          <cell r="C250" t="str">
            <v>DISIPADORES DE ENERGÍA Y SEDIMENTADORES EN CONCRETO CICLOPEO</v>
          </cell>
          <cell r="D250" t="str">
            <v>m3</v>
          </cell>
          <cell r="E250">
            <v>295619.21676121303</v>
          </cell>
        </row>
        <row r="251">
          <cell r="B251" t="str">
            <v>671.1</v>
          </cell>
          <cell r="C251" t="str">
            <v>CUNETA DE CONCRETO VACIADA IN SITU; NO INCLUYE LA CONFORMACION DE LA SUPERFICIE DE APOYO</v>
          </cell>
          <cell r="D251" t="str">
            <v>m3</v>
          </cell>
          <cell r="E251">
            <v>569156.77216929907</v>
          </cell>
        </row>
        <row r="252">
          <cell r="B252" t="str">
            <v>671.2</v>
          </cell>
          <cell r="C252" t="str">
            <v>CUNETA DE PIEZAS PREFABRICADAS DE CONCRETO; NO INCLUYE LA CONFORMACION DE LA SUPERFICIE DE APOYO</v>
          </cell>
          <cell r="D252" t="str">
            <v>m</v>
          </cell>
          <cell r="E252">
            <v>46074.58205679727</v>
          </cell>
        </row>
        <row r="253">
          <cell r="B253" t="str">
            <v>671.3</v>
          </cell>
          <cell r="C253" t="str">
            <v>CUNETA DE CONCRETO VACIADA IN SITU; INCLUYE LA CONFORMACION DE LA SUPERFICIE DE APOYO</v>
          </cell>
          <cell r="D253" t="str">
            <v>m3</v>
          </cell>
          <cell r="E253">
            <v>607631.77259292093</v>
          </cell>
        </row>
        <row r="254">
          <cell r="B254" t="str">
            <v>671.4</v>
          </cell>
          <cell r="C254" t="str">
            <v>CUNETA DE PIEZAS PREFABRICADAS DE CONCRETO; INCLUYE LA CONFORMACION DE LA SUPERFICIE DE APOYO</v>
          </cell>
          <cell r="D254" t="str">
            <v>m</v>
          </cell>
          <cell r="E254">
            <v>49166.52894144725</v>
          </cell>
        </row>
        <row r="255">
          <cell r="B255" t="str">
            <v>672.1</v>
          </cell>
          <cell r="C255" t="str">
            <v>BORDILLO DE CONCRETO VACIADO IN SITU; NO INCLUYE LA PREPARACION DE LA SUPERFICIE DE APOYO</v>
          </cell>
          <cell r="D255" t="str">
            <v>m</v>
          </cell>
          <cell r="E255">
            <v>42247.060883060054</v>
          </cell>
        </row>
        <row r="256">
          <cell r="B256" t="str">
            <v>672.2</v>
          </cell>
          <cell r="C256" t="str">
            <v>BORDILLO DE PIEZAS PREFABRICADAS DE CONCRETO; NO INCLUYE LA PREPARACION DE LA SUPERFICIE DE APOYO</v>
          </cell>
          <cell r="D256" t="str">
            <v>m</v>
          </cell>
          <cell r="E256">
            <v>41160.530632840069</v>
          </cell>
        </row>
        <row r="257">
          <cell r="B257" t="str">
            <v>672.3</v>
          </cell>
          <cell r="C257" t="str">
            <v>BORDILLO DE CONCRETO VACIADO IN SITU; INCLUYE LA PREPARACION DE LA SUPERFICIE DE APOYO</v>
          </cell>
          <cell r="D257" t="str">
            <v>m</v>
          </cell>
          <cell r="E257">
            <v>43682.195290925192</v>
          </cell>
        </row>
        <row r="258">
          <cell r="B258" t="str">
            <v>672.4</v>
          </cell>
          <cell r="C258" t="str">
            <v>BORDILLO DE PIEZAS PREFABRICADAS DE CONCRETO; INCLUYE LA PREPARACION DE LA SUPERFICIE DE APOYO</v>
          </cell>
          <cell r="D258" t="str">
            <v>m</v>
          </cell>
          <cell r="E258">
            <v>43682.195290925192</v>
          </cell>
        </row>
        <row r="259">
          <cell r="B259" t="str">
            <v>673.1.1</v>
          </cell>
          <cell r="C259" t="str">
            <v>GEOTEXTIL TIPO NT-2500 O SIMILAR NO TEJIDO</v>
          </cell>
          <cell r="D259" t="str">
            <v>m2</v>
          </cell>
          <cell r="E259">
            <v>10360.99868787993</v>
          </cell>
        </row>
        <row r="260">
          <cell r="B260" t="str">
            <v>673.1.2</v>
          </cell>
          <cell r="C260" t="str">
            <v>GEOTEXTIL  TIPO T-2400 O SIMILAR TEJIDO</v>
          </cell>
          <cell r="D260" t="str">
            <v>m2</v>
          </cell>
          <cell r="E260">
            <v>12456.665313750194</v>
          </cell>
        </row>
        <row r="261">
          <cell r="B261" t="str">
            <v>673.2</v>
          </cell>
          <cell r="C261" t="str">
            <v>MATERIAL GRANULAR DRENANTE</v>
          </cell>
          <cell r="D261" t="str">
            <v>m3</v>
          </cell>
          <cell r="E261">
            <v>60713.075459575295</v>
          </cell>
        </row>
        <row r="262">
          <cell r="B262" t="str">
            <v>673.3</v>
          </cell>
          <cell r="C262" t="str">
            <v>MATERIAL DE COBERTURA TIPO SUB- BASE CBR=20%</v>
          </cell>
          <cell r="D262" t="str">
            <v>m3</v>
          </cell>
          <cell r="E262">
            <v>61283.513334715673</v>
          </cell>
        </row>
        <row r="263">
          <cell r="B263" t="str">
            <v>674.1</v>
          </cell>
          <cell r="C263" t="str">
            <v>DREN HORIZONTAL DE LONGITUD MENOR O IGUAL A DIEZ (10) METROS.</v>
          </cell>
          <cell r="D263" t="str">
            <v>m</v>
          </cell>
          <cell r="E263">
            <v>120302.07332206817</v>
          </cell>
        </row>
        <row r="264">
          <cell r="B264" t="str">
            <v>674.2</v>
          </cell>
          <cell r="C264" t="str">
            <v>DREN HORIZONTAL DE LONGITUD MAYOR A DIEZ (10) METROS.</v>
          </cell>
          <cell r="D264" t="str">
            <v>m</v>
          </cell>
          <cell r="E264">
            <v>221036.17650444194</v>
          </cell>
        </row>
        <row r="265">
          <cell r="B265" t="str">
            <v>680.1</v>
          </cell>
          <cell r="C265" t="str">
            <v>PÁNELES DE CONCRETO.</v>
          </cell>
          <cell r="D265" t="str">
            <v>m2</v>
          </cell>
          <cell r="E265">
            <v>178034.35299527275</v>
          </cell>
        </row>
        <row r="266">
          <cell r="B266" t="str">
            <v>680.2</v>
          </cell>
          <cell r="C266" t="str">
            <v>ARMADURA GALVANIZADA.</v>
          </cell>
          <cell r="D266" t="str">
            <v>m</v>
          </cell>
          <cell r="E266">
            <v>8099.3152286976438</v>
          </cell>
        </row>
        <row r="267">
          <cell r="B267" t="str">
            <v>680.3</v>
          </cell>
          <cell r="C267" t="str">
            <v xml:space="preserve">RELLENO GRANULAR PARA TIERRA MECANICAMETE ESTABILIZADA CON PÁNELES DE CONCRETO </v>
          </cell>
          <cell r="D267" t="str">
            <v>m3</v>
          </cell>
          <cell r="E267">
            <v>67440.759401599498</v>
          </cell>
        </row>
        <row r="268">
          <cell r="B268" t="str">
            <v>681.1</v>
          </cell>
          <cell r="C268" t="str">
            <v xml:space="preserve">GAVIÓNES DE MALLA DE ALAMBRE DE ACERO ENTRELAZADO  CLASE 1; RECUBRIMIENTO DE ZINC (GALVANIZADO) </v>
          </cell>
          <cell r="D268" t="str">
            <v>m3</v>
          </cell>
          <cell r="E268">
            <v>132105.01701734398</v>
          </cell>
        </row>
        <row r="269">
          <cell r="B269" t="str">
            <v>681.2</v>
          </cell>
          <cell r="C269" t="str">
            <v>GAVIÓN DE MALLA DE ALAMBRE DE ACERO ENTRELAZADO  CLASE 2; RECUBRIMIENTO DE ALEACION ZN-5A1-MM</v>
          </cell>
          <cell r="D269" t="str">
            <v>m3</v>
          </cell>
          <cell r="E269">
            <v>149520.95694471156</v>
          </cell>
        </row>
        <row r="270">
          <cell r="B270" t="str">
            <v>681.3</v>
          </cell>
          <cell r="C270" t="str">
            <v>GAVIÓN DE MALLA DE ALAMBRE DE ACERO ENTRELAZADO  CLASE 3; RECUBRIMIENTO DE ZINC (GALVANIZADO) Y PVC</v>
          </cell>
          <cell r="D270" t="str">
            <v>m3</v>
          </cell>
          <cell r="E270">
            <v>157024.5715063203</v>
          </cell>
        </row>
        <row r="271">
          <cell r="B271" t="str">
            <v>681.4</v>
          </cell>
          <cell r="C271" t="str">
            <v>GAVIÓN DE MALLA DE ALAMBRE DE ACERO ETRELAZADO  CLASE 4; RECUBRIMIENTO DE ALEACION ZN-5A1-MM Y PVC</v>
          </cell>
          <cell r="D271" t="str">
            <v>m3</v>
          </cell>
          <cell r="E271">
            <v>158072.33549545074</v>
          </cell>
        </row>
        <row r="272">
          <cell r="B272" t="str">
            <v>682.1</v>
          </cell>
          <cell r="C272" t="str">
            <v xml:space="preserve">COLCHOGAVIÓN DE MALLA DE ALAMBRE DE ACERO ENTRELAZADO CLASE 1; RECUBRIMIENTO DE ZINC (GALVANIZADO) </v>
          </cell>
          <cell r="D272" t="str">
            <v>m3</v>
          </cell>
          <cell r="E272">
            <v>176499.29484153722</v>
          </cell>
        </row>
        <row r="273">
          <cell r="B273" t="str">
            <v>682.2</v>
          </cell>
          <cell r="C273" t="str">
            <v>COLCHOGAVIÓN DE MALLA DE ALAMBRE DE ACERO ENTRELAZADO CLASE 2; RECUBRIMIENTO DE ALEACION ZN-5A1-MM</v>
          </cell>
          <cell r="D273" t="str">
            <v>m3</v>
          </cell>
          <cell r="E273">
            <v>176499.29484153722</v>
          </cell>
        </row>
        <row r="274">
          <cell r="B274" t="str">
            <v>682.3</v>
          </cell>
          <cell r="C274" t="str">
            <v>COLCHOGAVIÓN DE MALLA DE ALAMBRE DE ACERO ENTRELAZADO CLASE 3; RECUBRIMIENTO DE ZINC (GALVANIZADO) Y PVC</v>
          </cell>
          <cell r="D274" t="str">
            <v>m3</v>
          </cell>
          <cell r="E274">
            <v>176499.29484153722</v>
          </cell>
        </row>
        <row r="275">
          <cell r="B275" t="str">
            <v>682.4</v>
          </cell>
          <cell r="C275" t="str">
            <v>COLCHOGAVIÓN DE MALLA DE ALAMBRE DE ACERO ENTRELAZADO CLASE 4; RECUBRIMIENTO DE ALEACION ZN-5A1-MM Y PVC</v>
          </cell>
          <cell r="D275" t="str">
            <v>m3</v>
          </cell>
          <cell r="E275">
            <v>176499.29484153722</v>
          </cell>
        </row>
        <row r="276">
          <cell r="B276" t="str">
            <v>683.1</v>
          </cell>
          <cell r="C276" t="str">
            <v>GEOTEXTIL DE REFUERZO TIPO___ PARA MUROS DE TIERRA ESTABILIZADA MECANICAMENTE  CON GEOSINTETICOS</v>
          </cell>
          <cell r="D276" t="str">
            <v>m2</v>
          </cell>
          <cell r="E276">
            <v>8888.8511707353391</v>
          </cell>
        </row>
        <row r="277">
          <cell r="B277" t="str">
            <v>683.2</v>
          </cell>
          <cell r="C277" t="str">
            <v>GEOMALLA DE REFUERZO TIPO___ PARA MUROS DE TIERRA ESTABILIZADA MECANICAMENTE  CON GEOSINTETICOS</v>
          </cell>
          <cell r="D277" t="str">
            <v>m2</v>
          </cell>
          <cell r="E277">
            <v>17558.422729253631</v>
          </cell>
        </row>
        <row r="278">
          <cell r="B278" t="str">
            <v>683.3</v>
          </cell>
          <cell r="C278" t="str">
            <v>GEOTEXTIL DE FACHADA TIPO___ PARA MUROS DE TIERRA ESTABILIZADA MECANICAMENTE  CON GEOSINTETICOS</v>
          </cell>
          <cell r="D278" t="str">
            <v>m2</v>
          </cell>
          <cell r="E278">
            <v>8888.8511707353391</v>
          </cell>
        </row>
        <row r="279">
          <cell r="B279" t="str">
            <v>683.4</v>
          </cell>
          <cell r="C279" t="str">
            <v>GEOMALLA DE FACHADA TIPO___ PARA MUROS DE TIERRA ESTABILIZADA MECANICAMENTE CON GEOSINTETICOS.</v>
          </cell>
          <cell r="D279" t="str">
            <v>m2</v>
          </cell>
          <cell r="E279">
            <v>17558.422729253631</v>
          </cell>
        </row>
        <row r="280">
          <cell r="B280" t="str">
            <v>683.5</v>
          </cell>
          <cell r="C280" t="str">
            <v>RELLENO TIPO___ PARA MUROS DE TIERRA ESTABILIZADA MECANICAMENTE CON GEOSINTETICOS</v>
          </cell>
          <cell r="D280" t="str">
            <v>m2</v>
          </cell>
          <cell r="E280">
            <v>77237.934203321318</v>
          </cell>
        </row>
        <row r="281">
          <cell r="B281" t="str">
            <v>690.1.1</v>
          </cell>
          <cell r="C281" t="str">
            <v>IMPERMEABILIZANTE PARA CONCRETO</v>
          </cell>
          <cell r="D281" t="str">
            <v>m2</v>
          </cell>
          <cell r="E281">
            <v>9712.5874403720209</v>
          </cell>
        </row>
        <row r="282">
          <cell r="B282" t="str">
            <v>690.1.2</v>
          </cell>
          <cell r="C282" t="str">
            <v>IMPERMEABILIZACIÓN DE ESTRUCTURAS.</v>
          </cell>
          <cell r="D282" t="str">
            <v>m2</v>
          </cell>
          <cell r="E282">
            <v>25489.979107463099</v>
          </cell>
        </row>
        <row r="283">
          <cell r="B283" t="str">
            <v>700.1</v>
          </cell>
          <cell r="C283" t="str">
            <v>LÍNEA DE DEMARCACIÓN CON PINTURA EN FRÍO.</v>
          </cell>
          <cell r="D283" t="str">
            <v>m</v>
          </cell>
          <cell r="E283">
            <v>1996.1589806956474</v>
          </cell>
        </row>
        <row r="284">
          <cell r="B284" t="str">
            <v>700.2</v>
          </cell>
          <cell r="C284" t="str">
            <v>LÍNEA DE DEMARCACIÓN CON RESINA TERMOPLÁSTICA.</v>
          </cell>
          <cell r="D284" t="str">
            <v>m</v>
          </cell>
          <cell r="E284">
            <v>1689.2011578361212</v>
          </cell>
        </row>
        <row r="285">
          <cell r="B285" t="str">
            <v>700.3</v>
          </cell>
          <cell r="C285" t="str">
            <v>MARCA VIAL CON PINTURA EN FRÍO.</v>
          </cell>
          <cell r="D285" t="str">
            <v>m2</v>
          </cell>
          <cell r="E285">
            <v>41099.802617317473</v>
          </cell>
        </row>
        <row r="286">
          <cell r="B286" t="str">
            <v>700.4</v>
          </cell>
          <cell r="C286" t="str">
            <v>MARCA VIAL CON RESINA TERMOPLÁSTICA.</v>
          </cell>
          <cell r="D286" t="str">
            <v>m2</v>
          </cell>
          <cell r="E286">
            <v>44331.691201667942</v>
          </cell>
        </row>
        <row r="287">
          <cell r="B287" t="str">
            <v>701.1</v>
          </cell>
          <cell r="C287" t="str">
            <v>TACHA REFLECTIVA.</v>
          </cell>
          <cell r="D287" t="str">
            <v>Unidad</v>
          </cell>
          <cell r="E287">
            <v>9313.7304012217992</v>
          </cell>
        </row>
        <row r="288">
          <cell r="B288" t="str">
            <v>710.1</v>
          </cell>
          <cell r="C288" t="str">
            <v>SEÑAL VERTICAL DE TRANSITO TIPO 1 CON LAMINA RETRORREFLECTIVA TIPO III (75 X 75 ) CM</v>
          </cell>
          <cell r="D288" t="str">
            <v>Unidad</v>
          </cell>
          <cell r="E288">
            <v>520687.98071212333</v>
          </cell>
        </row>
        <row r="289">
          <cell r="B289" t="str">
            <v>710.2</v>
          </cell>
          <cell r="C289" t="str">
            <v>SEÑAL VERTICAL DE TRANSITO TIPO 2 CON LAMINA RETRORREFLECTIVA TIPO (1.20X0.40 M)</v>
          </cell>
          <cell r="D289" t="str">
            <v>m2</v>
          </cell>
          <cell r="E289">
            <v>509906.58741476969</v>
          </cell>
        </row>
        <row r="290">
          <cell r="B290" t="str">
            <v>720.1</v>
          </cell>
          <cell r="C290" t="str">
            <v>POSTE DE REFERENCIA.</v>
          </cell>
          <cell r="D290" t="str">
            <v>Unidad</v>
          </cell>
          <cell r="E290">
            <v>252378.98169464403</v>
          </cell>
        </row>
        <row r="291">
          <cell r="B291" t="str">
            <v>730.1</v>
          </cell>
          <cell r="C291" t="str">
            <v>DEFENSA METÁLICA.</v>
          </cell>
          <cell r="D291" t="str">
            <v>m</v>
          </cell>
          <cell r="E291">
            <v>201932.04004608467</v>
          </cell>
        </row>
        <row r="292">
          <cell r="B292" t="str">
            <v>730.2</v>
          </cell>
          <cell r="C292" t="str">
            <v>SECCIÓN FINAL.</v>
          </cell>
          <cell r="D292" t="str">
            <v>Unidad</v>
          </cell>
          <cell r="E292">
            <v>66058.309045181595</v>
          </cell>
        </row>
        <row r="293">
          <cell r="B293" t="str">
            <v>730.3</v>
          </cell>
          <cell r="C293" t="str">
            <v>SECCIÓN DE TOPE.</v>
          </cell>
          <cell r="D293" t="str">
            <v>Unidad</v>
          </cell>
          <cell r="E293">
            <v>56901.672297358869</v>
          </cell>
        </row>
        <row r="294">
          <cell r="B294" t="str">
            <v>730.4</v>
          </cell>
          <cell r="C294" t="str">
            <v>ELEMENTO ESPECIAL TIPO AMORTIGUADORES</v>
          </cell>
          <cell r="D294" t="str">
            <v>Unidad</v>
          </cell>
          <cell r="E294">
            <v>46263.48403932956</v>
          </cell>
        </row>
        <row r="295">
          <cell r="B295" t="str">
            <v>731.1</v>
          </cell>
          <cell r="C295" t="str">
            <v>DEFENSA DE CONCRETO.</v>
          </cell>
          <cell r="D295" t="str">
            <v>m</v>
          </cell>
          <cell r="E295">
            <v>180576.32338192</v>
          </cell>
        </row>
        <row r="296">
          <cell r="B296" t="str">
            <v>740.1</v>
          </cell>
          <cell r="C296" t="str">
            <v>CAPTAFAROS.</v>
          </cell>
          <cell r="D296" t="str">
            <v>unidad</v>
          </cell>
          <cell r="E296">
            <v>19173.850972544242</v>
          </cell>
        </row>
        <row r="297">
          <cell r="B297" t="str">
            <v>741.1</v>
          </cell>
          <cell r="C297" t="str">
            <v>DELINEADOR DE CORONA.</v>
          </cell>
          <cell r="D297" t="str">
            <v>Unidad</v>
          </cell>
          <cell r="E297">
            <v>51235.881175442271</v>
          </cell>
        </row>
        <row r="298">
          <cell r="B298" t="str">
            <v>800.1</v>
          </cell>
          <cell r="C298" t="str">
            <v>CERCA DE ALAMBRE DE PUAS CON POSTES DE MADERA.</v>
          </cell>
          <cell r="D298" t="str">
            <v>m</v>
          </cell>
          <cell r="E298">
            <v>8139.633936399081</v>
          </cell>
        </row>
        <row r="299">
          <cell r="B299" t="str">
            <v>800.2</v>
          </cell>
          <cell r="C299" t="str">
            <v>CERCA DE ALAMBRE DE PUAS CON POSTES DE CONCRETO.</v>
          </cell>
          <cell r="D299" t="str">
            <v>m</v>
          </cell>
          <cell r="E299">
            <v>17307.742790691733</v>
          </cell>
        </row>
        <row r="300">
          <cell r="B300" t="str">
            <v>800.3</v>
          </cell>
          <cell r="C300" t="str">
            <v>CERCA DE MALLA CON POSTES DE MADERA.</v>
          </cell>
          <cell r="D300" t="str">
            <v>m</v>
          </cell>
          <cell r="E300">
            <v>53253.103572216765</v>
          </cell>
        </row>
        <row r="301">
          <cell r="B301" t="str">
            <v>800.4</v>
          </cell>
          <cell r="C301" t="str">
            <v>CERCA DE MALLA CON POSTES DE CONCRETO.</v>
          </cell>
          <cell r="D301" t="str">
            <v>m</v>
          </cell>
          <cell r="E301">
            <v>62122.893585310143</v>
          </cell>
        </row>
        <row r="302">
          <cell r="B302" t="str">
            <v>802.1</v>
          </cell>
          <cell r="C302" t="str">
            <v>PODA DE LA PARTE AEREA DE ARBOLES TIPO I</v>
          </cell>
          <cell r="D302" t="str">
            <v>Unidad</v>
          </cell>
          <cell r="E302">
            <v>348023.98705656541</v>
          </cell>
        </row>
        <row r="303">
          <cell r="B303" t="str">
            <v>802.2</v>
          </cell>
          <cell r="C303" t="str">
            <v>PODA DE LA PARTE AEREA DE ARBOLES TIPO II</v>
          </cell>
          <cell r="D303" t="str">
            <v>Unidad</v>
          </cell>
          <cell r="E303">
            <v>70209.741467838598</v>
          </cell>
        </row>
        <row r="304">
          <cell r="B304" t="str">
            <v>802.3</v>
          </cell>
          <cell r="C304" t="str">
            <v>PODA DE LA PARTE AEREA DE ARBOLES TIPO III</v>
          </cell>
          <cell r="D304" t="str">
            <v>Unidad</v>
          </cell>
          <cell r="E304">
            <v>44782.853406404705</v>
          </cell>
        </row>
        <row r="305">
          <cell r="B305" t="str">
            <v>802.4</v>
          </cell>
          <cell r="C305" t="str">
            <v>PODA DE LA PARTE AEREA DE ARBOLES TIPO IV</v>
          </cell>
          <cell r="D305" t="str">
            <v>Unidad</v>
          </cell>
          <cell r="E305">
            <v>38137.189481257199</v>
          </cell>
        </row>
        <row r="306">
          <cell r="B306" t="str">
            <v>802.5</v>
          </cell>
          <cell r="C306" t="str">
            <v>PODA DE LA PARTE RADICULAR DE ARBOLES TIPO I</v>
          </cell>
          <cell r="D306" t="str">
            <v>Unidad</v>
          </cell>
          <cell r="E306">
            <v>255622.83355467391</v>
          </cell>
        </row>
        <row r="307">
          <cell r="B307" t="str">
            <v>802.6</v>
          </cell>
          <cell r="C307" t="str">
            <v>PODA DE LA PARTE RADFICULAR DE ARBOLES TIPO II</v>
          </cell>
          <cell r="D307" t="str">
            <v>Unidad</v>
          </cell>
          <cell r="E307">
            <v>249635.65235590667</v>
          </cell>
        </row>
        <row r="308">
          <cell r="B308" t="str">
            <v>802.7</v>
          </cell>
          <cell r="C308" t="str">
            <v>PODA DE LA PARTE RADICULAR DE ARBOLES TIPO III</v>
          </cell>
          <cell r="D308" t="str">
            <v>Unidad</v>
          </cell>
          <cell r="E308">
            <v>163545.13472922801</v>
          </cell>
        </row>
        <row r="309">
          <cell r="B309" t="str">
            <v>802.8</v>
          </cell>
          <cell r="C309" t="str">
            <v>PODA DE LA PARTE RADICULAR DE ARBOLES TIPO  IV</v>
          </cell>
          <cell r="D309" t="str">
            <v>Unidad</v>
          </cell>
          <cell r="E309">
            <v>140147.91455718171</v>
          </cell>
        </row>
        <row r="310">
          <cell r="B310" t="str">
            <v>810.1</v>
          </cell>
          <cell r="C310" t="str">
            <v>PROTECCIÓN DE TALUDES CON BLOQUES DE CÉSPED.</v>
          </cell>
          <cell r="D310" t="str">
            <v>m2</v>
          </cell>
          <cell r="E310">
            <v>13632.260211947681</v>
          </cell>
        </row>
        <row r="311">
          <cell r="B311" t="str">
            <v>810.2</v>
          </cell>
          <cell r="C311" t="str">
            <v>PROTECCIÓN DE TALUDES CON TIERRA ORGÁNICA.</v>
          </cell>
          <cell r="D311" t="str">
            <v>m2</v>
          </cell>
          <cell r="E311">
            <v>9403.3852237065657</v>
          </cell>
        </row>
        <row r="312">
          <cell r="B312" t="str">
            <v>810.3</v>
          </cell>
          <cell r="C312" t="str">
            <v>PROTECCIÓN DE TALUDES CON HIDROSIEMBRA CONTROLADA.</v>
          </cell>
          <cell r="D312" t="str">
            <v>m2</v>
          </cell>
          <cell r="E312">
            <v>4769.6307612077799</v>
          </cell>
        </row>
        <row r="313">
          <cell r="B313" t="str">
            <v>811.1</v>
          </cell>
          <cell r="C313" t="str">
            <v>PROTECCION DE TALUDES CON PRODUCTO ENROLLADO PARA CONTROL DE EROSION. DE TIPO MANTO TEMPORAL. SE DEBERA ELABORAR UN ITEM DE PAGO PARA CADA PRODUCTO ENROLLADO QUE SE ESPECIFIQUE EN EL PROYECTO.</v>
          </cell>
          <cell r="D313" t="str">
            <v>m2</v>
          </cell>
          <cell r="E313">
            <v>28143.238173335703</v>
          </cell>
        </row>
        <row r="314">
          <cell r="B314" t="str">
            <v>811.2</v>
          </cell>
          <cell r="C314" t="str">
            <v>PROTECCION DE TALUDES CON PRODUCTO ENROLLADO PARA CONTROL DE EROSION. DE TIPO MANTO PERMANENTE. SE DEBERA ELABORAR UN ITEM DE PAGO PARA CADA PRODUCTO ENROLLADO QUE SE ESPECIFIQUE EN EL PROYECTO.</v>
          </cell>
          <cell r="D314" t="str">
            <v>m2</v>
          </cell>
          <cell r="E314">
            <v>33339.500313388024</v>
          </cell>
        </row>
        <row r="315">
          <cell r="B315" t="str">
            <v>812.1</v>
          </cell>
          <cell r="C315" t="str">
            <v>RECUBRIMIENTO DE TALUDES CON MALLA Y MORTERO 1:4 DE E= 10 CM</v>
          </cell>
          <cell r="D315" t="str">
            <v>m2</v>
          </cell>
          <cell r="E315">
            <v>50102.535518269717</v>
          </cell>
        </row>
        <row r="316">
          <cell r="B316" t="str">
            <v>820.1</v>
          </cell>
          <cell r="C316" t="str">
            <v>PLANTACIÓN DE ÁRBOLES (TIPO PAISAJÍSTICO)</v>
          </cell>
          <cell r="D316" t="str">
            <v>unidad</v>
          </cell>
          <cell r="E316">
            <v>63426.24062484366</v>
          </cell>
        </row>
        <row r="317">
          <cell r="B317" t="str">
            <v>820.1.2</v>
          </cell>
          <cell r="C317" t="str">
            <v>PLANTACIÓN DE ÁRBOLES (REFORESTACIÓN PROTECTORA DENSIDAD 1100)</v>
          </cell>
          <cell r="D317" t="str">
            <v>Ha</v>
          </cell>
          <cell r="E317">
            <v>3328030.1985614775</v>
          </cell>
        </row>
        <row r="318">
          <cell r="B318" t="str">
            <v>900.1</v>
          </cell>
          <cell r="C318" t="str">
            <v>TRANSPORTE DE MATERIALES PROVENIENTES DE LA EXCAVACION DE LA EXPLANACION, CANALES Y PRESTAMOS, ENTRE  CIEN METROS (100 M) Y MIL METROS (1000 M) DE DISTANCIA</v>
          </cell>
          <cell r="D318" t="str">
            <v>m3/e</v>
          </cell>
          <cell r="E318">
            <v>787.98836804217387</v>
          </cell>
        </row>
        <row r="319">
          <cell r="B319" t="str">
            <v>900.2</v>
          </cell>
          <cell r="C319" t="str">
            <v>TRANSPORTE DE MATERIALES PROVENIENTES DE LA EXCAVACIÓN DE LA EXPLANACIÓN, CANALES Y PRÉSTAMOS PARA DISTANCIAS MAYORES DE MIL METROS (1.000 M) MEDIDO A PARTIR DE CIEN METROS (100 M).</v>
          </cell>
          <cell r="D319" t="str">
            <v>m3/km</v>
          </cell>
          <cell r="E319">
            <v>967.07663350630423</v>
          </cell>
        </row>
        <row r="320">
          <cell r="B320" t="str">
            <v>900.3</v>
          </cell>
          <cell r="C320" t="str">
            <v>TRANSPORTE DE MATERIALES PROVENIENTES DE DERRUMBES, MEDIDO A PARTIR DE CIEN METROS (100 M)</v>
          </cell>
          <cell r="D320" t="str">
            <v>m3/km</v>
          </cell>
          <cell r="E320">
            <v>967.07663350630423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RECURSOS"/>
      <sheetName val="BD100-45-P1"/>
      <sheetName val="BASE DATOS"/>
      <sheetName val="CUMPLIMIENTO"/>
      <sheetName val="MATERIALES"/>
      <sheetName val="PROPUESTA PRESENTADA"/>
      <sheetName val="CRA.MODI"/>
      <sheetName val="Cotización"/>
      <sheetName val="BASES"/>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DATOS"/>
      <sheetName val="Res-Accide-10"/>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Datos"/>
      <sheetName val="Puntaje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BAS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A. P. U."/>
      <sheetName val="5094-2003"/>
      <sheetName val="AI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bar mant red at"/>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refreshError="1"/>
      <sheetData sheetId="883" refreshError="1"/>
      <sheetData sheetId="884" refreshError="1"/>
      <sheetData sheetId="885" refreshError="1"/>
      <sheetData sheetId="886"/>
      <sheetData sheetId="887" refreshError="1"/>
      <sheetData sheetId="888" refreshError="1"/>
      <sheetData sheetId="889" refreshError="1"/>
      <sheetData sheetId="890"/>
      <sheetData sheetId="891"/>
      <sheetData sheetId="892"/>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BASE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PES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Sheet1"/>
      <sheetName val="GPI 526"/>
      <sheetName val="SKJ452"/>
      <sheetName val="ITA878"/>
      <sheetName val="AEA-944"/>
      <sheetName val="DUB-823"/>
      <sheetName val="XXJ617"/>
      <sheetName val="SNG_855"/>
      <sheetName val="VEA 374"/>
      <sheetName val="HFB024"/>
      <sheetName val="PAJ825"/>
      <sheetName val="LISTAS"/>
      <sheetName val="BASES"/>
      <sheetName val="CDItem"/>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320.1"/>
      <sheetName val="330.2"/>
      <sheetName val="700.1"/>
      <sheetName val="COSTOS OFICINA"/>
      <sheetName val="COSTOS CAMPAMENTO"/>
      <sheetName val="Insum"/>
      <sheetName val="Presupuesto remoción de derrumb"/>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EQUIPOS"/>
      <sheetName val="MATERIALES"/>
      <sheetName val="TRANSPORTE"/>
      <sheetName val="MINFRA-MN-IN-10-FR-1"/>
      <sheetName val="MEM CALC 6504_2021-2024"/>
      <sheetName val="PPTO OBRA 6504 (2021-2024)"/>
      <sheetName val="CRONOGRAMA 2021"/>
      <sheetName val="MEM CALC 6504-2021"/>
      <sheetName val="PPTO OBRA 6504 (2021)"/>
      <sheetName val="Ppto Intv  2021"/>
      <sheetName val="PRES. EST Y DISEÑOS "/>
      <sheetName val="INTERVENTORIA"/>
      <sheetName val="INDICE"/>
      <sheetName val="201.1"/>
      <sheetName val="201.2"/>
      <sheetName val="201.7"/>
      <sheetName val="201.8"/>
      <sheetName val="201.9"/>
      <sheetName val="201.10"/>
      <sheetName val="201.13"/>
      <sheetName val="201.15"/>
      <sheetName val="201.16"/>
      <sheetName val="210.1.1"/>
      <sheetName val="210.2.4"/>
      <sheetName val="211.1"/>
      <sheetName val="220.1"/>
      <sheetName val="221.1"/>
      <sheetName val="231.1"/>
      <sheetName val="310.1"/>
      <sheetName val="311.1"/>
      <sheetName val="320.1"/>
      <sheetName val="320.2"/>
      <sheetName val="320.4"/>
      <sheetName val="330.1"/>
      <sheetName val="330.2"/>
      <sheetName val="330.4"/>
      <sheetName val="340.1"/>
      <sheetName val="420.1"/>
      <sheetName val="420.2 "/>
      <sheetName val="420.3"/>
      <sheetName val="421.1"/>
      <sheetName val="450.2"/>
      <sheetName val="460.1"/>
      <sheetName val="460.2"/>
      <sheetName val="465.1"/>
      <sheetName val="600.1.1"/>
      <sheetName val="600.2.3"/>
      <sheetName val="600.2.4"/>
      <sheetName val="610.1"/>
      <sheetName val="610.2"/>
      <sheetName val="610.3"/>
      <sheetName val="621.1.1"/>
      <sheetName val="621.1.2"/>
      <sheetName val="630.1"/>
      <sheetName val="630.2"/>
      <sheetName val="630.3"/>
      <sheetName val="630.4"/>
      <sheetName val="630.5"/>
      <sheetName val="630.6"/>
      <sheetName val="630.7"/>
      <sheetName val="640.1"/>
      <sheetName val="661.1"/>
      <sheetName val="670.1"/>
      <sheetName val="670.5"/>
      <sheetName val="671.1"/>
      <sheetName val="671.3"/>
      <sheetName val="672.1"/>
      <sheetName val="672.2"/>
      <sheetName val="673.1.1"/>
      <sheetName val="673.2"/>
      <sheetName val="674.1"/>
      <sheetName val="674.2"/>
      <sheetName val="681.1"/>
      <sheetName val="681.2"/>
      <sheetName val="681.3"/>
      <sheetName val="700.1"/>
      <sheetName val="700.3"/>
      <sheetName val="701.1"/>
      <sheetName val="710.1"/>
      <sheetName val="710.2"/>
      <sheetName val="730.1"/>
      <sheetName val="730.2"/>
      <sheetName val="741.1"/>
      <sheetName val="800.1"/>
      <sheetName val="810.1"/>
      <sheetName val="810.2"/>
      <sheetName val="900.2"/>
      <sheetName val="9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sheetData sheetId="12" refreshError="1"/>
      <sheetData sheetId="13">
        <row r="2">
          <cell r="A2" t="str">
            <v>ITEM
(1)</v>
          </cell>
          <cell r="B2" t="str">
            <v>DESCRIPCION ACTIVIDAD
(2)</v>
          </cell>
          <cell r="C2" t="str">
            <v>UNIDAD
(3)</v>
          </cell>
          <cell r="D2" t="str">
            <v>COSTO TOTAL (Moneda $ Pesos)
(4)</v>
          </cell>
        </row>
        <row r="3">
          <cell r="A3" t="str">
            <v>200.1</v>
          </cell>
          <cell r="B3" t="str">
            <v>DESMONTE Y LIMPIEZA EN BOSQUE</v>
          </cell>
          <cell r="C3" t="str">
            <v>Ha</v>
          </cell>
          <cell r="D3">
            <v>3186087.5502166478</v>
          </cell>
        </row>
        <row r="4">
          <cell r="A4" t="str">
            <v>200.2</v>
          </cell>
          <cell r="B4" t="str">
            <v>DESMONTE Y LIMPIEZA EN ZONAS NO BOSCOSAS</v>
          </cell>
          <cell r="C4" t="str">
            <v>Ha</v>
          </cell>
          <cell r="D4">
            <v>197351.35657268556</v>
          </cell>
        </row>
        <row r="5">
          <cell r="A5" t="str">
            <v>201.1</v>
          </cell>
          <cell r="B5" t="str">
            <v>DEMOLICIÓN DE EDIFICACIONES</v>
          </cell>
          <cell r="C5" t="str">
            <v>gl</v>
          </cell>
          <cell r="D5">
            <v>166086</v>
          </cell>
        </row>
        <row r="6">
          <cell r="A6" t="str">
            <v>201.2</v>
          </cell>
          <cell r="B6" t="str">
            <v>DEMOLICIÓN DE ESTRUCTURAS</v>
          </cell>
          <cell r="C6" t="str">
            <v>gl</v>
          </cell>
          <cell r="D6">
            <v>144561</v>
          </cell>
        </row>
        <row r="7">
          <cell r="A7" t="str">
            <v>201.3</v>
          </cell>
          <cell r="B7" t="str">
            <v>DEMOLICIÓN DE PAVIMENTOS RÍGIDOS, PISOS, ANDENES Y BORDILLOS DE CONCRETO</v>
          </cell>
          <cell r="C7" t="str">
            <v>gl</v>
          </cell>
          <cell r="D7">
            <v>41680.948862370009</v>
          </cell>
        </row>
        <row r="8">
          <cell r="A8" t="str">
            <v>201.4</v>
          </cell>
          <cell r="B8" t="str">
            <v>DEMOLICIÓN DE OBSTÁCULOS</v>
          </cell>
          <cell r="C8" t="str">
            <v>gl</v>
          </cell>
          <cell r="D8">
            <v>66187.104140049545</v>
          </cell>
        </row>
        <row r="9">
          <cell r="A9" t="str">
            <v>201.5</v>
          </cell>
          <cell r="B9" t="str">
            <v>DEMOLICIÓN DE EDIFICACIONES</v>
          </cell>
          <cell r="C9" t="str">
            <v>Unidad</v>
          </cell>
          <cell r="D9">
            <v>166086.28648907936</v>
          </cell>
        </row>
        <row r="10">
          <cell r="A10" t="str">
            <v>201.6</v>
          </cell>
          <cell r="B10" t="str">
            <v>DEMOLICIÓN DE ESTRUCTURAS</v>
          </cell>
          <cell r="C10" t="str">
            <v>Unidad</v>
          </cell>
          <cell r="D10">
            <v>144560.66197692711</v>
          </cell>
        </row>
        <row r="11">
          <cell r="A11" t="str">
            <v>201.7</v>
          </cell>
          <cell r="B11" t="str">
            <v>DEMOLICIÓN DE ESTRUCTURAS</v>
          </cell>
          <cell r="C11" t="str">
            <v>m3</v>
          </cell>
          <cell r="D11">
            <v>141815</v>
          </cell>
        </row>
        <row r="12">
          <cell r="A12" t="str">
            <v>201.8</v>
          </cell>
          <cell r="B12" t="str">
            <v>DEMOLICIÓN DE PAVIMENTOS RÍGIDOS</v>
          </cell>
          <cell r="C12" t="str">
            <v>m2</v>
          </cell>
          <cell r="D12">
            <v>17524</v>
          </cell>
        </row>
        <row r="13">
          <cell r="A13" t="str">
            <v>201.9</v>
          </cell>
          <cell r="B13" t="str">
            <v>DEMOLICIÓN DE PISOS Y ANDENES DE CONCRETO</v>
          </cell>
          <cell r="C13" t="str">
            <v>m2</v>
          </cell>
          <cell r="D13">
            <v>17188</v>
          </cell>
        </row>
        <row r="14">
          <cell r="A14" t="str">
            <v>201.10</v>
          </cell>
          <cell r="B14" t="str">
            <v>DEMOLICIÓN DE BORDILLOS DE CONCRETO</v>
          </cell>
          <cell r="C14" t="str">
            <v>m</v>
          </cell>
          <cell r="D14">
            <v>7289</v>
          </cell>
        </row>
        <row r="15">
          <cell r="A15" t="str">
            <v>201.11</v>
          </cell>
          <cell r="B15" t="str">
            <v>DESMONTAJE Y TRASLADO DE ESTRUCTURAS METÁLICAS</v>
          </cell>
          <cell r="C15" t="str">
            <v>Kg</v>
          </cell>
          <cell r="D15">
            <v>1563.9686932862287</v>
          </cell>
        </row>
        <row r="16">
          <cell r="A16" t="str">
            <v>201.12</v>
          </cell>
          <cell r="B16" t="str">
            <v>REMOCIÓN DE ESPECIES VEGETALES</v>
          </cell>
          <cell r="C16" t="str">
            <v>Unidad</v>
          </cell>
          <cell r="D16">
            <v>90428.833776581625</v>
          </cell>
        </row>
        <row r="17">
          <cell r="A17" t="str">
            <v>201.13</v>
          </cell>
          <cell r="B17" t="str">
            <v>REMOCIÓN DE OBSTÁCULOS (SE DEBERÁ HACER UN ÍTEM DE PAGO PARA CADA TIPO DE OBSTÁCULO)</v>
          </cell>
          <cell r="C17" t="str">
            <v>Unidad</v>
          </cell>
          <cell r="D17">
            <v>120900</v>
          </cell>
        </row>
        <row r="18">
          <cell r="A18" t="str">
            <v>201.14</v>
          </cell>
          <cell r="B18" t="str">
            <v>REMOCIÓN DE DUCTOS DE SERVICIOS EXISTENTES</v>
          </cell>
          <cell r="C18" t="str">
            <v>m</v>
          </cell>
          <cell r="D18">
            <v>44397.133210328859</v>
          </cell>
        </row>
        <row r="19">
          <cell r="A19" t="str">
            <v>201.15</v>
          </cell>
          <cell r="B19" t="str">
            <v>REMOCIÓN DE ALCANTARILLAS</v>
          </cell>
          <cell r="C19" t="str">
            <v>m</v>
          </cell>
          <cell r="D19">
            <v>55022</v>
          </cell>
        </row>
        <row r="20">
          <cell r="A20" t="str">
            <v>201.16</v>
          </cell>
          <cell r="B20" t="str">
            <v>REMOCIÓN DE CERCAS DE ALAMBRE</v>
          </cell>
          <cell r="C20" t="str">
            <v>m</v>
          </cell>
          <cell r="D20">
            <v>1947</v>
          </cell>
        </row>
        <row r="21">
          <cell r="A21" t="str">
            <v>201.17</v>
          </cell>
          <cell r="B21" t="str">
            <v>TRASLADO DE POSTES</v>
          </cell>
          <cell r="C21" t="str">
            <v>Unidad</v>
          </cell>
          <cell r="D21">
            <v>96963.849157669276</v>
          </cell>
        </row>
        <row r="22">
          <cell r="A22" t="str">
            <v>201.18</v>
          </cell>
          <cell r="B22" t="str">
            <v>TRASLADO DE TORRES</v>
          </cell>
          <cell r="C22" t="str">
            <v>Unidad</v>
          </cell>
          <cell r="D22">
            <v>96963.849157669276</v>
          </cell>
        </row>
        <row r="23">
          <cell r="A23" t="str">
            <v>201.19</v>
          </cell>
          <cell r="B23" t="str">
            <v>REMOCIÓN DE RIELES</v>
          </cell>
          <cell r="C23" t="str">
            <v>m</v>
          </cell>
          <cell r="D23">
            <v>4250.6550909574344</v>
          </cell>
        </row>
        <row r="24">
          <cell r="A24" t="str">
            <v>201.20</v>
          </cell>
          <cell r="B24" t="str">
            <v>REMOCIÓN DE DEFENSAS METÁLICAS</v>
          </cell>
          <cell r="C24" t="str">
            <v>m</v>
          </cell>
          <cell r="D24">
            <v>817.13115803566609</v>
          </cell>
        </row>
        <row r="25">
          <cell r="A25" t="str">
            <v>201.21</v>
          </cell>
          <cell r="B25" t="str">
            <v>REMOCIÓN DE BARRERAS DE SEGURIDAD</v>
          </cell>
          <cell r="C25" t="str">
            <v>m</v>
          </cell>
          <cell r="D25">
            <v>5120.6003366854065</v>
          </cell>
        </row>
        <row r="26">
          <cell r="A26" t="str">
            <v>203.1</v>
          </cell>
          <cell r="B26" t="str">
            <v>TRANSPLANTE DE ARBOLES TIPO I TRASLADO CORTO</v>
          </cell>
          <cell r="C26" t="str">
            <v>Unidad</v>
          </cell>
          <cell r="D26">
            <v>1082680.2194400267</v>
          </cell>
        </row>
        <row r="27">
          <cell r="A27" t="str">
            <v>203.2</v>
          </cell>
          <cell r="B27" t="str">
            <v>TRANSPLANTE DE ARBOLES TIPO I TRASLADO LARGO</v>
          </cell>
          <cell r="C27" t="str">
            <v>Unidad</v>
          </cell>
          <cell r="D27">
            <v>1286255.6493000332</v>
          </cell>
        </row>
        <row r="28">
          <cell r="A28" t="str">
            <v>203.3</v>
          </cell>
          <cell r="B28" t="str">
            <v>TRANSPLANTE DE ARBOLES TIPO I TRASLADO ESPECIAL</v>
          </cell>
          <cell r="C28" t="str">
            <v>Unidad</v>
          </cell>
          <cell r="D28">
            <v>1431666.6706286091</v>
          </cell>
        </row>
        <row r="29">
          <cell r="A29" t="str">
            <v>203.4</v>
          </cell>
          <cell r="B29" t="str">
            <v>TRANSPLANTE DE ARBOLES TIPO II TRASLADO CORTO</v>
          </cell>
          <cell r="C29" t="str">
            <v>Unidad</v>
          </cell>
          <cell r="D29">
            <v>606064.48029911518</v>
          </cell>
        </row>
        <row r="30">
          <cell r="A30" t="str">
            <v>203.5</v>
          </cell>
          <cell r="B30" t="str">
            <v>TRANSPLANTE DE ARBOLES TIPO II. TRASLADO LARGO</v>
          </cell>
          <cell r="C30" t="str">
            <v>Unidad</v>
          </cell>
          <cell r="D30">
            <v>701345.4770156343</v>
          </cell>
        </row>
        <row r="31">
          <cell r="A31" t="str">
            <v>203.6</v>
          </cell>
          <cell r="B31" t="str">
            <v>TRANSPLANTE DE ARBOLES TIPO II TRASLADO ESPECIAL</v>
          </cell>
          <cell r="C31" t="str">
            <v>Unidad</v>
          </cell>
          <cell r="D31">
            <v>761978.83856251021</v>
          </cell>
        </row>
        <row r="32">
          <cell r="A32" t="str">
            <v>203.7</v>
          </cell>
          <cell r="B32" t="str">
            <v>TRANSPLANTE DE ARBOLES TIPO III TRASLADO CORTO</v>
          </cell>
          <cell r="C32" t="str">
            <v>Unidad</v>
          </cell>
          <cell r="D32">
            <v>278050.08467708959</v>
          </cell>
        </row>
        <row r="33">
          <cell r="A33" t="str">
            <v>203.8</v>
          </cell>
          <cell r="B33" t="str">
            <v>TRANSPLANTE DE ARBOLES TIPO III TRASLADO LARGO</v>
          </cell>
          <cell r="C33" t="str">
            <v>Unidad</v>
          </cell>
          <cell r="D33">
            <v>414134.03276172577</v>
          </cell>
        </row>
        <row r="34">
          <cell r="A34" t="str">
            <v>203.9</v>
          </cell>
          <cell r="B34" t="str">
            <v>TRANSPLANTE  DE ARBOLES TIPO III TRASLADO ESPECIAL</v>
          </cell>
          <cell r="C34" t="str">
            <v>Unidad</v>
          </cell>
          <cell r="D34">
            <v>439451.06827917416</v>
          </cell>
        </row>
        <row r="35">
          <cell r="A35" t="str">
            <v>203.10</v>
          </cell>
          <cell r="B35" t="str">
            <v>TRANSPLANTE DE ARBOLES TIPO IV TRASLADO CORTO</v>
          </cell>
          <cell r="C35" t="str">
            <v>Unidad</v>
          </cell>
          <cell r="D35">
            <v>217132.18850781719</v>
          </cell>
        </row>
        <row r="36">
          <cell r="A36" t="str">
            <v>203.11</v>
          </cell>
          <cell r="B36" t="str">
            <v>TRANSPLANTE DE ARBOLES TIPO IV TRASLADO LARGO</v>
          </cell>
          <cell r="C36" t="str">
            <v>Unidad</v>
          </cell>
          <cell r="D36">
            <v>310564.34200852783</v>
          </cell>
        </row>
        <row r="37">
          <cell r="A37" t="str">
            <v>203.12</v>
          </cell>
          <cell r="B37" t="str">
            <v>TRANSPLANTE DE ARBOLES TIPO IV TRASLADO ESPECIAL</v>
          </cell>
          <cell r="C37" t="str">
            <v>Unidad</v>
          </cell>
          <cell r="D37">
            <v>323716.04877083865</v>
          </cell>
        </row>
        <row r="38">
          <cell r="A38" t="str">
            <v>210.1.1</v>
          </cell>
          <cell r="B38" t="str">
            <v>EXCAVACIÓN SIN CLASIFICAR DE LA EXPLANACIÓN Y CANALES</v>
          </cell>
          <cell r="C38" t="str">
            <v>m3</v>
          </cell>
          <cell r="D38">
            <v>10500</v>
          </cell>
        </row>
        <row r="39">
          <cell r="A39" t="str">
            <v>210.1.2</v>
          </cell>
          <cell r="B39" t="str">
            <v>EXCAVACIÓN SIN CLASIFICAR DE PRÉSTAMOS</v>
          </cell>
          <cell r="C39" t="str">
            <v>m3</v>
          </cell>
          <cell r="D39">
            <v>2884.5667432492596</v>
          </cell>
        </row>
        <row r="40">
          <cell r="A40" t="str">
            <v>210.2.1</v>
          </cell>
          <cell r="B40" t="str">
            <v>EXCAVACIÓN EN ROCA DE LA EXPLANACIÓN Y CANALES</v>
          </cell>
          <cell r="C40" t="str">
            <v>m3</v>
          </cell>
          <cell r="D40">
            <v>28002.048537072707</v>
          </cell>
        </row>
        <row r="41">
          <cell r="A41" t="str">
            <v>210.2.2</v>
          </cell>
          <cell r="B41" t="str">
            <v>EXCAVACIÓN EN MATERIAL COMÚN DE LA EXPLANACIÓN Y CANALES</v>
          </cell>
          <cell r="C41" t="str">
            <v>m3</v>
          </cell>
          <cell r="D41">
            <v>10500.395743249261</v>
          </cell>
        </row>
        <row r="42">
          <cell r="A42" t="str">
            <v>210.2.3</v>
          </cell>
          <cell r="B42" t="str">
            <v>EXCAVACIÓN EN ROCA DE PRÉSTAMOS</v>
          </cell>
          <cell r="C42" t="str">
            <v>m3</v>
          </cell>
          <cell r="D42">
            <v>20386.219537072706</v>
          </cell>
        </row>
        <row r="43">
          <cell r="A43" t="str">
            <v>210.2.4</v>
          </cell>
          <cell r="B43" t="str">
            <v>EXCAVACIÓN EN MATERIAL COMÚN DE PRÉSTAMOS</v>
          </cell>
          <cell r="C43" t="str">
            <v>m3</v>
          </cell>
          <cell r="D43">
            <v>2885</v>
          </cell>
        </row>
        <row r="44">
          <cell r="A44" t="str">
            <v>211.1</v>
          </cell>
          <cell r="B44" t="str">
            <v>REMOCIÓN DE DERRUMBES</v>
          </cell>
          <cell r="C44" t="str">
            <v>m3</v>
          </cell>
          <cell r="D44">
            <v>10046</v>
          </cell>
        </row>
        <row r="45">
          <cell r="A45" t="str">
            <v>220.1</v>
          </cell>
          <cell r="B45" t="str">
            <v>TERRAPLENES</v>
          </cell>
          <cell r="C45" t="str">
            <v>m3</v>
          </cell>
          <cell r="D45">
            <v>13456</v>
          </cell>
        </row>
        <row r="46">
          <cell r="A46" t="str">
            <v>221.1</v>
          </cell>
          <cell r="B46" t="str">
            <v>PEDRAPLÉN COMPACTO</v>
          </cell>
          <cell r="C46" t="str">
            <v>m3</v>
          </cell>
          <cell r="D46">
            <v>9018</v>
          </cell>
        </row>
        <row r="47">
          <cell r="A47" t="str">
            <v>221.2</v>
          </cell>
          <cell r="B47" t="str">
            <v>PEDRAPLÉN SUELTO</v>
          </cell>
          <cell r="C47" t="str">
            <v>m3</v>
          </cell>
          <cell r="D47">
            <v>6093.2040634493433</v>
          </cell>
        </row>
        <row r="48">
          <cell r="A48" t="str">
            <v>223.1</v>
          </cell>
          <cell r="B48" t="str">
            <v xml:space="preserve">GEOTEXTIL DE REFUERZO TIPO NT-2500 PARA TERRAPLENES REFORZADOS POR  GEOSINTETICOS </v>
          </cell>
          <cell r="C48" t="str">
            <v>m2</v>
          </cell>
          <cell r="D48">
            <v>8326.1249617424382</v>
          </cell>
        </row>
        <row r="49">
          <cell r="A49" t="str">
            <v>223.2</v>
          </cell>
          <cell r="B49" t="str">
            <v xml:space="preserve">GEOMALLA DE REFUERZO TIPOS ASPHALT </v>
          </cell>
          <cell r="C49" t="str">
            <v>m2</v>
          </cell>
          <cell r="D49">
            <v>15665.404961742439</v>
          </cell>
        </row>
        <row r="50">
          <cell r="A50" t="str">
            <v>223.3.1</v>
          </cell>
          <cell r="B50" t="str">
            <v>RELLENO SELECCIONADO PARA TERRAPLENES REFORZADOS CON GEOSINTETICOS</v>
          </cell>
          <cell r="C50" t="str">
            <v>m3</v>
          </cell>
          <cell r="D50">
            <v>59032</v>
          </cell>
        </row>
        <row r="51">
          <cell r="A51" t="str">
            <v>223.3.2</v>
          </cell>
          <cell r="B51" t="str">
            <v>RELLENO TIPO SUB BASE GRANULAR PARA TERRAPLENES REFORZADOS CON GEOSINTETICOS</v>
          </cell>
          <cell r="C51" t="str">
            <v>m3</v>
          </cell>
          <cell r="D51">
            <v>57941.390712258763</v>
          </cell>
        </row>
        <row r="52">
          <cell r="A52" t="str">
            <v>223.3.3</v>
          </cell>
          <cell r="B52" t="str">
            <v>RELLENO TIPO BASE GRANULAR PARA TERRAPLENES REFORZADOS CON GEOSINTETICOS</v>
          </cell>
          <cell r="C52" t="str">
            <v>m3</v>
          </cell>
          <cell r="D52">
            <v>75829.390712258755</v>
          </cell>
        </row>
        <row r="53">
          <cell r="A53" t="str">
            <v>230.1</v>
          </cell>
          <cell r="B53" t="str">
            <v>MEJORAMIENTO DE LA SUBRASANTE CON ADICION DE MATERIALES</v>
          </cell>
          <cell r="C53" t="str">
            <v>m2</v>
          </cell>
          <cell r="D53">
            <v>2861.7275352582219</v>
          </cell>
        </row>
        <row r="54">
          <cell r="A54" t="str">
            <v>231.1</v>
          </cell>
          <cell r="B54" t="str">
            <v>GEOTEXTIL PARA SEPARACIÓN DE SUELOS DE SUBRASANTE Y CAPAS GRANULARES</v>
          </cell>
          <cell r="C54" t="str">
            <v>m2</v>
          </cell>
          <cell r="D54">
            <v>7706</v>
          </cell>
        </row>
        <row r="55">
          <cell r="A55" t="str">
            <v>232.1</v>
          </cell>
          <cell r="B55" t="str">
            <v xml:space="preserve">GEOTEXTIL PARA ESTABILIZACIÓN DE LA SUBRASANTE </v>
          </cell>
          <cell r="C55" t="str">
            <v>m2</v>
          </cell>
          <cell r="D55">
            <v>7529.1729617424371</v>
          </cell>
        </row>
        <row r="56">
          <cell r="A56" t="str">
            <v>233.1</v>
          </cell>
          <cell r="B56" t="str">
            <v>GEOMALLA PARA ESTABILIZACIÒN DE SUELOS DE SUBRASANTE</v>
          </cell>
          <cell r="C56" t="str">
            <v>m2</v>
          </cell>
          <cell r="D56">
            <v>10721.764961742436</v>
          </cell>
        </row>
        <row r="57">
          <cell r="A57" t="str">
            <v>233.10</v>
          </cell>
          <cell r="B57" t="str">
            <v>GEOMALLA PARA REFUERZO DE CAPAS GRANULARES</v>
          </cell>
          <cell r="C57" t="str">
            <v>m2</v>
          </cell>
          <cell r="D57">
            <v>15321.034961742438</v>
          </cell>
        </row>
        <row r="58">
          <cell r="A58" t="str">
            <v>234.1</v>
          </cell>
          <cell r="B58" t="str">
            <v>CONFORMACIÓN DE TALUDES EXISTENTES</v>
          </cell>
          <cell r="C58" t="str">
            <v>m2</v>
          </cell>
          <cell r="D58">
            <v>1269.6703271309123</v>
          </cell>
        </row>
        <row r="59">
          <cell r="A59" t="str">
            <v>235.1</v>
          </cell>
          <cell r="B59" t="str">
            <v>SUBRASANTE ESTABILIZADA CON CEMENTO (INCLUYE EL SUMINISTRO DE CEMENTO)</v>
          </cell>
          <cell r="C59" t="str">
            <v>m3</v>
          </cell>
          <cell r="D59">
            <v>61495.544487189843</v>
          </cell>
        </row>
        <row r="60">
          <cell r="A60" t="str">
            <v>235.10</v>
          </cell>
          <cell r="B60" t="str">
            <v>SUBRASANTE ESTABILIZADA CON CEMENTO (NO INCLUYE EL SUMINISTRO DE CEMENTO)</v>
          </cell>
          <cell r="C60" t="str">
            <v>m3</v>
          </cell>
          <cell r="D60">
            <v>15111.54448718984</v>
          </cell>
        </row>
        <row r="61">
          <cell r="A61" t="str">
            <v>235.11</v>
          </cell>
          <cell r="B61" t="str">
            <v>CEMENTO PARA ESTABILIZACION DE SUBRASANTE</v>
          </cell>
          <cell r="C61" t="str">
            <v>kg</v>
          </cell>
          <cell r="D61">
            <v>579.79999999999995</v>
          </cell>
        </row>
        <row r="62">
          <cell r="A62" t="str">
            <v>236.1</v>
          </cell>
          <cell r="B62" t="str">
            <v>SUBRASANTE ESTABILIZADA CON CAL (INCLUYE SUMINISTRO DE CAL)</v>
          </cell>
          <cell r="C62" t="str">
            <v>m3</v>
          </cell>
          <cell r="D62">
            <v>113911.54448718984</v>
          </cell>
        </row>
        <row r="63">
          <cell r="A63" t="str">
            <v>236.10</v>
          </cell>
          <cell r="B63" t="str">
            <v>SUBRASANTE ESTABILIZADA CON CAL (NO INCLUYE SUMINISTRO DE CAL)</v>
          </cell>
          <cell r="C63" t="str">
            <v>m3</v>
          </cell>
          <cell r="D63">
            <v>15111.54448718984</v>
          </cell>
        </row>
        <row r="64">
          <cell r="A64" t="str">
            <v>236.11</v>
          </cell>
          <cell r="B64" t="str">
            <v>CAL HIDRATADA PARA ESTABILIZACION DE SUBRASANTE</v>
          </cell>
          <cell r="C64" t="str">
            <v>kg</v>
          </cell>
          <cell r="D64">
            <v>1235</v>
          </cell>
        </row>
        <row r="65">
          <cell r="A65" t="str">
            <v>310.1</v>
          </cell>
          <cell r="B65" t="str">
            <v>CONFORMACIÓN DE LA CALZADA EXISTENTE</v>
          </cell>
          <cell r="C65" t="str">
            <v>m2</v>
          </cell>
          <cell r="D65">
            <v>997</v>
          </cell>
        </row>
        <row r="66">
          <cell r="A66" t="str">
            <v>311.1</v>
          </cell>
          <cell r="B66" t="str">
            <v>AFIRMADO</v>
          </cell>
          <cell r="C66" t="str">
            <v>m3</v>
          </cell>
          <cell r="D66">
            <v>198982</v>
          </cell>
        </row>
        <row r="67">
          <cell r="A67" t="str">
            <v>312.1</v>
          </cell>
          <cell r="B67" t="str">
            <v>TRATAMIENTO PALIATIVO DE POLVO APLICADO EN FORMA SÓLIDA EN HOJUELAS</v>
          </cell>
          <cell r="C67" t="str">
            <v>Kg</v>
          </cell>
          <cell r="D67">
            <v>6208.8</v>
          </cell>
        </row>
        <row r="68">
          <cell r="A68" t="str">
            <v>312.2</v>
          </cell>
          <cell r="B68" t="str">
            <v>TRATAMIENTO PALIATIVO DE POLVO APLICADO EN FORMA SÓLIDA EN ESFERAS</v>
          </cell>
          <cell r="C68" t="str">
            <v>Kg</v>
          </cell>
          <cell r="D68">
            <v>6028.1</v>
          </cell>
        </row>
        <row r="69">
          <cell r="A69" t="str">
            <v>312.3</v>
          </cell>
          <cell r="B69" t="str">
            <v>TRATAMIENTO PALIATIVO DE POLVO APLICADO EN FORMA LÍQUIDA</v>
          </cell>
          <cell r="C69" t="str">
            <v>Lt</v>
          </cell>
          <cell r="D69">
            <v>2245.5160000000001</v>
          </cell>
        </row>
        <row r="70">
          <cell r="A70" t="str">
            <v>312.4</v>
          </cell>
          <cell r="B70" t="str">
            <v>MATERIAL GRANULAR DE ADICIÓN</v>
          </cell>
          <cell r="C70" t="str">
            <v>m3</v>
          </cell>
          <cell r="D70">
            <v>48391.061004840099</v>
          </cell>
        </row>
        <row r="71">
          <cell r="A71" t="str">
            <v>320.1</v>
          </cell>
          <cell r="B71" t="str">
            <v>SUBBASE GRANULAR CLASE A</v>
          </cell>
          <cell r="C71" t="str">
            <v>m3</v>
          </cell>
          <cell r="D71">
            <v>213200</v>
          </cell>
        </row>
        <row r="72">
          <cell r="A72" t="str">
            <v>320.2</v>
          </cell>
          <cell r="B72" t="str">
            <v>SUBBASE GRANULAR CLASE B</v>
          </cell>
          <cell r="C72" t="str">
            <v>m3</v>
          </cell>
          <cell r="D72">
            <v>56592</v>
          </cell>
        </row>
        <row r="73">
          <cell r="A73" t="str">
            <v>320.3</v>
          </cell>
          <cell r="B73" t="str">
            <v>SUBBASE GRANULAR CLASE C</v>
          </cell>
          <cell r="C73" t="str">
            <v>m3</v>
          </cell>
          <cell r="D73">
            <v>56592.306004840102</v>
          </cell>
        </row>
        <row r="74">
          <cell r="A74" t="str">
            <v>320.4</v>
          </cell>
          <cell r="B74" t="str">
            <v>SUB-BASE GRANULAR  PARA BACHEO CLASE A</v>
          </cell>
          <cell r="C74" t="str">
            <v>m3</v>
          </cell>
          <cell r="D74">
            <v>72541</v>
          </cell>
        </row>
        <row r="75">
          <cell r="A75" t="str">
            <v>320.5</v>
          </cell>
          <cell r="B75" t="str">
            <v>SUB-BASE GRANULAR  PARA BACHEO CLASE B</v>
          </cell>
          <cell r="C75" t="str">
            <v>m3</v>
          </cell>
          <cell r="D75">
            <v>72541.390531897952</v>
          </cell>
        </row>
        <row r="76">
          <cell r="A76" t="str">
            <v>320.6</v>
          </cell>
          <cell r="B76" t="str">
            <v>SUB-BASE GRANULAR  PARA BACHEO CLASE C</v>
          </cell>
          <cell r="C76" t="str">
            <v>m3</v>
          </cell>
          <cell r="D76">
            <v>72541.390531897952</v>
          </cell>
        </row>
        <row r="77">
          <cell r="A77" t="str">
            <v>330.1</v>
          </cell>
          <cell r="B77" t="str">
            <v>BASE GRANULAR CLASE A</v>
          </cell>
          <cell r="C77" t="str">
            <v>m3</v>
          </cell>
          <cell r="D77">
            <v>231803</v>
          </cell>
        </row>
        <row r="78">
          <cell r="A78" t="str">
            <v>330.2</v>
          </cell>
          <cell r="B78" t="str">
            <v>BASE GRANULAR CLASE B</v>
          </cell>
          <cell r="C78" t="str">
            <v>m3</v>
          </cell>
          <cell r="D78">
            <v>75196</v>
          </cell>
        </row>
        <row r="79">
          <cell r="A79" t="str">
            <v>330.3</v>
          </cell>
          <cell r="B79" t="str">
            <v>BASE GRANULAR CLASE C</v>
          </cell>
          <cell r="C79" t="str">
            <v>m3</v>
          </cell>
          <cell r="D79">
            <v>75195.826004840099</v>
          </cell>
        </row>
        <row r="80">
          <cell r="A80" t="str">
            <v>330.4</v>
          </cell>
          <cell r="B80" t="str">
            <v>BASE GRANULAR PARA BACHEO CLASE A</v>
          </cell>
          <cell r="C80" t="str">
            <v>m3</v>
          </cell>
          <cell r="D80">
            <v>91145</v>
          </cell>
        </row>
        <row r="81">
          <cell r="A81" t="str">
            <v>330.5</v>
          </cell>
          <cell r="B81" t="str">
            <v>BASE GRANULAR PARA BACHEO CLASE B</v>
          </cell>
          <cell r="C81" t="str">
            <v>m3</v>
          </cell>
          <cell r="D81">
            <v>91144.910531897956</v>
          </cell>
        </row>
        <row r="82">
          <cell r="A82" t="str">
            <v>330.6</v>
          </cell>
          <cell r="B82" t="str">
            <v>BASE GRANULAR PARA BACHEO CLASE C</v>
          </cell>
          <cell r="C82" t="str">
            <v>m3</v>
          </cell>
          <cell r="D82">
            <v>91144.910531897956</v>
          </cell>
        </row>
        <row r="83">
          <cell r="A83" t="str">
            <v>340.1</v>
          </cell>
          <cell r="B83" t="str">
            <v>BASE ESTABILIZADA CON EMULSIÓN ASFÁLTICA TIPO BEE-38</v>
          </cell>
          <cell r="C83" t="str">
            <v>m3</v>
          </cell>
          <cell r="D83">
            <v>75848</v>
          </cell>
        </row>
        <row r="84">
          <cell r="A84" t="str">
            <v>340.2</v>
          </cell>
          <cell r="B84" t="str">
            <v xml:space="preserve"> BASE ESTABILIZADA CON EMULSIÓN ASFÁLTICA TIPO BEE-25</v>
          </cell>
          <cell r="C84" t="str">
            <v>m3</v>
          </cell>
          <cell r="D84">
            <v>75847.565673926831</v>
          </cell>
        </row>
        <row r="85">
          <cell r="A85" t="str">
            <v>340.3</v>
          </cell>
          <cell r="B85" t="str">
            <v>BASE ESTABILIZADA CON EMULSIÓN ASFÁLTICA TIPO BEE-5</v>
          </cell>
          <cell r="C85" t="str">
            <v>m3</v>
          </cell>
          <cell r="D85">
            <v>75847.565673926831</v>
          </cell>
        </row>
        <row r="86">
          <cell r="A86" t="str">
            <v>350.1</v>
          </cell>
          <cell r="B86" t="str">
            <v>SUELO-CEMENTO CLASE SC-D GRADACION TIPO A (INCLUYE SUMINISTRO DEL CEMENTO)</v>
          </cell>
          <cell r="C86" t="str">
            <v>m3</v>
          </cell>
          <cell r="D86">
            <v>124984.64156039566</v>
          </cell>
        </row>
        <row r="87">
          <cell r="A87" t="str">
            <v>350.2</v>
          </cell>
          <cell r="B87" t="str">
            <v>SUELO-CEMENTO CLASE SC-D GRADACION TIPO B (INCLUYE SUMINISTRO DEL CEMENTO)</v>
          </cell>
          <cell r="C87" t="str">
            <v>m3</v>
          </cell>
          <cell r="D87">
            <v>124984.64156039566</v>
          </cell>
        </row>
        <row r="88">
          <cell r="A88" t="str">
            <v>350.3</v>
          </cell>
          <cell r="B88" t="str">
            <v>SUELO-CEMENTO CLASE SC-R GRADACION TIPO A (INCLUYE SUMINISTRO DEL CEMENTO)</v>
          </cell>
          <cell r="C88" t="str">
            <v>m3</v>
          </cell>
          <cell r="D88">
            <v>124984.64156039566</v>
          </cell>
        </row>
        <row r="89">
          <cell r="A89" t="str">
            <v>350.4</v>
          </cell>
          <cell r="B89" t="str">
            <v>SUELO-CEMENTO CLASE SC-R GRADACION TIPO B (INCLUYE SUMINISTRO DEL CEMENTO)</v>
          </cell>
          <cell r="C89" t="str">
            <v>m3</v>
          </cell>
          <cell r="D89">
            <v>124984.64156039566</v>
          </cell>
        </row>
        <row r="90">
          <cell r="A90" t="str">
            <v>350.10</v>
          </cell>
          <cell r="B90" t="str">
            <v>SUELO-CEMENTO CLASE SC-D GRADACION TIPO A (NO INCLUYE SUMINISTRO DEL CEMENTO)</v>
          </cell>
          <cell r="C90" t="str">
            <v>m3</v>
          </cell>
          <cell r="D90">
            <v>72802.641560395656</v>
          </cell>
        </row>
        <row r="91">
          <cell r="A91" t="str">
            <v>350.11</v>
          </cell>
          <cell r="B91" t="str">
            <v>SUELO-CEMENTO CLASE SC-D GRADACION TIPO B (NO INCLUYE SUMINISTRO DEL CEMENTO)</v>
          </cell>
          <cell r="C91" t="str">
            <v>m3</v>
          </cell>
          <cell r="D91">
            <v>72802.641560395656</v>
          </cell>
        </row>
        <row r="92">
          <cell r="A92" t="str">
            <v>350.12</v>
          </cell>
          <cell r="B92" t="str">
            <v>SUELO-CEMENTO CLASE SC-R GRADACION TIPO A (NO INCLUYE SUMINISTRO DEL CEMENTO)</v>
          </cell>
          <cell r="C92" t="str">
            <v>m3</v>
          </cell>
          <cell r="D92">
            <v>72802.641560395656</v>
          </cell>
        </row>
        <row r="93">
          <cell r="A93" t="str">
            <v>350.13</v>
          </cell>
          <cell r="B93" t="str">
            <v>SUELO-CEMENTO CLASE SC-R GRADACION TIPO B (NO INCLUYE SUMINISTRO DEL CEMENTO)</v>
          </cell>
          <cell r="C93" t="str">
            <v>m3</v>
          </cell>
          <cell r="D93">
            <v>72802.641560395656</v>
          </cell>
        </row>
        <row r="94">
          <cell r="A94" t="str">
            <v>350.14</v>
          </cell>
          <cell r="B94" t="str">
            <v xml:space="preserve">CEMENTO HIDRAULICO PARA SUELO-CEMENTO </v>
          </cell>
          <cell r="C94" t="str">
            <v>Kg</v>
          </cell>
          <cell r="D94">
            <v>579.79999999999995</v>
          </cell>
        </row>
        <row r="95">
          <cell r="A95" t="str">
            <v>351.1</v>
          </cell>
          <cell r="B95" t="str">
            <v>BASE TRATADA CON CEMENTO RESISTENCIA R-3.5 (INCLUYE SUMINISTRO DE CEMENTO)</v>
          </cell>
          <cell r="C95" t="str">
            <v>m3</v>
          </cell>
          <cell r="D95">
            <v>124984.64156039566</v>
          </cell>
        </row>
        <row r="96">
          <cell r="A96" t="str">
            <v>351.2</v>
          </cell>
          <cell r="B96" t="str">
            <v>BASE TRATADA CON CEMENTO RESISTENCIA R-5.2 (INCLUYE SUMINISTRO DE CEMENTO)</v>
          </cell>
          <cell r="C96" t="str">
            <v>m3</v>
          </cell>
          <cell r="D96">
            <v>124984.64156039566</v>
          </cell>
        </row>
        <row r="97">
          <cell r="A97" t="str">
            <v>351.10</v>
          </cell>
          <cell r="B97" t="str">
            <v>BASE TRATADA CON CEMENTO RESISTENCIA R-3.5 (NO INCLUYE SUMINISTRO DE CEMENTO)</v>
          </cell>
          <cell r="C97" t="str">
            <v>m3</v>
          </cell>
          <cell r="D97">
            <v>72802.641560395656</v>
          </cell>
        </row>
        <row r="98">
          <cell r="A98" t="str">
            <v>351.11</v>
          </cell>
          <cell r="B98" t="str">
            <v>BASE TRATADA CON CEMENTO RESISTENCIA R-5.2 (NO INCLUYE SUMINISTRO DE CEMENTO)</v>
          </cell>
          <cell r="C98" t="str">
            <v>m3</v>
          </cell>
          <cell r="D98">
            <v>72802.641560395656</v>
          </cell>
        </row>
        <row r="99">
          <cell r="A99" t="str">
            <v>351.12</v>
          </cell>
          <cell r="B99" t="str">
            <v>CEMENTO HIDRAULICO PARA BASE TRATADA CON CEMENTO</v>
          </cell>
          <cell r="C99" t="str">
            <v>Kg</v>
          </cell>
          <cell r="D99">
            <v>579.79999999999995</v>
          </cell>
        </row>
        <row r="100">
          <cell r="A100" t="str">
            <v>410.1</v>
          </cell>
          <cell r="B100" t="str">
            <v>CEMENTO ASFÁLTICO DE PENETRACIÓN 40-50</v>
          </cell>
          <cell r="C100" t="str">
            <v>Kg</v>
          </cell>
          <cell r="D100">
            <v>2548</v>
          </cell>
        </row>
        <row r="101">
          <cell r="A101" t="str">
            <v>410.2</v>
          </cell>
          <cell r="B101" t="str">
            <v>CEMENTO ASFÁLTICO DE PENETRACIÓN 60-70.</v>
          </cell>
          <cell r="C101" t="str">
            <v>Kg</v>
          </cell>
          <cell r="D101">
            <v>2429.6999999999998</v>
          </cell>
        </row>
        <row r="102">
          <cell r="A102" t="str">
            <v>410.3</v>
          </cell>
          <cell r="B102" t="str">
            <v>CEMENTO ASFÁLTICO DE PENETRACIÓN 80-100</v>
          </cell>
          <cell r="C102" t="str">
            <v>kg</v>
          </cell>
          <cell r="D102">
            <v>2048.8000000000002</v>
          </cell>
        </row>
        <row r="103">
          <cell r="A103" t="str">
            <v>411.1</v>
          </cell>
          <cell r="B103" t="str">
            <v>SUMINISTRO DE EMULSIÓN ASFÁLTICA DE ROTURA MEDIA CRM.</v>
          </cell>
          <cell r="C103" t="str">
            <v>Lt</v>
          </cell>
          <cell r="D103">
            <v>2714.4</v>
          </cell>
        </row>
        <row r="104">
          <cell r="A104" t="str">
            <v>411.2</v>
          </cell>
          <cell r="B104" t="str">
            <v>EMULSIÓN ASFÁLTICA DE ROTURA LENTA CRL-1 ARD</v>
          </cell>
          <cell r="C104" t="str">
            <v>Lt</v>
          </cell>
          <cell r="D104">
            <v>5804.5</v>
          </cell>
        </row>
        <row r="105">
          <cell r="A105" t="str">
            <v>411.3</v>
          </cell>
          <cell r="B105" t="str">
            <v>EMULSIÓN ASFÁLTICA DE ROTURA LENTA CRL-1 ARB</v>
          </cell>
          <cell r="C105" t="str">
            <v>Lt</v>
          </cell>
          <cell r="D105">
            <v>3480.1</v>
          </cell>
        </row>
        <row r="106">
          <cell r="A106" t="str">
            <v>411.4</v>
          </cell>
          <cell r="B106" t="str">
            <v>SUMINISTRO DE EMULSIÓN ASFÁLTICA DE ROTURA LENTA CRL-1h</v>
          </cell>
          <cell r="C106" t="str">
            <v>Lt</v>
          </cell>
          <cell r="D106">
            <v>1539.2</v>
          </cell>
        </row>
        <row r="107">
          <cell r="A107" t="str">
            <v>413.1</v>
          </cell>
          <cell r="B107" t="str">
            <v xml:space="preserve">CEMENTO ASFALTICO CON GRANO DE CAUCHO RECICLADO TIPO I </v>
          </cell>
          <cell r="C107" t="str">
            <v>Kg</v>
          </cell>
          <cell r="D107">
            <v>2350.4</v>
          </cell>
        </row>
        <row r="108">
          <cell r="A108" t="str">
            <v>413.2</v>
          </cell>
          <cell r="B108" t="str">
            <v>CEMENTO ASFALTICO CON GRANO DE CAUCHO RECICLADO TIPO II</v>
          </cell>
          <cell r="C108" t="str">
            <v>Kg</v>
          </cell>
          <cell r="D108">
            <v>2419.3000000000002</v>
          </cell>
        </row>
        <row r="109">
          <cell r="A109" t="str">
            <v>413.3</v>
          </cell>
          <cell r="B109" t="str">
            <v>CEMENTO ASFALTICO CON GRANO DE CAUCHO RECICLADO TIPO  III</v>
          </cell>
          <cell r="C109" t="str">
            <v>Kg</v>
          </cell>
          <cell r="D109">
            <v>2492.1</v>
          </cell>
        </row>
        <row r="110">
          <cell r="A110" t="str">
            <v>414.1</v>
          </cell>
          <cell r="B110" t="str">
            <v>CEMENTO ASFÁLTICO MODIFICADO CON POLÍMEROS TIPO I</v>
          </cell>
          <cell r="C110" t="str">
            <v>Kg</v>
          </cell>
          <cell r="D110">
            <v>4061.2000000000003</v>
          </cell>
        </row>
        <row r="111">
          <cell r="A111" t="str">
            <v>414.2</v>
          </cell>
          <cell r="B111" t="str">
            <v>CEMENTO ASFÁLTICO MODIFICADO CON POLÍMEROS TIPO II A</v>
          </cell>
          <cell r="C111" t="str">
            <v>Kg</v>
          </cell>
          <cell r="D111">
            <v>2749.5</v>
          </cell>
        </row>
        <row r="112">
          <cell r="A112" t="str">
            <v>414.3</v>
          </cell>
          <cell r="B112" t="str">
            <v>CEMENTO ASFÁLTICO MODIFICADO CON POLÍMEROS TIPO II B</v>
          </cell>
          <cell r="C112" t="str">
            <v>Kg</v>
          </cell>
          <cell r="D112">
            <v>2749.5</v>
          </cell>
        </row>
        <row r="113">
          <cell r="A113" t="str">
            <v>414.4</v>
          </cell>
          <cell r="B113" t="str">
            <v>CEMENTO ASFÁLTICO MODIFICADO CON POLÍMEROS TIPO III</v>
          </cell>
          <cell r="C113" t="str">
            <v>Kg</v>
          </cell>
          <cell r="D113">
            <v>4236.7</v>
          </cell>
        </row>
        <row r="114">
          <cell r="A114" t="str">
            <v>414.5</v>
          </cell>
          <cell r="B114" t="str">
            <v>CEMENTO ASFÁLTICO MODIFICADO CON POLÍMEROS TIPO IV</v>
          </cell>
          <cell r="C114" t="str">
            <v>Kg</v>
          </cell>
          <cell r="D114">
            <v>4439.5</v>
          </cell>
        </row>
        <row r="115">
          <cell r="A115" t="str">
            <v>414.6</v>
          </cell>
          <cell r="B115" t="str">
            <v>CEMENTO ASFÁLTICO MODIFICADO CON POLÍMEROS TIPO V.</v>
          </cell>
          <cell r="C115" t="str">
            <v>Kg</v>
          </cell>
          <cell r="D115">
            <v>3261.7</v>
          </cell>
        </row>
        <row r="116">
          <cell r="A116" t="str">
            <v>415.1</v>
          </cell>
          <cell r="B116" t="str">
            <v>EMULSIÓN ASFÁLTICA DE ROTURA MEDIA, MODIFICADA CON POLÍMEROS, CRM-m</v>
          </cell>
          <cell r="C116" t="str">
            <v>Lt</v>
          </cell>
          <cell r="D116">
            <v>3160.3</v>
          </cell>
        </row>
        <row r="117">
          <cell r="A117" t="str">
            <v>420.1</v>
          </cell>
          <cell r="B117" t="str">
            <v>RIEGO DE IMPRIMACIÓN CON EMULSIÓN ASFÁLTICA CRL -0</v>
          </cell>
          <cell r="C117" t="str">
            <v>m2</v>
          </cell>
          <cell r="D117">
            <v>2996</v>
          </cell>
        </row>
        <row r="118">
          <cell r="A118" t="str">
            <v>420.2</v>
          </cell>
          <cell r="B118" t="str">
            <v>RIEGO DE IMPRIMACIÓN CON EMILSÍON ASFÁLTICA CRL-1</v>
          </cell>
          <cell r="C118" t="str">
            <v>m2</v>
          </cell>
          <cell r="D118">
            <v>11225</v>
          </cell>
        </row>
        <row r="119">
          <cell r="A119" t="str">
            <v>420.3</v>
          </cell>
          <cell r="B119" t="str">
            <v>RIEGO DE IMPRIMACIÓN CON ASFALTO LIQUIDO</v>
          </cell>
          <cell r="C119" t="str">
            <v>m2</v>
          </cell>
          <cell r="D119">
            <v>2691</v>
          </cell>
        </row>
        <row r="120">
          <cell r="A120" t="str">
            <v>421.1</v>
          </cell>
          <cell r="B120" t="str">
            <v>RIEGO DE LIGA CON EMULSIÓN ASFÁLTICA CRR-1</v>
          </cell>
          <cell r="C120" t="str">
            <v>m2</v>
          </cell>
          <cell r="D120">
            <v>5228</v>
          </cell>
        </row>
        <row r="121">
          <cell r="A121" t="str">
            <v>421.2</v>
          </cell>
          <cell r="B121" t="str">
            <v>RIEGO DE LIGA CON EMULSIÓN ASFÁLTICA CRR-2</v>
          </cell>
          <cell r="C121" t="str">
            <v>m2</v>
          </cell>
          <cell r="D121">
            <v>1676.2289404356093</v>
          </cell>
        </row>
        <row r="122">
          <cell r="A122" t="str">
            <v>421.3</v>
          </cell>
          <cell r="B122" t="str">
            <v xml:space="preserve"> RIEGO DE LIGA CON EMULSIÓN MODIFICADA CON POLÍMEROS CRR- 1m</v>
          </cell>
          <cell r="C122" t="str">
            <v>m2</v>
          </cell>
          <cell r="D122">
            <v>1429.3589404356094</v>
          </cell>
        </row>
        <row r="123">
          <cell r="A123" t="str">
            <v>421.4</v>
          </cell>
          <cell r="B123" t="str">
            <v xml:space="preserve"> RIEGO DE LIGA CON EMULSIÓN MODIFICADA CON POLÍMEROS CRR- 2m</v>
          </cell>
          <cell r="C123" t="str">
            <v>m2</v>
          </cell>
          <cell r="D123">
            <v>1470.8939404356092</v>
          </cell>
        </row>
        <row r="124">
          <cell r="A124" t="str">
            <v>430.1.1</v>
          </cell>
          <cell r="B124" t="str">
            <v>TRATAMIENTO SUPERFICIAL SIMPLE CON EMULSIÓN CRR-2 GRADACION 19</v>
          </cell>
          <cell r="C124" t="str">
            <v>m2</v>
          </cell>
          <cell r="D124">
            <v>8160.8005930997369</v>
          </cell>
        </row>
        <row r="125">
          <cell r="A125" t="str">
            <v>430.1.2</v>
          </cell>
          <cell r="B125" t="str">
            <v>TRATAMIENTO SUPERFICIAL SIMPLE CON EMULSIÓN CRR-2 GRADACION 13</v>
          </cell>
          <cell r="C125" t="str">
            <v>m2</v>
          </cell>
          <cell r="D125">
            <v>6702.3721930997372</v>
          </cell>
        </row>
        <row r="126">
          <cell r="A126" t="str">
            <v>430.2.1</v>
          </cell>
          <cell r="B126" t="str">
            <v>TRATAMIENTO SUPERFICIAL SIMPLE CON EMULSIÓN CRR-2 m GRADACION 19</v>
          </cell>
          <cell r="C126" t="str">
            <v>m2</v>
          </cell>
          <cell r="D126">
            <v>8160.8005930997369</v>
          </cell>
        </row>
        <row r="127">
          <cell r="A127" t="str">
            <v>430.2.2</v>
          </cell>
          <cell r="B127" t="str">
            <v>TRATAMIENTO SUPERFICIAL SIMPLE CON EMULSIÓN CRR-2m  GRADACION 13</v>
          </cell>
          <cell r="C127" t="str">
            <v>m2</v>
          </cell>
          <cell r="D127">
            <v>6702.3721930997372</v>
          </cell>
        </row>
        <row r="128">
          <cell r="A128" t="str">
            <v>431.1.1</v>
          </cell>
          <cell r="B128" t="str">
            <v>TRATAMIENTO SUPERFICIAL DOBLE CON EMULSIÓN CRR-2. TIPO 1</v>
          </cell>
          <cell r="C128" t="str">
            <v>m2</v>
          </cell>
          <cell r="D128">
            <v>17423.482189963255</v>
          </cell>
        </row>
        <row r="129">
          <cell r="A129" t="str">
            <v>431.1.2</v>
          </cell>
          <cell r="B129" t="str">
            <v>TRATAMIENTO SUPERFICIAL DOBLE CON EMULSIÓN CRR-2. TIPO 2</v>
          </cell>
          <cell r="C129" t="str">
            <v>m2</v>
          </cell>
          <cell r="D129">
            <v>13716.042089963254</v>
          </cell>
        </row>
        <row r="130">
          <cell r="A130" t="str">
            <v>431.2.1</v>
          </cell>
          <cell r="B130" t="str">
            <v>TRATAMIENTO SUPERFICIAL DOBLE CON EMULSIÓN CRR-2 m TIPO 1</v>
          </cell>
          <cell r="C130" t="str">
            <v>m2</v>
          </cell>
          <cell r="D130">
            <v>15488.770189963252</v>
          </cell>
        </row>
        <row r="131">
          <cell r="A131" t="str">
            <v>431.2.2</v>
          </cell>
          <cell r="B131" t="str">
            <v>TRATAMIENTO SUPERFICIAL DOBLE CON EMULSIÓN CRR-2 m TIPO 2</v>
          </cell>
          <cell r="C131" t="str">
            <v>m2</v>
          </cell>
          <cell r="D131">
            <v>12237.630089963255</v>
          </cell>
        </row>
        <row r="132">
          <cell r="A132" t="str">
            <v>432.1</v>
          </cell>
          <cell r="B132" t="str">
            <v>SELLO DE ARENA-ASFALTO CON EMULSIÓN CRR-2</v>
          </cell>
          <cell r="C132" t="str">
            <v>m2</v>
          </cell>
          <cell r="D132">
            <v>5549.1983713873087</v>
          </cell>
        </row>
        <row r="133">
          <cell r="A133" t="str">
            <v>432.2</v>
          </cell>
          <cell r="B133" t="str">
            <v>SELLO DE ARENA-ASFALTO CON EMULSIÓN CRR-2m</v>
          </cell>
          <cell r="C133" t="str">
            <v>m2</v>
          </cell>
          <cell r="D133">
            <v>15416.198371387309</v>
          </cell>
        </row>
        <row r="134">
          <cell r="A134" t="str">
            <v>433.1</v>
          </cell>
          <cell r="B134" t="str">
            <v>LECHADA ASFÁLTICA CON EMULSIÓN CRL-1H, TIPO LA-13</v>
          </cell>
          <cell r="C134" t="str">
            <v>m2</v>
          </cell>
          <cell r="D134">
            <v>3610.2078030389016</v>
          </cell>
        </row>
        <row r="135">
          <cell r="A135" t="str">
            <v>433.2</v>
          </cell>
          <cell r="B135" t="str">
            <v>LECHADA ASFÁLTICA CON EMULSIÓN CRL-1H, TIPO LA-10</v>
          </cell>
          <cell r="C135" t="str">
            <v>m2</v>
          </cell>
          <cell r="D135">
            <v>3298.9605030389012</v>
          </cell>
        </row>
        <row r="136">
          <cell r="A136" t="str">
            <v>433.3</v>
          </cell>
          <cell r="B136" t="str">
            <v>LECHADA ASFÁLTICA CON EMULSIÓN CRL-1H, TIPO LA-5</v>
          </cell>
          <cell r="C136" t="str">
            <v>m2</v>
          </cell>
          <cell r="D136">
            <v>3769.125003038901</v>
          </cell>
        </row>
        <row r="137">
          <cell r="A137" t="str">
            <v>433.4</v>
          </cell>
          <cell r="B137" t="str">
            <v>LECHADA ASFÁLTICA CON EMULSIÓN CRL-1H, TIPO LA-3</v>
          </cell>
          <cell r="C137" t="str">
            <v>m2</v>
          </cell>
          <cell r="D137">
            <v>2430.5579030389013</v>
          </cell>
        </row>
        <row r="138">
          <cell r="A138" t="str">
            <v>433.5</v>
          </cell>
          <cell r="B138" t="str">
            <v>LECHADA ASFÁLTICA CON EMULSIÓN CRL-1HM ,TIPO LA-13</v>
          </cell>
          <cell r="C138" t="str">
            <v>m2</v>
          </cell>
          <cell r="D138">
            <v>6448.7740530389028</v>
          </cell>
        </row>
        <row r="139">
          <cell r="A139" t="str">
            <v>433.6</v>
          </cell>
          <cell r="B139" t="str">
            <v>LECHADA ASFÁLTICA CON EMULSIÓN CRL-1HM ,TIPO LA-10</v>
          </cell>
          <cell r="C139" t="str">
            <v>m2</v>
          </cell>
          <cell r="D139">
            <v>6037.0851780389021</v>
          </cell>
        </row>
        <row r="140">
          <cell r="A140" t="str">
            <v>433.7</v>
          </cell>
          <cell r="B140" t="str">
            <v>LECHADA ASFÁLTICA CON EMULSIÓN CRL-1HM ,TIPO LA-5</v>
          </cell>
          <cell r="C140" t="str">
            <v>m2</v>
          </cell>
          <cell r="D140">
            <v>7088.0640030389031</v>
          </cell>
        </row>
        <row r="141">
          <cell r="A141" t="str">
            <v>433.8</v>
          </cell>
          <cell r="B141" t="str">
            <v>LECHADA ASFÁLTICA CON EMULSIÓN CRL-1HM ,TIPO LA-3</v>
          </cell>
          <cell r="C141" t="str">
            <v>m2</v>
          </cell>
          <cell r="D141">
            <v>4504.8947780389017</v>
          </cell>
        </row>
        <row r="142">
          <cell r="A142" t="str">
            <v>440.1</v>
          </cell>
          <cell r="B142" t="str">
            <v>MEZCLA DENSA EN FRÍO TIPO MDF-38</v>
          </cell>
          <cell r="C142" t="str">
            <v>m3</v>
          </cell>
          <cell r="D142">
            <v>224027.34356669596</v>
          </cell>
        </row>
        <row r="143">
          <cell r="A143" t="str">
            <v>440.2</v>
          </cell>
          <cell r="B143" t="str">
            <v>MEZCLA DENSA EN FRÍO TIPO MDF-25</v>
          </cell>
          <cell r="C143" t="str">
            <v>m3</v>
          </cell>
          <cell r="D143">
            <v>224027.34356669598</v>
          </cell>
        </row>
        <row r="144">
          <cell r="A144" t="str">
            <v>440.3</v>
          </cell>
          <cell r="B144" t="str">
            <v>MEZCLA DENSA EN FRÍO TIPO MDF-19</v>
          </cell>
          <cell r="C144" t="str">
            <v>m3</v>
          </cell>
          <cell r="D144">
            <v>224027.34356669598</v>
          </cell>
        </row>
        <row r="145">
          <cell r="A145" t="str">
            <v>440.4</v>
          </cell>
          <cell r="B145" t="str">
            <v>MEZCLA DENSA EN FRÍO PARA BACHEO</v>
          </cell>
          <cell r="C145" t="str">
            <v>m3</v>
          </cell>
          <cell r="D145">
            <v>246032.00202527025</v>
          </cell>
        </row>
        <row r="146">
          <cell r="A146" t="str">
            <v>441.1</v>
          </cell>
          <cell r="B146" t="str">
            <v>MEZCLA ABIERTA EN FRÍO TIPO MAF-19</v>
          </cell>
          <cell r="C146" t="str">
            <v>m3</v>
          </cell>
          <cell r="D146">
            <v>224027.34356669598</v>
          </cell>
        </row>
        <row r="147">
          <cell r="A147" t="str">
            <v>441.2</v>
          </cell>
          <cell r="B147" t="str">
            <v>MEZCLA ABIERTA EN FRÍO TIPO MAF-25</v>
          </cell>
          <cell r="C147" t="str">
            <v>m3</v>
          </cell>
          <cell r="D147">
            <v>224027.34356669598</v>
          </cell>
        </row>
        <row r="148">
          <cell r="A148" t="str">
            <v>441.3</v>
          </cell>
          <cell r="B148" t="str">
            <v>MEZCLA ABIERTA EN FRÍO TIPO MAF-38</v>
          </cell>
          <cell r="C148" t="str">
            <v>m3</v>
          </cell>
          <cell r="D148">
            <v>224027.34356669598</v>
          </cell>
        </row>
        <row r="149">
          <cell r="A149" t="str">
            <v>441.4</v>
          </cell>
          <cell r="B149" t="str">
            <v>MEZCLA ABIERTA EN FRÍO  TIPO MAF-38 PARA BACHEO</v>
          </cell>
          <cell r="C149" t="str">
            <v>m3</v>
          </cell>
          <cell r="D149">
            <v>246032.00202527025</v>
          </cell>
        </row>
        <row r="150">
          <cell r="A150" t="str">
            <v>450.1</v>
          </cell>
          <cell r="B150" t="str">
            <v>MEZCLA DENSA EN CALIENTE TIPO MDC-25</v>
          </cell>
          <cell r="C150" t="str">
            <v>m3</v>
          </cell>
          <cell r="D150">
            <v>210740.51183621644</v>
          </cell>
        </row>
        <row r="151">
          <cell r="A151" t="str">
            <v>450.2</v>
          </cell>
          <cell r="B151" t="str">
            <v>MEZCLA DENSA EN CALIENTE TIPO MDC-19</v>
          </cell>
          <cell r="C151" t="str">
            <v>m3</v>
          </cell>
          <cell r="D151">
            <v>529978</v>
          </cell>
        </row>
        <row r="152">
          <cell r="A152" t="str">
            <v>450.3</v>
          </cell>
          <cell r="B152" t="str">
            <v>MEZCLA DENSA EN CALIENTE TIPO MDC-10</v>
          </cell>
          <cell r="C152" t="str">
            <v>m3</v>
          </cell>
          <cell r="D152">
            <v>210740.51183621644</v>
          </cell>
        </row>
        <row r="153">
          <cell r="A153" t="str">
            <v>450.4</v>
          </cell>
          <cell r="B153" t="str">
            <v>MEZCLA SEMIDENSA EN CALIENTE TIPO MSC-25</v>
          </cell>
          <cell r="C153" t="str">
            <v>m3</v>
          </cell>
          <cell r="D153">
            <v>210740.51183621644</v>
          </cell>
        </row>
        <row r="154">
          <cell r="A154" t="str">
            <v>450.5</v>
          </cell>
          <cell r="B154" t="str">
            <v>MEZCLA SEMIDENSA EN CALIENTE TIPO MSC-19</v>
          </cell>
          <cell r="C154" t="str">
            <v>m3</v>
          </cell>
          <cell r="D154">
            <v>210740.51183621644</v>
          </cell>
        </row>
        <row r="155">
          <cell r="A155" t="str">
            <v>450.6</v>
          </cell>
          <cell r="B155" t="str">
            <v>MEZCLA GRUESA EN CALIENTE TIPO MGC-38</v>
          </cell>
          <cell r="C155" t="str">
            <v>m3</v>
          </cell>
          <cell r="D155">
            <v>210740.51183621644</v>
          </cell>
        </row>
        <row r="156">
          <cell r="A156" t="str">
            <v>450.7</v>
          </cell>
          <cell r="B156" t="str">
            <v>MEZCLA GRUESA EN CALIENTE TIPO MGC-25</v>
          </cell>
          <cell r="C156" t="str">
            <v>m3</v>
          </cell>
          <cell r="D156">
            <v>210740.51183621644</v>
          </cell>
        </row>
        <row r="157">
          <cell r="A157" t="str">
            <v>450.8</v>
          </cell>
          <cell r="B157" t="str">
            <v>MEZCLA DE ALTO MÓDULO MAM-25</v>
          </cell>
          <cell r="C157" t="str">
            <v>m3</v>
          </cell>
          <cell r="D157">
            <v>210740.51183621644</v>
          </cell>
        </row>
        <row r="158">
          <cell r="A158" t="str">
            <v>450.10</v>
          </cell>
          <cell r="B158" t="str">
            <v>MEZCLA EN CALIENTE PARA BACHEO MSC-25</v>
          </cell>
          <cell r="C158" t="str">
            <v>m3</v>
          </cell>
          <cell r="D158">
            <v>239307.47768357387</v>
          </cell>
        </row>
        <row r="159">
          <cell r="A159" t="str">
            <v>450.11</v>
          </cell>
          <cell r="B159" t="str">
            <v>MEZCLA EN CALIENTE PARA BACHEO MGC-25</v>
          </cell>
          <cell r="C159" t="str">
            <v>m3</v>
          </cell>
          <cell r="D159">
            <v>239307.47768357387</v>
          </cell>
        </row>
        <row r="160">
          <cell r="A160" t="str">
            <v>450.12</v>
          </cell>
          <cell r="B160" t="str">
            <v>MEZCLA EN CALIENTE PARA BACHEO MGC-38</v>
          </cell>
          <cell r="C160" t="str">
            <v>m3</v>
          </cell>
          <cell r="D160">
            <v>239307.47768357387</v>
          </cell>
        </row>
        <row r="161">
          <cell r="A161" t="str">
            <v>451.1</v>
          </cell>
          <cell r="B161" t="str">
            <v>MEZCLA ABIERTA EN CALIENTE TIPO MAC-75</v>
          </cell>
          <cell r="C161" t="str">
            <v>m3</v>
          </cell>
          <cell r="D161">
            <v>210740.51183621644</v>
          </cell>
        </row>
        <row r="162">
          <cell r="A162" t="str">
            <v>451.2</v>
          </cell>
          <cell r="B162" t="str">
            <v>MEZCLA ABIERTA EN CALIENTE TIPO MAC-63</v>
          </cell>
          <cell r="C162" t="str">
            <v>m3</v>
          </cell>
          <cell r="D162">
            <v>210740.51183621644</v>
          </cell>
        </row>
        <row r="163">
          <cell r="A163" t="str">
            <v>451.3</v>
          </cell>
          <cell r="B163" t="str">
            <v>MEZCLA ABIERTA EN CALIENTE TIPO MAC-50</v>
          </cell>
          <cell r="C163" t="str">
            <v>m3</v>
          </cell>
          <cell r="D163">
            <v>210740.51183621644</v>
          </cell>
        </row>
        <row r="164">
          <cell r="A164" t="str">
            <v>451.4</v>
          </cell>
          <cell r="B164" t="str">
            <v>MEZCLA ABIERTA EN CALIENTE TIPO MAC -50 PARA BACHEO</v>
          </cell>
          <cell r="C164" t="str">
            <v>m3</v>
          </cell>
          <cell r="D164">
            <v>239307.47768357387</v>
          </cell>
        </row>
        <row r="165">
          <cell r="A165" t="str">
            <v>452.1</v>
          </cell>
          <cell r="B165" t="str">
            <v>MEZCLA DISCONTINUA EN CALIENTE TIPO M-13</v>
          </cell>
          <cell r="C165" t="str">
            <v>m3</v>
          </cell>
          <cell r="D165">
            <v>210740.51183621644</v>
          </cell>
        </row>
        <row r="166">
          <cell r="A166" t="str">
            <v>452.2</v>
          </cell>
          <cell r="B166" t="str">
            <v>MEZCLA DISCONTINUA EN CALIENTE TIPO M-10</v>
          </cell>
          <cell r="C166" t="str">
            <v>m3</v>
          </cell>
          <cell r="D166">
            <v>210740.51183621644</v>
          </cell>
        </row>
        <row r="167">
          <cell r="A167" t="str">
            <v>452.3</v>
          </cell>
          <cell r="B167" t="str">
            <v>MEZCLA DISCONTINUA EN CALIENTE TIPO F-13</v>
          </cell>
          <cell r="C167" t="str">
            <v>m3</v>
          </cell>
          <cell r="D167">
            <v>210740.51183621644</v>
          </cell>
        </row>
        <row r="168">
          <cell r="A168" t="str">
            <v>452.4</v>
          </cell>
          <cell r="B168" t="str">
            <v>MEZCLA DISCONTINUA EN CALIENTE TIPO F-10</v>
          </cell>
          <cell r="C168" t="str">
            <v>m3</v>
          </cell>
          <cell r="D168">
            <v>210740.51183621644</v>
          </cell>
        </row>
        <row r="169">
          <cell r="A169" t="str">
            <v>453.1</v>
          </cell>
          <cell r="B169" t="str">
            <v>MEZCLA DRENANTE</v>
          </cell>
          <cell r="C169" t="str">
            <v>m3</v>
          </cell>
          <cell r="D169">
            <v>209475.03852580814</v>
          </cell>
        </row>
        <row r="170">
          <cell r="A170" t="str">
            <v>460.1</v>
          </cell>
          <cell r="B170" t="str">
            <v>FRESADO DE PAVIMENTO ASFÁLTICO EN ESPESOR DE  10 CM</v>
          </cell>
          <cell r="C170" t="str">
            <v>m2</v>
          </cell>
          <cell r="D170">
            <v>5510</v>
          </cell>
        </row>
        <row r="171">
          <cell r="A171" t="str">
            <v>460.2</v>
          </cell>
          <cell r="B171" t="str">
            <v>FRESADO DE PAVIMENTO ASFÁLTICO EN ESPESOR DE 5 CM</v>
          </cell>
          <cell r="C171" t="str">
            <v>m2</v>
          </cell>
          <cell r="D171">
            <v>2755.0073985249792</v>
          </cell>
        </row>
        <row r="172">
          <cell r="A172" t="str">
            <v>461.1</v>
          </cell>
          <cell r="B172" t="str">
            <v>PAVIMENTO RECICLADO EN FRÍO EN EL LUGAR CON EMULSIÓN ASFÁLTICA</v>
          </cell>
          <cell r="C172" t="str">
            <v>m3</v>
          </cell>
          <cell r="D172">
            <v>89863.658673973026</v>
          </cell>
        </row>
        <row r="173">
          <cell r="A173" t="str">
            <v>461.2</v>
          </cell>
          <cell r="B173" t="str">
            <v>PAVIMENTO RECICLADO EN FRÍO EN EL LUGAR CON CEMENTO ASFÁLTICO ESPUMADO</v>
          </cell>
          <cell r="C173" t="str">
            <v>m3</v>
          </cell>
          <cell r="D173">
            <v>113753.196011719</v>
          </cell>
        </row>
        <row r="174">
          <cell r="A174" t="str">
            <v>462.1.1</v>
          </cell>
          <cell r="B174" t="str">
            <v>MEZCLA ASFALTICA RECICLADA EN CALIENTE DE TIPO MDC-25</v>
          </cell>
          <cell r="C174" t="str">
            <v>m3</v>
          </cell>
          <cell r="D174">
            <v>155891.20987397301</v>
          </cell>
        </row>
        <row r="175">
          <cell r="A175" t="str">
            <v>462.1.2</v>
          </cell>
          <cell r="B175" t="str">
            <v>MEZCLA ASFALTICA RECICLADA EN CALIENTE DE TIPO MDC-19</v>
          </cell>
          <cell r="C175" t="str">
            <v>m3</v>
          </cell>
          <cell r="D175">
            <v>156261.56167397302</v>
          </cell>
        </row>
        <row r="176">
          <cell r="A176" t="str">
            <v>462.2.1</v>
          </cell>
          <cell r="B176" t="str">
            <v>MEZCLA ASFALTICA RECICLADA EN CALIENTE DE TIPO MDC-25 PARA BACHEO</v>
          </cell>
          <cell r="C176" t="str">
            <v>m3</v>
          </cell>
          <cell r="D176">
            <v>169974.27530876762</v>
          </cell>
        </row>
        <row r="177">
          <cell r="A177" t="str">
            <v>462.2.2</v>
          </cell>
          <cell r="B177" t="str">
            <v>MEZCLA ASFALTICA RECICLADA EN CALIENTE DE TIPO MDC-19  PARA BACHEO</v>
          </cell>
          <cell r="C177" t="str">
            <v>m3</v>
          </cell>
          <cell r="D177">
            <v>170344.62710876763</v>
          </cell>
        </row>
        <row r="178">
          <cell r="A178" t="str">
            <v>464.1</v>
          </cell>
          <cell r="B178" t="str">
            <v>GEOTEXTIL PARA REPAVIMENTACIÒN</v>
          </cell>
          <cell r="C178" t="str">
            <v>m2</v>
          </cell>
          <cell r="D178">
            <v>5962.0639234848732</v>
          </cell>
        </row>
        <row r="179">
          <cell r="A179" t="str">
            <v>465.1</v>
          </cell>
          <cell r="B179" t="str">
            <v>EXCAVACIÓN PARA REPARACIÓN DE PAVIMENTO ASFÁLTICO EXISTENTE INCLUYENDO EL CORTE Y LA REMOCIÒN DE LAS CAPAS ASFALTICAS SUBYACENTES</v>
          </cell>
          <cell r="C179" t="str">
            <v>m3</v>
          </cell>
          <cell r="D179">
            <v>106673</v>
          </cell>
        </row>
        <row r="180">
          <cell r="A180" t="str">
            <v>465.2</v>
          </cell>
          <cell r="B180" t="str">
            <v>EXCAVACIÒN PARA LA REPARACIÒN DE PAVIMENTO ASFALTICO EXISTENTE EXCLUYENDO EL CORTE Y LA REMOCIÒN DE LAS CAPAS ASFALTICAS Y DE LAS SUBYACENTES.</v>
          </cell>
          <cell r="C180" t="str">
            <v>m3</v>
          </cell>
          <cell r="D180">
            <v>31164.594933589131</v>
          </cell>
        </row>
        <row r="181">
          <cell r="A181" t="str">
            <v>466.1</v>
          </cell>
          <cell r="B181" t="str">
            <v>SELLO DE GRIETAS EN PAVIMENTO ASFÁLTICO SIN RUTEO.</v>
          </cell>
          <cell r="C181" t="str">
            <v>m</v>
          </cell>
          <cell r="D181">
            <v>2218.778904154844</v>
          </cell>
        </row>
        <row r="182">
          <cell r="A182" t="str">
            <v>466.2</v>
          </cell>
          <cell r="B182" t="str">
            <v>SELLO DE GRIETAS EN PAVIMENTO ASFÁLTICO CON RUTEO.</v>
          </cell>
          <cell r="C182" t="str">
            <v>m</v>
          </cell>
          <cell r="D182">
            <v>2818.6002041548441</v>
          </cell>
        </row>
        <row r="183">
          <cell r="A183" t="str">
            <v>500.1</v>
          </cell>
          <cell r="B183" t="str">
            <v>PAVIMENTO DE CONCRETO HIDRÁULICO.</v>
          </cell>
          <cell r="C183" t="str">
            <v>m3</v>
          </cell>
          <cell r="D183">
            <v>717084.85578696756</v>
          </cell>
        </row>
        <row r="184">
          <cell r="A184" t="str">
            <v>500.2</v>
          </cell>
          <cell r="B184" t="str">
            <v>PAVIMENTO DE CONCRETO HIDRÁULICO DE FRAGUADO RAPIDO (FAST TRACK)</v>
          </cell>
          <cell r="C184" t="str">
            <v>m3</v>
          </cell>
          <cell r="D184">
            <v>743001.6557869676</v>
          </cell>
        </row>
        <row r="185">
          <cell r="A185" t="str">
            <v>501.1</v>
          </cell>
          <cell r="B185" t="str">
            <v>CEMENTO PORTHLAND, NORMA ASTM C150, TIPO ______ . SE DEBE ELABORAR UN ITEM DE PAGO PARA CADA TIPO DE CEMENTO QUE SE ESPECIFIQUE EN LOS DOCUMENTOS DEL CONTRATO.</v>
          </cell>
          <cell r="C185" t="str">
            <v>kg</v>
          </cell>
          <cell r="D185">
            <v>585</v>
          </cell>
        </row>
        <row r="186">
          <cell r="A186" t="str">
            <v>501.10</v>
          </cell>
          <cell r="B186" t="str">
            <v>CEMENTO HIDRAULICO  SDICIONADO, NORMA ASTM C595, TIPO ______ SE DEBE ELABORAR UN ITEM DE PAGO PARA CADA TIPO DE CEMENTO QUE SE ESPECIFIQUE EN LOS DOCUMENTOS DEL CONTRATO</v>
          </cell>
          <cell r="C186" t="str">
            <v>kg</v>
          </cell>
          <cell r="D186">
            <v>540.79999999999995</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579.79999999999995</v>
          </cell>
        </row>
        <row r="188">
          <cell r="A188" t="str">
            <v>505.1</v>
          </cell>
          <cell r="B188" t="str">
            <v xml:space="preserve">BASE DE CONCRETO HIDRÁULICO </v>
          </cell>
          <cell r="C188" t="str">
            <v>m3</v>
          </cell>
          <cell r="D188">
            <v>668757.49247302103</v>
          </cell>
        </row>
        <row r="189">
          <cell r="A189" t="str">
            <v>510.1</v>
          </cell>
          <cell r="B189" t="str">
            <v>PAVIMENTO DE ADOQUINES DE CONCRETO.</v>
          </cell>
          <cell r="C189" t="str">
            <v>m2</v>
          </cell>
          <cell r="D189">
            <v>76025.060733882347</v>
          </cell>
        </row>
        <row r="190">
          <cell r="A190" t="str">
            <v>600.1.1</v>
          </cell>
          <cell r="B190" t="str">
            <v>EXCAVACIONES VARIAS SIN CLASIFICAR</v>
          </cell>
          <cell r="C190" t="str">
            <v>m3</v>
          </cell>
          <cell r="D190">
            <v>19053</v>
          </cell>
        </row>
        <row r="191">
          <cell r="A191" t="str">
            <v>600.2.1</v>
          </cell>
          <cell r="B191" t="str">
            <v>EXCAVACIONES VARIAS EN ROCA EN SECO.</v>
          </cell>
          <cell r="C191" t="str">
            <v>m3</v>
          </cell>
          <cell r="D191">
            <v>96807.70615864532</v>
          </cell>
        </row>
        <row r="192">
          <cell r="A192" t="str">
            <v>600.2.2</v>
          </cell>
          <cell r="B192" t="str">
            <v>EXCAVACIONES VARIAS EN ROCA BAJO AGUA.</v>
          </cell>
          <cell r="C192" t="str">
            <v>m3</v>
          </cell>
          <cell r="D192">
            <v>132977.36293746985</v>
          </cell>
        </row>
        <row r="193">
          <cell r="A193" t="str">
            <v>600.2.3</v>
          </cell>
          <cell r="B193" t="str">
            <v>EXCAVACIONES VARIAS EN MATERIAL COMUN EN SECO</v>
          </cell>
          <cell r="C193" t="str">
            <v>m3</v>
          </cell>
          <cell r="D193">
            <v>17672</v>
          </cell>
        </row>
        <row r="194">
          <cell r="A194" t="str">
            <v>600.2.4</v>
          </cell>
          <cell r="B194" t="str">
            <v>EXCAVACIONES VARIAS EN MATERIAL COMÚN BAJO AGUA.</v>
          </cell>
          <cell r="C194" t="str">
            <v>m3</v>
          </cell>
          <cell r="D194">
            <v>22473</v>
          </cell>
        </row>
        <row r="195">
          <cell r="A195" t="str">
            <v>610.1</v>
          </cell>
          <cell r="B195" t="str">
            <v>RELLENOS PARA ESTRUCTURAS CON SUELO.</v>
          </cell>
          <cell r="C195" t="str">
            <v>m3</v>
          </cell>
          <cell r="D195">
            <v>63672</v>
          </cell>
        </row>
        <row r="196">
          <cell r="A196" t="str">
            <v>610.2</v>
          </cell>
          <cell r="B196" t="str">
            <v>RELLENOS PARA ESTRUCTURAS CON RECEBO.</v>
          </cell>
          <cell r="C196" t="str">
            <v>m3</v>
          </cell>
          <cell r="D196">
            <v>212106</v>
          </cell>
        </row>
        <row r="197">
          <cell r="A197" t="str">
            <v>610.3</v>
          </cell>
          <cell r="B197" t="str">
            <v>RELLENO PARA ESTRUCTURAS CON MATERIAL GRANULAR TIPO SBG</v>
          </cell>
          <cell r="C197" t="str">
            <v>m3</v>
          </cell>
          <cell r="D197">
            <v>48460</v>
          </cell>
        </row>
        <row r="198">
          <cell r="A198" t="str">
            <v>610.4</v>
          </cell>
          <cell r="B198" t="str">
            <v>RELLENO PARA ESTRUCTURAS CON MATERIAL GRANULAR TIPO BG</v>
          </cell>
          <cell r="C198" t="str">
            <v>m3</v>
          </cell>
          <cell r="D198">
            <v>92063.770265948988</v>
          </cell>
        </row>
        <row r="199">
          <cell r="A199" t="str">
            <v>610.5</v>
          </cell>
          <cell r="B199" t="str">
            <v>RELLENOS CON MATERIAL FILTRANTE</v>
          </cell>
          <cell r="C199" t="str">
            <v>m3</v>
          </cell>
          <cell r="D199">
            <v>76587.400265948978</v>
          </cell>
        </row>
        <row r="200">
          <cell r="A200" t="str">
            <v>610.6</v>
          </cell>
          <cell r="B200" t="str">
            <v>RELLENO CON GRAVILLA</v>
          </cell>
          <cell r="C200" t="str">
            <v>m3</v>
          </cell>
          <cell r="D200">
            <v>50936.580265948978</v>
          </cell>
        </row>
        <row r="201">
          <cell r="A201" t="str">
            <v>610.7</v>
          </cell>
          <cell r="B201" t="str">
            <v>RELLENO CON ARENA</v>
          </cell>
          <cell r="C201" t="str">
            <v>m3</v>
          </cell>
          <cell r="D201">
            <v>9240.3435106326506</v>
          </cell>
        </row>
        <row r="202">
          <cell r="A202" t="str">
            <v>620.1</v>
          </cell>
          <cell r="B202" t="str">
            <v>PILOTES PREFABRICADOS DE CONCRETO DIÁMETRO 0,40 M</v>
          </cell>
          <cell r="C202" t="str">
            <v>m</v>
          </cell>
          <cell r="D202">
            <v>367348.3304237359</v>
          </cell>
        </row>
        <row r="203">
          <cell r="A203" t="str">
            <v>620.2</v>
          </cell>
          <cell r="B203" t="str">
            <v>EXTENSION DE PILOTES, SECCION, 0.40 METROS</v>
          </cell>
          <cell r="C203" t="str">
            <v>m</v>
          </cell>
          <cell r="D203">
            <v>367348.3304237359</v>
          </cell>
        </row>
        <row r="204">
          <cell r="A204" t="str">
            <v>620.3</v>
          </cell>
          <cell r="B204" t="str">
            <v>PRUEBA DE CARGA TIPO ________ SE DEBERA ELABORA R ITEMS DE PAGO INDEPENDIENTE POR CADA TIPO DE PRUEBA.</v>
          </cell>
          <cell r="C204" t="str">
            <v>Unidad</v>
          </cell>
          <cell r="D204">
            <v>79460278.15031445</v>
          </cell>
        </row>
        <row r="205">
          <cell r="A205" t="str">
            <v>621.1.1</v>
          </cell>
          <cell r="B205" t="str">
            <v>PILOTE DE CONCRETO VACIADO IN SITU, DE DIÁMETRO 1 M_</v>
          </cell>
          <cell r="C205" t="str">
            <v>m</v>
          </cell>
          <cell r="D205">
            <v>2408339</v>
          </cell>
        </row>
        <row r="206">
          <cell r="A206" t="str">
            <v>621.1.2</v>
          </cell>
          <cell r="B206" t="str">
            <v>PILOTE DE CONCRETO VACIADO IN SITU, DE DIÁMETRO 1,2 M, INCLUYE EXCAVACIÓN EN ROCA, BAJO AGUA</v>
          </cell>
          <cell r="C206" t="str">
            <v>m</v>
          </cell>
          <cell r="D206">
            <v>3432206</v>
          </cell>
        </row>
        <row r="207">
          <cell r="A207" t="str">
            <v>621.2</v>
          </cell>
          <cell r="B207" t="str">
            <v>BASE ACAMPANADA.</v>
          </cell>
          <cell r="C207" t="str">
            <v>m3</v>
          </cell>
          <cell r="D207">
            <v>2506041.1861738143</v>
          </cell>
        </row>
        <row r="208">
          <cell r="A208" t="str">
            <v>621.3</v>
          </cell>
          <cell r="B208" t="str">
            <v>PERFORACION DE PRUEBA PARA PILOTE, D= VARIABLE</v>
          </cell>
          <cell r="C208" t="str">
            <v>m</v>
          </cell>
          <cell r="D208">
            <v>75989868.514752746</v>
          </cell>
        </row>
        <row r="209">
          <cell r="A209" t="str">
            <v>621.4</v>
          </cell>
          <cell r="B209" t="str">
            <v>PERFORACION DE PRUEBA PARA BASE ACAMPANADA</v>
          </cell>
          <cell r="C209" t="str">
            <v>m3</v>
          </cell>
          <cell r="D209">
            <v>66901745.682043962</v>
          </cell>
        </row>
        <row r="210">
          <cell r="A210" t="str">
            <v>621.5</v>
          </cell>
          <cell r="B210" t="str">
            <v>CAMISA PERMANENTE DE DIÁMETRO EXTERIOR VARIABLE</v>
          </cell>
          <cell r="C210" t="str">
            <v>m</v>
          </cell>
          <cell r="D210">
            <v>3755659.5606931965</v>
          </cell>
        </row>
        <row r="211">
          <cell r="A211" t="str">
            <v>621.5.1</v>
          </cell>
          <cell r="B211" t="str">
            <v>CAMISA PERMANENTE DE DIÁMETRO EXTERIOR 1,50 M, EN CONCRETO</v>
          </cell>
          <cell r="C211" t="str">
            <v>m</v>
          </cell>
          <cell r="D211">
            <v>575402.37297148141</v>
          </cell>
        </row>
        <row r="212">
          <cell r="A212" t="str">
            <v>621.6</v>
          </cell>
          <cell r="B212" t="str">
            <v>PRUEBA DE CARGA TIPO (PILOTE PRE EXCAVADO)</v>
          </cell>
          <cell r="C212" t="str">
            <v>Unidad</v>
          </cell>
          <cell r="D212">
            <v>75829245.074984819</v>
          </cell>
        </row>
        <row r="213">
          <cell r="A213" t="str">
            <v>621.7</v>
          </cell>
          <cell r="B213" t="str">
            <v>PRUEBA DE INTEGRIDAD TIPO ____</v>
          </cell>
          <cell r="C213" t="str">
            <v>Unidad</v>
          </cell>
          <cell r="D213">
            <v>2653249.9546689629</v>
          </cell>
        </row>
        <row r="214">
          <cell r="A214" t="str">
            <v>622.1</v>
          </cell>
          <cell r="B214" t="str">
            <v>TABLESTACADO DE MADERA</v>
          </cell>
          <cell r="C214" t="str">
            <v>m2</v>
          </cell>
          <cell r="D214">
            <v>85460.242576406294</v>
          </cell>
        </row>
        <row r="215">
          <cell r="A215" t="str">
            <v>622.2</v>
          </cell>
          <cell r="B215" t="str">
            <v>TABLESTACADO METÁLICO.</v>
          </cell>
          <cell r="C215" t="str">
            <v>m2</v>
          </cell>
          <cell r="D215">
            <v>348164.74475835427</v>
          </cell>
        </row>
        <row r="216">
          <cell r="A216" t="str">
            <v>622.3</v>
          </cell>
          <cell r="B216" t="str">
            <v>TABLESTACADO DE CONCRETO REFORZADO.</v>
          </cell>
          <cell r="C216" t="str">
            <v>m2</v>
          </cell>
          <cell r="D216">
            <v>893082.73836918594</v>
          </cell>
        </row>
        <row r="217">
          <cell r="A217" t="str">
            <v>622.4</v>
          </cell>
          <cell r="B217" t="str">
            <v>TABLESTACADO DE CONCRETO PRE ESFORZADO.</v>
          </cell>
          <cell r="C217" t="str">
            <v>m2</v>
          </cell>
          <cell r="D217">
            <v>918920.36836918606</v>
          </cell>
        </row>
        <row r="218">
          <cell r="A218" t="str">
            <v>622.5</v>
          </cell>
          <cell r="B218" t="str">
            <v>CORTE DEL EXTREMO SUPERIOR DEL ELEMENTO.</v>
          </cell>
          <cell r="C218" t="str">
            <v>m</v>
          </cell>
          <cell r="D218">
            <v>63045.600227955088</v>
          </cell>
        </row>
        <row r="219">
          <cell r="A219" t="str">
            <v>623.1</v>
          </cell>
          <cell r="B219" t="str">
            <v>ANCLAJE TIPO _____ (ROCA)</v>
          </cell>
          <cell r="C219" t="str">
            <v>m</v>
          </cell>
          <cell r="D219">
            <v>611882.70757962205</v>
          </cell>
        </row>
        <row r="220">
          <cell r="A220" t="str">
            <v>623.2</v>
          </cell>
          <cell r="B220" t="str">
            <v>PRUEBA DE CARGA</v>
          </cell>
          <cell r="C220" t="str">
            <v>unidad</v>
          </cell>
          <cell r="D220">
            <v>3012223.0542870564</v>
          </cell>
        </row>
        <row r="221">
          <cell r="A221" t="str">
            <v>630.1</v>
          </cell>
          <cell r="B221" t="str">
            <v xml:space="preserve">CONCRETO RESISTENCIA 35MPA (A) </v>
          </cell>
          <cell r="C221" t="str">
            <v>m3</v>
          </cell>
          <cell r="D221">
            <v>1253600</v>
          </cell>
        </row>
        <row r="222">
          <cell r="A222" t="str">
            <v>630.2</v>
          </cell>
          <cell r="B222" t="str">
            <v>CONCRETO RESISTENCIA 32MPA (B)</v>
          </cell>
          <cell r="C222" t="str">
            <v>m3</v>
          </cell>
          <cell r="D222">
            <v>1230518</v>
          </cell>
        </row>
        <row r="223">
          <cell r="A223" t="str">
            <v>630.3</v>
          </cell>
          <cell r="B223" t="str">
            <v>CONCRETO RESISTENCIA 28MPA (C )</v>
          </cell>
          <cell r="C223" t="str">
            <v>m3</v>
          </cell>
          <cell r="D223">
            <v>836565</v>
          </cell>
        </row>
        <row r="224">
          <cell r="A224" t="str">
            <v>630.4</v>
          </cell>
          <cell r="B224" t="str">
            <v>CONCRETO RESISTENCIA 21MPA (D)</v>
          </cell>
          <cell r="C224" t="str">
            <v>m3</v>
          </cell>
          <cell r="D224">
            <v>739976</v>
          </cell>
        </row>
        <row r="225">
          <cell r="A225" t="str">
            <v>630.5</v>
          </cell>
          <cell r="B225" t="str">
            <v>CONCRETO RESISTENCIA 17.5MPA (E )</v>
          </cell>
          <cell r="C225" t="str">
            <v>m3</v>
          </cell>
          <cell r="D225">
            <v>389357</v>
          </cell>
        </row>
        <row r="226">
          <cell r="A226" t="str">
            <v>630.6</v>
          </cell>
          <cell r="B226" t="str">
            <v>CONCRETO RESISTENCIA 14MPA  (F)</v>
          </cell>
          <cell r="C226" t="str">
            <v>m3</v>
          </cell>
          <cell r="D226">
            <v>504096</v>
          </cell>
        </row>
        <row r="227">
          <cell r="A227" t="str">
            <v>630.7</v>
          </cell>
          <cell r="B227" t="str">
            <v>CONCRETO RESISTENCIA 14MPA (G) (CICLOPEO)</v>
          </cell>
          <cell r="C227" t="str">
            <v>m3</v>
          </cell>
          <cell r="D227">
            <v>225185</v>
          </cell>
        </row>
        <row r="228">
          <cell r="A228" t="str">
            <v>632.1</v>
          </cell>
          <cell r="B228" t="str">
            <v>BARANDA DE CONCRETO, COCRETO 21 MPA</v>
          </cell>
          <cell r="C228" t="str">
            <v>m</v>
          </cell>
          <cell r="D228">
            <v>331609.78735189501</v>
          </cell>
        </row>
        <row r="229">
          <cell r="A229" t="str">
            <v>632.2</v>
          </cell>
          <cell r="B229" t="str">
            <v>BARANDA DE CONCRETO CONCRETO 28 MPA.</v>
          </cell>
          <cell r="C229" t="str">
            <v>m</v>
          </cell>
          <cell r="D229">
            <v>334116.41875189496</v>
          </cell>
        </row>
        <row r="230">
          <cell r="A230" t="str">
            <v>640.1</v>
          </cell>
          <cell r="B230" t="str">
            <v>ACERO DE REFUERZO FY 4200 MPA.</v>
          </cell>
          <cell r="C230" t="str">
            <v>kg</v>
          </cell>
          <cell r="D230">
            <v>4755</v>
          </cell>
        </row>
        <row r="231">
          <cell r="A231" t="str">
            <v>640.2</v>
          </cell>
          <cell r="B231" t="str">
            <v>MALLA DE REFUERZO FY 4200 MPA.</v>
          </cell>
          <cell r="C231" t="str">
            <v>kg</v>
          </cell>
          <cell r="D231">
            <v>5729.0685020724341</v>
          </cell>
        </row>
        <row r="232">
          <cell r="A232" t="str">
            <v>641.1</v>
          </cell>
          <cell r="B232" t="str">
            <v>ACERO DE PREESFUERZO.</v>
          </cell>
          <cell r="C232" t="str">
            <v>tf/m</v>
          </cell>
          <cell r="D232">
            <v>2041.5206824865049</v>
          </cell>
        </row>
        <row r="233">
          <cell r="A233" t="str">
            <v>641.2</v>
          </cell>
          <cell r="B233" t="str">
            <v>ACERO DE PREESFUERZO.</v>
          </cell>
          <cell r="C233" t="str">
            <v>kg</v>
          </cell>
          <cell r="D233">
            <v>51293.723682486503</v>
          </cell>
        </row>
        <row r="234">
          <cell r="A234" t="str">
            <v>642.1</v>
          </cell>
          <cell r="B234" t="str">
            <v>APOYO ELASTOMÉRICO.</v>
          </cell>
          <cell r="C234" t="str">
            <v>Unidad</v>
          </cell>
          <cell r="D234">
            <v>491490.75126361276</v>
          </cell>
        </row>
        <row r="235">
          <cell r="A235" t="str">
            <v>642.2</v>
          </cell>
          <cell r="B235" t="str">
            <v>SELLO PARA JUNTAS DE PUENTES.</v>
          </cell>
          <cell r="C235" t="str">
            <v>m</v>
          </cell>
          <cell r="D235">
            <v>25504.129702126535</v>
          </cell>
        </row>
        <row r="236">
          <cell r="A236" t="str">
            <v>650.1</v>
          </cell>
          <cell r="B236" t="str">
            <v>DISEÑO Y FABRICACIÓN DE ESTRUCTURA METÁLICA.</v>
          </cell>
          <cell r="C236" t="str">
            <v>kg</v>
          </cell>
          <cell r="D236">
            <v>12945.258353861835</v>
          </cell>
        </row>
        <row r="237">
          <cell r="A237" t="str">
            <v>650.2</v>
          </cell>
          <cell r="B237" t="str">
            <v>FABRICACIÓN DE ESTRUCTURA METÁLICA.</v>
          </cell>
          <cell r="C237" t="str">
            <v>kg</v>
          </cell>
          <cell r="D237">
            <v>10996.220362756058</v>
          </cell>
        </row>
        <row r="238">
          <cell r="A238" t="str">
            <v>650.3</v>
          </cell>
          <cell r="B238" t="str">
            <v>TRANSPORTE DE ESTRUCTURA METÁLICA.</v>
          </cell>
          <cell r="C238" t="str">
            <v>kg</v>
          </cell>
          <cell r="D238">
            <v>0.55902523413219296</v>
          </cell>
        </row>
        <row r="239">
          <cell r="A239" t="str">
            <v>650.4</v>
          </cell>
          <cell r="B239" t="str">
            <v>MONTAJE Y PINTURA  DE ESTRUCTURA METÁLICA.</v>
          </cell>
          <cell r="C239" t="str">
            <v>kg</v>
          </cell>
          <cell r="D239">
            <v>4710.038055482767</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375826.86004695151</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427149.19604695146</v>
          </cell>
        </row>
        <row r="242">
          <cell r="A242" t="str">
            <v>661.1</v>
          </cell>
          <cell r="B242" t="str">
            <v>TUBERÍA DE CONCRETO REFORZADO  21 MPA DE 900 MM DE DIAMETRO INTERIOR</v>
          </cell>
          <cell r="C242" t="str">
            <v>m</v>
          </cell>
          <cell r="D242">
            <v>370316</v>
          </cell>
        </row>
        <row r="243">
          <cell r="A243" t="str">
            <v>662.1</v>
          </cell>
          <cell r="B243" t="str">
            <v>TUBERÍA CORRUGADA DE ACERO GALVANIZADO MP-68, DE LÁMINA CALIBRE__ Y DIAMETRO __</v>
          </cell>
          <cell r="C243" t="str">
            <v>m</v>
          </cell>
          <cell r="D243">
            <v>446990.01905569481</v>
          </cell>
        </row>
        <row r="244">
          <cell r="A244" t="str">
            <v>662.2</v>
          </cell>
          <cell r="B244" t="str">
            <v>TUBERÍA CORRUGADA DE ACERO CON RECUBRIMIENTO BITUMINOSO, DE LÁMINA CALIBRE 12  Y D=60´´</v>
          </cell>
          <cell r="C244" t="str">
            <v>m</v>
          </cell>
          <cell r="D244">
            <v>443616.16187540465</v>
          </cell>
        </row>
        <row r="245">
          <cell r="A245" t="str">
            <v>663.1</v>
          </cell>
          <cell r="B245" t="str">
            <v>TUBERÍA DE PLASTICO TIPO__NORMA___DE DIAMETRO__MM</v>
          </cell>
          <cell r="C245" t="str">
            <v>m</v>
          </cell>
          <cell r="D245">
            <v>20741.536755316327</v>
          </cell>
        </row>
        <row r="246">
          <cell r="A246" t="str">
            <v>670.1</v>
          </cell>
          <cell r="B246" t="str">
            <v>DISIPADORES DE ENERGÍA Y SEDIMENTADORES EN GAVIONES DE ALAMBRE DE ACERO ENTRELAZADO CLASE 1: RECUBRIMIENTO DE ZINC (GALVANIZADO)</v>
          </cell>
          <cell r="C246" t="str">
            <v>m3</v>
          </cell>
          <cell r="D246">
            <v>359000</v>
          </cell>
        </row>
        <row r="247">
          <cell r="A247" t="str">
            <v>670.2</v>
          </cell>
          <cell r="B247" t="str">
            <v>DISIPADORES DE ENERGÍA Y SEDIMENTADORES EN GAVIONES DE ALAMBRE DE ACERO ENTRELAZADO CLASE 2: RECUBRIMIENTO DE ALEACION ZN-5A1-MM</v>
          </cell>
          <cell r="C247" t="str">
            <v>m3</v>
          </cell>
          <cell r="D247">
            <v>198238.72132974488</v>
          </cell>
        </row>
        <row r="248">
          <cell r="A248" t="str">
            <v>670.3</v>
          </cell>
          <cell r="B248" t="str">
            <v>DISIPADORES DE ENERGÍA Y SEDIMENTADORES EN GAVIONES DE ALAMBRE DE ACERO ENTRELAZADO CLASE 3: RECUBRIMIENTO DE ZINC (GALVANIZADO) Y PVC</v>
          </cell>
          <cell r="C248" t="str">
            <v>m3</v>
          </cell>
          <cell r="D248">
            <v>232675.07132974488</v>
          </cell>
        </row>
        <row r="249">
          <cell r="A249" t="str">
            <v>670.4</v>
          </cell>
          <cell r="B249" t="str">
            <v>DISIPADORES DE ENERGÍA Y SEDIMENTADORES EN GAVIONES DE ALAMBRE DE ACERO ENTRELAZADO CLASE 4: RECUBRIMIENTO DE ALEACION ZN-5A1-MM Y PVC</v>
          </cell>
          <cell r="C249" t="str">
            <v>m3</v>
          </cell>
          <cell r="D249">
            <v>235264.67132974486</v>
          </cell>
        </row>
        <row r="250">
          <cell r="A250" t="str">
            <v>670.5</v>
          </cell>
          <cell r="B250" t="str">
            <v>DISIPADORES DE ENERGÍA Y SEDIMENTADORES EN CONCRETO CICLOPEO</v>
          </cell>
          <cell r="C250" t="str">
            <v>m3</v>
          </cell>
          <cell r="D250">
            <v>259244</v>
          </cell>
        </row>
        <row r="251">
          <cell r="A251" t="str">
            <v>671.1</v>
          </cell>
          <cell r="B251" t="str">
            <v>CUNETA DE CONCRETO VACIADA IN SITU; NO INCLUYE LA CONFORMACION DE LA SUPERFICIE DE APOYO</v>
          </cell>
          <cell r="C251" t="str">
            <v>m3</v>
          </cell>
          <cell r="D251">
            <v>636335</v>
          </cell>
        </row>
        <row r="252">
          <cell r="A252" t="str">
            <v>671.2</v>
          </cell>
          <cell r="B252" t="str">
            <v>CUNETA DE PIEZAS PREFABRICADAS DE CONCRETO; NO INCLUYE LA CONFORMACION DE LA SUPERFICIE DE APOYO</v>
          </cell>
          <cell r="C252" t="str">
            <v>m</v>
          </cell>
          <cell r="D252">
            <v>31880.331269502043</v>
          </cell>
        </row>
        <row r="253">
          <cell r="A253" t="str">
            <v>671.3</v>
          </cell>
          <cell r="B253" t="str">
            <v>CUNETA DE CONCRETO VACIADA IN SITU; INCLUYE LA CONFORMACION DE LA SUPERFICIE DE APOYO</v>
          </cell>
          <cell r="C253" t="str">
            <v>m3</v>
          </cell>
          <cell r="D253">
            <v>591825</v>
          </cell>
        </row>
        <row r="254">
          <cell r="A254" t="str">
            <v>671.4</v>
          </cell>
          <cell r="B254" t="str">
            <v>CUNETA DE PIEZAS PREFABRICADAS DE CONCRETO; INCLUYE LA CONFORMACION DE LA SUPERFICIE DE APOYO</v>
          </cell>
          <cell r="C254" t="str">
            <v>m</v>
          </cell>
          <cell r="D254">
            <v>35258.347737586395</v>
          </cell>
        </row>
        <row r="255">
          <cell r="A255" t="str">
            <v>672.1</v>
          </cell>
          <cell r="B255" t="str">
            <v>BORDILLO DE CONCRETO VACIADO IN SITU; NO INCLUYE LA PREPARACION DE LA SUPERFICIE DE APOYO</v>
          </cell>
          <cell r="C255" t="str">
            <v>m</v>
          </cell>
          <cell r="D255">
            <v>41421</v>
          </cell>
        </row>
        <row r="256">
          <cell r="A256" t="str">
            <v>672.2</v>
          </cell>
          <cell r="B256" t="str">
            <v>BORDILLO DE PIEZAS PREFABRICADAS DE CONCRETO; NO INCLUYE LA PREPARACION DE LA SUPERFICIE DE APOYO</v>
          </cell>
          <cell r="C256" t="str">
            <v>m</v>
          </cell>
          <cell r="D256">
            <v>4946</v>
          </cell>
        </row>
        <row r="257">
          <cell r="A257" t="str">
            <v>672.3</v>
          </cell>
          <cell r="B257" t="str">
            <v>BORDILLO DE CONCRETO VACIADO IN SITU; INCLUYE LA PREPARACION DE LA SUPERFICIE DE APOYO</v>
          </cell>
          <cell r="C257" t="str">
            <v>m</v>
          </cell>
          <cell r="D257">
            <v>42799.894706379593</v>
          </cell>
        </row>
        <row r="258">
          <cell r="A258" t="str">
            <v>672.4</v>
          </cell>
          <cell r="B258" t="str">
            <v>BORDILLO DE PIEZAS PREFABRICADAS DE CONCRETO; INCLUYE LA PREPARACION DE LA SUPERFICIE DE APOYO</v>
          </cell>
          <cell r="C258" t="str">
            <v>m</v>
          </cell>
          <cell r="D258">
            <v>42799.894706379593</v>
          </cell>
        </row>
        <row r="259">
          <cell r="A259" t="str">
            <v>673.1.1</v>
          </cell>
          <cell r="B259" t="str">
            <v>GEOTEXTIL TIPO NT-2500 O SIMILAR NO TEJIDO</v>
          </cell>
          <cell r="C259" t="str">
            <v>m2</v>
          </cell>
          <cell r="D259">
            <v>7399</v>
          </cell>
        </row>
        <row r="260">
          <cell r="A260" t="str">
            <v>673.1.2</v>
          </cell>
          <cell r="B260" t="str">
            <v>GEOTEXTIL  TIPO T-2400 O SIMILAR TEJIDO</v>
          </cell>
          <cell r="C260" t="str">
            <v>m2</v>
          </cell>
          <cell r="D260">
            <v>7399.1294592193881</v>
          </cell>
        </row>
        <row r="261">
          <cell r="A261" t="str">
            <v>673.2</v>
          </cell>
          <cell r="B261" t="str">
            <v>MATERIAL GRANULAR DRENANTE</v>
          </cell>
          <cell r="C261" t="str">
            <v>m3</v>
          </cell>
          <cell r="D261">
            <v>204555</v>
          </cell>
        </row>
        <row r="262">
          <cell r="A262" t="str">
            <v>673.3</v>
          </cell>
          <cell r="B262" t="str">
            <v>MATERIAL DE COBERTURA TIPO SUB- BASE CBR=20%</v>
          </cell>
          <cell r="C262" t="str">
            <v>m3</v>
          </cell>
          <cell r="D262">
            <v>53209.966953726922</v>
          </cell>
        </row>
        <row r="263">
          <cell r="A263" t="str">
            <v>674.1</v>
          </cell>
          <cell r="B263" t="str">
            <v>DREN HORIZONTAL DE LONGITUD MENOR O IGUAL A DIEZ (10) METROS.</v>
          </cell>
          <cell r="C263" t="str">
            <v>m</v>
          </cell>
          <cell r="D263">
            <v>170012</v>
          </cell>
        </row>
        <row r="264">
          <cell r="A264" t="str">
            <v>674.2</v>
          </cell>
          <cell r="B264" t="str">
            <v>DREN HORIZONTAL DE LONGITUD MAYOR A DIEZ (10) METROS.</v>
          </cell>
          <cell r="C264" t="str">
            <v>m</v>
          </cell>
          <cell r="D264">
            <v>315031</v>
          </cell>
        </row>
        <row r="265">
          <cell r="A265" t="str">
            <v>680.1</v>
          </cell>
          <cell r="B265" t="str">
            <v>PÁNELES DE CONCRETO.</v>
          </cell>
          <cell r="C265" t="str">
            <v>m2</v>
          </cell>
          <cell r="D265">
            <v>158721.0849555741</v>
          </cell>
        </row>
        <row r="266">
          <cell r="A266" t="str">
            <v>680.2</v>
          </cell>
          <cell r="B266" t="str">
            <v>ARMADURA GALVANIZADA.</v>
          </cell>
          <cell r="C266" t="str">
            <v>m</v>
          </cell>
          <cell r="D266">
            <v>9362.2610344472305</v>
          </cell>
        </row>
        <row r="267">
          <cell r="A267" t="str">
            <v>680.3</v>
          </cell>
          <cell r="B267" t="str">
            <v xml:space="preserve">RELLENO GRANULAR PARA TIERRA MECANICAMETE ESTABILIZADA CON PÁNELES DE CONCRETO </v>
          </cell>
          <cell r="C267" t="str">
            <v>m3</v>
          </cell>
          <cell r="D267">
            <v>63710.993962763605</v>
          </cell>
        </row>
        <row r="268">
          <cell r="A268" t="str">
            <v>681.1</v>
          </cell>
          <cell r="B268" t="str">
            <v xml:space="preserve">GAVIÓNES DE MALLA DE ALAMBRE DE ACERO ENTRELAZADO  CLASE 1; RECUBRIMIENTO DE ZINC (GALVANIZADO) </v>
          </cell>
          <cell r="C268" t="str">
            <v>m3</v>
          </cell>
          <cell r="D268">
            <v>287168</v>
          </cell>
        </row>
        <row r="269">
          <cell r="A269" t="str">
            <v>681.2</v>
          </cell>
          <cell r="B269" t="str">
            <v>GAVIÓN DE MALLA DE ALAMBRE DE ACERO ENTRELAZADO  CLASE 2; RECUBRIMIENTO DE ALEACION ZN-5A1-MM</v>
          </cell>
          <cell r="C269" t="str">
            <v>m3</v>
          </cell>
          <cell r="D269">
            <v>126407</v>
          </cell>
        </row>
        <row r="270">
          <cell r="A270" t="str">
            <v>681.3</v>
          </cell>
          <cell r="B270" t="str">
            <v>GAVIÓN DE MALLA DE ALAMBRE DE ACERO ENTRELAZADO  CLASE 3; RECUBRIMIENTO DE ZINC (GALVANIZADO) Y PVC</v>
          </cell>
          <cell r="C270" t="str">
            <v>m3</v>
          </cell>
          <cell r="D270">
            <v>160844</v>
          </cell>
        </row>
        <row r="271">
          <cell r="A271" t="str">
            <v>681.4</v>
          </cell>
          <cell r="B271" t="str">
            <v>GAVIÓN DE MALLA DE ALAMBRE DE ACERO ETRELAZADO  CLASE 4; RECUBRIMIENTO DE ALEACION ZN-5A1-MM Y PVC</v>
          </cell>
          <cell r="C271" t="str">
            <v>m3</v>
          </cell>
          <cell r="D271">
            <v>163433.36053189795</v>
          </cell>
        </row>
        <row r="272">
          <cell r="A272" t="str">
            <v>682.1</v>
          </cell>
          <cell r="B272" t="str">
            <v xml:space="preserve">COLCHOGAVIÓN DE MALLA DE ALAMBRE DE ACERO ENTRELAZADO CLASE 1; RECUBRIMIENTO DE ZINC (GALVANIZADO) </v>
          </cell>
          <cell r="C272" t="str">
            <v>m3</v>
          </cell>
          <cell r="D272">
            <v>173152.81053189794</v>
          </cell>
        </row>
        <row r="273">
          <cell r="A273" t="str">
            <v>682.2</v>
          </cell>
          <cell r="B273" t="str">
            <v>COLCHOGAVIÓN DE MALLA DE ALAMBRE DE ACERO ENTRELAZADO CLASE 2; RECUBRIMIENTO DE ALEACION ZN-5A1-MM</v>
          </cell>
          <cell r="C273" t="str">
            <v>m3</v>
          </cell>
          <cell r="D273">
            <v>173152.81053189794</v>
          </cell>
        </row>
        <row r="274">
          <cell r="A274" t="str">
            <v>682.3</v>
          </cell>
          <cell r="B274" t="str">
            <v>COLCHOGAVIÓN DE MALLA DE ALAMBRE DE ACERO ENTRELAZADO CLASE 3; RECUBRIMIENTO DE ZINC (GALVANIZADO) Y PVC</v>
          </cell>
          <cell r="C274" t="str">
            <v>m3</v>
          </cell>
          <cell r="D274">
            <v>173152.81053189794</v>
          </cell>
        </row>
        <row r="275">
          <cell r="A275" t="str">
            <v>682.4</v>
          </cell>
          <cell r="B275" t="str">
            <v>COLCHOGAVIÓN DE MALLA DE ALAMBRE DE ACERO ENTRELAZADO CLASE 4; RECUBRIMIENTO DE ALEACION ZN-5A1-MM Y PVC</v>
          </cell>
          <cell r="C275" t="str">
            <v>m3</v>
          </cell>
          <cell r="D275">
            <v>173152.81053189794</v>
          </cell>
        </row>
        <row r="276">
          <cell r="A276" t="str">
            <v>683.1</v>
          </cell>
          <cell r="B276" t="str">
            <v>GEOTEXTIL DE REFUERZO TIPO___ PARA MUROS DE TIERRA ESTABILIZADA MECANICAMENTE  CON GEOSINTETICOS</v>
          </cell>
          <cell r="C276" t="str">
            <v>m2</v>
          </cell>
          <cell r="D276">
            <v>8907.1010030379002</v>
          </cell>
        </row>
        <row r="277">
          <cell r="A277" t="str">
            <v>683.2</v>
          </cell>
          <cell r="B277" t="str">
            <v>GEOMALLA DE REFUERZO TIPO___ PARA MUROS DE TIERRA ESTABILIZADA MECANICAMENTE  CON GEOSINTETICOS</v>
          </cell>
          <cell r="C277" t="str">
            <v>m2</v>
          </cell>
          <cell r="D277">
            <v>17044.451003037902</v>
          </cell>
        </row>
        <row r="278">
          <cell r="A278" t="str">
            <v>683.3</v>
          </cell>
          <cell r="B278" t="str">
            <v>GEOTEXTIL DE FACHADA TIPO___ PARA MUROS DE TIERRA ESTABILIZADA MECANICAMENTE  CON GEOSINTETICOS</v>
          </cell>
          <cell r="C278" t="str">
            <v>m2</v>
          </cell>
          <cell r="D278">
            <v>8907.1010030379002</v>
          </cell>
        </row>
        <row r="279">
          <cell r="A279" t="str">
            <v>683.4</v>
          </cell>
          <cell r="B279" t="str">
            <v>GEOMALLA DE FACHADA TIPO___ PARA MUROS DE TIERRA ESTABILIZADA MECANICAMENTE CON GEOSINTETICOS.</v>
          </cell>
          <cell r="C279" t="str">
            <v>m2</v>
          </cell>
          <cell r="D279">
            <v>17044.451003037902</v>
          </cell>
        </row>
        <row r="280">
          <cell r="A280" t="str">
            <v>683.5</v>
          </cell>
          <cell r="B280" t="str">
            <v>RELLENO TIPO___ PARA MUROS DE TIERRA ESTABILIZADA MECANICAMENTE CON GEOSINTETICOS</v>
          </cell>
          <cell r="C280" t="str">
            <v>m2</v>
          </cell>
          <cell r="D280">
            <v>79486.246214672865</v>
          </cell>
        </row>
        <row r="281">
          <cell r="A281" t="str">
            <v>690.1.1</v>
          </cell>
          <cell r="B281" t="str">
            <v>IMPERMEABILIZANTE PARA CONCRETO</v>
          </cell>
          <cell r="C281" t="str">
            <v>m2</v>
          </cell>
          <cell r="D281">
            <v>11772.69940425306</v>
          </cell>
        </row>
        <row r="282">
          <cell r="A282" t="str">
            <v>690.1.2</v>
          </cell>
          <cell r="B282" t="str">
            <v>IMPERMEABILIZACIÓN DE ESTRUCTURAS.</v>
          </cell>
          <cell r="C282" t="str">
            <v>m2</v>
          </cell>
          <cell r="D282">
            <v>20354.702021265301</v>
          </cell>
        </row>
        <row r="283">
          <cell r="A283" t="str">
            <v>700.1</v>
          </cell>
          <cell r="B283" t="str">
            <v>LÍNEA DE DEMARCACIÓN CON PINTURA EN FRÍO.</v>
          </cell>
          <cell r="C283" t="str">
            <v>m</v>
          </cell>
          <cell r="D283">
            <v>2157</v>
          </cell>
        </row>
        <row r="284">
          <cell r="A284" t="str">
            <v>700.2</v>
          </cell>
          <cell r="B284" t="str">
            <v>LÍNEA DE DEMARCACIÓN CON RESINA TERMOPLÁSTICA.</v>
          </cell>
          <cell r="C284" t="str">
            <v>m</v>
          </cell>
          <cell r="D284">
            <v>2283.7323953176319</v>
          </cell>
        </row>
        <row r="285">
          <cell r="A285" t="str">
            <v>700.3</v>
          </cell>
          <cell r="B285" t="str">
            <v>MARCA VIAL CON PINTURA EN FRÍO.</v>
          </cell>
          <cell r="C285" t="str">
            <v>m2</v>
          </cell>
          <cell r="D285">
            <v>43267</v>
          </cell>
        </row>
        <row r="286">
          <cell r="A286" t="str">
            <v>700.4</v>
          </cell>
          <cell r="B286" t="str">
            <v>MARCA VIAL CON RESINA TERMOPLÁSTICA.</v>
          </cell>
          <cell r="C286" t="str">
            <v>m2</v>
          </cell>
          <cell r="D286">
            <v>59700.898239268223</v>
          </cell>
        </row>
        <row r="287">
          <cell r="A287" t="str">
            <v>701.1</v>
          </cell>
          <cell r="B287" t="str">
            <v>TACHA REFLECTIVA.</v>
          </cell>
          <cell r="C287" t="str">
            <v>Unidad</v>
          </cell>
          <cell r="D287">
            <v>10000</v>
          </cell>
        </row>
        <row r="288">
          <cell r="A288" t="str">
            <v>710.1</v>
          </cell>
          <cell r="B288" t="str">
            <v>SEÑAL VERTICAL DE TRANSITO TIPO 1 CON LAMINA RETRORREFLECTIVA TIPO III (75 X 75 ) CM</v>
          </cell>
          <cell r="C288" t="str">
            <v>Unidad</v>
          </cell>
          <cell r="D288">
            <v>503025</v>
          </cell>
        </row>
        <row r="289">
          <cell r="A289" t="str">
            <v>710.2</v>
          </cell>
          <cell r="B289" t="str">
            <v>SEÑAL VERTICAL DE TRANSITO TIPO 2 CON LAMINA RETRORREFLECTIVA TIPO (1.20X0.40 M)</v>
          </cell>
          <cell r="C289" t="str">
            <v>m2</v>
          </cell>
          <cell r="D289">
            <v>516025</v>
          </cell>
        </row>
        <row r="290">
          <cell r="A290" t="str">
            <v>720.1</v>
          </cell>
          <cell r="B290" t="str">
            <v>POSTE DE REFERENCIA.</v>
          </cell>
          <cell r="C290" t="str">
            <v>Unidad</v>
          </cell>
          <cell r="D290">
            <v>331647.3590363008</v>
          </cell>
        </row>
        <row r="291">
          <cell r="A291" t="str">
            <v>730.1</v>
          </cell>
          <cell r="B291" t="str">
            <v>DEFENSA METÁLICA.</v>
          </cell>
          <cell r="C291" t="str">
            <v>m</v>
          </cell>
          <cell r="D291">
            <v>123782</v>
          </cell>
        </row>
        <row r="292">
          <cell r="A292" t="str">
            <v>730.2</v>
          </cell>
          <cell r="B292" t="str">
            <v>SECCIÓN FINAL.</v>
          </cell>
          <cell r="C292" t="str">
            <v>Unidad</v>
          </cell>
          <cell r="D292">
            <v>82470</v>
          </cell>
        </row>
        <row r="293">
          <cell r="A293" t="str">
            <v>730.3</v>
          </cell>
          <cell r="B293" t="str">
            <v>SECCIÓN DE TOPE.</v>
          </cell>
          <cell r="C293" t="str">
            <v>Unidad</v>
          </cell>
          <cell r="D293">
            <v>63477.823478317878</v>
          </cell>
        </row>
        <row r="294">
          <cell r="A294" t="str">
            <v>730.4</v>
          </cell>
          <cell r="B294" t="str">
            <v>ELEMENTO ESPECIAL TIPO AMORTIGUADORES</v>
          </cell>
          <cell r="C294" t="str">
            <v>Unidad</v>
          </cell>
          <cell r="D294">
            <v>50631.223478317879</v>
          </cell>
        </row>
        <row r="295">
          <cell r="A295" t="str">
            <v>731.1</v>
          </cell>
          <cell r="B295" t="str">
            <v>DEFENSA DE CONCRETO.</v>
          </cell>
          <cell r="C295" t="str">
            <v>m</v>
          </cell>
          <cell r="D295">
            <v>155331.29905164428</v>
          </cell>
        </row>
        <row r="296">
          <cell r="A296" t="str">
            <v>740.1</v>
          </cell>
          <cell r="B296" t="str">
            <v>CAPTAFAROS.</v>
          </cell>
          <cell r="C296" t="str">
            <v>unidad</v>
          </cell>
          <cell r="D296">
            <v>11357.874863365847</v>
          </cell>
        </row>
        <row r="297">
          <cell r="A297" t="str">
            <v>741.1</v>
          </cell>
          <cell r="B297" t="str">
            <v>DELINEADOR DE CORONA.</v>
          </cell>
          <cell r="C297" t="str">
            <v>Unidad</v>
          </cell>
          <cell r="D297">
            <v>145478</v>
          </cell>
        </row>
        <row r="298">
          <cell r="A298" t="str">
            <v>800.1</v>
          </cell>
          <cell r="B298" t="str">
            <v>CERCA DE ALAMBRE DE PUAS CON POSTES DE MADERA.</v>
          </cell>
          <cell r="C298" t="str">
            <v>m</v>
          </cell>
          <cell r="D298">
            <v>7575</v>
          </cell>
        </row>
        <row r="299">
          <cell r="A299" t="str">
            <v>800.2</v>
          </cell>
          <cell r="B299" t="str">
            <v>CERCA DE ALAMBRE DE PUAS CON POSTES DE CONCRETO.</v>
          </cell>
          <cell r="C299" t="str">
            <v>m</v>
          </cell>
          <cell r="D299">
            <v>13456.281379262973</v>
          </cell>
        </row>
        <row r="300">
          <cell r="A300" t="str">
            <v>800.3</v>
          </cell>
          <cell r="B300" t="str">
            <v>CERCA DE MALLA CON POSTES DE MADERA.</v>
          </cell>
          <cell r="C300" t="str">
            <v>m</v>
          </cell>
          <cell r="D300">
            <v>42054.925517051888</v>
          </cell>
        </row>
        <row r="301">
          <cell r="A301" t="str">
            <v>800.4</v>
          </cell>
          <cell r="B301" t="str">
            <v>CERCA DE MALLA CON POSTES DE CONCRETO.</v>
          </cell>
          <cell r="C301" t="str">
            <v>m</v>
          </cell>
          <cell r="D301">
            <v>47577.32551705189</v>
          </cell>
        </row>
        <row r="302">
          <cell r="A302" t="str">
            <v>802.1</v>
          </cell>
          <cell r="B302" t="str">
            <v>PODA DE LA PARTE AEREA DE ARBOLES TIPO I</v>
          </cell>
          <cell r="C302" t="str">
            <v>Unidad</v>
          </cell>
          <cell r="D302">
            <v>404073.38704601338</v>
          </cell>
        </row>
        <row r="303">
          <cell r="A303" t="str">
            <v>802.2</v>
          </cell>
          <cell r="B303" t="str">
            <v>PODA DE LA PARTE AEREA DE ARBOLES TIPO II</v>
          </cell>
          <cell r="C303" t="str">
            <v>Unidad</v>
          </cell>
          <cell r="D303">
            <v>68440.32507594749</v>
          </cell>
        </row>
        <row r="304">
          <cell r="A304" t="str">
            <v>802.3</v>
          </cell>
          <cell r="B304" t="str">
            <v>PODA DE LA PARTE AEREA DE ARBOLES TIPO III</v>
          </cell>
          <cell r="C304" t="str">
            <v>Unidad</v>
          </cell>
          <cell r="D304">
            <v>44098.290594373168</v>
          </cell>
        </row>
        <row r="305">
          <cell r="A305" t="str">
            <v>802.4</v>
          </cell>
          <cell r="B305" t="str">
            <v>PODA DE LA PARTE AEREA DE ARBOLES TIPO IV</v>
          </cell>
          <cell r="C305" t="str">
            <v>Unidad</v>
          </cell>
          <cell r="D305">
            <v>37736.167945779875</v>
          </cell>
        </row>
        <row r="306">
          <cell r="A306" t="str">
            <v>802.5</v>
          </cell>
          <cell r="B306" t="str">
            <v>PODA DE LA PARTE RADICULAR DE ARBOLES TIPO I</v>
          </cell>
          <cell r="C306" t="str">
            <v>Unidad</v>
          </cell>
          <cell r="D306">
            <v>371276.23106879479</v>
          </cell>
        </row>
        <row r="307">
          <cell r="A307" t="str">
            <v>802.6</v>
          </cell>
          <cell r="B307" t="str">
            <v>PODA DE LA PARTE RADFICULAR DE ARBOLES TIPO II</v>
          </cell>
          <cell r="C307" t="str">
            <v>Unidad</v>
          </cell>
          <cell r="D307">
            <v>359576.23106879479</v>
          </cell>
        </row>
        <row r="308">
          <cell r="A308" t="str">
            <v>802.7</v>
          </cell>
          <cell r="B308" t="str">
            <v>PODA DE LA PARTE RADICULAR DE ARBOLES TIPO III</v>
          </cell>
          <cell r="C308" t="str">
            <v>Unidad</v>
          </cell>
          <cell r="D308">
            <v>235977.78547782719</v>
          </cell>
        </row>
        <row r="309">
          <cell r="A309" t="str">
            <v>802.8</v>
          </cell>
          <cell r="B309" t="str">
            <v>PODA DE LA PARTE RADICULAR DE ARBOLES TIPO  IV</v>
          </cell>
          <cell r="C309" t="str">
            <v>Unidad</v>
          </cell>
          <cell r="D309">
            <v>201045.46429759049</v>
          </cell>
        </row>
        <row r="310">
          <cell r="A310" t="str">
            <v>810.1</v>
          </cell>
          <cell r="B310" t="str">
            <v>PROTECCIÓN DE TALUDES CON BLOQUES DE CÉSPED.</v>
          </cell>
          <cell r="C310" t="str">
            <v>m2</v>
          </cell>
          <cell r="D310">
            <v>14428</v>
          </cell>
        </row>
        <row r="311">
          <cell r="A311" t="str">
            <v>810.2</v>
          </cell>
          <cell r="B311" t="str">
            <v>PROTECCIÓN DE TALUDES CON TIERRA ORGÁNICA.</v>
          </cell>
          <cell r="C311" t="str">
            <v>m2</v>
          </cell>
          <cell r="D311">
            <v>15163</v>
          </cell>
        </row>
        <row r="312">
          <cell r="A312" t="str">
            <v>810.3</v>
          </cell>
          <cell r="B312" t="str">
            <v>PROTECCIÓN DE TALUDES CON HIDROSIEMBRA CONTROLADA.</v>
          </cell>
          <cell r="C312" t="str">
            <v>m2</v>
          </cell>
          <cell r="D312">
            <v>6522.9088807670705</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32133.746861655462</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37556.891861655466</v>
          </cell>
        </row>
        <row r="315">
          <cell r="A315" t="str">
            <v>812.1</v>
          </cell>
          <cell r="B315" t="str">
            <v>RECUBRIMIENTO DE TALUDES CON MALLA Y MORTERO 1:4 DE E= 10 CM</v>
          </cell>
          <cell r="C315" t="str">
            <v>m2</v>
          </cell>
          <cell r="D315">
            <v>69567.749283254278</v>
          </cell>
        </row>
        <row r="316">
          <cell r="A316" t="str">
            <v>820.1</v>
          </cell>
          <cell r="B316" t="str">
            <v>PLANTACIÓN DE ÁRBOLES (TIPO PAISAJÍSTICO)</v>
          </cell>
          <cell r="C316" t="str">
            <v>unidad</v>
          </cell>
          <cell r="D316">
            <v>75220.673510632652</v>
          </cell>
        </row>
        <row r="317">
          <cell r="A317" t="str">
            <v>820.1.2</v>
          </cell>
          <cell r="B317" t="str">
            <v>PLANTACIÓN DE ÁRBOLES (REFORESTACIÓN PROTECTORA DENSIDAD 1100)</v>
          </cell>
          <cell r="C317" t="str">
            <v>Ha</v>
          </cell>
          <cell r="D317">
            <v>8043557.83687755</v>
          </cell>
        </row>
        <row r="318">
          <cell r="A318" t="str">
            <v>900.1</v>
          </cell>
          <cell r="B318" t="str">
            <v>TRANSPORTE DE MATERIALES PROVENIENTES DE LA EXCAVACION DE LA EXPLANACION, CANALES Y PRESTAMOS, ENTRE  CIEN METROS (100 M) Y MIL METROS (1000 M) DE DISTANCIA</v>
          </cell>
          <cell r="C318" t="str">
            <v>m3/e</v>
          </cell>
          <cell r="D318">
            <v>1304.0123456790122</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1600</v>
          </cell>
        </row>
        <row r="320">
          <cell r="A320" t="str">
            <v>900.3</v>
          </cell>
          <cell r="B320" t="str">
            <v>TRANSPORTE DE MATERIALES PROVENIENTES DE DERRUMBES, MEDIDO A PARTIR DE CIEN METROS (100 M)</v>
          </cell>
          <cell r="C320" t="str">
            <v>m3/km</v>
          </cell>
          <cell r="D320">
            <v>1600</v>
          </cell>
        </row>
        <row r="321">
          <cell r="D321" t="str">
            <v xml:space="preserve">   </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 val="Insumos"/>
      <sheetName val="TRAYECTO 1"/>
      <sheetName val="PR_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EQUIPO"/>
      <sheetName val="MATERIALES"/>
      <sheetName val="MANO DE OBRA"/>
      <sheetName val="PRECIOS"/>
      <sheetName val="320.1"/>
      <sheetName val="330.2"/>
      <sheetName val="700.1"/>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BASE"/>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 val="ACTA DE OBRA"/>
      <sheetName val="Hoja1"/>
      <sheetName val="Análisis de precios"/>
      <sheetName val="todos"/>
      <sheetName val="LISTADO OBRA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Datos"/>
      <sheetName val="CONT_ADI"/>
      <sheetName val="ACTA DE MODIFICACION  (2)"/>
      <sheetName val="INDICMICROEMP"/>
      <sheetName val="MATERIALES"/>
      <sheetName val="Datos Básicos"/>
      <sheetName val="SALARIOS"/>
      <sheetName val="Informacion"/>
      <sheetName val="SUB APU"/>
      <sheetName val="Informe"/>
      <sheetName val="Seguim-16"/>
      <sheetName val="INV"/>
      <sheetName val="AASHTO"/>
      <sheetName val="PESOS"/>
      <sheetName val="[aCCIDENTES DE 1995 - 1996.xls]"/>
      <sheetName val="Res-Accide-10"/>
      <sheetName val="Formulario N° 4"/>
      <sheetName val="EQUIPO"/>
      <sheetName val="otros"/>
      <sheetName val="PRESUPUEST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ORTADA"/>
      <sheetName val="TABLA DE CONTENIDO"/>
      <sheetName val="GENERALIDADES (1)"/>
      <sheetName val="CUMPLIMIENTO % (2)"/>
      <sheetName val="EST RED VIS (3)"/>
      <sheetName val="SEMAF VIS 6507 (4)"/>
      <sheetName val="SEMAF VIS 7506 (5)"/>
      <sheetName val="ESTADO RED TEC 6507  (7)"/>
      <sheetName val="SEMAF TEC 6507 (9)"/>
      <sheetName val="ESTADO RED TEC 7506 (8)"/>
      <sheetName val="SEMAF TEC 7506 (10)"/>
      <sheetName val="TORTA EST. VIAS TEC (11)"/>
      <sheetName val="MAPA EST RED (12)"/>
      <sheetName val="NECESIDAD VIA 6507 (13)"/>
      <sheetName val="NECESIDAD VIA 7506 (14)"/>
      <sheetName val="NECES CRIT 6507 (15)"/>
      <sheetName val="NECES CRIT 7506 (16)"/>
      <sheetName val="CANT OBRA 6507 (17)"/>
      <sheetName val="CANT OBRA 7506 (18)"/>
      <sheetName val="APU 2020_1 INVIAS "/>
      <sheetName val="INF. EMERGENCIAS (19)"/>
      <sheetName val="PUENTES (20)"/>
      <sheetName val="NEC PTES (21)"/>
      <sheetName val="PONTONES (22)"/>
      <sheetName val="NEC. PONTONES (23)"/>
      <sheetName val="TUNELES (24)"/>
      <sheetName val="NEC TUNELES (25)"/>
      <sheetName val="SEÑAL VER (26)"/>
      <sheetName val="SEÑAL HORIZONTAL (27)"/>
      <sheetName val="ACCIDENTALIDAD (28)"/>
      <sheetName val="DEFENSA VIAS (29)"/>
      <sheetName val="SEGUIMIENTO (30)"/>
      <sheetName val="CUANTI AMV (31)"/>
      <sheetName val="CUALI AMV (32)"/>
      <sheetName val="CUANTI MICRO (33)"/>
      <sheetName val="CUALI MICRO (34)"/>
      <sheetName val="INTERVENTORIA DE CONTRATOS (35)"/>
      <sheetName val="RESEÑA FOTOGR (36)"/>
      <sheetName val="PRENSA (37)"/>
      <sheetName val="COMENTARIOS (38)"/>
      <sheetName val="RESUMEN CAPAC. (39)"/>
      <sheetName val="ASISTENCIA CAPAC. (40)"/>
      <sheetName val="REGIS. FOTO CAPAC. (41)"/>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G2" t="str">
            <v xml:space="preserve">Muy Bueno </v>
          </cell>
        </row>
      </sheetData>
      <sheetData sheetId="13"/>
      <sheetData sheetId="14"/>
      <sheetData sheetId="15"/>
      <sheetData sheetId="16"/>
      <sheetData sheetId="17"/>
      <sheetData sheetId="18"/>
      <sheetData sheetId="19"/>
      <sheetData sheetId="20">
        <row r="2">
          <cell r="A2" t="str">
            <v>ITEM</v>
          </cell>
          <cell r="B2" t="str">
            <v>DESCRIPCION ACTIVIDAD</v>
          </cell>
          <cell r="C2" t="str">
            <v xml:space="preserve">UNIDAD </v>
          </cell>
          <cell r="D2" t="str">
            <v>COSTO TOTAL (Moneda $ Pesos)</v>
          </cell>
        </row>
        <row r="3">
          <cell r="A3" t="str">
            <v>200.1</v>
          </cell>
          <cell r="B3" t="str">
            <v>DESMONTE Y LIMPIEZA EN BOSQUE</v>
          </cell>
          <cell r="C3" t="str">
            <v>Ha</v>
          </cell>
          <cell r="D3">
            <v>3660475</v>
          </cell>
        </row>
        <row r="4">
          <cell r="A4" t="str">
            <v>200.2</v>
          </cell>
          <cell r="B4" t="str">
            <v>DESMONTE Y LIMPIEZA EN ZONAS NO BOSCOSAS</v>
          </cell>
          <cell r="C4" t="str">
            <v>Ha</v>
          </cell>
          <cell r="D4">
            <v>201528</v>
          </cell>
        </row>
        <row r="5">
          <cell r="A5" t="str">
            <v>201.1</v>
          </cell>
          <cell r="B5" t="str">
            <v>DEMOLICIÓN DE EDIFICACIONES</v>
          </cell>
          <cell r="C5" t="str">
            <v>gl</v>
          </cell>
          <cell r="D5">
            <v>164133</v>
          </cell>
        </row>
        <row r="6">
          <cell r="A6" t="str">
            <v>201.2</v>
          </cell>
          <cell r="B6" t="str">
            <v>DEMOLICIÓN DE ESTRUCTURAS</v>
          </cell>
          <cell r="C6" t="str">
            <v>gl</v>
          </cell>
          <cell r="D6">
            <v>175984</v>
          </cell>
        </row>
        <row r="7">
          <cell r="A7" t="str">
            <v>201.3</v>
          </cell>
          <cell r="B7" t="str">
            <v>DEMOLICIÓN DE PAVIMENTOS RÍGIDOS, PISOS, ANDENES Y BORDILLOS DE CONCRETO</v>
          </cell>
          <cell r="C7" t="str">
            <v>gl</v>
          </cell>
          <cell r="D7">
            <v>40222</v>
          </cell>
        </row>
        <row r="8">
          <cell r="A8" t="str">
            <v>201.4</v>
          </cell>
          <cell r="B8" t="str">
            <v>DEMOLICIÓN DE OBSTÁCULOS</v>
          </cell>
          <cell r="C8" t="str">
            <v>gl</v>
          </cell>
          <cell r="D8">
            <v>61732</v>
          </cell>
        </row>
        <row r="9">
          <cell r="A9" t="str">
            <v>201.5</v>
          </cell>
          <cell r="B9" t="str">
            <v>DEMOLICIÓN DE EDIFICACIONES</v>
          </cell>
          <cell r="C9" t="str">
            <v>Unidad</v>
          </cell>
          <cell r="D9">
            <v>164133</v>
          </cell>
        </row>
        <row r="10">
          <cell r="A10" t="str">
            <v>201.6</v>
          </cell>
          <cell r="B10" t="str">
            <v>DEMOLICIÓN DE ESTRUCTURAS</v>
          </cell>
          <cell r="C10" t="str">
            <v>Unidad</v>
          </cell>
          <cell r="D10">
            <v>175984</v>
          </cell>
        </row>
        <row r="11">
          <cell r="A11" t="str">
            <v>201.7</v>
          </cell>
          <cell r="B11" t="str">
            <v>DEMOLICIÓN DE ESTRUCTURAS</v>
          </cell>
          <cell r="C11" t="str">
            <v>m3</v>
          </cell>
          <cell r="D11">
            <v>172835</v>
          </cell>
        </row>
        <row r="12">
          <cell r="A12" t="str">
            <v>201.8</v>
          </cell>
          <cell r="B12" t="str">
            <v>DEMOLICIÓN DE PAVIMENTOS RÍGIDOS</v>
          </cell>
          <cell r="C12" t="str">
            <v>m2</v>
          </cell>
          <cell r="D12">
            <v>16911</v>
          </cell>
        </row>
        <row r="13">
          <cell r="A13" t="str">
            <v>201.9</v>
          </cell>
          <cell r="B13" t="str">
            <v>DEMOLICIÓN DE PISOS Y ANDENES DE CONCRETO</v>
          </cell>
          <cell r="C13" t="str">
            <v>m2</v>
          </cell>
          <cell r="D13">
            <v>16708</v>
          </cell>
        </row>
        <row r="14">
          <cell r="A14" t="str">
            <v>201.10</v>
          </cell>
          <cell r="B14" t="str">
            <v>DEMOLICIÓN DE BORDILLOS DE CONCRETO</v>
          </cell>
          <cell r="C14" t="str">
            <v>m</v>
          </cell>
          <cell r="D14">
            <v>6719</v>
          </cell>
        </row>
        <row r="15">
          <cell r="A15" t="str">
            <v>201.11</v>
          </cell>
          <cell r="B15" t="str">
            <v>DESMONTAJE Y TRASLADO DE ESTRUCTURAS METÁLICAS</v>
          </cell>
          <cell r="C15" t="str">
            <v>Kg</v>
          </cell>
          <cell r="D15">
            <v>1503</v>
          </cell>
        </row>
        <row r="16">
          <cell r="A16" t="str">
            <v>201.12</v>
          </cell>
          <cell r="B16" t="str">
            <v>REMOCIÓN DE ESPECIES VEGETALES</v>
          </cell>
          <cell r="C16" t="str">
            <v>Unidad</v>
          </cell>
          <cell r="D16">
            <v>116174</v>
          </cell>
        </row>
        <row r="17">
          <cell r="A17" t="str">
            <v>201.13</v>
          </cell>
          <cell r="B17" t="str">
            <v>REMOCIÓN DE OBSTÁCULOS (SE DEBERÁ HACER UN ÍTEM DE PAGO PARA CADA TIPO DE OBSTÁCULO)</v>
          </cell>
          <cell r="C17" t="str">
            <v>Unidad</v>
          </cell>
          <cell r="D17">
            <v>115790</v>
          </cell>
        </row>
        <row r="18">
          <cell r="A18" t="str">
            <v>201.14</v>
          </cell>
          <cell r="B18" t="str">
            <v>REMOCIÓN DE DUCTOS DE SERVICIOS EXISTENTES</v>
          </cell>
          <cell r="C18" t="str">
            <v>m</v>
          </cell>
          <cell r="D18">
            <v>38899</v>
          </cell>
        </row>
        <row r="19">
          <cell r="A19" t="str">
            <v>201.15</v>
          </cell>
          <cell r="B19" t="str">
            <v>REMOCIÓN DE ALCANTARILLAS</v>
          </cell>
          <cell r="C19" t="str">
            <v>m</v>
          </cell>
          <cell r="D19">
            <v>46262</v>
          </cell>
        </row>
        <row r="20">
          <cell r="A20" t="str">
            <v>201.16</v>
          </cell>
          <cell r="B20" t="str">
            <v>REMOCIÓN DE CERCAS DE ALAMBRE</v>
          </cell>
          <cell r="C20" t="str">
            <v>m</v>
          </cell>
          <cell r="D20">
            <v>2034</v>
          </cell>
        </row>
        <row r="21">
          <cell r="A21" t="str">
            <v>201.17</v>
          </cell>
          <cell r="B21" t="str">
            <v>TRASLADO DE POSTES</v>
          </cell>
          <cell r="C21" t="str">
            <v>Unidad</v>
          </cell>
          <cell r="D21">
            <v>82075</v>
          </cell>
        </row>
        <row r="22">
          <cell r="A22" t="str">
            <v>201.18</v>
          </cell>
          <cell r="B22" t="str">
            <v>TRASLADO DE TORRES</v>
          </cell>
          <cell r="C22" t="str">
            <v>Unidad</v>
          </cell>
          <cell r="D22">
            <v>82075</v>
          </cell>
        </row>
        <row r="23">
          <cell r="A23" t="str">
            <v>201.19</v>
          </cell>
          <cell r="B23" t="str">
            <v>REMOCIÓN DE RIELES</v>
          </cell>
          <cell r="C23" t="str">
            <v>m</v>
          </cell>
          <cell r="D23">
            <v>6158</v>
          </cell>
        </row>
        <row r="24">
          <cell r="A24" t="str">
            <v>201.20</v>
          </cell>
          <cell r="B24" t="str">
            <v>REMOCIÓN DE DEFENSAS METÁLICAS</v>
          </cell>
          <cell r="C24" t="str">
            <v>m</v>
          </cell>
          <cell r="D24">
            <v>853</v>
          </cell>
        </row>
        <row r="25">
          <cell r="A25" t="str">
            <v>201.21</v>
          </cell>
          <cell r="B25" t="str">
            <v>REMOCIÓN DE BARRERAS DE SEGURIDAD</v>
          </cell>
          <cell r="C25" t="str">
            <v>m</v>
          </cell>
          <cell r="D25">
            <v>7015</v>
          </cell>
        </row>
        <row r="26">
          <cell r="A26" t="str">
            <v>203.1</v>
          </cell>
          <cell r="B26" t="str">
            <v>TRANSPLANTE DE ARBOLES TIPO I TRASLADO CORTO</v>
          </cell>
          <cell r="C26" t="str">
            <v>Unidad</v>
          </cell>
          <cell r="D26">
            <v>837804</v>
          </cell>
        </row>
        <row r="27">
          <cell r="A27" t="str">
            <v>203.2</v>
          </cell>
          <cell r="B27" t="str">
            <v>TRANSPLANTE DE ARBOLES TIPO I TRASLADO LARGO</v>
          </cell>
          <cell r="C27" t="str">
            <v>Unidad</v>
          </cell>
          <cell r="D27">
            <v>1010568</v>
          </cell>
        </row>
        <row r="28">
          <cell r="A28" t="str">
            <v>203.3</v>
          </cell>
          <cell r="B28" t="str">
            <v>TRANSPLANTE DE ARBOLES TIPO I TRASLADO ESPECIAL</v>
          </cell>
          <cell r="C28" t="str">
            <v>Unidad</v>
          </cell>
          <cell r="D28">
            <v>1133970</v>
          </cell>
        </row>
        <row r="29">
          <cell r="A29" t="str">
            <v>203.4</v>
          </cell>
          <cell r="B29" t="str">
            <v>TRANSPLANTE DE ARBOLES TIPO II TRASLADO CORTO</v>
          </cell>
          <cell r="C29" t="str">
            <v>Unidad</v>
          </cell>
          <cell r="D29">
            <v>510213</v>
          </cell>
        </row>
        <row r="30">
          <cell r="A30" t="str">
            <v>203.5</v>
          </cell>
          <cell r="B30" t="str">
            <v>TRANSPLANTE DE ARBOLES TIPO II. TRASLADO LARGO</v>
          </cell>
          <cell r="C30" t="str">
            <v>Unidad</v>
          </cell>
          <cell r="D30">
            <v>590748</v>
          </cell>
        </row>
        <row r="31">
          <cell r="A31" t="str">
            <v>203.6</v>
          </cell>
          <cell r="B31" t="str">
            <v>TRANSPLANTE DE ARBOLES TIPO II TRASLADO ESPECIAL</v>
          </cell>
          <cell r="C31" t="str">
            <v>Unidad</v>
          </cell>
          <cell r="D31">
            <v>641998</v>
          </cell>
        </row>
        <row r="32">
          <cell r="A32" t="str">
            <v>203.7</v>
          </cell>
          <cell r="B32" t="str">
            <v>TRANSPLANTE DE ARBOLES TIPO III TRASLADO CORTO</v>
          </cell>
          <cell r="C32" t="str">
            <v>Unidad</v>
          </cell>
          <cell r="D32">
            <v>233017</v>
          </cell>
        </row>
        <row r="33">
          <cell r="A33" t="str">
            <v>203.8</v>
          </cell>
          <cell r="B33" t="str">
            <v>TRANSPLANTE DE ARBOLES TIPO III TRASLADO LARGO</v>
          </cell>
          <cell r="C33" t="str">
            <v>Unidad</v>
          </cell>
          <cell r="D33">
            <v>322596</v>
          </cell>
        </row>
        <row r="34">
          <cell r="A34" t="str">
            <v>203.9</v>
          </cell>
          <cell r="B34" t="str">
            <v>TRANSPLANTE  DE ARBOLES TIPO III TRASLADO ESPECIAL</v>
          </cell>
          <cell r="C34" t="str">
            <v>Unidad</v>
          </cell>
          <cell r="D34">
            <v>342302</v>
          </cell>
        </row>
        <row r="35">
          <cell r="A35" t="str">
            <v>203.10</v>
          </cell>
          <cell r="B35" t="str">
            <v>TRANSPLANTE DE ARBOLES TIPO IV TRASLADO CORTO</v>
          </cell>
          <cell r="C35" t="str">
            <v>Unidad</v>
          </cell>
          <cell r="D35">
            <v>181514</v>
          </cell>
        </row>
        <row r="36">
          <cell r="A36" t="str">
            <v>203.11</v>
          </cell>
          <cell r="B36" t="str">
            <v>TRANSPLANTE DE ARBOLES TIPO IV TRASLADO LARGO</v>
          </cell>
          <cell r="C36" t="str">
            <v>Unidad</v>
          </cell>
          <cell r="D36">
            <v>241980</v>
          </cell>
        </row>
        <row r="37">
          <cell r="A37" t="str">
            <v>203.12</v>
          </cell>
          <cell r="B37" t="str">
            <v>TRANSPLANTE DE ARBOLES TIPO IV TRASLADO ESPECIAL</v>
          </cell>
          <cell r="C37" t="str">
            <v>Unidad</v>
          </cell>
          <cell r="D37">
            <v>252217</v>
          </cell>
        </row>
        <row r="38">
          <cell r="A38" t="str">
            <v>210.1.1</v>
          </cell>
          <cell r="B38" t="str">
            <v>EXCAVACIÓN SIN CLASIFICAR DE LA EXPLANACIÓN Y CANALES</v>
          </cell>
          <cell r="C38" t="str">
            <v>m3</v>
          </cell>
          <cell r="D38">
            <v>11121</v>
          </cell>
        </row>
        <row r="39">
          <cell r="A39" t="str">
            <v>210.1.2</v>
          </cell>
          <cell r="B39" t="str">
            <v>EXCAVACIÓN SIN CLASIFICAR DE PRÉSTAMOS</v>
          </cell>
          <cell r="C39" t="str">
            <v>m3</v>
          </cell>
          <cell r="D39">
            <v>4185</v>
          </cell>
        </row>
        <row r="40">
          <cell r="A40" t="str">
            <v>210.2.1</v>
          </cell>
          <cell r="B40" t="str">
            <v>EXCAVACIÓN EN ROCA DE LA EXPLANACIÓN Y CANALES</v>
          </cell>
          <cell r="C40" t="str">
            <v>m3</v>
          </cell>
          <cell r="D40">
            <v>23594</v>
          </cell>
        </row>
        <row r="41">
          <cell r="A41" t="str">
            <v>210.2.2</v>
          </cell>
          <cell r="B41" t="str">
            <v>EXCAVACIÓN EN MATERIAL COMÚN DE LA EXPLANACIÓN Y CANALES</v>
          </cell>
          <cell r="C41" t="str">
            <v>m3</v>
          </cell>
          <cell r="D41">
            <v>11121</v>
          </cell>
        </row>
        <row r="42">
          <cell r="A42" t="str">
            <v>210.2.3</v>
          </cell>
          <cell r="B42" t="str">
            <v>EXCAVACIÓN EN ROCA DE PRÉSTAMOS</v>
          </cell>
          <cell r="C42" t="str">
            <v>m3</v>
          </cell>
          <cell r="D42">
            <v>16659</v>
          </cell>
        </row>
        <row r="43">
          <cell r="A43" t="str">
            <v>210.2.4</v>
          </cell>
          <cell r="B43" t="str">
            <v>EXCAVACIÓN EN MATERIAL COMÚN DE PRÉSTAMOS</v>
          </cell>
          <cell r="C43" t="str">
            <v>m3</v>
          </cell>
          <cell r="D43">
            <v>4185</v>
          </cell>
        </row>
        <row r="44">
          <cell r="A44" t="str">
            <v>211.1</v>
          </cell>
          <cell r="B44" t="str">
            <v>REMOCIÓN DE DERRUMBES</v>
          </cell>
          <cell r="C44" t="str">
            <v>m3</v>
          </cell>
          <cell r="D44">
            <v>9129</v>
          </cell>
        </row>
        <row r="45">
          <cell r="A45" t="str">
            <v>220.1</v>
          </cell>
          <cell r="B45" t="str">
            <v>TERRAPLENES</v>
          </cell>
          <cell r="C45" t="str">
            <v>m3</v>
          </cell>
          <cell r="D45">
            <v>16917</v>
          </cell>
        </row>
        <row r="46">
          <cell r="A46" t="str">
            <v>221.1</v>
          </cell>
          <cell r="B46" t="str">
            <v>PEDRAPLÉN COMPACTO</v>
          </cell>
          <cell r="C46" t="str">
            <v>m3</v>
          </cell>
          <cell r="D46">
            <v>11762</v>
          </cell>
        </row>
        <row r="47">
          <cell r="A47" t="str">
            <v>221.2</v>
          </cell>
          <cell r="B47" t="str">
            <v>PEDRAPLÉN SUELTO</v>
          </cell>
          <cell r="C47" t="str">
            <v>m3</v>
          </cell>
          <cell r="D47">
            <v>7719</v>
          </cell>
        </row>
        <row r="48">
          <cell r="A48" t="str">
            <v>223.1</v>
          </cell>
          <cell r="B48" t="str">
            <v xml:space="preserve">GEOTEXTIL DE REFUERZO TIPO NT-2500 PARA TERRAPLENES REFORZADOS POR  GEOSINTETICOS </v>
          </cell>
          <cell r="C48" t="str">
            <v>m2</v>
          </cell>
          <cell r="D48">
            <v>11808</v>
          </cell>
        </row>
        <row r="49">
          <cell r="A49" t="str">
            <v>223.2</v>
          </cell>
          <cell r="B49" t="str">
            <v xml:space="preserve">GEOMALLA DE REFUERZO TIPOS ASPHALT </v>
          </cell>
          <cell r="C49" t="str">
            <v>m2</v>
          </cell>
          <cell r="D49">
            <v>10695</v>
          </cell>
        </row>
        <row r="50">
          <cell r="A50" t="str">
            <v>223.3.1</v>
          </cell>
          <cell r="B50" t="str">
            <v>RELLENO SELECCIONADO PARA TERRAPLENES REFORZADOS CON GEOSINTETICOS</v>
          </cell>
          <cell r="C50" t="str">
            <v>m3</v>
          </cell>
          <cell r="D50">
            <v>58526</v>
          </cell>
        </row>
        <row r="51">
          <cell r="A51" t="str">
            <v>223.3.2</v>
          </cell>
          <cell r="B51" t="str">
            <v>RELLENO TIPO SUB BASE GRANULAR PARA TERRAPLENES REFORZADOS CON GEOSINTETICOS</v>
          </cell>
          <cell r="C51" t="str">
            <v>m3</v>
          </cell>
          <cell r="D51">
            <v>69595</v>
          </cell>
        </row>
        <row r="52">
          <cell r="A52" t="str">
            <v>223.3.3</v>
          </cell>
          <cell r="B52" t="str">
            <v>RELLENO TIPO BASE GRANULAR PARA TERRAPLENES REFORZADOS CON GEOSINTETICOS</v>
          </cell>
          <cell r="C52" t="str">
            <v>m3</v>
          </cell>
          <cell r="D52">
            <v>77600</v>
          </cell>
        </row>
        <row r="53">
          <cell r="A53" t="str">
            <v>230.1</v>
          </cell>
          <cell r="B53" t="str">
            <v>MEJORAMIENTO DE LA SUBRASANTE CON ADICION DE MATERIALES</v>
          </cell>
          <cell r="C53" t="str">
            <v>m2</v>
          </cell>
          <cell r="D53">
            <v>3569</v>
          </cell>
        </row>
        <row r="54">
          <cell r="A54" t="str">
            <v>231.1</v>
          </cell>
          <cell r="B54" t="str">
            <v>GEOTEXTIL PARA SEPARACIÓN DE SUELOS DE SUBRASANTE Y CAPAS GRANULARES</v>
          </cell>
          <cell r="C54" t="str">
            <v>m2</v>
          </cell>
          <cell r="D54">
            <v>13207</v>
          </cell>
        </row>
        <row r="55">
          <cell r="A55" t="str">
            <v>232.1</v>
          </cell>
          <cell r="B55" t="str">
            <v xml:space="preserve">GEOTEXTIL PARA ESTABILIZACIÓN DE LA SUBRASANTE </v>
          </cell>
          <cell r="C55" t="str">
            <v>m2</v>
          </cell>
          <cell r="D55">
            <v>7541</v>
          </cell>
        </row>
        <row r="56">
          <cell r="A56" t="str">
            <v>233.1</v>
          </cell>
          <cell r="B56" t="str">
            <v>GEOMALLA PARA ESTABILIZACIÒN DE SUELOS DE SUBRASANTE</v>
          </cell>
          <cell r="C56" t="str">
            <v>m2</v>
          </cell>
          <cell r="D56">
            <v>9673</v>
          </cell>
        </row>
        <row r="57">
          <cell r="A57" t="str">
            <v>233.10</v>
          </cell>
          <cell r="B57" t="str">
            <v>GEOMALLA PARA REFUERZO DE CAPAS GRANULARES</v>
          </cell>
          <cell r="C57" t="str">
            <v>m2</v>
          </cell>
          <cell r="D57">
            <v>15758</v>
          </cell>
        </row>
        <row r="58">
          <cell r="A58" t="str">
            <v>234.1</v>
          </cell>
          <cell r="B58" t="str">
            <v>CONFORMACIÓN DE TALUDES EXISTENTES</v>
          </cell>
          <cell r="C58" t="str">
            <v>m2</v>
          </cell>
          <cell r="D58">
            <v>1011</v>
          </cell>
        </row>
        <row r="59">
          <cell r="A59" t="str">
            <v>235.1</v>
          </cell>
          <cell r="B59" t="str">
            <v>SUBRASANTE ESTABILIZADA CON CEMENTO (INCLUYE EL SUMINISTRO DE CEMENTO)</v>
          </cell>
          <cell r="C59" t="str">
            <v>m3</v>
          </cell>
          <cell r="D59">
            <v>74687</v>
          </cell>
        </row>
        <row r="60">
          <cell r="A60" t="str">
            <v>235.10</v>
          </cell>
          <cell r="B60" t="str">
            <v>SUBRASANTE ESTABILIZADA CON CEMENTO (NO INCLUYE EL SUMINISTRO DE CEMENTO)</v>
          </cell>
          <cell r="C60" t="str">
            <v>m3</v>
          </cell>
          <cell r="D60">
            <v>17672</v>
          </cell>
        </row>
        <row r="61">
          <cell r="A61" t="str">
            <v>235.11</v>
          </cell>
          <cell r="B61" t="str">
            <v>CEMENTO PARA ESTABILIZACION DE SUBRASANTE</v>
          </cell>
          <cell r="C61" t="str">
            <v>kg</v>
          </cell>
          <cell r="D61">
            <v>713</v>
          </cell>
        </row>
        <row r="62">
          <cell r="A62" t="str">
            <v>236.1</v>
          </cell>
          <cell r="B62" t="str">
            <v>SUBRASANTE ESTABILIZADA CON CAL (INCLUYE SUMINISTRO DE CAL)</v>
          </cell>
          <cell r="C62" t="str">
            <v>m3</v>
          </cell>
          <cell r="D62">
            <v>93951</v>
          </cell>
        </row>
        <row r="63">
          <cell r="A63" t="str">
            <v>236.10</v>
          </cell>
          <cell r="B63" t="str">
            <v>SUBRASANTE ESTABILIZADA CON CAL (NO INCLUYE SUMINISTRO DE CAL)</v>
          </cell>
          <cell r="C63" t="str">
            <v>m3</v>
          </cell>
          <cell r="D63">
            <v>17672</v>
          </cell>
        </row>
        <row r="64">
          <cell r="A64" t="str">
            <v>236.11</v>
          </cell>
          <cell r="B64" t="str">
            <v>CAL HIDRATADA PARA ESTABILIZACION DE SUBRASANTE</v>
          </cell>
          <cell r="C64" t="str">
            <v>kg</v>
          </cell>
          <cell r="D64">
            <v>953</v>
          </cell>
        </row>
        <row r="65">
          <cell r="A65" t="str">
            <v>310.1</v>
          </cell>
          <cell r="B65" t="str">
            <v>CONFORMACIÓN DE LA CALZADA EXISTENTE</v>
          </cell>
          <cell r="C65" t="str">
            <v>m2</v>
          </cell>
          <cell r="D65">
            <v>1111</v>
          </cell>
        </row>
        <row r="66">
          <cell r="A66" t="str">
            <v>311.1</v>
          </cell>
          <cell r="B66" t="str">
            <v>AFIRMADO</v>
          </cell>
          <cell r="C66" t="str">
            <v>m3</v>
          </cell>
          <cell r="D66">
            <v>53558</v>
          </cell>
        </row>
        <row r="67">
          <cell r="A67" t="str">
            <v>312.1</v>
          </cell>
          <cell r="B67" t="str">
            <v>TRATAMIENTO PALIATIVO DE POLVO APLICADO EN FORMA SÓLIDA EN HOJUELAS</v>
          </cell>
          <cell r="C67" t="str">
            <v>Kg</v>
          </cell>
          <cell r="D67">
            <v>7740</v>
          </cell>
        </row>
        <row r="68">
          <cell r="A68" t="str">
            <v>312.2</v>
          </cell>
          <cell r="B68" t="str">
            <v>TRATAMIENTO PALIATIVO DE POLVO APLICADO EN FORMA SÓLIDA EN ESFERAS</v>
          </cell>
          <cell r="C68" t="str">
            <v>Kg</v>
          </cell>
          <cell r="D68">
            <v>5182</v>
          </cell>
        </row>
        <row r="69">
          <cell r="A69" t="str">
            <v>312.3</v>
          </cell>
          <cell r="B69" t="str">
            <v>TRATAMIENTO PALIATIVO DE POLVO APLICADO EN FORMA LÍQUIDA</v>
          </cell>
          <cell r="C69" t="str">
            <v>Lt</v>
          </cell>
          <cell r="D69">
            <v>1918</v>
          </cell>
        </row>
        <row r="70">
          <cell r="A70" t="str">
            <v>312.4</v>
          </cell>
          <cell r="B70" t="str">
            <v>MATERIAL GRANULAR DE ADICIÓN</v>
          </cell>
          <cell r="C70" t="str">
            <v>m3</v>
          </cell>
          <cell r="D70">
            <v>53550</v>
          </cell>
        </row>
        <row r="71">
          <cell r="A71" t="str">
            <v>320.1</v>
          </cell>
          <cell r="B71" t="str">
            <v>SUBBASE GRANULAR CLASE A</v>
          </cell>
          <cell r="C71" t="str">
            <v>m3</v>
          </cell>
          <cell r="D71">
            <v>67589</v>
          </cell>
        </row>
        <row r="72">
          <cell r="A72" t="str">
            <v>320.2</v>
          </cell>
          <cell r="B72" t="str">
            <v>SUBBASE GRANULAR CLASE B</v>
          </cell>
          <cell r="C72" t="str">
            <v>m3</v>
          </cell>
          <cell r="D72">
            <v>67348</v>
          </cell>
        </row>
        <row r="73">
          <cell r="A73" t="str">
            <v>320.3</v>
          </cell>
          <cell r="B73" t="str">
            <v>SUBBASE GRANULAR CLASE C</v>
          </cell>
          <cell r="C73" t="str">
            <v>m3</v>
          </cell>
          <cell r="D73">
            <v>66590</v>
          </cell>
        </row>
        <row r="74">
          <cell r="A74" t="str">
            <v>320.4</v>
          </cell>
          <cell r="B74" t="str">
            <v>SUB-BASE GRANULAR  PARA BACHEO CLASE A</v>
          </cell>
          <cell r="C74" t="str">
            <v>m3</v>
          </cell>
          <cell r="D74">
            <v>80735</v>
          </cell>
        </row>
        <row r="75">
          <cell r="A75" t="str">
            <v>320.5</v>
          </cell>
          <cell r="B75" t="str">
            <v>SUB-BASE GRANULAR  PARA BACHEO CLASE B</v>
          </cell>
          <cell r="C75" t="str">
            <v>m3</v>
          </cell>
          <cell r="D75">
            <v>80494</v>
          </cell>
        </row>
        <row r="76">
          <cell r="A76" t="str">
            <v>320.6</v>
          </cell>
          <cell r="B76" t="str">
            <v>SUB-BASE GRANULAR  PARA BACHEO CLASE C</v>
          </cell>
          <cell r="C76" t="str">
            <v>m3</v>
          </cell>
          <cell r="D76">
            <v>79736</v>
          </cell>
        </row>
        <row r="77">
          <cell r="A77" t="str">
            <v>330.1</v>
          </cell>
          <cell r="B77" t="str">
            <v>BASE GRANULAR CLASE A</v>
          </cell>
          <cell r="C77" t="str">
            <v>m3</v>
          </cell>
          <cell r="D77">
            <v>82881</v>
          </cell>
        </row>
        <row r="78">
          <cell r="A78" t="str">
            <v>330.2</v>
          </cell>
          <cell r="B78" t="str">
            <v>BASE GRANULAR CLASE B</v>
          </cell>
          <cell r="C78" t="str">
            <v>m3</v>
          </cell>
          <cell r="D78">
            <v>82881</v>
          </cell>
        </row>
        <row r="79">
          <cell r="A79" t="str">
            <v>330.3</v>
          </cell>
          <cell r="B79" t="str">
            <v>BASE GRANULAR CLASE C</v>
          </cell>
          <cell r="C79" t="str">
            <v>m3</v>
          </cell>
          <cell r="D79">
            <v>76849</v>
          </cell>
        </row>
        <row r="80">
          <cell r="A80" t="str">
            <v>330.4</v>
          </cell>
          <cell r="B80" t="str">
            <v>BASE GRANULAR PARA BACHEO CLASE A</v>
          </cell>
          <cell r="C80" t="str">
            <v>m3</v>
          </cell>
          <cell r="D80">
            <v>96027</v>
          </cell>
        </row>
        <row r="81">
          <cell r="A81" t="str">
            <v>330.5</v>
          </cell>
          <cell r="B81" t="str">
            <v>BASE GRANULAR PARA BACHEO CLASE B</v>
          </cell>
          <cell r="C81" t="str">
            <v>m3</v>
          </cell>
          <cell r="D81">
            <v>91722</v>
          </cell>
        </row>
        <row r="82">
          <cell r="A82" t="str">
            <v>330.6</v>
          </cell>
          <cell r="B82" t="str">
            <v>BASE GRANULAR PARA BACHEO CLASE C</v>
          </cell>
          <cell r="C82" t="str">
            <v>m3</v>
          </cell>
          <cell r="D82">
            <v>89995</v>
          </cell>
        </row>
        <row r="83">
          <cell r="A83" t="str">
            <v>340.1</v>
          </cell>
          <cell r="B83" t="str">
            <v>BASE ESTABILIZADA CON EMULSIÓN ASFÁLTICA TIPO BEE-38</v>
          </cell>
          <cell r="C83" t="str">
            <v>m3</v>
          </cell>
          <cell r="D83">
            <v>85294</v>
          </cell>
        </row>
        <row r="84">
          <cell r="A84" t="str">
            <v>340.2</v>
          </cell>
          <cell r="B84" t="str">
            <v xml:space="preserve"> BASE ESTABILIZADA CON EMULSIÓN ASFÁLTICA TIPO BEE-25</v>
          </cell>
          <cell r="C84" t="str">
            <v>m3</v>
          </cell>
          <cell r="D84">
            <v>79494</v>
          </cell>
        </row>
        <row r="85">
          <cell r="A85" t="str">
            <v>340.3</v>
          </cell>
          <cell r="B85" t="str">
            <v>BASE ESTABILIZADA CON EMULSIÓN ASFÁLTICA TIPO BEE-5</v>
          </cell>
          <cell r="C85" t="str">
            <v>m3</v>
          </cell>
          <cell r="D85">
            <v>79494</v>
          </cell>
        </row>
        <row r="86">
          <cell r="A86" t="str">
            <v>350.1</v>
          </cell>
          <cell r="B86" t="str">
            <v>SUELO-CEMENTO CLASE SC-D GRADACION TIPO A (INCLUYE SUMINISTRO DEL CEMENTO)</v>
          </cell>
          <cell r="C86" t="str">
            <v>m3</v>
          </cell>
          <cell r="D86">
            <v>144572</v>
          </cell>
        </row>
        <row r="87">
          <cell r="A87" t="str">
            <v>350.2</v>
          </cell>
          <cell r="B87" t="str">
            <v>SUELO-CEMENTO CLASE SC-D GRADACION TIPO B (INCLUYE SUMINISTRO DEL CEMENTO)</v>
          </cell>
          <cell r="C87" t="str">
            <v>m3</v>
          </cell>
          <cell r="D87">
            <v>140267</v>
          </cell>
        </row>
        <row r="88">
          <cell r="A88" t="str">
            <v>350.3</v>
          </cell>
          <cell r="B88" t="str">
            <v>SUELO-CEMENTO CLASE SC-R GRADACION TIPO A (INCLUYE SUMINISTRO DEL CEMENTO)</v>
          </cell>
          <cell r="C88" t="str">
            <v>m3</v>
          </cell>
          <cell r="D88">
            <v>144572</v>
          </cell>
        </row>
        <row r="89">
          <cell r="A89" t="str">
            <v>350.4</v>
          </cell>
          <cell r="B89" t="str">
            <v>SUELO-CEMENTO CLASE SC-R GRADACION TIPO B (INCLUYE SUMINISTRO DEL CEMENTO)</v>
          </cell>
          <cell r="C89" t="str">
            <v>m3</v>
          </cell>
          <cell r="D89">
            <v>140267</v>
          </cell>
        </row>
        <row r="90">
          <cell r="A90" t="str">
            <v>350.10</v>
          </cell>
          <cell r="B90" t="str">
            <v>SUELO-CEMENTO CLASE SC-D GRADACION TIPO A (NO INCLUYE SUMINISTRO DEL CEMENTO)</v>
          </cell>
          <cell r="C90" t="str">
            <v>m3</v>
          </cell>
          <cell r="D90">
            <v>80430</v>
          </cell>
        </row>
        <row r="91">
          <cell r="A91" t="str">
            <v>350.11</v>
          </cell>
          <cell r="B91" t="str">
            <v>SUELO-CEMENTO CLASE SC-D GRADACION TIPO B (NO INCLUYE SUMINISTRO DEL CEMENTO)</v>
          </cell>
          <cell r="C91" t="str">
            <v>m3</v>
          </cell>
          <cell r="D91">
            <v>76125</v>
          </cell>
        </row>
        <row r="92">
          <cell r="A92" t="str">
            <v>350.12</v>
          </cell>
          <cell r="B92" t="str">
            <v>SUELO-CEMENTO CLASE SC-R GRADACION TIPO A (NO INCLUYE SUMINISTRO DEL CEMENTO)</v>
          </cell>
          <cell r="C92" t="str">
            <v>m3</v>
          </cell>
          <cell r="D92">
            <v>80430</v>
          </cell>
        </row>
        <row r="93">
          <cell r="A93" t="str">
            <v>350.13</v>
          </cell>
          <cell r="B93" t="str">
            <v>SUELO-CEMENTO CLASE SC-R GRADACION TIPO B (NO INCLUYE SUMINISTRO DEL CEMENTO)</v>
          </cell>
          <cell r="C93" t="str">
            <v>m3</v>
          </cell>
          <cell r="D93">
            <v>76125</v>
          </cell>
        </row>
        <row r="94">
          <cell r="A94" t="str">
            <v>350.14</v>
          </cell>
          <cell r="B94" t="str">
            <v xml:space="preserve">CEMENTO HIDRAULICO PARA SUELO-CEMENTO </v>
          </cell>
          <cell r="C94" t="str">
            <v>Kg</v>
          </cell>
          <cell r="D94">
            <v>713</v>
          </cell>
        </row>
        <row r="95">
          <cell r="A95" t="str">
            <v>351.1</v>
          </cell>
          <cell r="B95" t="str">
            <v>BASE TRATADA CON CEMENTO RESISTENCIA R-3.5 (INCLUYE SUMINISTRO DE CEMENTO)</v>
          </cell>
          <cell r="C95" t="str">
            <v>m3</v>
          </cell>
          <cell r="D95">
            <v>140267</v>
          </cell>
        </row>
        <row r="96">
          <cell r="A96" t="str">
            <v>351.2</v>
          </cell>
          <cell r="B96" t="str">
            <v>BASE TRATADA CON CEMENTO RESISTENCIA R-5.2 (INCLUYE SUMINISTRO DE CEMENTO)</v>
          </cell>
          <cell r="C96" t="str">
            <v>m3</v>
          </cell>
          <cell r="D96">
            <v>140267</v>
          </cell>
        </row>
        <row r="97">
          <cell r="A97" t="str">
            <v>351.10</v>
          </cell>
          <cell r="B97" t="str">
            <v>BASE TRATADA CON CEMENTO RESISTENCIA R-3.5 (NO INCLUYE SUMINISTRO DE CEMENTO)</v>
          </cell>
          <cell r="C97" t="str">
            <v>m3</v>
          </cell>
          <cell r="D97">
            <v>76125</v>
          </cell>
        </row>
        <row r="98">
          <cell r="A98" t="str">
            <v>351.11</v>
          </cell>
          <cell r="B98" t="str">
            <v>BASE TRATADA CON CEMENTO RESISTENCIA R-5.2 (NO INCLUYE SUMINISTRO DE CEMENTO)</v>
          </cell>
          <cell r="C98" t="str">
            <v>m3</v>
          </cell>
          <cell r="D98">
            <v>76125</v>
          </cell>
        </row>
        <row r="99">
          <cell r="A99" t="str">
            <v>351.12</v>
          </cell>
          <cell r="B99" t="str">
            <v>CEMENTO HIDRAULICO PARA BASE TRATADA CON CEMENTO</v>
          </cell>
          <cell r="C99" t="str">
            <v>Kg</v>
          </cell>
          <cell r="D99">
            <v>713</v>
          </cell>
        </row>
        <row r="100">
          <cell r="A100" t="str">
            <v>410.1</v>
          </cell>
          <cell r="B100" t="str">
            <v>CEMENTO ASFÁLTICO DE PENETRACIÓN 40-50</v>
          </cell>
          <cell r="C100" t="str">
            <v>Kg</v>
          </cell>
          <cell r="D100">
            <v>1504</v>
          </cell>
        </row>
        <row r="101">
          <cell r="A101" t="str">
            <v>410.2</v>
          </cell>
          <cell r="B101" t="str">
            <v>CEMENTO ASFÁLTICO DE PENETRACIÓN 60-70.</v>
          </cell>
          <cell r="C101" t="str">
            <v>Kg</v>
          </cell>
          <cell r="D101">
            <v>2145</v>
          </cell>
        </row>
        <row r="102">
          <cell r="A102" t="str">
            <v>410.3</v>
          </cell>
          <cell r="B102" t="str">
            <v>CEMENTO ASFÁLTICO DE PENETRACIÓN 80-100</v>
          </cell>
          <cell r="C102" t="str">
            <v>kg</v>
          </cell>
          <cell r="D102">
            <v>2740</v>
          </cell>
        </row>
        <row r="103">
          <cell r="A103" t="str">
            <v>411.1</v>
          </cell>
          <cell r="B103" t="str">
            <v>SUMINISTRO DE EMULSIÓN ASFÁLTICA DE ROTURA MEDIA CRM.</v>
          </cell>
          <cell r="C103" t="str">
            <v>Lt</v>
          </cell>
          <cell r="D103">
            <v>2500</v>
          </cell>
        </row>
        <row r="104">
          <cell r="A104" t="str">
            <v>411.2</v>
          </cell>
          <cell r="B104" t="str">
            <v>EMULSIÓN ASFÁLTICA DE ROTURA LENTA CRL-1 ARD</v>
          </cell>
          <cell r="C104" t="str">
            <v>Lt</v>
          </cell>
          <cell r="D104">
            <v>2589</v>
          </cell>
        </row>
        <row r="105">
          <cell r="A105" t="str">
            <v>411.3</v>
          </cell>
          <cell r="B105" t="str">
            <v>EMULSIÓN ASFÁLTICA DE ROTURA LENTA CRL-1 ARB</v>
          </cell>
          <cell r="C105" t="str">
            <v>Lt</v>
          </cell>
          <cell r="D105">
            <v>3047</v>
          </cell>
        </row>
        <row r="106">
          <cell r="A106" t="str">
            <v>411.4</v>
          </cell>
          <cell r="B106" t="str">
            <v>SUMINISTRO DE EMULSIÓN ASFÁLTICA DE ROTURA LENTA CRL-1h</v>
          </cell>
          <cell r="C106" t="str">
            <v>Lt</v>
          </cell>
          <cell r="D106">
            <v>2478</v>
          </cell>
        </row>
        <row r="107">
          <cell r="A107" t="str">
            <v>413.1</v>
          </cell>
          <cell r="B107" t="str">
            <v xml:space="preserve">CEMENTO ASFALTICO CON GRANO DE CAUCHO RECICLADO TIPO I </v>
          </cell>
          <cell r="C107" t="str">
            <v>Kg</v>
          </cell>
          <cell r="D107">
            <v>2237</v>
          </cell>
        </row>
        <row r="108">
          <cell r="A108" t="str">
            <v>413.2</v>
          </cell>
          <cell r="B108" t="str">
            <v>CEMENTO ASFALTICO CON GRANO DE CAUCHO RECICLADO TIPO II</v>
          </cell>
          <cell r="C108" t="str">
            <v>Kg</v>
          </cell>
          <cell r="D108">
            <v>2268</v>
          </cell>
        </row>
        <row r="109">
          <cell r="A109" t="str">
            <v>413.3</v>
          </cell>
          <cell r="B109" t="str">
            <v>CEMENTO ASFALTICO CON GRANO DE CAUCHO RECICLADO TIPO  III</v>
          </cell>
          <cell r="C109" t="str">
            <v>Kg</v>
          </cell>
          <cell r="D109">
            <v>2336</v>
          </cell>
        </row>
        <row r="110">
          <cell r="A110" t="str">
            <v>414.1</v>
          </cell>
          <cell r="B110" t="str">
            <v>CEMENTO ASFÁLTICO MODIFICADO CON POLÍMEROS TIPO I</v>
          </cell>
          <cell r="C110" t="str">
            <v>Kg</v>
          </cell>
          <cell r="D110">
            <v>4404</v>
          </cell>
        </row>
        <row r="111">
          <cell r="A111" t="str">
            <v>414.2</v>
          </cell>
          <cell r="B111" t="str">
            <v>CEMENTO ASFÁLTICO MODIFICADO CON POLÍMEROS TIPO II A</v>
          </cell>
          <cell r="C111" t="str">
            <v>Kg</v>
          </cell>
          <cell r="D111">
            <v>4610</v>
          </cell>
        </row>
        <row r="112">
          <cell r="A112" t="str">
            <v>414.3</v>
          </cell>
          <cell r="B112" t="str">
            <v>CEMENTO ASFÁLTICO MODIFICADO CON POLÍMEROS TIPO II B</v>
          </cell>
          <cell r="C112" t="str">
            <v>Kg</v>
          </cell>
          <cell r="D112">
            <v>4610</v>
          </cell>
        </row>
        <row r="113">
          <cell r="A113" t="str">
            <v>414.4</v>
          </cell>
          <cell r="B113" t="str">
            <v>CEMENTO ASFÁLTICO MODIFICADO CON POLÍMEROS TIPO III</v>
          </cell>
          <cell r="C113" t="str">
            <v>Kg</v>
          </cell>
          <cell r="D113">
            <v>3666</v>
          </cell>
        </row>
        <row r="114">
          <cell r="A114" t="str">
            <v>414.5</v>
          </cell>
          <cell r="B114" t="str">
            <v>CEMENTO ASFÁLTICO MODIFICADO CON POLÍMEROS TIPO IV</v>
          </cell>
          <cell r="C114" t="str">
            <v>Kg</v>
          </cell>
          <cell r="D114">
            <v>3795</v>
          </cell>
        </row>
        <row r="115">
          <cell r="A115" t="str">
            <v>414.6</v>
          </cell>
          <cell r="B115" t="str">
            <v>CEMENTO ASFÁLTICO MODIFICADO CON POLÍMEROS TIPO V.</v>
          </cell>
          <cell r="C115" t="str">
            <v>Kg</v>
          </cell>
          <cell r="D115">
            <v>2729</v>
          </cell>
        </row>
        <row r="116">
          <cell r="A116" t="str">
            <v>415.1</v>
          </cell>
          <cell r="B116" t="str">
            <v>EMULSIÓN ASFÁLTICA DE ROTURA MEDIA, MODIFICADA CON POLÍMEROS, CRM-m</v>
          </cell>
          <cell r="C116" t="str">
            <v>Lt</v>
          </cell>
          <cell r="D116">
            <v>2234</v>
          </cell>
        </row>
        <row r="117">
          <cell r="A117" t="str">
            <v>420.1</v>
          </cell>
          <cell r="B117" t="str">
            <v>RIEGO DE IMPRIMACIÓN CON EMULSIÓN ASFÁLTICA CRL -0</v>
          </cell>
          <cell r="C117" t="str">
            <v>m2</v>
          </cell>
          <cell r="D117">
            <v>3008</v>
          </cell>
        </row>
        <row r="118">
          <cell r="A118" t="str">
            <v>420.2</v>
          </cell>
          <cell r="B118" t="str">
            <v>RIEGO DE IMPRIMACIÓN CON EMILSÍON ASFÁLTICA CRL-1</v>
          </cell>
          <cell r="C118" t="str">
            <v>m2</v>
          </cell>
          <cell r="D118">
            <v>3007</v>
          </cell>
        </row>
        <row r="119">
          <cell r="A119" t="str">
            <v>420.3</v>
          </cell>
          <cell r="B119" t="str">
            <v>RIEGO DE IMPRIMACIÓN CON ASFALTO LIQUIDO</v>
          </cell>
          <cell r="C119" t="str">
            <v>m2</v>
          </cell>
          <cell r="D119">
            <v>2753</v>
          </cell>
        </row>
        <row r="120">
          <cell r="A120" t="str">
            <v>421.1</v>
          </cell>
          <cell r="B120" t="str">
            <v>RIEGO DE LIGA CON EMULSIÓN ASFÁLTICA CRR-1</v>
          </cell>
          <cell r="C120" t="str">
            <v>m2</v>
          </cell>
          <cell r="D120">
            <v>1650</v>
          </cell>
        </row>
        <row r="121">
          <cell r="A121" t="str">
            <v>421.2</v>
          </cell>
          <cell r="B121" t="str">
            <v>RIEGO DE LIGA CON EMULSIÓN ASFÁLTICA CRR-2</v>
          </cell>
          <cell r="C121" t="str">
            <v>m2</v>
          </cell>
          <cell r="D121">
            <v>1693</v>
          </cell>
        </row>
        <row r="122">
          <cell r="A122" t="str">
            <v>421.3</v>
          </cell>
          <cell r="B122" t="str">
            <v xml:space="preserve"> RIEGO DE LIGA CON EMULSIÓN MODIFICADA CON POLÍMEROS CRR- 1m</v>
          </cell>
          <cell r="C122" t="str">
            <v>m2</v>
          </cell>
          <cell r="D122">
            <v>1724</v>
          </cell>
        </row>
        <row r="123">
          <cell r="A123" t="str">
            <v>421.4</v>
          </cell>
          <cell r="B123" t="str">
            <v xml:space="preserve"> RIEGO DE LIGA CON EMULSIÓN MODIFICADA CON POLÍMEROS CRR- 2m</v>
          </cell>
          <cell r="C123" t="str">
            <v>m2</v>
          </cell>
          <cell r="D123">
            <v>1769</v>
          </cell>
        </row>
        <row r="124">
          <cell r="A124" t="str">
            <v>430.1.1</v>
          </cell>
          <cell r="B124" t="str">
            <v>TRATAMIENTO SUPERFICIAL SIMPLE CON EMULSIÓN CRR-2 GRADACION 19</v>
          </cell>
          <cell r="C124" t="str">
            <v>m2</v>
          </cell>
          <cell r="D124">
            <v>7366</v>
          </cell>
        </row>
        <row r="125">
          <cell r="A125" t="str">
            <v>430.1.2</v>
          </cell>
          <cell r="B125" t="str">
            <v>TRATAMIENTO SUPERFICIAL SIMPLE CON EMULSIÓN CRR-2 GRADACION 13</v>
          </cell>
          <cell r="C125" t="str">
            <v>m2</v>
          </cell>
          <cell r="D125">
            <v>6153</v>
          </cell>
        </row>
        <row r="126">
          <cell r="A126" t="str">
            <v>430.2.1</v>
          </cell>
          <cell r="B126" t="str">
            <v>TRATAMIENTO SUPERFICIAL SIMPLE CON EMULSIÓN CRR-2 m GRADACION 19</v>
          </cell>
          <cell r="C126" t="str">
            <v>m2</v>
          </cell>
          <cell r="D126">
            <v>7366</v>
          </cell>
        </row>
        <row r="127">
          <cell r="A127" t="str">
            <v>430.2.2</v>
          </cell>
          <cell r="B127" t="str">
            <v>TRATAMIENTO SUPERFICIAL SIMPLE CON EMULSIÓN CRR-2m  GRADACION 13</v>
          </cell>
          <cell r="C127" t="str">
            <v>m2</v>
          </cell>
          <cell r="D127">
            <v>6153</v>
          </cell>
        </row>
        <row r="128">
          <cell r="A128" t="str">
            <v>431.1.1</v>
          </cell>
          <cell r="B128" t="str">
            <v>TRATAMIENTO SUPERFICIAL DOBLE CON EMULSIÓN CRR-2. TIPO 1</v>
          </cell>
          <cell r="C128" t="str">
            <v>m2</v>
          </cell>
          <cell r="D128">
            <v>15301</v>
          </cell>
        </row>
        <row r="129">
          <cell r="A129" t="str">
            <v>431.1.2</v>
          </cell>
          <cell r="B129" t="str">
            <v>TRATAMIENTO SUPERFICIAL DOBLE CON EMULSIÓN CRR-2. TIPO 2</v>
          </cell>
          <cell r="C129" t="str">
            <v>m2</v>
          </cell>
          <cell r="D129">
            <v>12202</v>
          </cell>
        </row>
        <row r="130">
          <cell r="A130" t="str">
            <v>431.2.1</v>
          </cell>
          <cell r="B130" t="str">
            <v>TRATAMIENTO SUPERFICIAL DOBLE CON EMULSIÓN CRR-2 m TIPO 1</v>
          </cell>
          <cell r="C130" t="str">
            <v>m2</v>
          </cell>
          <cell r="D130">
            <v>16016</v>
          </cell>
        </row>
        <row r="131">
          <cell r="A131" t="str">
            <v>431.2.2</v>
          </cell>
          <cell r="B131" t="str">
            <v>TRATAMIENTO SUPERFICIAL DOBLE CON EMULSIÓN CRR-2 m TIPO 2</v>
          </cell>
          <cell r="C131" t="str">
            <v>m2</v>
          </cell>
          <cell r="D131">
            <v>12748</v>
          </cell>
        </row>
        <row r="132">
          <cell r="A132" t="str">
            <v>432.1</v>
          </cell>
          <cell r="B132" t="str">
            <v>SELLO DE ARENA-ASFALTO CON EMULSIÓN CRR-2</v>
          </cell>
          <cell r="C132" t="str">
            <v>m2</v>
          </cell>
          <cell r="D132">
            <v>5249</v>
          </cell>
        </row>
        <row r="133">
          <cell r="A133" t="str">
            <v>432.2</v>
          </cell>
          <cell r="B133" t="str">
            <v>SELLO DE ARENA-ASFALTO CON EMULSIÓN CRR-2m</v>
          </cell>
          <cell r="C133" t="str">
            <v>m2</v>
          </cell>
          <cell r="D133">
            <v>5129</v>
          </cell>
        </row>
        <row r="134">
          <cell r="A134" t="str">
            <v>433.1</v>
          </cell>
          <cell r="B134" t="str">
            <v>LECHADA ASFÁLTICA CON EMULSIÓN CRL-1H, TIPO LA-13</v>
          </cell>
          <cell r="C134" t="str">
            <v>m2</v>
          </cell>
          <cell r="D134">
            <v>4867</v>
          </cell>
        </row>
        <row r="135">
          <cell r="A135" t="str">
            <v>433.2</v>
          </cell>
          <cell r="B135" t="str">
            <v>LECHADA ASFÁLTICA CON EMULSIÓN CRL-1H, TIPO LA-10</v>
          </cell>
          <cell r="C135" t="str">
            <v>m2</v>
          </cell>
          <cell r="D135">
            <v>4559</v>
          </cell>
        </row>
        <row r="136">
          <cell r="A136" t="str">
            <v>433.3</v>
          </cell>
          <cell r="B136" t="str">
            <v>LECHADA ASFÁLTICA CON EMULSIÓN CRL-1H, TIPO LA-5</v>
          </cell>
          <cell r="C136" t="str">
            <v>m2</v>
          </cell>
          <cell r="D136">
            <v>5336</v>
          </cell>
        </row>
        <row r="137">
          <cell r="A137" t="str">
            <v>433.4</v>
          </cell>
          <cell r="B137" t="str">
            <v>LECHADA ASFÁLTICA CON EMULSIÓN CRL-1H, TIPO LA-3</v>
          </cell>
          <cell r="C137" t="str">
            <v>m2</v>
          </cell>
          <cell r="D137">
            <v>3477</v>
          </cell>
        </row>
        <row r="138">
          <cell r="A138" t="str">
            <v>433.5</v>
          </cell>
          <cell r="B138" t="str">
            <v>LECHADA ASFÁLTICA CON EMULSIÓN CRL-1HM ,TIPO LA-13</v>
          </cell>
          <cell r="C138" t="str">
            <v>m2</v>
          </cell>
          <cell r="D138">
            <v>5699</v>
          </cell>
        </row>
        <row r="139">
          <cell r="A139" t="str">
            <v>433.6</v>
          </cell>
          <cell r="B139" t="str">
            <v>LECHADA ASFÁLTICA CON EMULSIÓN CRL-1HM ,TIPO LA-10</v>
          </cell>
          <cell r="C139" t="str">
            <v>m2</v>
          </cell>
          <cell r="D139">
            <v>5361</v>
          </cell>
        </row>
        <row r="140">
          <cell r="A140" t="str">
            <v>433.7</v>
          </cell>
          <cell r="B140" t="str">
            <v>LECHADA ASFÁLTICA CON EMULSIÓN CRL-1HM ,TIPO LA-5</v>
          </cell>
          <cell r="C140" t="str">
            <v>m2</v>
          </cell>
          <cell r="D140">
            <v>6309</v>
          </cell>
        </row>
        <row r="141">
          <cell r="A141" t="str">
            <v>433.8</v>
          </cell>
          <cell r="B141" t="str">
            <v>LECHADA ASFÁLTICA CON EMULSIÓN CRL-1HM ,TIPO LA-3</v>
          </cell>
          <cell r="C141" t="str">
            <v>m2</v>
          </cell>
          <cell r="D141">
            <v>4085</v>
          </cell>
        </row>
        <row r="142">
          <cell r="A142" t="str">
            <v>440.1</v>
          </cell>
          <cell r="B142" t="str">
            <v>MEZCLA DENSA EN FRÍO TIPO MDF-38</v>
          </cell>
          <cell r="C142" t="str">
            <v>m3</v>
          </cell>
          <cell r="D142">
            <v>208964</v>
          </cell>
        </row>
        <row r="143">
          <cell r="A143" t="str">
            <v>440.2</v>
          </cell>
          <cell r="B143" t="str">
            <v>MEZCLA DENSA EN FRÍO TIPO MDF-25</v>
          </cell>
          <cell r="C143" t="str">
            <v>m3</v>
          </cell>
          <cell r="D143">
            <v>208964</v>
          </cell>
        </row>
        <row r="144">
          <cell r="A144" t="str">
            <v>440.3</v>
          </cell>
          <cell r="B144" t="str">
            <v>MEZCLA DENSA EN FRÍO TIPO MDF-19</v>
          </cell>
          <cell r="C144" t="str">
            <v>m3</v>
          </cell>
          <cell r="D144">
            <v>208964</v>
          </cell>
        </row>
        <row r="145">
          <cell r="A145" t="str">
            <v>440.4</v>
          </cell>
          <cell r="B145" t="str">
            <v>MEZCLA DENSA EN FRÍO PARA BACHEO</v>
          </cell>
          <cell r="C145" t="str">
            <v>m3</v>
          </cell>
          <cell r="D145">
            <v>232573</v>
          </cell>
        </row>
        <row r="146">
          <cell r="A146" t="str">
            <v>441.1</v>
          </cell>
          <cell r="B146" t="str">
            <v>MEZCLA ABIERTA EN FRÍO TIPO MAF-19</v>
          </cell>
          <cell r="C146" t="str">
            <v>m3</v>
          </cell>
          <cell r="D146">
            <v>208964</v>
          </cell>
        </row>
        <row r="147">
          <cell r="A147" t="str">
            <v>441.2</v>
          </cell>
          <cell r="B147" t="str">
            <v>MEZCLA ABIERTA EN FRÍO TIPO MAF-25</v>
          </cell>
          <cell r="C147" t="str">
            <v>m3</v>
          </cell>
          <cell r="D147">
            <v>208964</v>
          </cell>
        </row>
        <row r="148">
          <cell r="A148" t="str">
            <v>441.3</v>
          </cell>
          <cell r="B148" t="str">
            <v>MEZCLA ABIERTA EN FRÍO TIPO MAF-38</v>
          </cell>
          <cell r="C148" t="str">
            <v>m3</v>
          </cell>
          <cell r="D148">
            <v>208964</v>
          </cell>
        </row>
        <row r="149">
          <cell r="A149" t="str">
            <v>441.4</v>
          </cell>
          <cell r="B149" t="str">
            <v>MEZCLA ABIERTA EN FRÍO  TIPO MAF-38 PARA BACHEO</v>
          </cell>
          <cell r="C149" t="str">
            <v>m3</v>
          </cell>
          <cell r="D149">
            <v>232573</v>
          </cell>
        </row>
        <row r="150">
          <cell r="A150" t="str">
            <v>450.1</v>
          </cell>
          <cell r="B150" t="str">
            <v>MEZCLA DENSA EN CALIENTE TIPO MDC-25</v>
          </cell>
          <cell r="C150" t="str">
            <v>m3</v>
          </cell>
          <cell r="D150">
            <v>246458</v>
          </cell>
        </row>
        <row r="151">
          <cell r="A151" t="str">
            <v>450.2</v>
          </cell>
          <cell r="B151" t="str">
            <v>MEZCLA DENSA EN CALIENTE TIPO MDC-19</v>
          </cell>
          <cell r="C151" t="str">
            <v>m3</v>
          </cell>
          <cell r="D151">
            <v>246458</v>
          </cell>
        </row>
        <row r="152">
          <cell r="A152" t="str">
            <v>450.3</v>
          </cell>
          <cell r="B152" t="str">
            <v>MEZCLA DENSA EN CALIENTE TIPO MDC-10</v>
          </cell>
          <cell r="C152" t="str">
            <v>m3</v>
          </cell>
          <cell r="D152">
            <v>246458</v>
          </cell>
        </row>
        <row r="153">
          <cell r="A153" t="str">
            <v>450.4</v>
          </cell>
          <cell r="B153" t="str">
            <v>MEZCLA SEMIDENSA EN CALIENTE TIPO MSC-25</v>
          </cell>
          <cell r="C153" t="str">
            <v>m3</v>
          </cell>
          <cell r="D153">
            <v>246458</v>
          </cell>
        </row>
        <row r="154">
          <cell r="A154" t="str">
            <v>450.5</v>
          </cell>
          <cell r="B154" t="str">
            <v>MEZCLA SEMIDENSA EN CALIENTE TIPO MSC-19</v>
          </cell>
          <cell r="C154" t="str">
            <v>m3</v>
          </cell>
          <cell r="D154">
            <v>246458</v>
          </cell>
        </row>
        <row r="155">
          <cell r="A155" t="str">
            <v>450.6</v>
          </cell>
          <cell r="B155" t="str">
            <v>MEZCLA GRUESA EN CALIENTE TIPO MGC-38</v>
          </cell>
          <cell r="C155" t="str">
            <v>m3</v>
          </cell>
          <cell r="D155">
            <v>246458</v>
          </cell>
        </row>
        <row r="156">
          <cell r="A156" t="str">
            <v>450.7</v>
          </cell>
          <cell r="B156" t="str">
            <v>MEZCLA GRUESA EN CALIENTE TIPO MGC-25</v>
          </cell>
          <cell r="C156" t="str">
            <v>m3</v>
          </cell>
          <cell r="D156">
            <v>246458</v>
          </cell>
        </row>
        <row r="157">
          <cell r="A157" t="str">
            <v>450.8</v>
          </cell>
          <cell r="B157" t="str">
            <v>MEZCLA DE ALTO MÓDULO MAM-25</v>
          </cell>
          <cell r="C157" t="str">
            <v>m3</v>
          </cell>
          <cell r="D157">
            <v>246458</v>
          </cell>
        </row>
        <row r="158">
          <cell r="A158" t="str">
            <v>450.10</v>
          </cell>
          <cell r="B158" t="str">
            <v>MEZCLA EN CALIENTE PARA BACHEO MSC-25</v>
          </cell>
          <cell r="C158" t="str">
            <v>m3</v>
          </cell>
          <cell r="D158">
            <v>286926</v>
          </cell>
        </row>
        <row r="159">
          <cell r="A159" t="str">
            <v>450.11</v>
          </cell>
          <cell r="B159" t="str">
            <v>MEZCLA EN CALIENTE PARA BACHEO MGC-25</v>
          </cell>
          <cell r="C159" t="str">
            <v>m3</v>
          </cell>
          <cell r="D159">
            <v>286926</v>
          </cell>
        </row>
        <row r="160">
          <cell r="A160" t="str">
            <v>450.12</v>
          </cell>
          <cell r="B160" t="str">
            <v>MEZCLA EN CALIENTE PARA BACHEO MGC-38</v>
          </cell>
          <cell r="C160" t="str">
            <v>m3</v>
          </cell>
          <cell r="D160">
            <v>286926</v>
          </cell>
        </row>
        <row r="161">
          <cell r="A161" t="str">
            <v>451.1</v>
          </cell>
          <cell r="B161" t="str">
            <v>MEZCLA ABIERTA EN CALIENTE TIPO MAC-75</v>
          </cell>
          <cell r="C161" t="str">
            <v>m3</v>
          </cell>
          <cell r="D161">
            <v>246458</v>
          </cell>
        </row>
        <row r="162">
          <cell r="A162" t="str">
            <v>451.2</v>
          </cell>
          <cell r="B162" t="str">
            <v>MEZCLA ABIERTA EN CALIENTE TIPO MAC-63</v>
          </cell>
          <cell r="C162" t="str">
            <v>m3</v>
          </cell>
          <cell r="D162">
            <v>246458</v>
          </cell>
        </row>
        <row r="163">
          <cell r="A163" t="str">
            <v>451.3</v>
          </cell>
          <cell r="B163" t="str">
            <v>MEZCLA ABIERTA EN CALIENTE TIPO MAC-50</v>
          </cell>
          <cell r="C163" t="str">
            <v>m3</v>
          </cell>
          <cell r="D163">
            <v>246458</v>
          </cell>
        </row>
        <row r="164">
          <cell r="A164" t="str">
            <v>451.4</v>
          </cell>
          <cell r="B164" t="str">
            <v>MEZCLA ABIERTA EN CALIENTE TIPO MAC -50 PARA BACHEO</v>
          </cell>
          <cell r="C164" t="str">
            <v>m3</v>
          </cell>
          <cell r="D164">
            <v>286926</v>
          </cell>
        </row>
        <row r="165">
          <cell r="A165" t="str">
            <v>452.1</v>
          </cell>
          <cell r="B165" t="str">
            <v>MEZCLA DISCONTINUA EN CALIENTE TIPO M-13</v>
          </cell>
          <cell r="C165" t="str">
            <v>m3</v>
          </cell>
          <cell r="D165">
            <v>246458</v>
          </cell>
        </row>
        <row r="166">
          <cell r="A166" t="str">
            <v>452.2</v>
          </cell>
          <cell r="B166" t="str">
            <v>MEZCLA DISCONTINUA EN CALIENTE TIPO M-10</v>
          </cell>
          <cell r="C166" t="str">
            <v>m3</v>
          </cell>
          <cell r="D166">
            <v>246458</v>
          </cell>
        </row>
        <row r="167">
          <cell r="A167" t="str">
            <v>452.3</v>
          </cell>
          <cell r="B167" t="str">
            <v>MEZCLA DISCONTINUA EN CALIENTE TIPO F-13</v>
          </cell>
          <cell r="C167" t="str">
            <v>m3</v>
          </cell>
          <cell r="D167">
            <v>246458</v>
          </cell>
        </row>
        <row r="168">
          <cell r="A168" t="str">
            <v>452.4</v>
          </cell>
          <cell r="B168" t="str">
            <v>MEZCLA DISCONTINUA EN CALIENTE TIPO F-10</v>
          </cell>
          <cell r="C168" t="str">
            <v>m3</v>
          </cell>
          <cell r="D168">
            <v>246458</v>
          </cell>
        </row>
        <row r="169">
          <cell r="A169" t="str">
            <v>453.1</v>
          </cell>
          <cell r="B169" t="str">
            <v>MEZCLA DRENANTE</v>
          </cell>
          <cell r="C169" t="str">
            <v>m3</v>
          </cell>
          <cell r="D169">
            <v>248702</v>
          </cell>
        </row>
        <row r="170">
          <cell r="A170" t="str">
            <v>460.1</v>
          </cell>
          <cell r="B170" t="str">
            <v>FRESADO DE PAVIMENTO ASFÁLTICO EN ESPESOR DE  10 CM</v>
          </cell>
          <cell r="C170" t="str">
            <v>m2</v>
          </cell>
          <cell r="D170">
            <v>5656</v>
          </cell>
        </row>
        <row r="171">
          <cell r="A171" t="str">
            <v>460.2</v>
          </cell>
          <cell r="B171" t="str">
            <v>FRESADO DE PAVIMENTO ASFÁLTICO EN ESPESOR DE 5 CM</v>
          </cell>
          <cell r="C171" t="str">
            <v>m2</v>
          </cell>
          <cell r="D171">
            <v>2828</v>
          </cell>
        </row>
        <row r="172">
          <cell r="A172" t="str">
            <v>461.1</v>
          </cell>
          <cell r="B172" t="str">
            <v>PAVIMENTO RECICLADO EN FRÍO EN EL LUGAR CON EMULSIÓN ASFÁLTICA</v>
          </cell>
          <cell r="C172" t="str">
            <v>m3</v>
          </cell>
          <cell r="D172">
            <v>98396</v>
          </cell>
        </row>
        <row r="173">
          <cell r="A173" t="str">
            <v>461.2</v>
          </cell>
          <cell r="B173" t="str">
            <v>PAVIMENTO RECICLADO EN FRÍO EN EL LUGAR CON CEMENTO ASFÁLTICO ESPUMADO</v>
          </cell>
          <cell r="C173" t="str">
            <v>m3</v>
          </cell>
          <cell r="D173">
            <v>126365</v>
          </cell>
        </row>
        <row r="174">
          <cell r="A174" t="str">
            <v>462.1.1</v>
          </cell>
          <cell r="B174" t="str">
            <v>MEZCLA ASFALTICA RECICLADA EN CALIENTE DE TIPO MDC-25</v>
          </cell>
          <cell r="C174" t="str">
            <v>m3</v>
          </cell>
          <cell r="D174">
            <v>140524</v>
          </cell>
        </row>
        <row r="175">
          <cell r="A175" t="str">
            <v>462.1.2</v>
          </cell>
          <cell r="B175" t="str">
            <v>MEZCLA ASFALTICA RECICLADA EN CALIENTE DE TIPO MDC-19</v>
          </cell>
          <cell r="C175" t="str">
            <v>m3</v>
          </cell>
          <cell r="D175">
            <v>141322</v>
          </cell>
        </row>
        <row r="176">
          <cell r="A176" t="str">
            <v>462.2.1</v>
          </cell>
          <cell r="B176" t="str">
            <v>MEZCLA ASFALTICA RECICLADA EN CALIENTE DE TIPO MDC-25 PARA BACHEO</v>
          </cell>
          <cell r="C176" t="str">
            <v>m3</v>
          </cell>
          <cell r="D176">
            <v>156525</v>
          </cell>
        </row>
        <row r="177">
          <cell r="A177" t="str">
            <v>462.2.2</v>
          </cell>
          <cell r="B177" t="str">
            <v>MEZCLA ASFALTICA RECICLADA EN CALIENTE DE TIPO MDC-19  PARA BACHEO</v>
          </cell>
          <cell r="C177" t="str">
            <v>m3</v>
          </cell>
          <cell r="D177">
            <v>157323</v>
          </cell>
        </row>
        <row r="178">
          <cell r="A178" t="str">
            <v>464.1</v>
          </cell>
          <cell r="B178" t="str">
            <v>GEOTEXTIL PARA REPAVIMENTACIÒN</v>
          </cell>
          <cell r="C178" t="str">
            <v>m2</v>
          </cell>
          <cell r="D178">
            <v>9303</v>
          </cell>
        </row>
        <row r="179">
          <cell r="A179" t="str">
            <v>465.1</v>
          </cell>
          <cell r="B179" t="str">
            <v>EXCAVACIÓN PARA REPARACIÓN DE PAVIMENTO ASFÁLTICO EXISTENTE INCLUYENDO EL CORTE Y LA REMOCIÒN DE LAS CAPAS ASFALTICAS SUBYACENTES</v>
          </cell>
          <cell r="C179" t="str">
            <v>m3</v>
          </cell>
          <cell r="D179">
            <v>88689</v>
          </cell>
        </row>
        <row r="180">
          <cell r="A180" t="str">
            <v>465.2</v>
          </cell>
          <cell r="B180" t="str">
            <v>EXCAVACIÒN PARA LA REPARACIÒN DE PAVIMENTO ASFALTICO EXISTENTE EXCLUYENDO EL CORTE Y LA REMOCIÒN DE LAS CAPAS ASFALTICAS Y DE LAS SUBYACENTES.</v>
          </cell>
          <cell r="C180" t="str">
            <v>m3</v>
          </cell>
          <cell r="D180">
            <v>27596</v>
          </cell>
        </row>
        <row r="181">
          <cell r="A181" t="str">
            <v>466.1</v>
          </cell>
          <cell r="B181" t="str">
            <v>SELLO DE GRIETAS EN PAVIMENTO ASFÁLTICO SIN RUTEO.</v>
          </cell>
          <cell r="C181" t="str">
            <v>m</v>
          </cell>
          <cell r="D181">
            <v>3492</v>
          </cell>
        </row>
        <row r="182">
          <cell r="A182" t="str">
            <v>466.2</v>
          </cell>
          <cell r="B182" t="str">
            <v>SELLO DE GRIETAS EN PAVIMENTO ASFÁLTICO CON RUTEO.</v>
          </cell>
          <cell r="C182" t="str">
            <v>m</v>
          </cell>
          <cell r="D182">
            <v>4071</v>
          </cell>
        </row>
        <row r="183">
          <cell r="A183" t="str">
            <v>500.1</v>
          </cell>
          <cell r="B183" t="str">
            <v>PAVIMENTO DE CONCRETO HIDRÁULICO.</v>
          </cell>
          <cell r="C183" t="str">
            <v>m3</v>
          </cell>
          <cell r="D183">
            <v>537708</v>
          </cell>
        </row>
        <row r="184">
          <cell r="A184" t="str">
            <v>500.2</v>
          </cell>
          <cell r="B184" t="str">
            <v>PAVIMENTO DE CONCRETO HIDRÁULICO DE FRAGUADO RAPIDO (FAST TRACK)</v>
          </cell>
          <cell r="C184" t="str">
            <v>m3</v>
          </cell>
          <cell r="D184">
            <v>550344</v>
          </cell>
        </row>
        <row r="185">
          <cell r="A185" t="str">
            <v>501.1</v>
          </cell>
          <cell r="B185" t="str">
            <v>CEMENTO PORTHLAND, NORMA ASTM C150, TIPO ______ . SE DEBE ELABORAR UN ITEM DE PAGO PARA CADA TIPO DE CEMENTO QUE SE ESPECIFIQUE EN LOS DOCUMENTOS DEL CONTRATO.</v>
          </cell>
          <cell r="C185" t="str">
            <v>kg</v>
          </cell>
          <cell r="D185">
            <v>599</v>
          </cell>
        </row>
        <row r="186">
          <cell r="A186" t="str">
            <v>501.10</v>
          </cell>
          <cell r="B186" t="str">
            <v>CEMENTO HIDRAULICO  SDICIONADO, NORMA ASTM C595, TIPO ______ SE DEBE ELABORAR UN ITEM DE PAGO PARA CADA TIPO DE CEMENTO QUE SE ESPECIFIQUE EN LOS DOCUMENTOS DEL CONTRATO</v>
          </cell>
          <cell r="C186" t="str">
            <v>kg</v>
          </cell>
          <cell r="D186">
            <v>688</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713</v>
          </cell>
        </row>
        <row r="188">
          <cell r="A188" t="str">
            <v>505.1</v>
          </cell>
          <cell r="B188" t="str">
            <v xml:space="preserve">BASE DE CONCRETO HIDRÁULICO </v>
          </cell>
          <cell r="C188" t="str">
            <v>m3</v>
          </cell>
          <cell r="D188">
            <v>484802</v>
          </cell>
        </row>
        <row r="189">
          <cell r="A189" t="str">
            <v>510.1</v>
          </cell>
          <cell r="B189" t="str">
            <v>PAVIMENTO DE ADOQUINES DE CONCRETO.</v>
          </cell>
          <cell r="C189" t="str">
            <v>m2</v>
          </cell>
          <cell r="D189">
            <v>71868</v>
          </cell>
        </row>
        <row r="190">
          <cell r="A190" t="str">
            <v>600.1.1</v>
          </cell>
          <cell r="B190" t="str">
            <v>EXCAVACIONES VARIAS SIN CLASIFICAR</v>
          </cell>
          <cell r="C190" t="str">
            <v>m3</v>
          </cell>
          <cell r="D190">
            <v>18477</v>
          </cell>
        </row>
        <row r="191">
          <cell r="A191" t="str">
            <v>600.2.1</v>
          </cell>
          <cell r="B191" t="str">
            <v>EXCAVACIONES VARIAS EN ROCA EN SECO.</v>
          </cell>
          <cell r="C191" t="str">
            <v>m3</v>
          </cell>
          <cell r="D191">
            <v>90291</v>
          </cell>
        </row>
        <row r="192">
          <cell r="A192" t="str">
            <v>600.2.2</v>
          </cell>
          <cell r="B192" t="str">
            <v>EXCAVACIONES VARIAS EN ROCA BAJO AGUA.</v>
          </cell>
          <cell r="C192" t="str">
            <v>m3</v>
          </cell>
          <cell r="D192">
            <v>133274</v>
          </cell>
        </row>
        <row r="193">
          <cell r="A193" t="str">
            <v>600.2.3</v>
          </cell>
          <cell r="B193" t="str">
            <v>EXCAVACIONES VARIAS EN MATERIAL COMUN EN SECO</v>
          </cell>
          <cell r="C193" t="str">
            <v>m3</v>
          </cell>
          <cell r="D193">
            <v>18053</v>
          </cell>
        </row>
        <row r="194">
          <cell r="A194" t="str">
            <v>600.2.4</v>
          </cell>
          <cell r="B194" t="str">
            <v>EXCAVACIONES VARIAS EN MATERIAL COMÚN BAJO AGUA.</v>
          </cell>
          <cell r="C194" t="str">
            <v>m3</v>
          </cell>
          <cell r="D194">
            <v>24413</v>
          </cell>
        </row>
        <row r="195">
          <cell r="A195" t="str">
            <v>610.1</v>
          </cell>
          <cell r="B195" t="str">
            <v>RELLENOS PARA ESTRUCTURAS CON SUELO.</v>
          </cell>
          <cell r="C195" t="str">
            <v>m3</v>
          </cell>
          <cell r="D195">
            <v>57618</v>
          </cell>
        </row>
        <row r="196">
          <cell r="A196" t="str">
            <v>610.2</v>
          </cell>
          <cell r="B196" t="str">
            <v>RELLENOS PARA ESTRUCTURAS CON RECEBO.</v>
          </cell>
          <cell r="C196" t="str">
            <v>m3</v>
          </cell>
          <cell r="D196">
            <v>44819</v>
          </cell>
        </row>
        <row r="197">
          <cell r="A197" t="str">
            <v>610.3</v>
          </cell>
          <cell r="B197" t="str">
            <v>RELLENO PARA ESTRUCTURAS CON MATERIAL GRANULAR TIPO SBG</v>
          </cell>
          <cell r="C197" t="str">
            <v>m3</v>
          </cell>
          <cell r="D197">
            <v>72130</v>
          </cell>
        </row>
        <row r="198">
          <cell r="A198" t="str">
            <v>610.4</v>
          </cell>
          <cell r="B198" t="str">
            <v>RELLENO PARA ESTRUCTURAS CON MATERIAL GRANULAR TIPO BG</v>
          </cell>
          <cell r="C198" t="str">
            <v>m3</v>
          </cell>
          <cell r="D198">
            <v>75335</v>
          </cell>
        </row>
        <row r="199">
          <cell r="A199" t="str">
            <v>610.5</v>
          </cell>
          <cell r="B199" t="str">
            <v>RELLENOS CON MATERIAL FILTRANTE</v>
          </cell>
          <cell r="C199" t="str">
            <v>m3</v>
          </cell>
          <cell r="D199">
            <v>71968</v>
          </cell>
        </row>
        <row r="200">
          <cell r="A200" t="str">
            <v>610.6</v>
          </cell>
          <cell r="B200" t="str">
            <v>RELLENO CON GRAVILLA</v>
          </cell>
          <cell r="C200" t="str">
            <v>m3</v>
          </cell>
          <cell r="D200">
            <v>85358</v>
          </cell>
        </row>
        <row r="201">
          <cell r="A201" t="str">
            <v>610.7</v>
          </cell>
          <cell r="B201" t="str">
            <v>RELLENO CON ARENA</v>
          </cell>
          <cell r="C201" t="str">
            <v>m3</v>
          </cell>
          <cell r="D201">
            <v>85755</v>
          </cell>
        </row>
        <row r="202">
          <cell r="A202" t="str">
            <v>620.1</v>
          </cell>
          <cell r="B202" t="str">
            <v>PILOTES PREFABRICADOS DE CONCRETO DIÁMETRO 0,40 M</v>
          </cell>
          <cell r="C202" t="str">
            <v>m</v>
          </cell>
          <cell r="D202">
            <v>348906</v>
          </cell>
        </row>
        <row r="203">
          <cell r="A203" t="str">
            <v>620.2</v>
          </cell>
          <cell r="B203" t="str">
            <v>EXTENSION DE PILOTES, SECCION, 0.40 METROS</v>
          </cell>
          <cell r="C203" t="str">
            <v>m</v>
          </cell>
          <cell r="D203">
            <v>348906</v>
          </cell>
        </row>
        <row r="204">
          <cell r="A204" t="str">
            <v>620.3</v>
          </cell>
          <cell r="B204" t="str">
            <v>PRUEBA DE CARGA TIPO ________ SE DEBERA ELABORA R ITEMS DE PAGO INDEPENDIENTE POR CADA TIPO DE PRUEBA.</v>
          </cell>
          <cell r="C204" t="str">
            <v>Unidad</v>
          </cell>
          <cell r="D204">
            <v>59607427</v>
          </cell>
        </row>
        <row r="205">
          <cell r="A205" t="str">
            <v>621.1.1</v>
          </cell>
          <cell r="B205" t="str">
            <v>PILOTE DE CONCRETO VACIADO IN SITU, DE DIÁMETRO 1 M_</v>
          </cell>
          <cell r="C205" t="str">
            <v>m</v>
          </cell>
          <cell r="D205">
            <v>2502840</v>
          </cell>
        </row>
        <row r="206">
          <cell r="A206" t="str">
            <v>621.1.2</v>
          </cell>
          <cell r="B206" t="str">
            <v>PILOTE DE CONCRETO VACIADO IN SITU, DE DIÁMETRO 1,2 M, INCLUYE EXCAVACIÓN EN ROCA, BAJO AGUA</v>
          </cell>
          <cell r="C206" t="str">
            <v>m</v>
          </cell>
          <cell r="D206">
            <v>3689886</v>
          </cell>
        </row>
        <row r="207">
          <cell r="A207" t="str">
            <v>621.2</v>
          </cell>
          <cell r="B207" t="str">
            <v>BASE ACAMPANADA.</v>
          </cell>
          <cell r="C207" t="str">
            <v>m3</v>
          </cell>
          <cell r="D207">
            <v>2261119</v>
          </cell>
        </row>
        <row r="208">
          <cell r="A208" t="str">
            <v>621.3</v>
          </cell>
          <cell r="B208" t="str">
            <v>PERFORACION DE PRUEBA PARA PILOTE, D= VARIABLE</v>
          </cell>
          <cell r="C208" t="str">
            <v>m</v>
          </cell>
          <cell r="D208">
            <v>60958271</v>
          </cell>
        </row>
        <row r="209">
          <cell r="A209" t="str">
            <v>621.4</v>
          </cell>
          <cell r="B209" t="str">
            <v>PERFORACION DE PRUEBA PARA BASE ACAMPANADA</v>
          </cell>
          <cell r="C209" t="str">
            <v>m3</v>
          </cell>
          <cell r="D209">
            <v>53372730</v>
          </cell>
        </row>
        <row r="210">
          <cell r="A210" t="str">
            <v>621.5</v>
          </cell>
          <cell r="B210" t="str">
            <v>CAMISA PERMANENTE DE DIÁMETRO EXTERIOR VARIABLE</v>
          </cell>
          <cell r="C210" t="str">
            <v>m</v>
          </cell>
          <cell r="D210">
            <v>4028722</v>
          </cell>
        </row>
        <row r="211">
          <cell r="A211" t="str">
            <v>621.5.1</v>
          </cell>
          <cell r="B211" t="str">
            <v>CAMISA PERMANENTE DE DIÁMETRO EXTERIOR 1,50 M, EN CONCRETO</v>
          </cell>
          <cell r="C211" t="str">
            <v>m</v>
          </cell>
          <cell r="D211">
            <v>671797</v>
          </cell>
        </row>
        <row r="212">
          <cell r="A212" t="str">
            <v>621.6</v>
          </cell>
          <cell r="B212" t="str">
            <v>PRUEBA DE CARGA TIPO (PILOTE PRE EXCAVADO)</v>
          </cell>
          <cell r="C212" t="str">
            <v>Unidad</v>
          </cell>
          <cell r="D212">
            <v>61359187</v>
          </cell>
        </row>
        <row r="213">
          <cell r="A213" t="str">
            <v>621.7</v>
          </cell>
          <cell r="B213" t="str">
            <v>PRUEBA DE INTEGRIDAD TIPO ____</v>
          </cell>
          <cell r="C213" t="str">
            <v>Unidad</v>
          </cell>
          <cell r="D213">
            <v>2739657</v>
          </cell>
        </row>
        <row r="214">
          <cell r="A214" t="str">
            <v>622.1</v>
          </cell>
          <cell r="B214" t="str">
            <v>TABLESTACADO DE MADERA</v>
          </cell>
          <cell r="C214" t="str">
            <v>m2</v>
          </cell>
          <cell r="D214">
            <v>102834</v>
          </cell>
        </row>
        <row r="215">
          <cell r="A215" t="str">
            <v>622.2</v>
          </cell>
          <cell r="B215" t="str">
            <v>TABLESTACADO METÁLICO.</v>
          </cell>
          <cell r="C215" t="str">
            <v>m2</v>
          </cell>
          <cell r="D215">
            <v>408465</v>
          </cell>
        </row>
        <row r="216">
          <cell r="A216" t="str">
            <v>622.3</v>
          </cell>
          <cell r="B216" t="str">
            <v>TABLESTACADO DE CONCRETO REFORZADO.</v>
          </cell>
          <cell r="C216" t="str">
            <v>m2</v>
          </cell>
          <cell r="D216">
            <v>842054</v>
          </cell>
        </row>
        <row r="217">
          <cell r="A217" t="str">
            <v>622.4</v>
          </cell>
          <cell r="B217" t="str">
            <v>TABLESTACADO DE CONCRETO PRE ESFORZADO.</v>
          </cell>
          <cell r="C217" t="str">
            <v>m2</v>
          </cell>
          <cell r="D217">
            <v>766691</v>
          </cell>
        </row>
        <row r="218">
          <cell r="A218" t="str">
            <v>622.5</v>
          </cell>
          <cell r="B218" t="str">
            <v>CORTE DEL EXTREMO SUPERIOR DEL ELEMENTO.</v>
          </cell>
          <cell r="C218" t="str">
            <v>m</v>
          </cell>
          <cell r="D218">
            <v>65112</v>
          </cell>
        </row>
        <row r="219">
          <cell r="A219" t="str">
            <v>623.1</v>
          </cell>
          <cell r="B219" t="str">
            <v>ANCLAJE TIPO _____ (ROCA)</v>
          </cell>
          <cell r="C219" t="str">
            <v>m</v>
          </cell>
          <cell r="D219">
            <v>442052</v>
          </cell>
        </row>
        <row r="220">
          <cell r="A220" t="str">
            <v>623.2</v>
          </cell>
          <cell r="B220" t="str">
            <v>PRUEBA DE CARGA</v>
          </cell>
          <cell r="C220" t="str">
            <v>unidad</v>
          </cell>
          <cell r="D220">
            <v>3112572</v>
          </cell>
        </row>
        <row r="221">
          <cell r="A221" t="str">
            <v>630.1</v>
          </cell>
          <cell r="B221" t="str">
            <v xml:space="preserve">CONCRETO RESISTENCIA 35MPA (A) </v>
          </cell>
          <cell r="C221" t="str">
            <v>m3</v>
          </cell>
          <cell r="D221">
            <v>957066</v>
          </cell>
        </row>
        <row r="222">
          <cell r="A222" t="str">
            <v>630.2</v>
          </cell>
          <cell r="B222" t="str">
            <v>CONCRETO RESISTENCIA 32MPA (B)</v>
          </cell>
          <cell r="C222" t="str">
            <v>m3</v>
          </cell>
          <cell r="D222">
            <v>937327</v>
          </cell>
        </row>
        <row r="223">
          <cell r="A223" t="str">
            <v>630.3</v>
          </cell>
          <cell r="B223" t="str">
            <v>CONCRETO RESISTENCIA 28MPA (C )</v>
          </cell>
          <cell r="C223" t="str">
            <v>m3</v>
          </cell>
          <cell r="D223">
            <v>736429</v>
          </cell>
        </row>
        <row r="224">
          <cell r="A224" t="str">
            <v>630.4</v>
          </cell>
          <cell r="B224" t="str">
            <v>CONCRETO RESISTENCIA 21MPA (D)</v>
          </cell>
          <cell r="C224" t="str">
            <v>m3</v>
          </cell>
          <cell r="D224">
            <v>651957</v>
          </cell>
        </row>
        <row r="225">
          <cell r="A225" t="str">
            <v>630.5</v>
          </cell>
          <cell r="B225" t="str">
            <v>CONCRETO RESISTENCIA 17.5MPA (E )</v>
          </cell>
          <cell r="C225" t="str">
            <v>m3</v>
          </cell>
          <cell r="D225">
            <v>437268</v>
          </cell>
        </row>
        <row r="226">
          <cell r="A226" t="str">
            <v>630.6</v>
          </cell>
          <cell r="B226" t="str">
            <v>CONCRETO RESISTENCIA 14MPA  (F)</v>
          </cell>
          <cell r="C226" t="str">
            <v>m3</v>
          </cell>
          <cell r="D226">
            <v>378920</v>
          </cell>
        </row>
        <row r="227">
          <cell r="A227" t="str">
            <v>630.7</v>
          </cell>
          <cell r="B227" t="str">
            <v>CONCRETO RESISTENCIA 14MPA (G) (CICLOPEO)</v>
          </cell>
          <cell r="C227" t="str">
            <v>m3</v>
          </cell>
          <cell r="D227">
            <v>264827</v>
          </cell>
        </row>
        <row r="228">
          <cell r="A228" t="str">
            <v>632.1</v>
          </cell>
          <cell r="B228" t="str">
            <v>BARANDA DE CONCRETO, COCRETO 21 MPA</v>
          </cell>
          <cell r="C228" t="str">
            <v>m</v>
          </cell>
          <cell r="D228">
            <v>413753</v>
          </cell>
        </row>
        <row r="229">
          <cell r="A229" t="str">
            <v>632.2</v>
          </cell>
          <cell r="B229" t="str">
            <v>BARANDA DE CONCRETO CONCRETO 28 MPA.</v>
          </cell>
          <cell r="C229" t="str">
            <v>m</v>
          </cell>
          <cell r="D229">
            <v>420490</v>
          </cell>
        </row>
        <row r="230">
          <cell r="A230" t="str">
            <v>640.1</v>
          </cell>
          <cell r="B230" t="str">
            <v>ACERO DE REFUERZO FY 4200 MPA.</v>
          </cell>
          <cell r="C230" t="str">
            <v>kg</v>
          </cell>
          <cell r="D230">
            <v>6845</v>
          </cell>
        </row>
        <row r="231">
          <cell r="A231" t="str">
            <v>640.2</v>
          </cell>
          <cell r="B231" t="str">
            <v>MALLA DE REFUERZO FY 4200 MPA.</v>
          </cell>
          <cell r="C231" t="str">
            <v>kg</v>
          </cell>
          <cell r="D231">
            <v>4462</v>
          </cell>
        </row>
        <row r="232">
          <cell r="A232" t="str">
            <v>641.1</v>
          </cell>
          <cell r="B232" t="str">
            <v>ACERO DE PREESFUERZO.</v>
          </cell>
          <cell r="C232" t="str">
            <v>tf/m</v>
          </cell>
          <cell r="D232">
            <v>1739</v>
          </cell>
        </row>
        <row r="233">
          <cell r="A233" t="str">
            <v>641.2</v>
          </cell>
          <cell r="B233" t="str">
            <v>ACERO DE PREESFUERZO.</v>
          </cell>
          <cell r="C233" t="str">
            <v>kg</v>
          </cell>
          <cell r="D233">
            <v>32482</v>
          </cell>
        </row>
        <row r="234">
          <cell r="A234" t="str">
            <v>642.1</v>
          </cell>
          <cell r="B234" t="str">
            <v>APOYO ELASTOMÉRICO.</v>
          </cell>
          <cell r="C234" t="str">
            <v>Unidad</v>
          </cell>
          <cell r="D234">
            <v>532533</v>
          </cell>
        </row>
        <row r="235">
          <cell r="A235" t="str">
            <v>642.2</v>
          </cell>
          <cell r="B235" t="str">
            <v>SELLO PARA JUNTAS DE PUENTES.</v>
          </cell>
          <cell r="C235" t="str">
            <v>m</v>
          </cell>
          <cell r="D235">
            <v>55071</v>
          </cell>
        </row>
        <row r="236">
          <cell r="A236" t="str">
            <v>650.1</v>
          </cell>
          <cell r="B236" t="str">
            <v>DISEÑO Y FABRICACIÓN DE ESTRUCTURA METÁLICA.</v>
          </cell>
          <cell r="C236" t="str">
            <v>kg</v>
          </cell>
          <cell r="D236">
            <v>10218</v>
          </cell>
        </row>
        <row r="237">
          <cell r="A237" t="str">
            <v>650.2</v>
          </cell>
          <cell r="B237" t="str">
            <v>FABRICACIÓN DE ESTRUCTURA METÁLICA.</v>
          </cell>
          <cell r="C237" t="str">
            <v>kg</v>
          </cell>
          <cell r="D237">
            <v>8192</v>
          </cell>
        </row>
        <row r="238">
          <cell r="A238" t="str">
            <v>650.3</v>
          </cell>
          <cell r="B238" t="str">
            <v>TRANSPORTE DE ESTRUCTURA METÁLICA.</v>
          </cell>
          <cell r="C238" t="str">
            <v>kg</v>
          </cell>
          <cell r="D238">
            <v>0.57099999999999995</v>
          </cell>
        </row>
        <row r="239">
          <cell r="A239" t="str">
            <v>650.4</v>
          </cell>
          <cell r="B239" t="str">
            <v>MONTAJE Y PINTURA  DE ESTRUCTURA METÁLICA.</v>
          </cell>
          <cell r="C239" t="str">
            <v>kg</v>
          </cell>
          <cell r="D239">
            <v>4310</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321188</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374454</v>
          </cell>
        </row>
        <row r="242">
          <cell r="A242" t="str">
            <v>661.1</v>
          </cell>
          <cell r="B242" t="str">
            <v>TUBERÍA DE CONCRETO REFORZADO  21 MPA DE 900 MM DE DIAMETRO INTERIOR</v>
          </cell>
          <cell r="C242" t="str">
            <v>m</v>
          </cell>
          <cell r="D242">
            <v>462335</v>
          </cell>
        </row>
        <row r="243">
          <cell r="A243" t="str">
            <v>662.1</v>
          </cell>
          <cell r="B243" t="str">
            <v>TUBERÍA CORRUGADA DE ACERO GALVANIZADO MP-68, DE LÁMINA CALIBRE__ Y DIAMETRO __</v>
          </cell>
          <cell r="C243" t="str">
            <v>m</v>
          </cell>
          <cell r="D243">
            <v>379396</v>
          </cell>
        </row>
        <row r="244">
          <cell r="A244" t="str">
            <v>662.2</v>
          </cell>
          <cell r="B244" t="str">
            <v>TUBERÍA CORRUGADA DE ACERO CON RECUBRIMIENTO BITUMINOSO, DE LÁMINA CALIBRE 12  Y D=60´´</v>
          </cell>
          <cell r="C244" t="str">
            <v>m</v>
          </cell>
          <cell r="D244">
            <v>343512</v>
          </cell>
        </row>
        <row r="245">
          <cell r="A245" t="str">
            <v>663.1</v>
          </cell>
          <cell r="B245" t="str">
            <v>TUBERÍA DE PLASTICO TIPO__NORMA___DE DIAMETRO__MM</v>
          </cell>
          <cell r="C245" t="str">
            <v>m</v>
          </cell>
          <cell r="D245">
            <v>17852</v>
          </cell>
        </row>
        <row r="246">
          <cell r="A246" t="str">
            <v>670.1</v>
          </cell>
          <cell r="B246" t="str">
            <v>DISIPADORES DE ENERGÍA Y SEDIMENTADORES EN GAVIONES DE ALAMBRE DE ACERO ENTRELAZADO CLASE 1: RECUBRIMIENTO DE ZINC (GALVANIZADO)</v>
          </cell>
          <cell r="C246" t="str">
            <v>m3</v>
          </cell>
          <cell r="D246">
            <v>206358</v>
          </cell>
        </row>
        <row r="247">
          <cell r="A247" t="str">
            <v>670.2</v>
          </cell>
          <cell r="B247" t="str">
            <v>DISIPADORES DE ENERGÍA Y SEDIMENTADORES EN GAVIONES DE ALAMBRE DE ACERO ENTRELAZADO CLASE 2: RECUBRIMIENTO DE ALEACION ZN-5A1-MM</v>
          </cell>
          <cell r="C247" t="str">
            <v>m3</v>
          </cell>
          <cell r="D247">
            <v>223774</v>
          </cell>
        </row>
        <row r="248">
          <cell r="A248" t="str">
            <v>670.3</v>
          </cell>
          <cell r="B248" t="str">
            <v>DISIPADORES DE ENERGÍA Y SEDIMENTADORES EN GAVIONES DE ALAMBRE DE ACERO ENTRELAZADO CLASE 3: RECUBRIMIENTO DE ZINC (GALVANIZADO) Y PVC</v>
          </cell>
          <cell r="C248" t="str">
            <v>m3</v>
          </cell>
          <cell r="D248">
            <v>231278</v>
          </cell>
        </row>
        <row r="249">
          <cell r="A249" t="str">
            <v>670.4</v>
          </cell>
          <cell r="B249" t="str">
            <v>DISIPADORES DE ENERGÍA Y SEDIMENTADORES EN GAVIONES DE ALAMBRE DE ACERO ENTRELAZADO CLASE 4: RECUBRIMIENTO DE ALEACION ZN-5A1-MM Y PVC</v>
          </cell>
          <cell r="C249" t="str">
            <v>m3</v>
          </cell>
          <cell r="D249">
            <v>232325</v>
          </cell>
        </row>
        <row r="250">
          <cell r="A250" t="str">
            <v>670.5</v>
          </cell>
          <cell r="B250" t="str">
            <v>DISIPADORES DE ENERGÍA Y SEDIMENTADORES EN CONCRETO CICLOPEO</v>
          </cell>
          <cell r="C250" t="str">
            <v>m3</v>
          </cell>
          <cell r="D250">
            <v>295619</v>
          </cell>
        </row>
        <row r="251">
          <cell r="A251" t="str">
            <v>671.1</v>
          </cell>
          <cell r="B251" t="str">
            <v>CUNETA DE CONCRETO VACIADA IN SITU; NO INCLUYE LA CONFORMACION DE LA SUPERFICIE DE APOYO</v>
          </cell>
          <cell r="C251" t="str">
            <v>m3</v>
          </cell>
          <cell r="D251">
            <v>569157</v>
          </cell>
        </row>
        <row r="252">
          <cell r="A252" t="str">
            <v>671.2</v>
          </cell>
          <cell r="B252" t="str">
            <v>CUNETA DE PIEZAS PREFABRICADAS DE CONCRETO; NO INCLUYE LA CONFORMACION DE LA SUPERFICIE DE APOYO</v>
          </cell>
          <cell r="C252" t="str">
            <v>m</v>
          </cell>
          <cell r="D252">
            <v>46075</v>
          </cell>
        </row>
        <row r="253">
          <cell r="A253" t="str">
            <v>671.3</v>
          </cell>
          <cell r="B253" t="str">
            <v>CUNETA DE CONCRETO VACIADA IN SITU; INCLUYE LA CONFORMACION DE LA SUPERFICIE DE APOYO</v>
          </cell>
          <cell r="C253" t="str">
            <v>m3</v>
          </cell>
          <cell r="D253">
            <v>607632</v>
          </cell>
        </row>
        <row r="254">
          <cell r="A254" t="str">
            <v>671.4</v>
          </cell>
          <cell r="B254" t="str">
            <v>CUNETA DE PIEZAS PREFABRICADAS DE CONCRETO; INCLUYE LA CONFORMACION DE LA SUPERFICIE DE APOYO</v>
          </cell>
          <cell r="C254" t="str">
            <v>m</v>
          </cell>
          <cell r="D254">
            <v>49167</v>
          </cell>
        </row>
        <row r="255">
          <cell r="A255" t="str">
            <v>672.1</v>
          </cell>
          <cell r="B255" t="str">
            <v>BORDILLO DE CONCRETO VACIADO IN SITU; NO INCLUYE LA PREPARACION DE LA SUPERFICIE DE APOYO</v>
          </cell>
          <cell r="C255" t="str">
            <v>m</v>
          </cell>
          <cell r="D255">
            <v>42247</v>
          </cell>
        </row>
        <row r="256">
          <cell r="A256" t="str">
            <v>672.2</v>
          </cell>
          <cell r="B256" t="str">
            <v>BORDILLO DE PIEZAS PREFABRICADAS DE CONCRETO; NO INCLUYE LA PREPARACION DE LA SUPERFICIE DE APOYO</v>
          </cell>
          <cell r="C256" t="str">
            <v>m</v>
          </cell>
          <cell r="D256">
            <v>41161</v>
          </cell>
        </row>
        <row r="257">
          <cell r="A257" t="str">
            <v>672.3</v>
          </cell>
          <cell r="B257" t="str">
            <v>BORDILLO DE CONCRETO VACIADO IN SITU; INCLUYE LA PREPARACION DE LA SUPERFICIE DE APOYO</v>
          </cell>
          <cell r="C257" t="str">
            <v>m</v>
          </cell>
          <cell r="D257">
            <v>43682</v>
          </cell>
        </row>
        <row r="258">
          <cell r="A258" t="str">
            <v>672.4</v>
          </cell>
          <cell r="B258" t="str">
            <v>BORDILLO DE PIEZAS PREFABRICADAS DE CONCRETO; INCLUYE LA PREPARACION DE LA SUPERFICIE DE APOYO</v>
          </cell>
          <cell r="C258" t="str">
            <v>m</v>
          </cell>
          <cell r="D258">
            <v>43682</v>
          </cell>
        </row>
        <row r="259">
          <cell r="A259" t="str">
            <v>673.1.1</v>
          </cell>
          <cell r="B259" t="str">
            <v>GEOTEXTIL TIPO NT-2500 O SIMILAR NO TEJIDO</v>
          </cell>
          <cell r="C259" t="str">
            <v>m2</v>
          </cell>
          <cell r="D259">
            <v>10361</v>
          </cell>
        </row>
        <row r="260">
          <cell r="A260" t="str">
            <v>673.1.2</v>
          </cell>
          <cell r="B260" t="str">
            <v>GEOTEXTIL  TIPO T-2400 O SIMILAR TEJIDO</v>
          </cell>
          <cell r="C260" t="str">
            <v>m2</v>
          </cell>
          <cell r="D260">
            <v>12457</v>
          </cell>
        </row>
        <row r="261">
          <cell r="A261" t="str">
            <v>673.2</v>
          </cell>
          <cell r="B261" t="str">
            <v>MATERIAL GRANULAR DRENANTE</v>
          </cell>
          <cell r="C261" t="str">
            <v>m3</v>
          </cell>
          <cell r="D261">
            <v>60713</v>
          </cell>
        </row>
        <row r="262">
          <cell r="A262" t="str">
            <v>673.3</v>
          </cell>
          <cell r="B262" t="str">
            <v>MATERIAL DE COBERTURA TIPO SUB- BASE CBR=20%</v>
          </cell>
          <cell r="C262" t="str">
            <v>m3</v>
          </cell>
          <cell r="D262">
            <v>61284</v>
          </cell>
        </row>
        <row r="263">
          <cell r="A263" t="str">
            <v>674.1</v>
          </cell>
          <cell r="B263" t="str">
            <v>DREN HORIZONTAL DE LONGITUD MENOR O IGUAL A DIEZ (10) METROS.</v>
          </cell>
          <cell r="C263" t="str">
            <v>m</v>
          </cell>
          <cell r="D263">
            <v>120302</v>
          </cell>
        </row>
        <row r="264">
          <cell r="A264" t="str">
            <v>674.2</v>
          </cell>
          <cell r="B264" t="str">
            <v>DREN HORIZONTAL DE LONGITUD MAYOR A DIEZ (10) METROS.</v>
          </cell>
          <cell r="C264" t="str">
            <v>m</v>
          </cell>
          <cell r="D264">
            <v>221036</v>
          </cell>
        </row>
        <row r="265">
          <cell r="A265" t="str">
            <v>680.1</v>
          </cell>
          <cell r="B265" t="str">
            <v>PÁNELES DE CONCRETO.</v>
          </cell>
          <cell r="C265" t="str">
            <v>m2</v>
          </cell>
          <cell r="D265">
            <v>178034</v>
          </cell>
        </row>
        <row r="266">
          <cell r="A266" t="str">
            <v>680.2</v>
          </cell>
          <cell r="B266" t="str">
            <v>ARMADURA GALVANIZADA.</v>
          </cell>
          <cell r="C266" t="str">
            <v>m</v>
          </cell>
          <cell r="D266">
            <v>8099</v>
          </cell>
        </row>
        <row r="267">
          <cell r="A267" t="str">
            <v>680.3</v>
          </cell>
          <cell r="B267" t="str">
            <v xml:space="preserve">RELLENO GRANULAR PARA TIERRA MECANICAMETE ESTABILIZADA CON PÁNELES DE CONCRETO </v>
          </cell>
          <cell r="C267" t="str">
            <v>m3</v>
          </cell>
          <cell r="D267">
            <v>67441</v>
          </cell>
        </row>
        <row r="268">
          <cell r="A268" t="str">
            <v>681.1</v>
          </cell>
          <cell r="B268" t="str">
            <v xml:space="preserve">GAVIÓNES DE MALLA DE ALAMBRE DE ACERO ENTRELAZADO  CLASE 1; RECUBRIMIENTO DE ZINC (GALVANIZADO) </v>
          </cell>
          <cell r="C268" t="str">
            <v>m3</v>
          </cell>
          <cell r="D268">
            <v>132105</v>
          </cell>
        </row>
        <row r="269">
          <cell r="A269" t="str">
            <v>681.2</v>
          </cell>
          <cell r="B269" t="str">
            <v>GAVIÓN DE MALLA DE ALAMBRE DE ACERO ENTRELAZADO  CLASE 2; RECUBRIMIENTO DE ALEACION ZN-5A1-MM</v>
          </cell>
          <cell r="C269" t="str">
            <v>m3</v>
          </cell>
          <cell r="D269">
            <v>149521</v>
          </cell>
        </row>
        <row r="270">
          <cell r="A270" t="str">
            <v>681.3</v>
          </cell>
          <cell r="B270" t="str">
            <v>GAVIÓN DE MALLA DE ALAMBRE DE ACERO ENTRELAZADO  CLASE 3; RECUBRIMIENTO DE ZINC (GALVANIZADO) Y PVC</v>
          </cell>
          <cell r="C270" t="str">
            <v>m3</v>
          </cell>
          <cell r="D270">
            <v>157025</v>
          </cell>
        </row>
        <row r="271">
          <cell r="A271" t="str">
            <v>681.4</v>
          </cell>
          <cell r="B271" t="str">
            <v>GAVIÓN DE MALLA DE ALAMBRE DE ACERO ETRELAZADO  CLASE 4; RECUBRIMIENTO DE ALEACION ZN-5A1-MM Y PVC</v>
          </cell>
          <cell r="C271" t="str">
            <v>m3</v>
          </cell>
          <cell r="D271">
            <v>158072</v>
          </cell>
        </row>
        <row r="272">
          <cell r="A272" t="str">
            <v>682.1</v>
          </cell>
          <cell r="B272" t="str">
            <v xml:space="preserve">COLCHOGAVIÓN DE MALLA DE ALAMBRE DE ACERO ENTRELAZADO CLASE 1; RECUBRIMIENTO DE ZINC (GALVANIZADO) </v>
          </cell>
          <cell r="C272" t="str">
            <v>m3</v>
          </cell>
          <cell r="D272">
            <v>176499</v>
          </cell>
        </row>
        <row r="273">
          <cell r="A273" t="str">
            <v>682.2</v>
          </cell>
          <cell r="B273" t="str">
            <v>COLCHOGAVIÓN DE MALLA DE ALAMBRE DE ACERO ENTRELAZADO CLASE 2; RECUBRIMIENTO DE ALEACION ZN-5A1-MM</v>
          </cell>
          <cell r="C273" t="str">
            <v>m3</v>
          </cell>
          <cell r="D273">
            <v>176499</v>
          </cell>
        </row>
        <row r="274">
          <cell r="A274" t="str">
            <v>682.3</v>
          </cell>
          <cell r="B274" t="str">
            <v>COLCHOGAVIÓN DE MALLA DE ALAMBRE DE ACERO ENTRELAZADO CLASE 3; RECUBRIMIENTO DE ZINC (GALVANIZADO) Y PVC</v>
          </cell>
          <cell r="C274" t="str">
            <v>m3</v>
          </cell>
          <cell r="D274">
            <v>176499</v>
          </cell>
        </row>
        <row r="275">
          <cell r="A275" t="str">
            <v>682.4</v>
          </cell>
          <cell r="B275" t="str">
            <v>COLCHOGAVIÓN DE MALLA DE ALAMBRE DE ACERO ENTRELAZADO CLASE 4; RECUBRIMIENTO DE ALEACION ZN-5A1-MM Y PVC</v>
          </cell>
          <cell r="C275" t="str">
            <v>m3</v>
          </cell>
          <cell r="D275">
            <v>176499</v>
          </cell>
        </row>
        <row r="276">
          <cell r="A276" t="str">
            <v>683.1</v>
          </cell>
          <cell r="B276" t="str">
            <v>GEOTEXTIL DE REFUERZO TIPO___ PARA MUROS DE TIERRA ESTABILIZADA MECANICAMENTE  CON GEOSINTETICOS</v>
          </cell>
          <cell r="C276" t="str">
            <v>m2</v>
          </cell>
          <cell r="D276">
            <v>8889</v>
          </cell>
        </row>
        <row r="277">
          <cell r="A277" t="str">
            <v>683.2</v>
          </cell>
          <cell r="B277" t="str">
            <v>GEOMALLA DE REFUERZO TIPO___ PARA MUROS DE TIERRA ESTABILIZADA MECANICAMENTE  CON GEOSINTETICOS</v>
          </cell>
          <cell r="C277" t="str">
            <v>m2</v>
          </cell>
          <cell r="D277">
            <v>17558</v>
          </cell>
        </row>
        <row r="278">
          <cell r="A278" t="str">
            <v>683.3</v>
          </cell>
          <cell r="B278" t="str">
            <v>GEOTEXTIL DE FACHADA TIPO___ PARA MUROS DE TIERRA ESTABILIZADA MECANICAMENTE  CON GEOSINTETICOS</v>
          </cell>
          <cell r="C278" t="str">
            <v>m2</v>
          </cell>
          <cell r="D278">
            <v>8889</v>
          </cell>
        </row>
        <row r="279">
          <cell r="A279" t="str">
            <v>683.4</v>
          </cell>
          <cell r="B279" t="str">
            <v>GEOMALLA DE FACHADA TIPO___ PARA MUROS DE TIERRA ESTABILIZADA MECANICAMENTE CON GEOSINTETICOS.</v>
          </cell>
          <cell r="C279" t="str">
            <v>m2</v>
          </cell>
          <cell r="D279">
            <v>17558</v>
          </cell>
        </row>
        <row r="280">
          <cell r="A280" t="str">
            <v>683.5</v>
          </cell>
          <cell r="B280" t="str">
            <v>RELLENO TIPO___ PARA MUROS DE TIERRA ESTABILIZADA MECANICAMENTE CON GEOSINTETICOS</v>
          </cell>
          <cell r="C280" t="str">
            <v>m2</v>
          </cell>
          <cell r="D280">
            <v>77238</v>
          </cell>
        </row>
        <row r="281">
          <cell r="A281" t="str">
            <v>690.1.1</v>
          </cell>
          <cell r="B281" t="str">
            <v>IMPERMEABILIZANTE PARA CONCRETO</v>
          </cell>
          <cell r="C281" t="str">
            <v>m2</v>
          </cell>
          <cell r="D281">
            <v>9713</v>
          </cell>
        </row>
        <row r="282">
          <cell r="A282" t="str">
            <v>690.1.2</v>
          </cell>
          <cell r="B282" t="str">
            <v>IMPERMEABILIZACIÓN DE ESTRUCTURAS.</v>
          </cell>
          <cell r="C282" t="str">
            <v>m2</v>
          </cell>
          <cell r="D282">
            <v>25490</v>
          </cell>
        </row>
        <row r="283">
          <cell r="A283" t="str">
            <v>700.1</v>
          </cell>
          <cell r="B283" t="str">
            <v>LÍNEA DE DEMARCACIÓN CON PINTURA EN FRÍO.</v>
          </cell>
          <cell r="C283" t="str">
            <v>m</v>
          </cell>
          <cell r="D283">
            <v>1996</v>
          </cell>
        </row>
        <row r="284">
          <cell r="A284" t="str">
            <v>700.2</v>
          </cell>
          <cell r="B284" t="str">
            <v>LÍNEA DE DEMARCACIÓN CON RESINA TERMOPLÁSTICA.</v>
          </cell>
          <cell r="C284" t="str">
            <v>m</v>
          </cell>
          <cell r="D284">
            <v>1689</v>
          </cell>
        </row>
        <row r="285">
          <cell r="A285" t="str">
            <v>700.3</v>
          </cell>
          <cell r="B285" t="str">
            <v>MARCA VIAL CON PINTURA EN FRÍO.</v>
          </cell>
          <cell r="C285" t="str">
            <v>m2</v>
          </cell>
          <cell r="D285">
            <v>41100</v>
          </cell>
        </row>
        <row r="286">
          <cell r="A286" t="str">
            <v>700.4</v>
          </cell>
          <cell r="B286" t="str">
            <v>MARCA VIAL CON RESINA TERMOPLÁSTICA.</v>
          </cell>
          <cell r="C286" t="str">
            <v>m2</v>
          </cell>
          <cell r="D286">
            <v>44332</v>
          </cell>
        </row>
        <row r="287">
          <cell r="A287" t="str">
            <v>701.1</v>
          </cell>
          <cell r="B287" t="str">
            <v>TACHA REFLECTIVA.</v>
          </cell>
          <cell r="C287" t="str">
            <v>Unidad</v>
          </cell>
          <cell r="D287">
            <v>9314</v>
          </cell>
        </row>
        <row r="288">
          <cell r="A288" t="str">
            <v>710.1</v>
          </cell>
          <cell r="B288" t="str">
            <v>SEÑAL VERTICAL DE TRANSITO TIPO 1 CON LAMINA RETRORREFLECTIVA TIPO III (75 X 75 ) CM</v>
          </cell>
          <cell r="C288" t="str">
            <v>Unidad</v>
          </cell>
          <cell r="D288">
            <v>520688</v>
          </cell>
        </row>
        <row r="289">
          <cell r="A289" t="str">
            <v>710.2</v>
          </cell>
          <cell r="B289" t="str">
            <v>SEÑAL VERTICAL DE TRANSITO TIPO 2 CON LAMINA RETRORREFLECTIVA TIPO (1.20X0.40 M)</v>
          </cell>
          <cell r="C289" t="str">
            <v>m2</v>
          </cell>
          <cell r="D289">
            <v>509907</v>
          </cell>
        </row>
        <row r="290">
          <cell r="A290" t="str">
            <v>720.1</v>
          </cell>
          <cell r="B290" t="str">
            <v>POSTE DE REFERENCIA.</v>
          </cell>
          <cell r="C290" t="str">
            <v>Unidad</v>
          </cell>
          <cell r="D290">
            <v>252379</v>
          </cell>
        </row>
        <row r="291">
          <cell r="A291" t="str">
            <v>730.1</v>
          </cell>
          <cell r="B291" t="str">
            <v>DEFENSA METÁLICA.</v>
          </cell>
          <cell r="C291" t="str">
            <v>m</v>
          </cell>
          <cell r="D291">
            <v>201932</v>
          </cell>
        </row>
        <row r="292">
          <cell r="A292" t="str">
            <v>730.2</v>
          </cell>
          <cell r="B292" t="str">
            <v>SECCIÓN FINAL.</v>
          </cell>
          <cell r="C292" t="str">
            <v>Unidad</v>
          </cell>
          <cell r="D292">
            <v>66058</v>
          </cell>
        </row>
        <row r="293">
          <cell r="A293" t="str">
            <v>730.3</v>
          </cell>
          <cell r="B293" t="str">
            <v>SECCIÓN DE TOPE.</v>
          </cell>
          <cell r="C293" t="str">
            <v>Unidad</v>
          </cell>
          <cell r="D293">
            <v>56902</v>
          </cell>
        </row>
        <row r="294">
          <cell r="A294" t="str">
            <v>730.4</v>
          </cell>
          <cell r="B294" t="str">
            <v>ELEMENTO ESPECIAL TIPO AMORTIGUADORES</v>
          </cell>
          <cell r="C294" t="str">
            <v>Unidad</v>
          </cell>
          <cell r="D294">
            <v>46263</v>
          </cell>
        </row>
        <row r="295">
          <cell r="A295" t="str">
            <v>731.1</v>
          </cell>
          <cell r="B295" t="str">
            <v>DEFENSA DE CONCRETO.</v>
          </cell>
          <cell r="C295" t="str">
            <v>m</v>
          </cell>
          <cell r="D295">
            <v>180576</v>
          </cell>
        </row>
        <row r="296">
          <cell r="A296" t="str">
            <v>740.1</v>
          </cell>
          <cell r="B296" t="str">
            <v>CAPTAFAROS.</v>
          </cell>
          <cell r="C296" t="str">
            <v>unidad</v>
          </cell>
          <cell r="D296">
            <v>19174</v>
          </cell>
        </row>
        <row r="297">
          <cell r="A297" t="str">
            <v>741.1</v>
          </cell>
          <cell r="B297" t="str">
            <v>DELINEADOR DE CORONA.</v>
          </cell>
          <cell r="C297" t="str">
            <v>Unidad</v>
          </cell>
          <cell r="D297">
            <v>51236</v>
          </cell>
        </row>
        <row r="298">
          <cell r="A298" t="str">
            <v>800.1</v>
          </cell>
          <cell r="B298" t="str">
            <v>CERCA DE ALAMBRE DE PUAS CON POSTES DE MADERA.</v>
          </cell>
          <cell r="C298" t="str">
            <v>m</v>
          </cell>
          <cell r="D298">
            <v>8140</v>
          </cell>
        </row>
        <row r="299">
          <cell r="A299" t="str">
            <v>800.2</v>
          </cell>
          <cell r="B299" t="str">
            <v>CERCA DE ALAMBRE DE PUAS CON POSTES DE CONCRETO.</v>
          </cell>
          <cell r="C299" t="str">
            <v>m</v>
          </cell>
          <cell r="D299">
            <v>17308</v>
          </cell>
        </row>
        <row r="300">
          <cell r="A300" t="str">
            <v>800.3</v>
          </cell>
          <cell r="B300" t="str">
            <v>CERCA DE MALLA CON POSTES DE MADERA.</v>
          </cell>
          <cell r="C300" t="str">
            <v>m</v>
          </cell>
          <cell r="D300">
            <v>53253</v>
          </cell>
        </row>
        <row r="301">
          <cell r="A301" t="str">
            <v>800.4</v>
          </cell>
          <cell r="B301" t="str">
            <v>CERCA DE MALLA CON POSTES DE CONCRETO.</v>
          </cell>
          <cell r="C301" t="str">
            <v>m</v>
          </cell>
          <cell r="D301">
            <v>62123</v>
          </cell>
        </row>
        <row r="302">
          <cell r="A302" t="str">
            <v>802.1</v>
          </cell>
          <cell r="B302" t="str">
            <v>PODA DE LA PARTE AEREA DE ARBOLES TIPO I</v>
          </cell>
          <cell r="C302" t="str">
            <v>Unidad</v>
          </cell>
          <cell r="D302">
            <v>348024</v>
          </cell>
        </row>
        <row r="303">
          <cell r="A303" t="str">
            <v>802.2</v>
          </cell>
          <cell r="B303" t="str">
            <v>PODA DE LA PARTE AEREA DE ARBOLES TIPO II</v>
          </cell>
          <cell r="C303" t="str">
            <v>Unidad</v>
          </cell>
          <cell r="D303">
            <v>70210</v>
          </cell>
        </row>
        <row r="304">
          <cell r="A304" t="str">
            <v>802.3</v>
          </cell>
          <cell r="B304" t="str">
            <v>PODA DE LA PARTE AEREA DE ARBOLES TIPO III</v>
          </cell>
          <cell r="C304" t="str">
            <v>Unidad</v>
          </cell>
          <cell r="D304">
            <v>44783</v>
          </cell>
        </row>
        <row r="305">
          <cell r="A305" t="str">
            <v>802.4</v>
          </cell>
          <cell r="B305" t="str">
            <v>PODA DE LA PARTE AEREA DE ARBOLES TIPO IV</v>
          </cell>
          <cell r="C305" t="str">
            <v>Unidad</v>
          </cell>
          <cell r="D305">
            <v>38137</v>
          </cell>
        </row>
        <row r="306">
          <cell r="A306" t="str">
            <v>802.5</v>
          </cell>
          <cell r="B306" t="str">
            <v>PODA DE LA PARTE RADICULAR DE ARBOLES TIPO I</v>
          </cell>
          <cell r="C306" t="str">
            <v>Unidad</v>
          </cell>
          <cell r="D306">
            <v>255623</v>
          </cell>
        </row>
        <row r="307">
          <cell r="A307" t="str">
            <v>802.6</v>
          </cell>
          <cell r="B307" t="str">
            <v>PODA DE LA PARTE RADFICULAR DE ARBOLES TIPO II</v>
          </cell>
          <cell r="C307" t="str">
            <v>Unidad</v>
          </cell>
          <cell r="D307">
            <v>249636</v>
          </cell>
        </row>
        <row r="308">
          <cell r="A308" t="str">
            <v>802.7</v>
          </cell>
          <cell r="B308" t="str">
            <v>PODA DE LA PARTE RADICULAR DE ARBOLES TIPO III</v>
          </cell>
          <cell r="C308" t="str">
            <v>Unidad</v>
          </cell>
          <cell r="D308">
            <v>163545</v>
          </cell>
        </row>
        <row r="309">
          <cell r="A309" t="str">
            <v>802.8</v>
          </cell>
          <cell r="B309" t="str">
            <v>PODA DE LA PARTE RADICULAR DE ARBOLES TIPO  IV</v>
          </cell>
          <cell r="C309" t="str">
            <v>Unidad</v>
          </cell>
          <cell r="D309">
            <v>140148</v>
          </cell>
        </row>
        <row r="310">
          <cell r="A310" t="str">
            <v>810.1</v>
          </cell>
          <cell r="B310" t="str">
            <v>PROTECCIÓN DE TALUDES CON BLOQUES DE CÉSPED.</v>
          </cell>
          <cell r="C310" t="str">
            <v>m2</v>
          </cell>
          <cell r="D310">
            <v>13632</v>
          </cell>
        </row>
        <row r="311">
          <cell r="A311" t="str">
            <v>810.2</v>
          </cell>
          <cell r="B311" t="str">
            <v>PROTECCIÓN DE TALUDES CON TIERRA ORGÁNICA.</v>
          </cell>
          <cell r="C311" t="str">
            <v>m2</v>
          </cell>
          <cell r="D311">
            <v>9403</v>
          </cell>
        </row>
        <row r="312">
          <cell r="A312" t="str">
            <v>810.3</v>
          </cell>
          <cell r="B312" t="str">
            <v>PROTECCIÓN DE TALUDES CON HIDROSIEMBRA CONTROLADA.</v>
          </cell>
          <cell r="C312" t="str">
            <v>m2</v>
          </cell>
          <cell r="D312">
            <v>4770</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28143</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33340</v>
          </cell>
        </row>
        <row r="315">
          <cell r="A315" t="str">
            <v>812.1</v>
          </cell>
          <cell r="B315" t="str">
            <v>RECUBRIMIENTO DE TALUDES CON MALLA Y MORTERO 1:4 DE E= 10 CM</v>
          </cell>
          <cell r="C315" t="str">
            <v>m2</v>
          </cell>
          <cell r="D315">
            <v>50103</v>
          </cell>
        </row>
        <row r="316">
          <cell r="A316" t="str">
            <v>820.1</v>
          </cell>
          <cell r="B316" t="str">
            <v>PLANTACIÓN DE ÁRBOLES (TIPO PAISAJÍSTICO)</v>
          </cell>
          <cell r="C316" t="str">
            <v>unidad</v>
          </cell>
          <cell r="D316">
            <v>63426</v>
          </cell>
        </row>
        <row r="317">
          <cell r="A317" t="str">
            <v>820.1.2</v>
          </cell>
          <cell r="B317" t="str">
            <v>PLANTACIÓN DE ÁRBOLES (REFORESTACIÓN PROTECTORA DENSIDAD 1100)</v>
          </cell>
          <cell r="C317" t="str">
            <v>Ha</v>
          </cell>
          <cell r="D317">
            <v>3328030</v>
          </cell>
        </row>
        <row r="318">
          <cell r="A318" t="str">
            <v>900.1</v>
          </cell>
          <cell r="B318" t="str">
            <v>TRANSPORTE DE MATERIALES PROVENIENTES DE LA EXCAVACION DE LA EXPLANACION, CANALES Y PRESTAMOS, ENTRE  CIEN METROS (100 M) Y MIL METROS (1000 M) DE DISTANCIA</v>
          </cell>
          <cell r="C318" t="str">
            <v>m3/e</v>
          </cell>
          <cell r="D318">
            <v>788</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967</v>
          </cell>
        </row>
        <row r="320">
          <cell r="A320" t="str">
            <v>900.3</v>
          </cell>
          <cell r="B320" t="str">
            <v>TRANSPORTE DE MATERIALES PROVENIENTES DE DERRUMBES, MEDIDO A PARTIR DE CIEN METROS (100 M)</v>
          </cell>
          <cell r="C320" t="str">
            <v>m3/km</v>
          </cell>
          <cell r="D320">
            <v>967</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 val="PR 1"/>
      <sheetName val="BASE"/>
    </sheetNames>
    <sheetDataSet>
      <sheetData sheetId="0"/>
      <sheetData sheetId="1" refreshError="1"/>
      <sheetData sheetId="2"/>
      <sheetData sheetId="3" refreshError="1">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PRESUPUESTO"/>
      <sheetName val="ESTADO VÍA-CRIT.TECNICO"/>
      <sheetName val="GCB2000"/>
      <sheetName val="Listas"/>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OCTUBRE"/>
      <sheetName val="OBRAS SES"/>
      <sheetName val="PUNITARIOS PARA 241201 2S.xls"/>
      <sheetName val="CLASIFICACION"/>
      <sheetName val=" Liquidacion de Obra por Tramos"/>
      <sheetName val="062"/>
      <sheetName val="LISTA DE PRECIOS"/>
      <sheetName val="Listado"/>
      <sheetName val="Cuadr."/>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c2.5y2.6"/>
      <sheetName val="PROGR_2"/>
      <sheetName val="PROGR_3"/>
      <sheetName val="devdics"/>
      <sheetName val="UNIT."/>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sheetData sheetId="22" refreshError="1"/>
      <sheetData sheetId="23" refreshError="1"/>
      <sheetData sheetId="24" refreshError="1"/>
      <sheetData sheetId="25" refreshError="1"/>
      <sheetData sheetId="26" refreshError="1"/>
      <sheetData sheetId="27"/>
      <sheetData sheetId="28"/>
      <sheetData sheetId="29" refreshError="1"/>
      <sheetData sheetId="3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MENU"/>
      <sheetName val="LISTADO PROVINCIAS"/>
      <sheetName val="ÍNDICE"/>
      <sheetName val="MATERIALES"/>
      <sheetName val="EQUIPOS"/>
      <sheetName val="TRANSPORTE"/>
      <sheetName val="MANO DE OBRA"/>
      <sheetName val="200.1"/>
      <sheetName val="200.2"/>
      <sheetName val="201.7"/>
      <sheetName val="201.8"/>
      <sheetName val="201.9"/>
      <sheetName val="201.10"/>
      <sheetName val="201.11"/>
      <sheetName val="201.14"/>
      <sheetName val="201.15"/>
      <sheetName val="201.16"/>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15.2"/>
      <sheetName val="415.3"/>
      <sheetName val="415.4"/>
      <sheetName val="420.1"/>
      <sheetName val="420.2"/>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1.1"/>
      <sheetName val="441.2"/>
      <sheetName val="441.3"/>
      <sheetName val="441.4"/>
      <sheetName val="450.1"/>
      <sheetName val="450.1P"/>
      <sheetName val="450.2"/>
      <sheetName val="450.2P"/>
      <sheetName val="450.3"/>
      <sheetName val="450.3P"/>
      <sheetName val="450.4"/>
      <sheetName val="450.4P"/>
      <sheetName val="450.5"/>
      <sheetName val="450.5P"/>
      <sheetName val="450.6"/>
      <sheetName val="450.6P"/>
      <sheetName val="450.7"/>
      <sheetName val="450.7P"/>
      <sheetName val="450.8P"/>
      <sheetName val="450.10P"/>
      <sheetName val="450.11P"/>
      <sheetName val="450.12P"/>
      <sheetName val="450.13P"/>
      <sheetName val="450.14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53.1P"/>
      <sheetName val="460.1.1"/>
      <sheetName val="460.1.2"/>
      <sheetName val="461.1"/>
      <sheetName val="461.2"/>
      <sheetName val="462.1.1"/>
      <sheetName val="462.1.2"/>
      <sheetName val="462.2.1"/>
      <sheetName val="462.2.2"/>
      <sheetName val="464.1.1"/>
      <sheetName val="464.1.2"/>
      <sheetName val="465.1"/>
      <sheetName val="465.2"/>
      <sheetName val="466.1"/>
      <sheetName val="466.2"/>
      <sheetName val="500.1.1"/>
      <sheetName val="500.1.2"/>
      <sheetName val="500.2"/>
      <sheetName val="501.1"/>
      <sheetName val="501.10"/>
      <sheetName val="501.20.1"/>
      <sheetName val="501.20.2"/>
      <sheetName val="501.20.3"/>
      <sheetName val="501.20.4"/>
      <sheetName val="505.1"/>
      <sheetName val="510.1"/>
      <sheetName val="600.1.1"/>
      <sheetName val="600.2.1"/>
      <sheetName val="600.2.2"/>
      <sheetName val="600.2.3"/>
      <sheetName val="600.2.4"/>
      <sheetName val="610.1"/>
      <sheetName val="610.3.1"/>
      <sheetName val="610.3.2"/>
      <sheetName val="610.3.3"/>
      <sheetName val="610.4.1"/>
      <sheetName val="610.4.2"/>
      <sheetName val="610.5"/>
      <sheetName val="610.6"/>
      <sheetName val="610.7"/>
      <sheetName val="620.1.1"/>
      <sheetName val="620.1.2"/>
      <sheetName val="620.2"/>
      <sheetName val="620.3"/>
      <sheetName val="621.1.1"/>
      <sheetName val="621.1.2"/>
      <sheetName val="621.2"/>
      <sheetName val="621.3"/>
      <sheetName val="621.4"/>
      <sheetName val="621.5.1"/>
      <sheetName val="621.5.2"/>
      <sheetName val="621.5.3P"/>
      <sheetName val="621.6"/>
      <sheetName val="621.7"/>
      <sheetName val="622.1"/>
      <sheetName val="622.2"/>
      <sheetName val="622.3"/>
      <sheetName val="622.4"/>
      <sheetName val="622.5"/>
      <sheetName val="623.1"/>
      <sheetName val="623.2"/>
      <sheetName val="630.1"/>
      <sheetName val="630.2"/>
      <sheetName val="630.3.1"/>
      <sheetName val="630.3.2"/>
      <sheetName val="630.4.1"/>
      <sheetName val="630.4.2"/>
      <sheetName val="630.5"/>
      <sheetName val="630.6"/>
      <sheetName val="630.7"/>
      <sheetName val="632.1"/>
      <sheetName val="632.2"/>
      <sheetName val="640.1"/>
      <sheetName val="640.2"/>
      <sheetName val="641.1"/>
      <sheetName val="642.1"/>
      <sheetName val="642.2.1"/>
      <sheetName val="642.2.2"/>
      <sheetName val="650.2"/>
      <sheetName val="650.3"/>
      <sheetName val="650.4"/>
      <sheetName val="660.1"/>
      <sheetName val="660.2"/>
      <sheetName val="660.3"/>
      <sheetName val="660.4"/>
      <sheetName val="661.1"/>
      <sheetName val="661.2"/>
      <sheetName val="661.3"/>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2.1"/>
      <sheetName val="683.1"/>
      <sheetName val="683.2"/>
      <sheetName val="683.3"/>
      <sheetName val="683.4"/>
      <sheetName val="683.5"/>
      <sheetName val="690.1.1"/>
      <sheetName val="690.1.2"/>
      <sheetName val="690.1.3"/>
      <sheetName val="700.1"/>
      <sheetName val="700.2"/>
      <sheetName val="700.3"/>
      <sheetName val="700.4"/>
      <sheetName val="701.1.1"/>
      <sheetName val="701.1.2"/>
      <sheetName val="710.1.1"/>
      <sheetName val="710.1.2"/>
      <sheetName val="710.1.3"/>
      <sheetName val="710.1.4"/>
      <sheetName val="710.1.5"/>
      <sheetName val="710.2.1"/>
      <sheetName val="710.2.2"/>
      <sheetName val="710.2.3"/>
      <sheetName val="710.2.4"/>
      <sheetName val="730.1.1"/>
      <sheetName val="730.1.2"/>
      <sheetName val="730.2"/>
      <sheetName val="730.3"/>
      <sheetName val="730.4"/>
      <sheetName val="731.1"/>
      <sheetName val="731.2"/>
      <sheetName val="740.1"/>
      <sheetName val="741.1.1"/>
      <sheetName val="741.1.2"/>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12.2"/>
      <sheetName val="820.1.1"/>
      <sheetName val="820.1.2"/>
      <sheetName val="900.1"/>
      <sheetName val="900.2.1"/>
      <sheetName val="900.2.2"/>
      <sheetName val="900.3.1"/>
      <sheetName val="900.3.2"/>
      <sheetName val="900.3.3"/>
    </sheetNames>
    <sheetDataSet>
      <sheetData sheetId="0"/>
      <sheetData sheetId="1"/>
      <sheetData sheetId="2"/>
      <sheetData sheetId="3"/>
      <sheetData sheetId="4">
        <row r="6">
          <cell r="C6" t="str">
            <v>B0010045</v>
          </cell>
          <cell r="D6" t="str">
            <v>kg</v>
          </cell>
          <cell r="E6" t="str">
            <v>Abrasivo para sandblasting (arena sílica, de cuarzo y/o abrasivo sintético)</v>
          </cell>
          <cell r="F6">
            <v>1531.0957299838719</v>
          </cell>
        </row>
        <row r="7">
          <cell r="C7" t="str">
            <v>B0020001</v>
          </cell>
          <cell r="D7" t="str">
            <v>kg</v>
          </cell>
          <cell r="E7" t="str">
            <v>Acero A-36 para estructura metálica</v>
          </cell>
          <cell r="F7">
            <v>5721.71360390677</v>
          </cell>
        </row>
        <row r="8">
          <cell r="C8" t="str">
            <v>B0020004</v>
          </cell>
          <cell r="D8" t="str">
            <v>kg</v>
          </cell>
          <cell r="E8" t="str">
            <v>Acero A-37</v>
          </cell>
          <cell r="F8">
            <v>5721.71360390677</v>
          </cell>
        </row>
        <row r="9">
          <cell r="C9" t="str">
            <v>B0020002</v>
          </cell>
          <cell r="D9" t="str">
            <v>kg</v>
          </cell>
          <cell r="E9" t="str">
            <v>Acero A-40</v>
          </cell>
          <cell r="F9">
            <v>4248.5988353975981</v>
          </cell>
        </row>
        <row r="10">
          <cell r="C10" t="str">
            <v>B0020003</v>
          </cell>
          <cell r="D10" t="str">
            <v>kg</v>
          </cell>
          <cell r="E10" t="str">
            <v>Acero de refuerzo PDR-60, Fy: 4200 kg/cm2</v>
          </cell>
          <cell r="F10">
            <v>4935.0858097902928</v>
          </cell>
        </row>
        <row r="11">
          <cell r="C11" t="str">
            <v>B0014905</v>
          </cell>
          <cell r="D11" t="str">
            <v>kg</v>
          </cell>
          <cell r="E11" t="str">
            <v>Adhesivo bituminoso para tacha</v>
          </cell>
          <cell r="F11">
            <v>94363.799503620467</v>
          </cell>
        </row>
        <row r="12">
          <cell r="C12" t="str">
            <v>B0014896</v>
          </cell>
          <cell r="D12" t="str">
            <v>kg</v>
          </cell>
          <cell r="E12" t="str">
            <v>Adhesivo epoxico para pega de concreto endurecido  y concreto fresco</v>
          </cell>
          <cell r="F12">
            <v>89779.483374076692</v>
          </cell>
        </row>
        <row r="13">
          <cell r="C13" t="str">
            <v>B003003</v>
          </cell>
          <cell r="D13" t="str">
            <v>kg</v>
          </cell>
          <cell r="E13" t="str">
            <v>Aditivo acelerante de fraguado para concreto hidraulico</v>
          </cell>
          <cell r="F13">
            <v>16435.589049003942</v>
          </cell>
        </row>
        <row r="14">
          <cell r="C14" t="str">
            <v>B0014899</v>
          </cell>
          <cell r="D14" t="str">
            <v>kg</v>
          </cell>
          <cell r="E14" t="str">
            <v>Aditivo acuoso acelerante de fraguado y resistencia del concreto</v>
          </cell>
          <cell r="F14">
            <v>16561.99759092812</v>
          </cell>
        </row>
        <row r="15">
          <cell r="C15" t="str">
            <v>B0030001</v>
          </cell>
          <cell r="D15" t="str">
            <v>kg</v>
          </cell>
          <cell r="E15" t="str">
            <v>Aditivo curador para pilotes</v>
          </cell>
          <cell r="F15">
            <v>12205.446992456405</v>
          </cell>
        </row>
        <row r="16">
          <cell r="C16" t="str">
            <v>B003004</v>
          </cell>
          <cell r="D16" t="str">
            <v>kg</v>
          </cell>
          <cell r="E16" t="str">
            <v xml:space="preserve">Aditivo inclusor de aire para concreto </v>
          </cell>
          <cell r="F16">
            <v>2970.6007352181009</v>
          </cell>
        </row>
        <row r="17">
          <cell r="C17" t="str">
            <v>B003007</v>
          </cell>
          <cell r="D17" t="str">
            <v>kg</v>
          </cell>
          <cell r="E17" t="str">
            <v>Aditivo para modificar la reología</v>
          </cell>
          <cell r="F17">
            <v>11236.3148377044</v>
          </cell>
        </row>
        <row r="18">
          <cell r="C18" t="str">
            <v>B003009</v>
          </cell>
          <cell r="D18" t="str">
            <v>kg</v>
          </cell>
          <cell r="E18" t="str">
            <v>Aditivo retardante de fraguado</v>
          </cell>
          <cell r="F18">
            <v>8118.2079631121278</v>
          </cell>
        </row>
        <row r="19">
          <cell r="C19" t="str">
            <v>B003010</v>
          </cell>
          <cell r="D19" t="str">
            <v>kg</v>
          </cell>
          <cell r="E19" t="str">
            <v>Aditivos mejoradores de adherencia</v>
          </cell>
          <cell r="F19">
            <v>22749.406548249313</v>
          </cell>
        </row>
        <row r="20">
          <cell r="C20" t="str">
            <v>B0043090</v>
          </cell>
          <cell r="D20" t="str">
            <v>u</v>
          </cell>
          <cell r="E20" t="str">
            <v>Adoquín grama 20cm x 20cm e=8cm</v>
          </cell>
          <cell r="F20">
            <v>9092.4148493668217</v>
          </cell>
        </row>
        <row r="21">
          <cell r="C21" t="str">
            <v>B0043080</v>
          </cell>
          <cell r="D21" t="str">
            <v>m2</v>
          </cell>
          <cell r="E21" t="str">
            <v>Adoquín rectangular biselado de 10cm x 20cm e=8cm</v>
          </cell>
          <cell r="F21">
            <v>61557.342769005183</v>
          </cell>
        </row>
        <row r="22">
          <cell r="C22" t="str">
            <v>B0053101</v>
          </cell>
          <cell r="D22" t="str">
            <v>m3</v>
          </cell>
          <cell r="E22" t="str">
            <v>Agregado fino para concreto (tamaño máximo 4,75mm - arena natural o trituración de roca, gravas, y/o escorias)</v>
          </cell>
          <cell r="F22">
            <v>52494.710742304182</v>
          </cell>
        </row>
        <row r="23">
          <cell r="C23" t="str">
            <v>B0053161</v>
          </cell>
          <cell r="D23" t="str">
            <v>m3</v>
          </cell>
          <cell r="E23" t="str">
            <v>Agregado fino para lechada asfáltica (trituración de piedra de cantera o grava natural - cantidad max de arena: 25% total de la mezcla de agregados)</v>
          </cell>
          <cell r="F23">
            <v>54135.170453001185</v>
          </cell>
        </row>
        <row r="24">
          <cell r="C24" t="str">
            <v>B0053192</v>
          </cell>
          <cell r="D24" t="str">
            <v>m3</v>
          </cell>
          <cell r="E24" t="str">
            <v>Agregado fino para mezcla asfáltica (arena de trituración de roca de cantera o de grava natural y arena natural - cantidad máxima de arena natural: 50% del agregado fino)</v>
          </cell>
          <cell r="F24">
            <v>52494.710742304182</v>
          </cell>
        </row>
        <row r="25">
          <cell r="C25" t="str">
            <v>B0053102</v>
          </cell>
          <cell r="D25" t="str">
            <v>m3</v>
          </cell>
          <cell r="E25" t="str">
            <v>Agregado fino tamaño No. 2 -  NTC 2240</v>
          </cell>
          <cell r="F25">
            <v>51947.890838738502</v>
          </cell>
        </row>
        <row r="26">
          <cell r="C26" t="str">
            <v>B0053103</v>
          </cell>
          <cell r="D26" t="str">
            <v>m3</v>
          </cell>
          <cell r="E26" t="str">
            <v>Agregado grueso (grava, grava triturada y/o roca triturada)</v>
          </cell>
          <cell r="F26">
            <v>56869.269970829526</v>
          </cell>
        </row>
        <row r="27">
          <cell r="C27" t="str">
            <v>B0053193</v>
          </cell>
          <cell r="D27" t="str">
            <v>m3</v>
          </cell>
          <cell r="E27" t="str">
            <v>Agregado grueso para mezcla asfáltica (trituración de roca y/o de grava)</v>
          </cell>
          <cell r="F27">
            <v>56869.269970829526</v>
          </cell>
        </row>
        <row r="28">
          <cell r="C28" t="str">
            <v>B0053100</v>
          </cell>
          <cell r="D28" t="str">
            <v>m3</v>
          </cell>
          <cell r="E28" t="str">
            <v>Agregado para concreto hidráulico</v>
          </cell>
          <cell r="F28">
            <v>49213.791320910161</v>
          </cell>
        </row>
        <row r="29">
          <cell r="C29" t="str">
            <v>B0053160</v>
          </cell>
          <cell r="D29" t="str">
            <v>m3</v>
          </cell>
          <cell r="E29" t="str">
            <v>Agregado para lechada asfáltica gradación tipo LA 10</v>
          </cell>
          <cell r="F29">
            <v>41558.312670990803</v>
          </cell>
        </row>
        <row r="30">
          <cell r="C30" t="str">
            <v>B0053150</v>
          </cell>
          <cell r="D30" t="str">
            <v>m3</v>
          </cell>
          <cell r="E30" t="str">
            <v>Agregado para lechada asfáltica gradación tipo LA 13</v>
          </cell>
          <cell r="F30">
            <v>47026.511706647492</v>
          </cell>
        </row>
        <row r="31">
          <cell r="C31" t="str">
            <v>B0053180</v>
          </cell>
          <cell r="D31" t="str">
            <v>m3</v>
          </cell>
          <cell r="E31" t="str">
            <v>Agregado para lechada asfáltica gradación tipo LA 3</v>
          </cell>
          <cell r="F31">
            <v>48120.15151377883</v>
          </cell>
        </row>
        <row r="32">
          <cell r="C32" t="str">
            <v>B0053170</v>
          </cell>
          <cell r="D32" t="str">
            <v>m3</v>
          </cell>
          <cell r="E32" t="str">
            <v>Agregado para lechada asfáltica gradación tipo LA 5</v>
          </cell>
          <cell r="F32">
            <v>46698.419764508086</v>
          </cell>
        </row>
        <row r="33">
          <cell r="C33" t="str">
            <v>B0053111</v>
          </cell>
          <cell r="D33" t="str">
            <v>m3</v>
          </cell>
          <cell r="E33" t="str">
            <v>Agregado para tratamiento superficial doble tipo TSD-10</v>
          </cell>
          <cell r="F33">
            <v>49213.791320910161</v>
          </cell>
        </row>
        <row r="34">
          <cell r="C34" t="str">
            <v>B0053112</v>
          </cell>
          <cell r="D34" t="str">
            <v>m3</v>
          </cell>
          <cell r="E34" t="str">
            <v>Agregado para tratamiento superficial doble tipo TSD-25</v>
          </cell>
          <cell r="F34">
            <v>48120.15151377883</v>
          </cell>
        </row>
        <row r="35">
          <cell r="C35" t="str">
            <v>B0053121</v>
          </cell>
          <cell r="D35" t="str">
            <v>m3</v>
          </cell>
          <cell r="E35" t="str">
            <v>Agregado para tratamiento superficial tipo TSS-13 / TSD-13</v>
          </cell>
          <cell r="F35">
            <v>50307.431128041506</v>
          </cell>
        </row>
        <row r="36">
          <cell r="C36" t="str">
            <v>B0053122</v>
          </cell>
          <cell r="D36" t="str">
            <v>m3</v>
          </cell>
          <cell r="E36" t="str">
            <v>Agregado para tratamiento superficial tipo TSS-19/TSD-19</v>
          </cell>
          <cell r="F36">
            <v>49213.791320910161</v>
          </cell>
        </row>
        <row r="37">
          <cell r="C37" t="str">
            <v>B0053194</v>
          </cell>
          <cell r="D37" t="str">
            <v>m3</v>
          </cell>
          <cell r="E37" t="str">
            <v>Agregado pétreo para mezcla asfáltica tipo MAF-19</v>
          </cell>
          <cell r="F37">
            <v>60150.189392223539</v>
          </cell>
        </row>
        <row r="38">
          <cell r="C38" t="str">
            <v>B0053195</v>
          </cell>
          <cell r="D38" t="str">
            <v>m3</v>
          </cell>
          <cell r="E38" t="str">
            <v>Agregado pétreo para mezcla asfáltica tipo MAF-25</v>
          </cell>
          <cell r="F38">
            <v>60150.189392223539</v>
          </cell>
        </row>
        <row r="39">
          <cell r="C39" t="str">
            <v>B0053196</v>
          </cell>
          <cell r="D39" t="str">
            <v>m3</v>
          </cell>
          <cell r="E39" t="str">
            <v>Agregado pétreo para mezcla asfáltica tipo MAF-38</v>
          </cell>
          <cell r="F39">
            <v>60150.189392223539</v>
          </cell>
        </row>
        <row r="40">
          <cell r="C40" t="str">
            <v>B0053197</v>
          </cell>
          <cell r="D40" t="str">
            <v>m3</v>
          </cell>
          <cell r="E40" t="str">
            <v>Agregado pétreo para mezcla asfáltica tipo MDF-19</v>
          </cell>
          <cell r="F40">
            <v>60150.189392223539</v>
          </cell>
        </row>
        <row r="41">
          <cell r="C41" t="str">
            <v>B0053198</v>
          </cell>
          <cell r="D41" t="str">
            <v>m3</v>
          </cell>
          <cell r="E41" t="str">
            <v>Agregado pétreo para mezcla asfáltica tipo MDF-25</v>
          </cell>
          <cell r="F41">
            <v>60150.189392223539</v>
          </cell>
        </row>
        <row r="42">
          <cell r="C42" t="str">
            <v>B0053199</v>
          </cell>
          <cell r="D42" t="str">
            <v>m3</v>
          </cell>
          <cell r="E42" t="str">
            <v>Agregado pétreo para mezcla asfáltica tipo MDF-38</v>
          </cell>
          <cell r="F42">
            <v>60150.189392223539</v>
          </cell>
        </row>
        <row r="43">
          <cell r="C43" t="str">
            <v>B0053191</v>
          </cell>
          <cell r="D43" t="str">
            <v>m3</v>
          </cell>
          <cell r="E43" t="str">
            <v>Agregado pétreo para triturar (crudo) para mezcla asfáltica</v>
          </cell>
          <cell r="F43">
            <v>24060.075756889415</v>
          </cell>
        </row>
        <row r="44">
          <cell r="C44" t="str">
            <v>B0063200</v>
          </cell>
          <cell r="D44" t="str">
            <v>L</v>
          </cell>
          <cell r="E44" t="str">
            <v>Agua</v>
          </cell>
          <cell r="F44">
            <v>53.11283274124979</v>
          </cell>
        </row>
        <row r="45">
          <cell r="C45" t="str">
            <v>B0073210</v>
          </cell>
          <cell r="D45" t="str">
            <v>m</v>
          </cell>
          <cell r="E45" t="str">
            <v>Alambre de púa calibre 12 (350 m)</v>
          </cell>
          <cell r="F45">
            <v>750.97491051276347</v>
          </cell>
        </row>
        <row r="46">
          <cell r="C46" t="str">
            <v>B0073223</v>
          </cell>
          <cell r="D46" t="str">
            <v>kg</v>
          </cell>
          <cell r="E46" t="str">
            <v>Alambre dulce galvanizado calibre 9</v>
          </cell>
          <cell r="F46">
            <v>10132.201173584905</v>
          </cell>
        </row>
        <row r="47">
          <cell r="C47" t="str">
            <v>B0073211</v>
          </cell>
          <cell r="D47" t="str">
            <v>kg</v>
          </cell>
          <cell r="E47" t="str">
            <v>Alambre galvanizado aleación Zn-5A1-Mm y PVC</v>
          </cell>
          <cell r="F47">
            <v>11920.236674805768</v>
          </cell>
        </row>
        <row r="48">
          <cell r="C48" t="str">
            <v>B0073220</v>
          </cell>
          <cell r="D48" t="str">
            <v>kg</v>
          </cell>
          <cell r="E48" t="str">
            <v>Alambre galvanizado calibre 12</v>
          </cell>
          <cell r="F48">
            <v>10132.201173584905</v>
          </cell>
        </row>
        <row r="49">
          <cell r="C49" t="str">
            <v>B0073221</v>
          </cell>
          <cell r="D49" t="str">
            <v>kg</v>
          </cell>
          <cell r="E49" t="str">
            <v>Alambre galvanizado zinc y PVC</v>
          </cell>
          <cell r="F49">
            <v>8224.9633056159819</v>
          </cell>
        </row>
        <row r="50">
          <cell r="C50" t="str">
            <v>B0073230</v>
          </cell>
          <cell r="D50" t="str">
            <v>kg</v>
          </cell>
          <cell r="E50" t="str">
            <v>Alambre negro para amarre calibre 18</v>
          </cell>
          <cell r="F50">
            <v>8440.123577596225</v>
          </cell>
        </row>
        <row r="51">
          <cell r="C51" t="str">
            <v>B031001</v>
          </cell>
          <cell r="D51" t="str">
            <v>u</v>
          </cell>
          <cell r="E51" t="str">
            <v>Almohadillas de neopreno para puentes dureza 60 (35cmx45cmx5cm con laminas de 3mm)</v>
          </cell>
          <cell r="F51">
            <v>793564.73541287321</v>
          </cell>
        </row>
        <row r="52">
          <cell r="C52" t="str">
            <v>B031002</v>
          </cell>
          <cell r="D52" t="str">
            <v>u</v>
          </cell>
          <cell r="E52" t="str">
            <v>Almohadillas simples de neopreno para apoyo de panel de concreto</v>
          </cell>
          <cell r="F52">
            <v>508356.30955106544</v>
          </cell>
        </row>
        <row r="53">
          <cell r="C53" t="str">
            <v>B026011</v>
          </cell>
          <cell r="D53" t="str">
            <v>u</v>
          </cell>
          <cell r="E53" t="str">
            <v>Amortiguador de impacto (para defensas metálicas)</v>
          </cell>
          <cell r="F53">
            <v>32095.838293471938</v>
          </cell>
        </row>
        <row r="54">
          <cell r="C54" t="str">
            <v>B0113260</v>
          </cell>
          <cell r="D54" t="str">
            <v>u</v>
          </cell>
          <cell r="E54" t="str">
            <v>Anclaje para fijación del manto de refuerzo de vegetacion.</v>
          </cell>
          <cell r="F54">
            <v>1727.0754108659087</v>
          </cell>
        </row>
        <row r="55">
          <cell r="C55" t="str">
            <v>B0013770</v>
          </cell>
          <cell r="D55" t="str">
            <v>u</v>
          </cell>
          <cell r="E55" t="str">
            <v>Anclajes o cuñas para el tensionamiento</v>
          </cell>
          <cell r="F55">
            <v>6737.9137804339607</v>
          </cell>
        </row>
        <row r="56">
          <cell r="C56" t="str">
            <v>B0013270</v>
          </cell>
          <cell r="D56" t="str">
            <v>kg</v>
          </cell>
          <cell r="E56" t="str">
            <v>Anfo</v>
          </cell>
          <cell r="F56">
            <v>7761.5475388453497</v>
          </cell>
        </row>
        <row r="57">
          <cell r="C57" t="str">
            <v>B0013280</v>
          </cell>
          <cell r="D57" t="str">
            <v>m</v>
          </cell>
          <cell r="E57" t="str">
            <v>Angulo de 1-1/2" x 1/4" (cerramiento en malla)</v>
          </cell>
          <cell r="F57">
            <v>26224.520684572693</v>
          </cell>
        </row>
        <row r="58">
          <cell r="C58" t="str">
            <v>B031003</v>
          </cell>
          <cell r="D58" t="str">
            <v>u</v>
          </cell>
          <cell r="E58" t="str">
            <v>Apoyo elástomérico para puentes tipo 3, reforzado con acero o tela, dureza 60. (alto: 25-35cm, lados: 35-70cm)</v>
          </cell>
          <cell r="F58">
            <v>837762.30063120369</v>
          </cell>
        </row>
        <row r="59">
          <cell r="C59" t="str">
            <v>B0303300</v>
          </cell>
          <cell r="D59" t="str">
            <v>u</v>
          </cell>
          <cell r="E59" t="str">
            <v>Árbol tipo protector de 0.60 m (especie nativa)</v>
          </cell>
          <cell r="F59">
            <v>23605.703440555466</v>
          </cell>
        </row>
        <row r="60">
          <cell r="C60" t="str">
            <v>B0303310</v>
          </cell>
          <cell r="D60" t="str">
            <v>u</v>
          </cell>
          <cell r="E60" t="str">
            <v>Árbol tipo paisajístico de 1.20m (especie nativa)</v>
          </cell>
          <cell r="F60">
            <v>29212.058007687385</v>
          </cell>
        </row>
        <row r="61">
          <cell r="C61" t="str">
            <v>B0093320</v>
          </cell>
          <cell r="D61" t="str">
            <v>m3</v>
          </cell>
          <cell r="E61" t="str">
            <v>Arena fina de rio para sello de juntas</v>
          </cell>
          <cell r="F61">
            <v>53588.350549435512</v>
          </cell>
        </row>
        <row r="62">
          <cell r="C62" t="str">
            <v>B009111</v>
          </cell>
          <cell r="D62" t="str">
            <v>m3</v>
          </cell>
          <cell r="E62" t="str">
            <v>Arena de trituración y/o arena natural</v>
          </cell>
          <cell r="F62">
            <v>60150.189392223539</v>
          </cell>
        </row>
        <row r="63">
          <cell r="C63" t="str">
            <v>B0093350</v>
          </cell>
          <cell r="D63" t="str">
            <v>m3</v>
          </cell>
          <cell r="E63" t="str">
            <v>Arena lavada</v>
          </cell>
          <cell r="F63">
            <v>52494.710742304182</v>
          </cell>
        </row>
        <row r="64">
          <cell r="C64" t="str">
            <v>B0093330</v>
          </cell>
          <cell r="D64" t="str">
            <v>m3</v>
          </cell>
          <cell r="E64" t="str">
            <v>Arena media de rio para capa de soporte</v>
          </cell>
          <cell r="F64">
            <v>49213.791320910161</v>
          </cell>
        </row>
        <row r="65">
          <cell r="C65" t="str">
            <v>B0013281</v>
          </cell>
          <cell r="D65" t="str">
            <v>m</v>
          </cell>
          <cell r="E65" t="str">
            <v>Armadura de acero galvanizado A-663</v>
          </cell>
          <cell r="F65">
            <v>5721.71360390677</v>
          </cell>
        </row>
        <row r="66">
          <cell r="C66" t="str">
            <v>B008010</v>
          </cell>
          <cell r="D66" t="str">
            <v>gl</v>
          </cell>
          <cell r="E66" t="str">
            <v>Asfalto líquido MC 70</v>
          </cell>
          <cell r="F66">
            <v>15446.280579936916</v>
          </cell>
        </row>
        <row r="67">
          <cell r="C67" t="str">
            <v>B008011</v>
          </cell>
          <cell r="D67" t="str">
            <v>gl</v>
          </cell>
          <cell r="E67" t="str">
            <v>Asfalto líquido MC-30</v>
          </cell>
          <cell r="F67">
            <v>14042.073254488108</v>
          </cell>
        </row>
        <row r="68">
          <cell r="C68" t="str">
            <v>B008009</v>
          </cell>
          <cell r="D68" t="str">
            <v>gl</v>
          </cell>
          <cell r="E68" t="str">
            <v>Asfalto líquido RC 250</v>
          </cell>
          <cell r="F68">
            <v>14042.073254488108</v>
          </cell>
        </row>
        <row r="69">
          <cell r="C69" t="str">
            <v>B0010090</v>
          </cell>
          <cell r="D69" t="str">
            <v>u</v>
          </cell>
          <cell r="E69" t="str">
            <v xml:space="preserve">Baño portátil sencillo </v>
          </cell>
          <cell r="F69">
            <v>3835926.8090902627</v>
          </cell>
        </row>
        <row r="70">
          <cell r="C70" t="str">
            <v>B0013381</v>
          </cell>
          <cell r="D70" t="str">
            <v>kg</v>
          </cell>
          <cell r="E70" t="str">
            <v>Barras de amarre corrugadas fy= 420 MPa</v>
          </cell>
          <cell r="F70">
            <v>5721.71360390677</v>
          </cell>
        </row>
        <row r="71">
          <cell r="C71" t="str">
            <v>B0013380</v>
          </cell>
          <cell r="D71" t="str">
            <v>kg</v>
          </cell>
          <cell r="E71" t="str">
            <v>Barras de transferencia de carga (1'')</v>
          </cell>
          <cell r="F71">
            <v>5721.71360390677</v>
          </cell>
        </row>
        <row r="72">
          <cell r="C72" t="str">
            <v>B0013390</v>
          </cell>
          <cell r="D72" t="str">
            <v>kg</v>
          </cell>
          <cell r="E72" t="str">
            <v>Barras de unión de 1/2"</v>
          </cell>
          <cell r="F72">
            <v>5721.71360390677</v>
          </cell>
        </row>
        <row r="73">
          <cell r="C73" t="str">
            <v>B0010016</v>
          </cell>
          <cell r="D73" t="str">
            <v>u</v>
          </cell>
          <cell r="E73" t="str">
            <v>Barrera tipo maletín plástico de 2,00x1,40x0,50 m</v>
          </cell>
          <cell r="F73">
            <v>636173.70772296982</v>
          </cell>
        </row>
        <row r="74">
          <cell r="C74" t="str">
            <v>B0013410</v>
          </cell>
          <cell r="D74" t="str">
            <v>kg</v>
          </cell>
          <cell r="E74" t="str">
            <v>Bentonita</v>
          </cell>
          <cell r="F74">
            <v>7874.2066113456267</v>
          </cell>
        </row>
        <row r="75">
          <cell r="C75" t="str">
            <v>B0013430</v>
          </cell>
          <cell r="D75" t="str">
            <v>m3</v>
          </cell>
          <cell r="E75" t="str">
            <v>Bolsacreto de 1m3</v>
          </cell>
          <cell r="F75">
            <v>37420.501150686199</v>
          </cell>
        </row>
        <row r="76">
          <cell r="C76" t="str">
            <v>B0013437</v>
          </cell>
          <cell r="D76" t="str">
            <v>u</v>
          </cell>
          <cell r="E76" t="str">
            <v>Bordillo o sardinel prefabricado en concreto de 21 MPa</v>
          </cell>
          <cell r="F76">
            <v>30914.210487847195</v>
          </cell>
        </row>
        <row r="77">
          <cell r="C77" t="str">
            <v>B0013438</v>
          </cell>
          <cell r="D77" t="str">
            <v>u</v>
          </cell>
          <cell r="E77" t="str">
            <v>Bordillo prefabricado en concreto Ref.A80 NTC-4109, 0,20 x 0,35 x 0.80 m</v>
          </cell>
          <cell r="F77">
            <v>31270.000634126762</v>
          </cell>
        </row>
        <row r="78">
          <cell r="C78" t="str">
            <v>B0013436</v>
          </cell>
          <cell r="D78" t="str">
            <v>u</v>
          </cell>
          <cell r="E78" t="str">
            <v>Bordillo prefabricado en concreto Ref.A85 NTC-4109, 0,20 x 0,35 x 0.80 m</v>
          </cell>
          <cell r="F78">
            <v>30914.210487847195</v>
          </cell>
        </row>
        <row r="79">
          <cell r="C79" t="str">
            <v>B0013432</v>
          </cell>
          <cell r="D79" t="str">
            <v>u</v>
          </cell>
          <cell r="E79" t="str">
            <v>Botella de gas propano (40 lb) (5% de oxígeno)</v>
          </cell>
          <cell r="F79">
            <v>63853.42780670253</v>
          </cell>
        </row>
        <row r="80">
          <cell r="C80" t="str">
            <v>B0013434</v>
          </cell>
          <cell r="D80" t="str">
            <v>u</v>
          </cell>
          <cell r="E80" t="str">
            <v>Botella de oxígeno (1800 lb)</v>
          </cell>
          <cell r="F80">
            <v>98760.361769423907</v>
          </cell>
        </row>
        <row r="81">
          <cell r="C81" t="str">
            <v>B0320001</v>
          </cell>
          <cell r="D81" t="str">
            <v>m</v>
          </cell>
          <cell r="E81" t="str">
            <v>Cable de 1/2" (para anclajes)</v>
          </cell>
          <cell r="F81">
            <v>10132.201173584905</v>
          </cell>
        </row>
        <row r="82">
          <cell r="C82" t="str">
            <v>B0013451</v>
          </cell>
          <cell r="D82" t="str">
            <v>kg</v>
          </cell>
          <cell r="E82" t="str">
            <v>Cal hidratada</v>
          </cell>
          <cell r="F82">
            <v>1017.8779323567516</v>
          </cell>
        </row>
        <row r="83">
          <cell r="C83" t="str">
            <v>B0013450</v>
          </cell>
          <cell r="D83" t="str">
            <v>kg</v>
          </cell>
          <cell r="E83" t="str">
            <v>Cal viva</v>
          </cell>
          <cell r="F83">
            <v>1017.8779323567516</v>
          </cell>
        </row>
        <row r="84">
          <cell r="C84" t="str">
            <v>B0013460</v>
          </cell>
          <cell r="D84" t="str">
            <v>kg</v>
          </cell>
          <cell r="E84" t="str">
            <v>Camisa metálica para pilote calibre 36</v>
          </cell>
          <cell r="F84">
            <v>11991.337906511819</v>
          </cell>
        </row>
        <row r="85">
          <cell r="C85" t="str">
            <v>B0013461</v>
          </cell>
          <cell r="D85" t="str">
            <v>kg</v>
          </cell>
          <cell r="E85" t="str">
            <v>Camisa metalica para pilote D=1 m calibre 36</v>
          </cell>
          <cell r="F85">
            <v>11991.337906511819</v>
          </cell>
        </row>
        <row r="86">
          <cell r="C86" t="str">
            <v>B0010060</v>
          </cell>
          <cell r="D86" t="str">
            <v>u</v>
          </cell>
          <cell r="E86" t="str">
            <v>Canal drenante prefabricado (polímeros) para aguas lluvias  (0.32x0.40x1.0m)</v>
          </cell>
          <cell r="F86">
            <v>2217193.8322120584</v>
          </cell>
        </row>
        <row r="87">
          <cell r="C87" t="str">
            <v>B0010061</v>
          </cell>
          <cell r="D87" t="str">
            <v>u</v>
          </cell>
          <cell r="E87" t="str">
            <v>Canal drenante prefabricado en concreto, para aguas lluvias C-32 (0.32x0.40x1.0m)</v>
          </cell>
          <cell r="F87">
            <v>29931.551988598854</v>
          </cell>
        </row>
        <row r="88">
          <cell r="C88" t="str">
            <v>B0010062</v>
          </cell>
          <cell r="D88" t="str">
            <v>u</v>
          </cell>
          <cell r="E88" t="str">
            <v>Canal drenante prefabricado en concreto, para aguas lluvias C-45 (0.45x0.40x1.0m)</v>
          </cell>
          <cell r="F88">
            <v>33320.029572213818</v>
          </cell>
        </row>
        <row r="89">
          <cell r="C89" t="str">
            <v>B0013480</v>
          </cell>
          <cell r="D89" t="str">
            <v>u</v>
          </cell>
          <cell r="E89" t="str">
            <v>Captafaro de cara rectangular o trapezoide en metal, plástico u otros. L1:15cm - L2:5.5cm - H:8cm</v>
          </cell>
          <cell r="F89">
            <v>9442.2813762221867</v>
          </cell>
        </row>
        <row r="90">
          <cell r="C90" t="str">
            <v>B0013484</v>
          </cell>
          <cell r="D90" t="str">
            <v>u</v>
          </cell>
          <cell r="E90" t="str">
            <v>Celda especial de carga Osterberg (prueba pilotes)</v>
          </cell>
          <cell r="F90">
            <v>15006640.30371226</v>
          </cell>
        </row>
        <row r="91">
          <cell r="C91" t="str">
            <v>B0103501</v>
          </cell>
          <cell r="D91" t="str">
            <v>kg</v>
          </cell>
          <cell r="E91" t="str">
            <v>Cemento Asfáltico de penetración 40-50</v>
          </cell>
          <cell r="F91">
            <v>2224.787464130718</v>
          </cell>
        </row>
        <row r="92">
          <cell r="C92" t="str">
            <v>B0103490</v>
          </cell>
          <cell r="D92" t="str">
            <v>kg</v>
          </cell>
          <cell r="E92" t="str">
            <v>Cemento Asfáltico de penetración 60-70</v>
          </cell>
          <cell r="F92">
            <v>2120.091583465743</v>
          </cell>
        </row>
        <row r="93">
          <cell r="C93" t="str">
            <v>B0103500</v>
          </cell>
          <cell r="D93" t="str">
            <v>kg</v>
          </cell>
          <cell r="E93" t="str">
            <v>Cemento Asfáltico de penetración 80-100</v>
          </cell>
          <cell r="F93">
            <v>2133.1785685488649</v>
          </cell>
        </row>
        <row r="94">
          <cell r="C94" t="str">
            <v>B0103551</v>
          </cell>
          <cell r="D94" t="str">
            <v>kg</v>
          </cell>
          <cell r="E94" t="str">
            <v>Cemento asfáltico modificado con GCR tipo I</v>
          </cell>
          <cell r="F94">
            <v>2604.3100315412521</v>
          </cell>
        </row>
        <row r="95">
          <cell r="C95" t="str">
            <v>B0103552</v>
          </cell>
          <cell r="D95" t="str">
            <v>kg</v>
          </cell>
          <cell r="E95" t="str">
            <v>Cemento asfáltico modificado con GCR tipo II</v>
          </cell>
          <cell r="F95">
            <v>2604.3100315412521</v>
          </cell>
        </row>
        <row r="96">
          <cell r="C96" t="str">
            <v>B0103553</v>
          </cell>
          <cell r="D96" t="str">
            <v>kg</v>
          </cell>
          <cell r="E96" t="str">
            <v>Cemento asfaltico modificado con GCR tipo III</v>
          </cell>
          <cell r="F96">
            <v>2604.3100315412521</v>
          </cell>
        </row>
        <row r="97">
          <cell r="C97" t="str">
            <v>B0103510</v>
          </cell>
          <cell r="D97" t="str">
            <v>kg</v>
          </cell>
          <cell r="E97" t="str">
            <v>Cemento asfáltico modificado con polímeros CAM-1 (tipo I)</v>
          </cell>
          <cell r="F97">
            <v>2691.9928315981688</v>
          </cell>
        </row>
        <row r="98">
          <cell r="C98" t="str">
            <v>B0103520</v>
          </cell>
          <cell r="D98" t="str">
            <v>kg</v>
          </cell>
          <cell r="E98" t="str">
            <v>Cemento asfáltico modificado con polímeros CAM-2 (tipo II)</v>
          </cell>
          <cell r="F98">
            <v>2691.9928315981688</v>
          </cell>
        </row>
        <row r="99">
          <cell r="C99" t="str">
            <v>B0103530</v>
          </cell>
          <cell r="D99" t="str">
            <v>kg</v>
          </cell>
          <cell r="E99" t="str">
            <v>Cemento asfáltico modificado con polímeros CAM-3 (tipo III)</v>
          </cell>
          <cell r="F99">
            <v>2774.4408376218362</v>
          </cell>
        </row>
        <row r="100">
          <cell r="C100" t="str">
            <v>B0103540</v>
          </cell>
          <cell r="D100" t="str">
            <v>kg</v>
          </cell>
          <cell r="E100" t="str">
            <v>Cemento asfáltico modificado con polímeros CAM-4 (tipo IV)</v>
          </cell>
          <cell r="F100">
            <v>2774.4408376218362</v>
          </cell>
        </row>
        <row r="101">
          <cell r="C101" t="str">
            <v>B0103550</v>
          </cell>
          <cell r="D101" t="str">
            <v>kg</v>
          </cell>
          <cell r="E101" t="str">
            <v>Cemento asfáltico modificado con polímeros CAM-5 (tipo V)</v>
          </cell>
          <cell r="F101">
            <v>2879.1367182868116</v>
          </cell>
        </row>
        <row r="102">
          <cell r="C102" t="str">
            <v>B0103554</v>
          </cell>
          <cell r="D102" t="str">
            <v>kg</v>
          </cell>
          <cell r="E102" t="str">
            <v>Cemento asfáltico modificado con polímeros CAM-6 (tipo VI)</v>
          </cell>
          <cell r="F102">
            <v>2879.1367182868116</v>
          </cell>
        </row>
        <row r="103">
          <cell r="C103" t="str">
            <v>B0103558</v>
          </cell>
          <cell r="D103" t="str">
            <v>kg</v>
          </cell>
          <cell r="E103" t="str">
            <v>Cemento hidráulico adicionado, ASTM C595 tipo IP</v>
          </cell>
          <cell r="F103">
            <v>612.7938238696579</v>
          </cell>
        </row>
        <row r="104">
          <cell r="C104" t="str">
            <v>B0103560</v>
          </cell>
          <cell r="D104" t="str">
            <v>kg</v>
          </cell>
          <cell r="E104" t="str">
            <v>Cemento hidraulico NTC 121 tipo ARS</v>
          </cell>
          <cell r="F104">
            <v>612.7938238696579</v>
          </cell>
        </row>
        <row r="105">
          <cell r="C105" t="str">
            <v>B0103561</v>
          </cell>
          <cell r="D105" t="str">
            <v>kg</v>
          </cell>
          <cell r="E105" t="str">
            <v>Cemento hidraulico NTC 121 tipo ART</v>
          </cell>
          <cell r="F105">
            <v>680.20114449532025</v>
          </cell>
        </row>
        <row r="106">
          <cell r="C106" t="str">
            <v>B0103563</v>
          </cell>
          <cell r="D106" t="str">
            <v>kg</v>
          </cell>
          <cell r="E106" t="str">
            <v>Cemento hidráulico NTC 121 tipo MRS</v>
          </cell>
          <cell r="F106">
            <v>612.7938238696579</v>
          </cell>
        </row>
        <row r="107">
          <cell r="C107" t="str">
            <v>B0103569</v>
          </cell>
          <cell r="D107" t="str">
            <v>kg</v>
          </cell>
          <cell r="E107" t="str">
            <v>Cemento hidraulico NTC 121 tipo UG</v>
          </cell>
          <cell r="F107">
            <v>612.7938238696579</v>
          </cell>
        </row>
        <row r="108">
          <cell r="C108" t="str">
            <v>B0103564</v>
          </cell>
          <cell r="D108" t="str">
            <v>kg</v>
          </cell>
          <cell r="E108" t="str">
            <v>Cemento portland ASTM C150 tipo I</v>
          </cell>
          <cell r="F108">
            <v>612.7938238696579</v>
          </cell>
        </row>
        <row r="109">
          <cell r="C109" t="str">
            <v>B0303570</v>
          </cell>
          <cell r="D109" t="str">
            <v>m2</v>
          </cell>
          <cell r="E109" t="str">
            <v>Cespedones</v>
          </cell>
          <cell r="F109">
            <v>7760.3750060826087</v>
          </cell>
        </row>
        <row r="110">
          <cell r="C110" t="str">
            <v>B0013580</v>
          </cell>
          <cell r="D110" t="str">
            <v>kg</v>
          </cell>
          <cell r="E110" t="str">
            <v>Cicatrizante hormonal para remoción de especies vegetales</v>
          </cell>
          <cell r="F110">
            <v>36588.840332860971</v>
          </cell>
        </row>
        <row r="111">
          <cell r="C111" t="str">
            <v>B0013602</v>
          </cell>
          <cell r="D111" t="str">
            <v>m</v>
          </cell>
          <cell r="E111" t="str">
            <v>Cinta de poliuretano para sello / empaque de juntas verticales entre páneles de concreto</v>
          </cell>
          <cell r="F111">
            <v>113248.00817051322</v>
          </cell>
        </row>
        <row r="112">
          <cell r="C112" t="str">
            <v>B0013590</v>
          </cell>
          <cell r="D112" t="str">
            <v>m</v>
          </cell>
          <cell r="E112" t="str">
            <v>Cinta PVC 0,22 para sello de juntas</v>
          </cell>
          <cell r="F112">
            <v>51848.157179422029</v>
          </cell>
        </row>
        <row r="113">
          <cell r="C113" t="str">
            <v>B0013772</v>
          </cell>
          <cell r="D113" t="str">
            <v>kg</v>
          </cell>
          <cell r="E113" t="str">
            <v>Cloruro de calcio en esferas (Pellets) al 90%</v>
          </cell>
          <cell r="F113">
            <v>4967.1947379237226</v>
          </cell>
        </row>
        <row r="114">
          <cell r="C114" t="str">
            <v>B0013771</v>
          </cell>
          <cell r="D114" t="str">
            <v>kg</v>
          </cell>
          <cell r="E114" t="str">
            <v>Cloruro de calcio en hojuelas (Flakes) al 77%</v>
          </cell>
          <cell r="F114">
            <v>7419.1073514424979</v>
          </cell>
        </row>
        <row r="115">
          <cell r="C115" t="str">
            <v>B0014066</v>
          </cell>
          <cell r="D115" t="str">
            <v>gl</v>
          </cell>
          <cell r="E115" t="str">
            <v>Combustible ACPM</v>
          </cell>
          <cell r="F115">
            <v>11507.780427270789</v>
          </cell>
        </row>
        <row r="116">
          <cell r="C116" t="str">
            <v>B0133681</v>
          </cell>
          <cell r="D116" t="str">
            <v>m3</v>
          </cell>
          <cell r="E116" t="str">
            <v>Concreto hidráulico para pavimento MR-36 (3.5 MPa)</v>
          </cell>
          <cell r="F116">
            <v>464587.9704508264</v>
          </cell>
        </row>
        <row r="117">
          <cell r="C117" t="str">
            <v>B0133690</v>
          </cell>
          <cell r="D117" t="str">
            <v>m3</v>
          </cell>
          <cell r="E117" t="str">
            <v>Concreto hidráulico para pavimento MR-39 (3.8 MPa)</v>
          </cell>
          <cell r="F117">
            <v>484218.44807550922</v>
          </cell>
        </row>
        <row r="118">
          <cell r="C118" t="str">
            <v>B0133691</v>
          </cell>
          <cell r="D118" t="str">
            <v>m3</v>
          </cell>
          <cell r="E118" t="str">
            <v>Concreto hidráulico para pavimento MR-41 (4.0 MPa)</v>
          </cell>
          <cell r="F118">
            <v>503848.92570019199</v>
          </cell>
        </row>
        <row r="119">
          <cell r="C119" t="str">
            <v>B0133710</v>
          </cell>
          <cell r="D119" t="str">
            <v>m3</v>
          </cell>
          <cell r="E119" t="str">
            <v>Concreto hidráulico para pavimento MR-43 (4.2 MPa)</v>
          </cell>
          <cell r="F119">
            <v>523479.40332487482</v>
          </cell>
        </row>
        <row r="120">
          <cell r="C120" t="str">
            <v>B0133700</v>
          </cell>
          <cell r="D120" t="str">
            <v>m3</v>
          </cell>
          <cell r="E120" t="str">
            <v>Concreto hidráulico para pavimento MR-43 (4.2 MPa) - Fastrack: acelerado a 24 horas</v>
          </cell>
          <cell r="F120">
            <v>654349.25415609358</v>
          </cell>
        </row>
        <row r="121">
          <cell r="C121" t="str">
            <v>B0133720</v>
          </cell>
          <cell r="D121" t="str">
            <v>m3</v>
          </cell>
          <cell r="E121" t="str">
            <v>Concreto hidráulico para pavimento MR-50</v>
          </cell>
          <cell r="F121">
            <v>545727.27796618198</v>
          </cell>
        </row>
        <row r="122">
          <cell r="C122" t="str">
            <v>B0123660</v>
          </cell>
          <cell r="D122" t="str">
            <v>m3</v>
          </cell>
          <cell r="E122" t="str">
            <v>Concreto resistencia 14 MPa</v>
          </cell>
          <cell r="F122">
            <v>289897.40862521093</v>
          </cell>
        </row>
        <row r="123">
          <cell r="C123" t="str">
            <v>B0123650</v>
          </cell>
          <cell r="D123" t="str">
            <v>m3</v>
          </cell>
          <cell r="E123" t="str">
            <v>Concreto resistencia 21 MPa</v>
          </cell>
          <cell r="F123">
            <v>438420.75779577211</v>
          </cell>
        </row>
        <row r="124">
          <cell r="C124" t="str">
            <v>B0123620</v>
          </cell>
          <cell r="D124" t="str">
            <v>m3</v>
          </cell>
          <cell r="E124" t="str">
            <v>Concreto resistencia 28 MPa</v>
          </cell>
          <cell r="F124">
            <v>470989.15694631514</v>
          </cell>
        </row>
        <row r="125">
          <cell r="C125" t="str">
            <v>B0123640</v>
          </cell>
          <cell r="D125" t="str">
            <v>m3</v>
          </cell>
          <cell r="E125" t="str">
            <v>Concreto resistencia 32 MPa</v>
          </cell>
          <cell r="F125">
            <v>560519.68621115806</v>
          </cell>
        </row>
        <row r="126">
          <cell r="C126" t="str">
            <v>B0123630</v>
          </cell>
          <cell r="D126" t="str">
            <v>m3</v>
          </cell>
          <cell r="E126" t="str">
            <v>Concreto resistencia 35 MPa</v>
          </cell>
          <cell r="F126">
            <v>584412.36488029105</v>
          </cell>
        </row>
        <row r="127">
          <cell r="C127" t="str">
            <v>B0013730</v>
          </cell>
          <cell r="D127" t="str">
            <v>m</v>
          </cell>
          <cell r="E127" t="str">
            <v>Cordón detonante</v>
          </cell>
          <cell r="F127">
            <v>2274.6277335768177</v>
          </cell>
        </row>
        <row r="128">
          <cell r="C128" t="str">
            <v>B0013761</v>
          </cell>
          <cell r="D128" t="str">
            <v>u</v>
          </cell>
          <cell r="E128" t="str">
            <v>Cuneta prefabricada de concreto perfil U y/o V NTC-4109 (0.20 x 0.30 x 1.0 m)</v>
          </cell>
          <cell r="F128">
            <v>73226.130074447268</v>
          </cell>
        </row>
        <row r="129">
          <cell r="C129" t="str">
            <v>B0013775</v>
          </cell>
          <cell r="D129" t="str">
            <v>u</v>
          </cell>
          <cell r="E129" t="str">
            <v>Defensa de concreto prefabricada bidireccional de 0.80x1.50m</v>
          </cell>
          <cell r="F129">
            <v>632895.32509749162</v>
          </cell>
        </row>
        <row r="130">
          <cell r="C130" t="str">
            <v>B0013773</v>
          </cell>
          <cell r="D130" t="str">
            <v>u</v>
          </cell>
          <cell r="E130" t="str">
            <v xml:space="preserve">Defensa metálica de 4,0 m galvanizada </v>
          </cell>
          <cell r="F130">
            <v>667533.25378912303</v>
          </cell>
        </row>
        <row r="131">
          <cell r="C131" t="str">
            <v>B0013774</v>
          </cell>
          <cell r="D131" t="str">
            <v>m</v>
          </cell>
          <cell r="E131" t="str">
            <v>Defensa metálica galvanizada</v>
          </cell>
          <cell r="F131">
            <v>151030.6087421008</v>
          </cell>
        </row>
        <row r="132">
          <cell r="C132" t="str">
            <v>B0013780</v>
          </cell>
          <cell r="D132" t="str">
            <v>u</v>
          </cell>
          <cell r="E132" t="str">
            <v>Delineador de corona (hito de arista) tipo: A en lámina galvanizada calibre 16 de 1.55x0.25 m con elementos retroreflectivo tipo III</v>
          </cell>
          <cell r="F132">
            <v>43151.602497743079</v>
          </cell>
        </row>
        <row r="133">
          <cell r="C133" t="str">
            <v>B0013782</v>
          </cell>
          <cell r="D133" t="str">
            <v>u</v>
          </cell>
          <cell r="E133" t="str">
            <v>Delineador de corona (hito de arista) tipo: circular en lámina galvanizada calibre 16 de 1.55x0.25 m con elementos retroreflectivo tipo III</v>
          </cell>
          <cell r="F133">
            <v>43151.602497743079</v>
          </cell>
        </row>
        <row r="134">
          <cell r="C134" t="str">
            <v>B0013783</v>
          </cell>
          <cell r="D134" t="str">
            <v>u</v>
          </cell>
          <cell r="E134" t="str">
            <v>Delineador de corona (hito de arista) tipo: rectangular en lámina galvanizada calibre 16 de 1.55x0.25 m con elementos retroreflectivo tipo III</v>
          </cell>
          <cell r="F134">
            <v>43151.602497743079</v>
          </cell>
        </row>
        <row r="135">
          <cell r="C135" t="str">
            <v>B0013784</v>
          </cell>
          <cell r="D135" t="str">
            <v>u</v>
          </cell>
          <cell r="E135" t="str">
            <v>Delineador flexible de 1.20 m con elementos retroreflectivo tipo III</v>
          </cell>
          <cell r="F135">
            <v>46350.156527851243</v>
          </cell>
        </row>
        <row r="136">
          <cell r="C136" t="str">
            <v>B0013790</v>
          </cell>
          <cell r="D136" t="str">
            <v>m3</v>
          </cell>
          <cell r="E136" t="str">
            <v>Derecho de explotación y/o disposición de materiales</v>
          </cell>
          <cell r="F136">
            <v>2360.5703440555467</v>
          </cell>
        </row>
        <row r="137">
          <cell r="C137" t="str">
            <v>B0013791</v>
          </cell>
          <cell r="D137" t="str">
            <v>m3</v>
          </cell>
          <cell r="E137" t="str">
            <v>Derechos de conformación y/o disposición de materiales sobrantes (Incluye todos los costos inherentes a las posibles obras requeridas en los sitios de disposición de sobrantes)</v>
          </cell>
          <cell r="F137">
            <v>2360.5703440555467</v>
          </cell>
        </row>
        <row r="138">
          <cell r="C138" t="str">
            <v>B014001</v>
          </cell>
          <cell r="D138" t="str">
            <v>gl</v>
          </cell>
          <cell r="E138" t="str">
            <v>Disolvente para pintura (TINNER)</v>
          </cell>
          <cell r="F138">
            <v>37651.09698768596</v>
          </cell>
        </row>
        <row r="139">
          <cell r="C139" t="str">
            <v>B014002</v>
          </cell>
          <cell r="D139" t="str">
            <v>gl</v>
          </cell>
          <cell r="E139" t="str">
            <v>Disolvente para pintura de demarcacion vial (XILOL)</v>
          </cell>
          <cell r="F139">
            <v>52994.804224047017</v>
          </cell>
        </row>
        <row r="140">
          <cell r="C140" t="str">
            <v>B0013830</v>
          </cell>
          <cell r="D140" t="str">
            <v>m</v>
          </cell>
          <cell r="E140" t="str">
            <v>Ductos para tensionimiento</v>
          </cell>
          <cell r="F140">
            <v>12752.388397073961</v>
          </cell>
        </row>
        <row r="141">
          <cell r="C141" t="str">
            <v>B0014895</v>
          </cell>
          <cell r="D141" t="str">
            <v>kg</v>
          </cell>
          <cell r="E141" t="str">
            <v>Emulsión acrílica para recubrimiento y protección de estructuras de concreto en microfisuras y agentes ambientales</v>
          </cell>
          <cell r="F141">
            <v>25870.906742711166</v>
          </cell>
        </row>
        <row r="142">
          <cell r="C142" t="str">
            <v>B0063290</v>
          </cell>
          <cell r="D142" t="str">
            <v>kg</v>
          </cell>
          <cell r="E142" t="str">
            <v>Emulsion acuosa de parafina para curado de concreto, que evite la pérdida prematura de humedad de concretos y morteros</v>
          </cell>
          <cell r="F142">
            <v>7237.1545893226967</v>
          </cell>
        </row>
        <row r="143">
          <cell r="C143" t="str">
            <v>B020011</v>
          </cell>
          <cell r="D143" t="str">
            <v>L</v>
          </cell>
          <cell r="E143" t="str">
            <v>Emulsión asfáltica CRL-40 (CRL-0)</v>
          </cell>
          <cell r="F143">
            <v>1308.698508312187</v>
          </cell>
        </row>
        <row r="144">
          <cell r="C144" t="str">
            <v>B020013</v>
          </cell>
          <cell r="D144" t="str">
            <v>L</v>
          </cell>
          <cell r="E144" t="str">
            <v>Emulsión asfáltica CRL-57 (CRL-1)</v>
          </cell>
          <cell r="F144">
            <v>1570.4382099746244</v>
          </cell>
        </row>
        <row r="145">
          <cell r="C145" t="str">
            <v>B020014</v>
          </cell>
          <cell r="D145" t="str">
            <v>L</v>
          </cell>
          <cell r="E145" t="str">
            <v>Emulsión asfáltica CRL-57h (CRL-1h)</v>
          </cell>
          <cell r="F145">
            <v>1570.4382099746244</v>
          </cell>
        </row>
        <row r="146">
          <cell r="C146" t="str">
            <v>B020005</v>
          </cell>
          <cell r="D146" t="str">
            <v>L</v>
          </cell>
          <cell r="E146" t="str">
            <v>Emulsión asfáltica de rotura media (CRM-65)</v>
          </cell>
          <cell r="F146">
            <v>1570.4382099746244</v>
          </cell>
        </row>
        <row r="147">
          <cell r="C147" t="str">
            <v>B020007</v>
          </cell>
          <cell r="D147" t="str">
            <v>L</v>
          </cell>
          <cell r="E147" t="str">
            <v>Emulsión asfáltica CRR-60 (CRR-1)</v>
          </cell>
          <cell r="F147">
            <v>1544.264239808381</v>
          </cell>
        </row>
        <row r="148">
          <cell r="C148" t="str">
            <v>B020008</v>
          </cell>
          <cell r="D148" t="str">
            <v>L</v>
          </cell>
          <cell r="E148" t="str">
            <v>Emulsión asfáltica CRR-65 (CRR-2)</v>
          </cell>
          <cell r="F148">
            <v>1609.6991652239899</v>
          </cell>
        </row>
        <row r="149">
          <cell r="C149" t="str">
            <v>B020015</v>
          </cell>
          <cell r="D149" t="str">
            <v>L</v>
          </cell>
          <cell r="E149" t="str">
            <v>Emulsión asfáltica de rotura lenta modificada con polímeros CRL-57hm (CRL-1hm)</v>
          </cell>
          <cell r="F149">
            <v>1845.2648967201837</v>
          </cell>
        </row>
        <row r="150">
          <cell r="C150" t="str">
            <v>B020016</v>
          </cell>
          <cell r="D150" t="str">
            <v>L</v>
          </cell>
          <cell r="E150" t="str">
            <v>Emulsión asfáltica de rotura media modificada con polímeros CRM-60m (CRM-m)</v>
          </cell>
          <cell r="F150">
            <v>1570.4382099746244</v>
          </cell>
        </row>
        <row r="151">
          <cell r="C151" t="str">
            <v>B020006</v>
          </cell>
          <cell r="D151" t="str">
            <v>L</v>
          </cell>
          <cell r="E151" t="str">
            <v>Emulsión asfáltica de rotura rápida modificada con polímeros CRR-60m (CRR-1m)</v>
          </cell>
          <cell r="F151">
            <v>2002.308717717646</v>
          </cell>
        </row>
        <row r="152">
          <cell r="C152" t="str">
            <v>B020009</v>
          </cell>
          <cell r="D152" t="str">
            <v>L</v>
          </cell>
          <cell r="E152" t="str">
            <v>Emulsión asfáltica de rotura rápida modificada con polímeros CRR-65m (CRR-2m)</v>
          </cell>
          <cell r="F152">
            <v>2148.9452127109662</v>
          </cell>
        </row>
        <row r="153">
          <cell r="C153" t="str">
            <v>B0014897</v>
          </cell>
          <cell r="D153" t="str">
            <v>kg</v>
          </cell>
          <cell r="E153" t="str">
            <v xml:space="preserve">Emulsión de resina  acrílica o mortero cementoso modificado con polímeros para el recubrimiento protector contra la oxidación de acero de refuerzo. </v>
          </cell>
          <cell r="F153">
            <v>23550.554615892466</v>
          </cell>
        </row>
        <row r="154">
          <cell r="C154" t="str">
            <v>B0014772</v>
          </cell>
          <cell r="D154" t="str">
            <v>kg</v>
          </cell>
          <cell r="E154" t="str">
            <v>Emulsión plastificante para adicionar al concreto con accion impermeabilizante</v>
          </cell>
          <cell r="F154">
            <v>21770.339471353633</v>
          </cell>
        </row>
        <row r="155">
          <cell r="C155" t="str">
            <v>B0013960</v>
          </cell>
          <cell r="D155" t="str">
            <v>m</v>
          </cell>
          <cell r="E155" t="str">
            <v xml:space="preserve">Estacón en madera, diámetro mayor a 10 cm, L=2 m </v>
          </cell>
          <cell r="F155">
            <v>8115.2761402602519</v>
          </cell>
        </row>
        <row r="156">
          <cell r="C156" t="str">
            <v>B0013971</v>
          </cell>
          <cell r="D156" t="str">
            <v>u</v>
          </cell>
          <cell r="E156" t="str">
            <v>Estoperol en resina de 10 cm x 2.5 cm</v>
          </cell>
          <cell r="F156">
            <v>7095.2843116449594</v>
          </cell>
        </row>
        <row r="157">
          <cell r="C157" t="str">
            <v>B0013970</v>
          </cell>
          <cell r="D157" t="str">
            <v>u</v>
          </cell>
          <cell r="E157" t="str">
            <v>Estoperol en resina de 11 cm x 3 cm</v>
          </cell>
          <cell r="F157">
            <v>7706.6720307553451</v>
          </cell>
        </row>
        <row r="158">
          <cell r="C158" t="str">
            <v>B0013980</v>
          </cell>
          <cell r="D158" t="str">
            <v>lb</v>
          </cell>
          <cell r="E158" t="str">
            <v>Explosivos 75% (INDUGEL)</v>
          </cell>
          <cell r="F158">
            <v>8830.8929454019617</v>
          </cell>
        </row>
        <row r="159">
          <cell r="C159" t="str">
            <v>B0013991</v>
          </cell>
          <cell r="D159" t="str">
            <v>L</v>
          </cell>
          <cell r="E159" t="str">
            <v>Fertilizante orgánico mineral</v>
          </cell>
          <cell r="F159">
            <v>11861.865978879121</v>
          </cell>
        </row>
        <row r="160">
          <cell r="C160" t="str">
            <v>B021000</v>
          </cell>
          <cell r="D160" t="str">
            <v>m2</v>
          </cell>
          <cell r="E160" t="str">
            <v>Formaleta de madera para concreto</v>
          </cell>
          <cell r="F160">
            <v>20450.495873455835</v>
          </cell>
        </row>
        <row r="161">
          <cell r="C161" t="str">
            <v>B021009</v>
          </cell>
          <cell r="D161" t="str">
            <v>m2</v>
          </cell>
          <cell r="E161" t="str">
            <v>Formaleta para cuneta y/o bordillo de concreto</v>
          </cell>
          <cell r="F161">
            <v>8439.8871858706607</v>
          </cell>
        </row>
        <row r="162">
          <cell r="C162" t="str">
            <v>B021010</v>
          </cell>
          <cell r="D162" t="str">
            <v>m2</v>
          </cell>
          <cell r="E162" t="str">
            <v>Formaleta para gaviones</v>
          </cell>
          <cell r="F162">
            <v>8439.8871858706607</v>
          </cell>
        </row>
        <row r="163">
          <cell r="C163" t="str">
            <v>B021005</v>
          </cell>
          <cell r="D163" t="str">
            <v>m2</v>
          </cell>
          <cell r="E163" t="str">
            <v>Formaleta para muros</v>
          </cell>
          <cell r="F163">
            <v>9197.3129589616183</v>
          </cell>
        </row>
        <row r="164">
          <cell r="C164" t="str">
            <v>B0014040</v>
          </cell>
          <cell r="D164" t="str">
            <v>u</v>
          </cell>
          <cell r="E164" t="str">
            <v>Fulminantes común, con tiempos de retardo de explosión para voladuras controladas</v>
          </cell>
          <cell r="F164">
            <v>786.88178973099468</v>
          </cell>
        </row>
        <row r="165">
          <cell r="C165" t="str">
            <v>B0014050</v>
          </cell>
          <cell r="D165" t="str">
            <v>kg</v>
          </cell>
          <cell r="E165" t="str">
            <v>Fundente</v>
          </cell>
          <cell r="F165">
            <v>46975.349846705365</v>
          </cell>
        </row>
        <row r="166">
          <cell r="C166" t="str">
            <v>B0014060</v>
          </cell>
          <cell r="D166" t="str">
            <v>kg</v>
          </cell>
          <cell r="E166" t="str">
            <v>Gas propano</v>
          </cell>
          <cell r="F166">
            <v>4603.1121709083154</v>
          </cell>
        </row>
        <row r="167">
          <cell r="C167" t="str">
            <v>B0014065</v>
          </cell>
          <cell r="D167" t="str">
            <v>gl</v>
          </cell>
          <cell r="E167" t="str">
            <v>Gasolina corriente</v>
          </cell>
          <cell r="F167">
            <v>11507.780427270789</v>
          </cell>
        </row>
        <row r="168">
          <cell r="C168" t="str">
            <v>B0010050</v>
          </cell>
          <cell r="D168" t="str">
            <v>m2</v>
          </cell>
          <cell r="E168" t="str">
            <v xml:space="preserve">Geocelda para estabilización de suelos </v>
          </cell>
          <cell r="F168">
            <v>49454.781506473497</v>
          </cell>
        </row>
        <row r="169">
          <cell r="C169" t="str">
            <v>B028002</v>
          </cell>
          <cell r="D169" t="str">
            <v>m</v>
          </cell>
          <cell r="E169" t="str">
            <v>Geodren planar diámetro 100 mm y h=0.50</v>
          </cell>
          <cell r="F169">
            <v>27369.138309192855</v>
          </cell>
        </row>
        <row r="170">
          <cell r="C170" t="str">
            <v>B028003</v>
          </cell>
          <cell r="D170" t="str">
            <v>m</v>
          </cell>
          <cell r="E170" t="str">
            <v>Geodren planar diámetro  100 mm y h=1.00</v>
          </cell>
          <cell r="F170">
            <v>51343.890959541131</v>
          </cell>
        </row>
        <row r="171">
          <cell r="C171" t="str">
            <v>B028004</v>
          </cell>
          <cell r="D171" t="str">
            <v>m</v>
          </cell>
          <cell r="E171" t="str">
            <v>Geodren planar diámetro  100 mm y h=2.00</v>
          </cell>
          <cell r="F171">
            <v>100573.65276337015</v>
          </cell>
        </row>
        <row r="172">
          <cell r="C172" t="str">
            <v>B0014112</v>
          </cell>
          <cell r="D172" t="str">
            <v>m2</v>
          </cell>
          <cell r="E172" t="str">
            <v>Geomalla biaxial de polipropileno con resistencia última a la tensión de 20 kN/m</v>
          </cell>
          <cell r="F172">
            <v>12431.323139236254</v>
          </cell>
        </row>
        <row r="173">
          <cell r="C173" t="str">
            <v>B0014113</v>
          </cell>
          <cell r="D173" t="str">
            <v>m2</v>
          </cell>
          <cell r="E173" t="str">
            <v>Geomalla biaxial de polipropileno con resistencia última a la tensión de 30 kN/m</v>
          </cell>
          <cell r="F173">
            <v>16902.06658148854</v>
          </cell>
        </row>
        <row r="174">
          <cell r="C174" t="str">
            <v>B0014114</v>
          </cell>
          <cell r="D174" t="str">
            <v>m2</v>
          </cell>
          <cell r="E174" t="str">
            <v>Geomalla biaxial para refuerzo de pavimentos asfálticos</v>
          </cell>
          <cell r="F174">
            <v>14256.663470796331</v>
          </cell>
        </row>
        <row r="175">
          <cell r="C175" t="str">
            <v>B026010</v>
          </cell>
          <cell r="D175" t="str">
            <v>m2</v>
          </cell>
          <cell r="E175" t="str">
            <v>Geomalla en fibra de vidrio</v>
          </cell>
          <cell r="F175">
            <v>11664.06281740337</v>
          </cell>
        </row>
        <row r="176">
          <cell r="C176" t="str">
            <v>B0264115</v>
          </cell>
          <cell r="D176" t="str">
            <v>m2</v>
          </cell>
          <cell r="E176" t="str">
            <v>Geomalla uniaxial de poliester de alta tenacidad con resistencia última a la tensión de 55 kN/m aproximadamente</v>
          </cell>
          <cell r="F176">
            <v>9346.0349419664853</v>
          </cell>
        </row>
        <row r="177">
          <cell r="C177" t="str">
            <v>B0264116</v>
          </cell>
          <cell r="D177" t="str">
            <v>m2</v>
          </cell>
          <cell r="E177" t="str">
            <v>Geomalla uniaxial de poliéster de alta tenacidad con resistencia última a la tensión de 115 kN/m aproximadamente</v>
          </cell>
          <cell r="F177">
            <v>15286.311388131622</v>
          </cell>
        </row>
        <row r="178">
          <cell r="C178" t="str">
            <v>B025002</v>
          </cell>
          <cell r="D178" t="str">
            <v>m2</v>
          </cell>
          <cell r="E178" t="str">
            <v>Geotextil no tejido de polipoprileno con resistencia a la tensión Grab de 980 N, resistencia al punzonamiento de 2,8 kN y resistencia al rasgado trapezoidal de 350 N aproximadamente.</v>
          </cell>
          <cell r="F178">
            <v>11550.334447835763</v>
          </cell>
        </row>
        <row r="179">
          <cell r="C179" t="str">
            <v>B025008</v>
          </cell>
          <cell r="D179" t="str">
            <v>m2</v>
          </cell>
          <cell r="E179" t="str">
            <v>Geotextil no tejido para repavimentación con resistencia a la tensión Grab mínima de 450 N</v>
          </cell>
          <cell r="F179">
            <v>6041.0072877821613</v>
          </cell>
        </row>
        <row r="180">
          <cell r="C180" t="str">
            <v>B025005</v>
          </cell>
          <cell r="D180" t="str">
            <v>m2</v>
          </cell>
          <cell r="E180" t="str">
            <v>Geotextil no tejido con resistencia a la tensión Grab de 700 N aproximadamente</v>
          </cell>
          <cell r="F180">
            <v>6950.4280715745545</v>
          </cell>
        </row>
        <row r="181">
          <cell r="C181" t="str">
            <v>B025006</v>
          </cell>
          <cell r="D181" t="str">
            <v>m2</v>
          </cell>
          <cell r="E181" t="str">
            <v>Geotextil no tejido con resistencia a la tensión Grab de 720 N aproximadamente</v>
          </cell>
          <cell r="F181">
            <v>8432.552430689535</v>
          </cell>
        </row>
        <row r="182">
          <cell r="C182" t="str">
            <v>B025101</v>
          </cell>
          <cell r="D182" t="str">
            <v>m2</v>
          </cell>
          <cell r="E182" t="str">
            <v xml:space="preserve">Geotextil tejido de alto modulo con resistencia mínima a la rotura método Grab de 1400 N (MD) y 1500 N (TD) </v>
          </cell>
          <cell r="F182">
            <v>7128.3317353981656</v>
          </cell>
        </row>
        <row r="183">
          <cell r="C183" t="str">
            <v>B025011</v>
          </cell>
          <cell r="D183" t="str">
            <v>m2</v>
          </cell>
          <cell r="E183" t="str">
            <v>Geotextil tejido con resistencia a la tensión Grab mínima de 1100 N</v>
          </cell>
          <cell r="F183">
            <v>6480.0800288628116</v>
          </cell>
        </row>
        <row r="184">
          <cell r="C184" t="str">
            <v>B025001</v>
          </cell>
          <cell r="D184" t="str">
            <v>m2</v>
          </cell>
          <cell r="E184" t="str">
            <v>Geotextil tejido con resistencia a la tensión Grab mínima de 1400 N</v>
          </cell>
          <cell r="F184">
            <v>7230.281095260556</v>
          </cell>
        </row>
        <row r="185">
          <cell r="C185" t="str">
            <v>B025100</v>
          </cell>
          <cell r="D185" t="str">
            <v>m2</v>
          </cell>
          <cell r="E185" t="str">
            <v>Geotextil uniaxial con resistencia ultima a la tensión aproximada de MD de 170 Kn/m y TD de 50 kN/m.</v>
          </cell>
          <cell r="F185">
            <v>23761.105784660554</v>
          </cell>
        </row>
        <row r="186">
          <cell r="C186" t="str">
            <v>B0014180</v>
          </cell>
          <cell r="D186" t="str">
            <v>kg</v>
          </cell>
          <cell r="E186" t="str">
            <v>Grapas para poste de madera</v>
          </cell>
          <cell r="F186">
            <v>8791.1745476692558</v>
          </cell>
        </row>
        <row r="187">
          <cell r="C187" t="str">
            <v>B0014184</v>
          </cell>
          <cell r="D187" t="str">
            <v>u</v>
          </cell>
          <cell r="E187" t="str">
            <v>Grata de limpieza ondulada,  trenzada o torcida</v>
          </cell>
          <cell r="F187">
            <v>15225.678719158273</v>
          </cell>
        </row>
        <row r="188">
          <cell r="C188" t="str">
            <v>B0014181</v>
          </cell>
          <cell r="D188" t="str">
            <v>m3</v>
          </cell>
          <cell r="E188" t="str">
            <v>Gravilla para relleno de estructuras</v>
          </cell>
          <cell r="F188">
            <v>51947.890838738502</v>
          </cell>
        </row>
        <row r="189">
          <cell r="C189" t="str">
            <v>B0010030</v>
          </cell>
          <cell r="D189" t="str">
            <v>m</v>
          </cell>
          <cell r="E189" t="str">
            <v>Hilo de poliéster o polipropileno para costura</v>
          </cell>
          <cell r="F189">
            <v>46721.588534719405</v>
          </cell>
        </row>
        <row r="190">
          <cell r="C190" t="str">
            <v>B0014192</v>
          </cell>
          <cell r="D190" t="str">
            <v>gl</v>
          </cell>
          <cell r="E190" t="str">
            <v>Impermeabilizante líquido acrílico y/o poliuretano para concreto</v>
          </cell>
          <cell r="F190">
            <v>9830.5951978193225</v>
          </cell>
        </row>
        <row r="191">
          <cell r="C191" t="str">
            <v>B0014191</v>
          </cell>
          <cell r="D191" t="str">
            <v>m2</v>
          </cell>
          <cell r="E191" t="str">
            <v>Impermeabilización con membrana para concreto</v>
          </cell>
          <cell r="F191">
            <v>85243.735979361867</v>
          </cell>
        </row>
        <row r="192">
          <cell r="C192" t="str">
            <v>B0014190</v>
          </cell>
          <cell r="D192" t="str">
            <v>kg</v>
          </cell>
          <cell r="E192" t="str">
            <v xml:space="preserve">Imprimante y puente adhesivo epoxico </v>
          </cell>
          <cell r="F192">
            <v>89233.601482013852</v>
          </cell>
        </row>
        <row r="193">
          <cell r="C193" t="str">
            <v>B0010025</v>
          </cell>
          <cell r="D193" t="str">
            <v>u</v>
          </cell>
          <cell r="E193" t="str">
            <v>Lámina HR calibre 36 de 4"x 8"</v>
          </cell>
          <cell r="F193">
            <v>8224.9633056159819</v>
          </cell>
        </row>
        <row r="194">
          <cell r="C194" t="str">
            <v>B0014200</v>
          </cell>
          <cell r="D194" t="str">
            <v>m2</v>
          </cell>
          <cell r="E194" t="str">
            <v>Láminas impermeabilizantes de concreto con película asfáltica y polímeros de polipropileno</v>
          </cell>
          <cell r="F194">
            <v>3834.3924383666263</v>
          </cell>
        </row>
        <row r="195">
          <cell r="C195" t="str">
            <v>B0014210</v>
          </cell>
          <cell r="D195" t="str">
            <v>L</v>
          </cell>
          <cell r="E195" t="str">
            <v>Lechada para ductos (tensionamiento)</v>
          </cell>
          <cell r="F195">
            <v>995.63250757695812</v>
          </cell>
        </row>
        <row r="196">
          <cell r="C196" t="str">
            <v>B0014220</v>
          </cell>
          <cell r="D196" t="str">
            <v>u</v>
          </cell>
          <cell r="E196" t="str">
            <v>Limpiador 1/4 de galón (anclajes)</v>
          </cell>
          <cell r="F196">
            <v>29389.100783491551</v>
          </cell>
        </row>
        <row r="197">
          <cell r="C197" t="str">
            <v>B0014230</v>
          </cell>
          <cell r="D197" t="str">
            <v>m</v>
          </cell>
          <cell r="E197" t="str">
            <v>Listón en guadua para empradizar</v>
          </cell>
          <cell r="F197">
            <v>2832.6844128666553</v>
          </cell>
        </row>
        <row r="198">
          <cell r="C198" t="str">
            <v>B0014228</v>
          </cell>
          <cell r="D198" t="str">
            <v>u</v>
          </cell>
          <cell r="E198" t="str">
            <v>Listones o postes de madera para cerco de proteccion de árbol</v>
          </cell>
          <cell r="F198">
            <v>5087.1961031244764</v>
          </cell>
        </row>
        <row r="199">
          <cell r="C199" t="str">
            <v>B0014229</v>
          </cell>
          <cell r="D199" t="str">
            <v>u</v>
          </cell>
          <cell r="E199" t="str">
            <v>Listones o postes de madera para tutor de árbol</v>
          </cell>
          <cell r="F199">
            <v>4764.2081127421179</v>
          </cell>
        </row>
        <row r="200">
          <cell r="C200" t="str">
            <v>B033006</v>
          </cell>
          <cell r="D200" t="str">
            <v>u</v>
          </cell>
          <cell r="E200" t="str">
            <v>Malla ciclónica para gaviones con zinc galvanizado y plastificada con PVC cal 12 (2M3)</v>
          </cell>
          <cell r="F200">
            <v>220524.37848390674</v>
          </cell>
        </row>
        <row r="201">
          <cell r="C201" t="str">
            <v>B033005</v>
          </cell>
          <cell r="D201" t="str">
            <v>u</v>
          </cell>
          <cell r="E201" t="str">
            <v>Malla ciclónica para gaviones galvanizada aleación Zn-5A1-MM cal 12 (2M3)</v>
          </cell>
          <cell r="F201">
            <v>220524.37848390674</v>
          </cell>
        </row>
        <row r="202">
          <cell r="C202" t="str">
            <v>B033009</v>
          </cell>
          <cell r="D202" t="str">
            <v>u</v>
          </cell>
          <cell r="E202" t="str">
            <v>Malla ciclónica para gaviones galvanizada aleación Zn-5A1-MM y plastificada con PVC cal 12 (2M3)</v>
          </cell>
          <cell r="F202">
            <v>134635.49717092875</v>
          </cell>
        </row>
        <row r="203">
          <cell r="C203" t="str">
            <v>B033010</v>
          </cell>
          <cell r="D203" t="str">
            <v>m2</v>
          </cell>
          <cell r="E203" t="str">
            <v>Malla electrosoldada de 5/16 e= 10 cm</v>
          </cell>
          <cell r="F203">
            <v>8224.9633056159819</v>
          </cell>
        </row>
        <row r="204">
          <cell r="C204" t="str">
            <v>B033008</v>
          </cell>
          <cell r="D204" t="str">
            <v>m2</v>
          </cell>
          <cell r="E204" t="str">
            <v>Malla electrosoldada de 5/16 e= 15 cm</v>
          </cell>
          <cell r="F204">
            <v>10300.859841430558</v>
          </cell>
        </row>
        <row r="205">
          <cell r="C205" t="str">
            <v>B033001</v>
          </cell>
          <cell r="D205" t="str">
            <v>m2</v>
          </cell>
          <cell r="E205" t="str">
            <v>Malla eslabonada galvanizada calibre 12</v>
          </cell>
          <cell r="F205">
            <v>16092.319510987789</v>
          </cell>
        </row>
        <row r="206">
          <cell r="C206" t="str">
            <v>B033003</v>
          </cell>
          <cell r="D206" t="str">
            <v>m2</v>
          </cell>
          <cell r="E206" t="str">
            <v>Malla para colchogaviones, espesor 0,30m</v>
          </cell>
          <cell r="F206">
            <v>95481.095765194215</v>
          </cell>
        </row>
        <row r="207">
          <cell r="C207" t="str">
            <v>B033002</v>
          </cell>
          <cell r="D207" t="str">
            <v>u</v>
          </cell>
          <cell r="E207" t="str">
            <v>Malla para gaviones clase 1 con zinc galvanizado (2 m3)</v>
          </cell>
          <cell r="F207">
            <v>160923.19510987788</v>
          </cell>
        </row>
        <row r="208">
          <cell r="C208" t="str">
            <v>B033012</v>
          </cell>
          <cell r="D208" t="str">
            <v>m2</v>
          </cell>
          <cell r="E208" t="str">
            <v xml:space="preserve">Malla triple torsión </v>
          </cell>
          <cell r="F208">
            <v>16092.319510987789</v>
          </cell>
        </row>
        <row r="209">
          <cell r="C209" t="str">
            <v>B0014254</v>
          </cell>
          <cell r="D209" t="str">
            <v>m</v>
          </cell>
          <cell r="E209" t="str">
            <v>Manguera de alta presión</v>
          </cell>
          <cell r="F209">
            <v>14733.89323081337</v>
          </cell>
        </row>
        <row r="210">
          <cell r="C210" t="str">
            <v>B0014260</v>
          </cell>
          <cell r="D210" t="str">
            <v>m</v>
          </cell>
          <cell r="E210" t="str">
            <v>Manguera de polietileno de 3"</v>
          </cell>
          <cell r="F210">
            <v>8655.4324634381501</v>
          </cell>
        </row>
        <row r="211">
          <cell r="C211" t="str">
            <v>B0014265</v>
          </cell>
          <cell r="D211" t="str">
            <v>m2</v>
          </cell>
          <cell r="E211" t="str">
            <v>Manto de refuerzo de vegetación - cesped tipo 5A, 5B y/o 5C</v>
          </cell>
          <cell r="F211">
            <v>21325.693984919959</v>
          </cell>
        </row>
        <row r="212">
          <cell r="C212" t="str">
            <v>B0014264</v>
          </cell>
          <cell r="D212" t="str">
            <v>m2</v>
          </cell>
          <cell r="E212" t="str">
            <v>Manto de refuerzo de vegetación tipo 5D</v>
          </cell>
          <cell r="F212">
            <v>22804.162789298844</v>
          </cell>
        </row>
        <row r="213">
          <cell r="C213" t="str">
            <v>B0014267</v>
          </cell>
          <cell r="D213" t="str">
            <v>m2</v>
          </cell>
          <cell r="E213" t="str">
            <v>Manto para control de erosión (MCE)</v>
          </cell>
          <cell r="F213">
            <v>5544.2580164207957</v>
          </cell>
        </row>
        <row r="214">
          <cell r="C214" t="str">
            <v>B0014262</v>
          </cell>
          <cell r="D214" t="str">
            <v>m2</v>
          </cell>
          <cell r="E214" t="str">
            <v>Manto para control de erosión tipo 2D</v>
          </cell>
          <cell r="F214">
            <v>5544.2580164207957</v>
          </cell>
        </row>
        <row r="215">
          <cell r="C215" t="str">
            <v>B0014263</v>
          </cell>
          <cell r="D215" t="str">
            <v>m2</v>
          </cell>
          <cell r="E215" t="str">
            <v>Manto para control de erosión tipo 3B</v>
          </cell>
          <cell r="F215">
            <v>5544.2580164207957</v>
          </cell>
        </row>
        <row r="216">
          <cell r="C216" t="str">
            <v>B0014261</v>
          </cell>
          <cell r="D216" t="str">
            <v>M2</v>
          </cell>
          <cell r="E216" t="str">
            <v>Manto para control de erosión tipo 4</v>
          </cell>
          <cell r="F216">
            <v>67298.76269163088</v>
          </cell>
        </row>
        <row r="217">
          <cell r="C217" t="str">
            <v>B0014266</v>
          </cell>
          <cell r="D217" t="str">
            <v>m2</v>
          </cell>
          <cell r="E217" t="str">
            <v xml:space="preserve">Manto permanente para refuerzo de la vegetación (TRM) </v>
          </cell>
          <cell r="F217">
            <v>11393.145594183394</v>
          </cell>
        </row>
        <row r="218">
          <cell r="C218" t="str">
            <v>B0014270</v>
          </cell>
          <cell r="D218" t="str">
            <v>m3</v>
          </cell>
          <cell r="E218" t="str">
            <v>Material de afirmado CBR ≥ 15%</v>
          </cell>
          <cell r="F218">
            <v>31606.19042609564</v>
          </cell>
        </row>
        <row r="219">
          <cell r="C219" t="str">
            <v>B0014301</v>
          </cell>
          <cell r="D219" t="str">
            <v>m3</v>
          </cell>
          <cell r="E219" t="str">
            <v>Material de base clase A (NT3) gradación fina BG 25</v>
          </cell>
          <cell r="F219">
            <v>54204.616580754016</v>
          </cell>
        </row>
        <row r="220">
          <cell r="C220" t="str">
            <v>B0014302</v>
          </cell>
          <cell r="D220" t="str">
            <v>m3</v>
          </cell>
          <cell r="E220" t="str">
            <v>Material de base clase A (NT3) gradación fina BG 38</v>
          </cell>
          <cell r="F220">
            <v>54204.616580754016</v>
          </cell>
        </row>
        <row r="221">
          <cell r="C221" t="str">
            <v>B0014303</v>
          </cell>
          <cell r="D221" t="str">
            <v>m3</v>
          </cell>
          <cell r="E221" t="str">
            <v>Material de base clase A (NT3) gradación gruesa BG 27</v>
          </cell>
          <cell r="F221">
            <v>49454.392078479061</v>
          </cell>
        </row>
        <row r="222">
          <cell r="C222" t="str">
            <v>B0014304</v>
          </cell>
          <cell r="D222" t="str">
            <v>m3</v>
          </cell>
          <cell r="E222" t="str">
            <v>Material de base clase A (NT3) gradación gruesa BG 40</v>
          </cell>
          <cell r="F222">
            <v>50365.39403781946</v>
          </cell>
        </row>
        <row r="223">
          <cell r="C223" t="str">
            <v>B0014305</v>
          </cell>
          <cell r="D223" t="str">
            <v>m3</v>
          </cell>
          <cell r="E223" t="str">
            <v>Material de base clase B (NT2) gradación fina BG 25</v>
          </cell>
          <cell r="F223">
            <v>51406.539134208499</v>
          </cell>
        </row>
        <row r="224">
          <cell r="C224" t="str">
            <v>B0014306</v>
          </cell>
          <cell r="D224" t="str">
            <v>m3</v>
          </cell>
          <cell r="E224" t="str">
            <v>Material de base clase B (NT2) gradación fina BG 38</v>
          </cell>
          <cell r="F224">
            <v>50105.107763722204</v>
          </cell>
        </row>
        <row r="225">
          <cell r="C225" t="str">
            <v>B0014307</v>
          </cell>
          <cell r="D225" t="str">
            <v>m3</v>
          </cell>
          <cell r="E225" t="str">
            <v>Material de base clase B (NT2) gradación gruesa BG 27</v>
          </cell>
          <cell r="F225">
            <v>49454.392078479061</v>
          </cell>
        </row>
        <row r="226">
          <cell r="C226" t="str">
            <v>B0014308</v>
          </cell>
          <cell r="D226" t="str">
            <v>m3</v>
          </cell>
          <cell r="E226" t="str">
            <v>Material de base clase B (NT2) gradación gruesa BG 40</v>
          </cell>
          <cell r="F226">
            <v>49454.392078479061</v>
          </cell>
        </row>
        <row r="227">
          <cell r="C227" t="str">
            <v>B0014309</v>
          </cell>
          <cell r="D227" t="str">
            <v>m3</v>
          </cell>
          <cell r="E227" t="str">
            <v>Material de base clase C (NT1) gradación fina BG 25</v>
          </cell>
          <cell r="F227">
            <v>58564.411671883092</v>
          </cell>
        </row>
        <row r="228">
          <cell r="C228" t="str">
            <v>B0014311</v>
          </cell>
          <cell r="D228" t="str">
            <v>m3</v>
          </cell>
          <cell r="E228" t="str">
            <v>Material de base clase C (NT1) gradación fina BG 38</v>
          </cell>
          <cell r="F228">
            <v>58564.411671883092</v>
          </cell>
        </row>
        <row r="229">
          <cell r="C229" t="str">
            <v>B0014312</v>
          </cell>
          <cell r="D229" t="str">
            <v>m3</v>
          </cell>
          <cell r="E229" t="str">
            <v>Material de base clase C (NT1) gradación gruesa BG 27</v>
          </cell>
          <cell r="F229">
            <v>54009.40187518108</v>
          </cell>
        </row>
        <row r="230">
          <cell r="C230" t="str">
            <v>B0014313</v>
          </cell>
          <cell r="D230" t="str">
            <v>m3</v>
          </cell>
          <cell r="E230" t="str">
            <v>Material de base clase C (NT1) gradación gruesa BG 40</v>
          </cell>
          <cell r="F230">
            <v>54009.40187518108</v>
          </cell>
        </row>
        <row r="231">
          <cell r="C231" t="str">
            <v>B0014314</v>
          </cell>
          <cell r="D231" t="str">
            <v>m3</v>
          </cell>
          <cell r="E231" t="str">
            <v>Material de base gradación BEE-25</v>
          </cell>
          <cell r="F231">
            <v>45550.097967020192</v>
          </cell>
        </row>
        <row r="232">
          <cell r="C232" t="str">
            <v>B0014315</v>
          </cell>
          <cell r="D232" t="str">
            <v>m3</v>
          </cell>
          <cell r="E232" t="str">
            <v>Material de base gradación BEE-38</v>
          </cell>
          <cell r="F232">
            <v>45550.097967020192</v>
          </cell>
        </row>
        <row r="233">
          <cell r="C233" t="str">
            <v>B0014316</v>
          </cell>
          <cell r="D233" t="str">
            <v>m3</v>
          </cell>
          <cell r="E233" t="str">
            <v>Material de base gradación BEE-5</v>
          </cell>
          <cell r="F233">
            <v>45550.097967020192</v>
          </cell>
        </row>
        <row r="234">
          <cell r="C234" t="str">
            <v>B0014373</v>
          </cell>
          <cell r="D234" t="str">
            <v>m3</v>
          </cell>
          <cell r="E234" t="str">
            <v>Material de recebo para relleno</v>
          </cell>
          <cell r="F234">
            <v>20232.336431929732</v>
          </cell>
        </row>
        <row r="235">
          <cell r="C235" t="str">
            <v>B0014374</v>
          </cell>
          <cell r="D235" t="str">
            <v>m3</v>
          </cell>
          <cell r="E235" t="str">
            <v>Material de relleno para bacheo tipo base y/o sub-base</v>
          </cell>
          <cell r="F235">
            <v>45550.097967020192</v>
          </cell>
        </row>
        <row r="236">
          <cell r="C236" t="str">
            <v>B0014375</v>
          </cell>
          <cell r="D236" t="str">
            <v>kg</v>
          </cell>
          <cell r="E236" t="str">
            <v>Material de relleno y oquedades para roca</v>
          </cell>
          <cell r="F236">
            <v>4638.5207260691477</v>
          </cell>
        </row>
        <row r="237">
          <cell r="C237" t="str">
            <v>B0014341</v>
          </cell>
          <cell r="D237" t="str">
            <v>m3</v>
          </cell>
          <cell r="E237" t="str">
            <v>Material de sub- base clase A (NT3) gradación SBG-38</v>
          </cell>
          <cell r="F237">
            <v>45550.097967020192</v>
          </cell>
        </row>
        <row r="238">
          <cell r="C238" t="str">
            <v>B0014342</v>
          </cell>
          <cell r="D238" t="str">
            <v>m3</v>
          </cell>
          <cell r="E238" t="str">
            <v>Material de sub- base clase A (NT3) gradación SBG-50</v>
          </cell>
          <cell r="F238">
            <v>45550.097967020192</v>
          </cell>
        </row>
        <row r="239">
          <cell r="C239" t="str">
            <v>B0014343</v>
          </cell>
          <cell r="D239" t="str">
            <v>m3</v>
          </cell>
          <cell r="E239" t="str">
            <v>Material de sub- base clase B (NT2) gradación SBG-38</v>
          </cell>
          <cell r="F239">
            <v>45550.097967020192</v>
          </cell>
        </row>
        <row r="240">
          <cell r="C240" t="str">
            <v>B0014344</v>
          </cell>
          <cell r="D240" t="str">
            <v>m3</v>
          </cell>
          <cell r="E240" t="str">
            <v>Material de sub- base clase B (NT2) gradación SBG-50</v>
          </cell>
          <cell r="F240">
            <v>45550.097967020192</v>
          </cell>
        </row>
        <row r="241">
          <cell r="C241" t="str">
            <v>B0014345</v>
          </cell>
          <cell r="D241" t="str">
            <v>m3</v>
          </cell>
          <cell r="E241" t="str">
            <v>Material de sub- base clase C (NT1) gradación SBG-20</v>
          </cell>
          <cell r="F241">
            <v>45550.097967020192</v>
          </cell>
        </row>
        <row r="242">
          <cell r="C242" t="str">
            <v>B0014346</v>
          </cell>
          <cell r="D242" t="str">
            <v>m3</v>
          </cell>
          <cell r="E242" t="str">
            <v>Material de sub- base clase C (NT1) gradación SBG-38</v>
          </cell>
          <cell r="F242">
            <v>45550.097967020192</v>
          </cell>
        </row>
        <row r="243">
          <cell r="C243" t="str">
            <v>B0014347</v>
          </cell>
          <cell r="D243" t="str">
            <v>m3</v>
          </cell>
          <cell r="E243" t="str">
            <v>Material de sub- base clase C (NT1) gradación SBG-50</v>
          </cell>
          <cell r="F243">
            <v>45550.097967020192</v>
          </cell>
        </row>
        <row r="244">
          <cell r="C244" t="str">
            <v>B0014380</v>
          </cell>
          <cell r="D244" t="str">
            <v>m3</v>
          </cell>
          <cell r="E244" t="str">
            <v>Material drenante (3")</v>
          </cell>
          <cell r="F244">
            <v>42542.588497409015</v>
          </cell>
        </row>
        <row r="245">
          <cell r="C245" t="str">
            <v>B0014390</v>
          </cell>
          <cell r="D245" t="str">
            <v>m3</v>
          </cell>
          <cell r="E245" t="str">
            <v>Material filtrante  MF-150  de 6"</v>
          </cell>
          <cell r="F245">
            <v>41339.584709564537</v>
          </cell>
        </row>
        <row r="246">
          <cell r="C246" t="str">
            <v>B0014273</v>
          </cell>
          <cell r="D246" t="str">
            <v>m3</v>
          </cell>
          <cell r="E246" t="str">
            <v>Material fino o granular clase 1 para estabilizar con cemento</v>
          </cell>
          <cell r="F246">
            <v>31660.872416452206</v>
          </cell>
        </row>
        <row r="247">
          <cell r="C247" t="str">
            <v>B0014274</v>
          </cell>
          <cell r="D247" t="str">
            <v>m3</v>
          </cell>
          <cell r="E247" t="str">
            <v>Material fino o granular clase 2 (CBR &gt;= 10%) para estabilizar con cemento</v>
          </cell>
          <cell r="F247">
            <v>30621.914599677435</v>
          </cell>
        </row>
        <row r="248">
          <cell r="C248" t="str">
            <v>B0014400</v>
          </cell>
          <cell r="D248" t="str">
            <v>m3</v>
          </cell>
          <cell r="E248" t="str">
            <v>Material para pedraplén</v>
          </cell>
          <cell r="F248">
            <v>41011.492767425138</v>
          </cell>
        </row>
        <row r="249">
          <cell r="C249" t="str">
            <v>B0014405</v>
          </cell>
          <cell r="D249" t="str">
            <v>L</v>
          </cell>
          <cell r="E249" t="str">
            <v>Material para sello de fisuras, grietas y juntas en pavimento asfaltico; compuesto por asfalto modificado con polímeros elastoméricos, que cumpla la norma ASTM D6690 y ASTM D5329.</v>
          </cell>
          <cell r="F249">
            <v>71703.898953690834</v>
          </cell>
        </row>
        <row r="250">
          <cell r="C250" t="str">
            <v>B0014410</v>
          </cell>
          <cell r="D250" t="str">
            <v>m3</v>
          </cell>
          <cell r="E250" t="str">
            <v>Material seleccionado para relleno</v>
          </cell>
          <cell r="F250">
            <v>29309.546831119831</v>
          </cell>
        </row>
        <row r="251">
          <cell r="C251" t="str">
            <v>B0014420</v>
          </cell>
          <cell r="D251" t="str">
            <v>m</v>
          </cell>
          <cell r="E251" t="str">
            <v>Mecha Lenta</v>
          </cell>
          <cell r="F251">
            <v>1409.9387404253396</v>
          </cell>
        </row>
        <row r="252">
          <cell r="C252" t="str">
            <v>B0014450</v>
          </cell>
          <cell r="D252" t="str">
            <v>m3</v>
          </cell>
          <cell r="E252" t="str">
            <v>Mezcla abierta en caliente tipo MAC‐50</v>
          </cell>
          <cell r="F252">
            <v>328014.2149078279</v>
          </cell>
        </row>
        <row r="253">
          <cell r="C253" t="str">
            <v>B0014440</v>
          </cell>
          <cell r="D253" t="str">
            <v>m3</v>
          </cell>
          <cell r="E253" t="str">
            <v>Mezcla abierta en caliente tipo MAC‐63</v>
          </cell>
          <cell r="F253">
            <v>316858.04126362404</v>
          </cell>
        </row>
        <row r="254">
          <cell r="C254" t="str">
            <v>B0014430</v>
          </cell>
          <cell r="D254" t="str">
            <v>m3</v>
          </cell>
          <cell r="E254" t="str">
            <v>Mezcla abierta en caliente tipo MAC‐75</v>
          </cell>
          <cell r="F254">
            <v>311538.27805516648</v>
          </cell>
        </row>
        <row r="255">
          <cell r="C255" t="str">
            <v>B0014461</v>
          </cell>
          <cell r="D255" t="str">
            <v>m3</v>
          </cell>
          <cell r="E255" t="str">
            <v>Mezcla abierta en frío MAF-19</v>
          </cell>
          <cell r="F255">
            <v>393132.20433763013</v>
          </cell>
        </row>
        <row r="256">
          <cell r="C256" t="str">
            <v>B0014542</v>
          </cell>
          <cell r="D256" t="str">
            <v>m3</v>
          </cell>
          <cell r="E256" t="str">
            <v>Mezcla abierta en frío MAF-25</v>
          </cell>
          <cell r="F256">
            <v>386346.52558976627</v>
          </cell>
        </row>
        <row r="257">
          <cell r="C257" t="str">
            <v>B0014469</v>
          </cell>
          <cell r="D257" t="str">
            <v>m3</v>
          </cell>
          <cell r="E257" t="str">
            <v>Mezcla abierta en frio MAF-38</v>
          </cell>
          <cell r="F257">
            <v>466266.74195349647</v>
          </cell>
        </row>
        <row r="258">
          <cell r="C258" t="str">
            <v>B0014505</v>
          </cell>
          <cell r="D258" t="str">
            <v>m3</v>
          </cell>
          <cell r="E258" t="str">
            <v>Mezcla asfáltica drenante</v>
          </cell>
          <cell r="F258">
            <v>357075.90531492769</v>
          </cell>
        </row>
        <row r="259">
          <cell r="C259" t="str">
            <v>B0014520</v>
          </cell>
          <cell r="D259" t="str">
            <v>m3</v>
          </cell>
          <cell r="E259" t="str">
            <v>Mezcla de alto modulo MAM-19</v>
          </cell>
          <cell r="F259">
            <v>747685.63176891883</v>
          </cell>
        </row>
        <row r="260">
          <cell r="C260" t="str">
            <v>B0014521</v>
          </cell>
          <cell r="D260" t="str">
            <v>m3</v>
          </cell>
          <cell r="E260" t="str">
            <v>Mezcla de alto modulo MAM-25</v>
          </cell>
          <cell r="F260">
            <v>744269.92866222397</v>
          </cell>
        </row>
        <row r="261">
          <cell r="C261" t="str">
            <v>B0014501</v>
          </cell>
          <cell r="D261" t="str">
            <v>m3</v>
          </cell>
          <cell r="E261" t="str">
            <v>Mezcla densa en caliente MDC-10</v>
          </cell>
          <cell r="F261">
            <v>360666.3196724822</v>
          </cell>
        </row>
        <row r="262">
          <cell r="C262" t="str">
            <v>B0014502</v>
          </cell>
          <cell r="D262" t="str">
            <v>m3</v>
          </cell>
          <cell r="E262" t="str">
            <v>Mezcla densa en caliente MDC-19</v>
          </cell>
          <cell r="F262">
            <v>357075.90531492769</v>
          </cell>
        </row>
        <row r="263">
          <cell r="C263" t="str">
            <v>B0014511</v>
          </cell>
          <cell r="D263" t="str">
            <v>m3</v>
          </cell>
          <cell r="E263" t="str">
            <v>Mezcla densa en caliente MDC-25</v>
          </cell>
          <cell r="F263">
            <v>352415.86087362358</v>
          </cell>
        </row>
        <row r="264">
          <cell r="C264" t="str">
            <v>B0014531</v>
          </cell>
          <cell r="D264" t="str">
            <v>m3</v>
          </cell>
          <cell r="E264" t="str">
            <v>Mezcla densa en frio MDF-19</v>
          </cell>
          <cell r="F264">
            <v>281234.36332575022</v>
          </cell>
        </row>
        <row r="265">
          <cell r="C265" t="str">
            <v>B0014541</v>
          </cell>
          <cell r="D265" t="str">
            <v>m3</v>
          </cell>
          <cell r="E265" t="str">
            <v>Mezcla densa en frio MDF-25</v>
          </cell>
          <cell r="F265">
            <v>282334.65159661369</v>
          </cell>
        </row>
        <row r="266">
          <cell r="C266" t="str">
            <v>B0014551</v>
          </cell>
          <cell r="D266" t="str">
            <v>m3</v>
          </cell>
          <cell r="E266" t="str">
            <v>Mezcla densa en frío MDF-38</v>
          </cell>
          <cell r="F266">
            <v>282829.72454408172</v>
          </cell>
        </row>
        <row r="267">
          <cell r="C267" t="str">
            <v>B0014570</v>
          </cell>
          <cell r="D267" t="str">
            <v>m3</v>
          </cell>
          <cell r="E267" t="str">
            <v xml:space="preserve">Mezcla discontinua en caliente tipo F‐10 </v>
          </cell>
          <cell r="F267">
            <v>307686.24533938116</v>
          </cell>
        </row>
        <row r="268">
          <cell r="C268" t="str">
            <v>B0014560</v>
          </cell>
          <cell r="D268" t="str">
            <v>m3</v>
          </cell>
          <cell r="E268" t="str">
            <v xml:space="preserve">Mezcla discontinua en caliente tipo F‐13 </v>
          </cell>
          <cell r="F268">
            <v>312994.76235119731</v>
          </cell>
        </row>
        <row r="269">
          <cell r="C269" t="str">
            <v>B0014590</v>
          </cell>
          <cell r="D269" t="str">
            <v>m3</v>
          </cell>
          <cell r="E269" t="str">
            <v>Mezcla discontinua en caliente tipo M‐10</v>
          </cell>
          <cell r="F269">
            <v>289463.22455024492</v>
          </cell>
        </row>
        <row r="270">
          <cell r="C270" t="str">
            <v>B0014580</v>
          </cell>
          <cell r="D270" t="str">
            <v>m3</v>
          </cell>
          <cell r="E270" t="str">
            <v>Mezcla discontinua en caliente tipo M‐13</v>
          </cell>
          <cell r="F270">
            <v>353550.88110196253</v>
          </cell>
        </row>
        <row r="271">
          <cell r="C271" t="str">
            <v>B0014601</v>
          </cell>
          <cell r="D271" t="str">
            <v>m2</v>
          </cell>
          <cell r="E271" t="str">
            <v>Mezcla fértil para taludes</v>
          </cell>
          <cell r="F271">
            <v>16228.921115381881</v>
          </cell>
        </row>
        <row r="272">
          <cell r="C272" t="str">
            <v>B0014600</v>
          </cell>
          <cell r="D272" t="str">
            <v>m3</v>
          </cell>
          <cell r="E272" t="str">
            <v>Mezcla gruesa en caliente MGC-25</v>
          </cell>
          <cell r="F272">
            <v>289170.29183458904</v>
          </cell>
        </row>
        <row r="273">
          <cell r="C273" t="str">
            <v>B0014599</v>
          </cell>
          <cell r="D273" t="str">
            <v>m3</v>
          </cell>
          <cell r="E273" t="str">
            <v>Mezcla gruesa en caliente MGC-38</v>
          </cell>
          <cell r="F273">
            <v>289170.29183458904</v>
          </cell>
        </row>
        <row r="274">
          <cell r="C274" t="str">
            <v>B0014421</v>
          </cell>
          <cell r="D274" t="str">
            <v>m3</v>
          </cell>
          <cell r="E274" t="str">
            <v>Mezcla semidensa en caliente MSC-19</v>
          </cell>
          <cell r="F274">
            <v>427960.69950165576</v>
          </cell>
        </row>
        <row r="275">
          <cell r="C275" t="str">
            <v>B0014422</v>
          </cell>
          <cell r="D275" t="str">
            <v>m3</v>
          </cell>
          <cell r="E275" t="str">
            <v>Mezcla semidensa en caliente MSC-25</v>
          </cell>
          <cell r="F275">
            <v>427696.6043138674</v>
          </cell>
        </row>
        <row r="276">
          <cell r="C276" t="str">
            <v>B0013940</v>
          </cell>
          <cell r="D276" t="str">
            <v>kg</v>
          </cell>
          <cell r="E276" t="str">
            <v xml:space="preserve">Microesferas reflectivas de vidrio </v>
          </cell>
          <cell r="F276">
            <v>6338.1144275294273</v>
          </cell>
        </row>
        <row r="277">
          <cell r="C277" t="str">
            <v>B0014611</v>
          </cell>
          <cell r="D277" t="str">
            <v>m3</v>
          </cell>
          <cell r="E277" t="str">
            <v>Mortero 1:3 de recubrimiento</v>
          </cell>
          <cell r="F277">
            <v>311532.21154874901</v>
          </cell>
        </row>
        <row r="278">
          <cell r="C278" t="str">
            <v>B0014610</v>
          </cell>
          <cell r="D278" t="str">
            <v>m3</v>
          </cell>
          <cell r="E278" t="str">
            <v>Mortero 1:3 para juntas</v>
          </cell>
          <cell r="F278">
            <v>314940.54609876598</v>
          </cell>
        </row>
        <row r="279">
          <cell r="C279" t="str">
            <v>B0014612</v>
          </cell>
          <cell r="D279" t="str">
            <v>m3</v>
          </cell>
          <cell r="E279" t="str">
            <v>Mortero 1:4</v>
          </cell>
          <cell r="F279">
            <v>314940.54609876598</v>
          </cell>
        </row>
        <row r="280">
          <cell r="C280" t="str">
            <v>B0014898</v>
          </cell>
          <cell r="D280" t="str">
            <v>kg</v>
          </cell>
          <cell r="E280" t="str">
            <v>Mortero de cemento modificado para reparación de elementos estructurales de concreto</v>
          </cell>
          <cell r="F280">
            <v>7342.9950618718767</v>
          </cell>
        </row>
        <row r="281">
          <cell r="C281" t="str">
            <v>B0014236</v>
          </cell>
          <cell r="D281" t="str">
            <v>m3</v>
          </cell>
          <cell r="E281" t="str">
            <v>Mortero de resistencia controlada (MCR)</v>
          </cell>
          <cell r="F281">
            <v>301378.93942940625</v>
          </cell>
        </row>
        <row r="282">
          <cell r="C282" t="str">
            <v>B0014237</v>
          </cell>
          <cell r="D282" t="str">
            <v>kg</v>
          </cell>
          <cell r="E282" t="str">
            <v>Mulch Orgánico</v>
          </cell>
          <cell r="F282">
            <v>2360.5703440555467</v>
          </cell>
        </row>
        <row r="283">
          <cell r="C283" t="str">
            <v>B0014640</v>
          </cell>
          <cell r="D283" t="str">
            <v>kg</v>
          </cell>
          <cell r="E283" t="str">
            <v>Oxigeno industrial</v>
          </cell>
          <cell r="F283">
            <v>12806.094116501339</v>
          </cell>
        </row>
        <row r="284">
          <cell r="C284" t="str">
            <v>B0010015</v>
          </cell>
          <cell r="D284" t="str">
            <v>u</v>
          </cell>
          <cell r="E284" t="str">
            <v>Paleta de pare y siga de 45 cm</v>
          </cell>
          <cell r="F284">
            <v>29507.129300694327</v>
          </cell>
        </row>
        <row r="285">
          <cell r="C285" t="str">
            <v>B0014650</v>
          </cell>
          <cell r="D285" t="str">
            <v>m</v>
          </cell>
          <cell r="E285" t="str">
            <v>Paral en madera rolliza de 3" (tablestacados)</v>
          </cell>
          <cell r="F285">
            <v>8439.8871858706607</v>
          </cell>
        </row>
        <row r="286">
          <cell r="C286" t="str">
            <v>B0014660</v>
          </cell>
          <cell r="D286" t="str">
            <v>u</v>
          </cell>
          <cell r="E286" t="str">
            <v>Paral en madera rolliza de 5" y 4,5 m de longitud (tablestacados)</v>
          </cell>
          <cell r="F286">
            <v>31379.067742339641</v>
          </cell>
        </row>
        <row r="287">
          <cell r="C287" t="str">
            <v>B0014670</v>
          </cell>
          <cell r="D287" t="str">
            <v>u</v>
          </cell>
          <cell r="E287" t="str">
            <v>Paral en madera rolliza de 6" y 5m de longitud (tablestacados)</v>
          </cell>
          <cell r="F287">
            <v>42740.454338703996</v>
          </cell>
        </row>
        <row r="288">
          <cell r="C288" t="str">
            <v>B0014690</v>
          </cell>
          <cell r="D288" t="str">
            <v>kg</v>
          </cell>
          <cell r="E288" t="str">
            <v>Pegante epóxico para tacha</v>
          </cell>
          <cell r="F288">
            <v>34493.139741656742</v>
          </cell>
        </row>
        <row r="289">
          <cell r="C289" t="str">
            <v>B0014700</v>
          </cell>
          <cell r="D289" t="str">
            <v>m3</v>
          </cell>
          <cell r="E289" t="str">
            <v>Piedra para concreto ciclópeo (rajón o canto rodado)</v>
          </cell>
          <cell r="F289">
            <v>49213.791320910161</v>
          </cell>
        </row>
        <row r="290">
          <cell r="C290" t="str">
            <v>B0014710</v>
          </cell>
          <cell r="D290" t="str">
            <v>m3</v>
          </cell>
          <cell r="E290" t="str">
            <v>Piedra para gaviónes (entre 80mm y 200mm)</v>
          </cell>
          <cell r="F290">
            <v>45932.871899516154</v>
          </cell>
        </row>
        <row r="291">
          <cell r="C291" t="str">
            <v>B0014735</v>
          </cell>
          <cell r="D291" t="str">
            <v>m</v>
          </cell>
          <cell r="E291" t="str">
            <v>Pilote prefabricado en concreto de 28MPa de diámetro 0.40m</v>
          </cell>
          <cell r="F291">
            <v>196701.1237288487</v>
          </cell>
        </row>
        <row r="292">
          <cell r="C292" t="str">
            <v>B0014740</v>
          </cell>
          <cell r="D292" t="str">
            <v>gl</v>
          </cell>
          <cell r="E292" t="str">
            <v>Pintura acrílica pura para demarcacion vial.</v>
          </cell>
          <cell r="F292">
            <v>123811.91454571341</v>
          </cell>
        </row>
        <row r="293">
          <cell r="C293" t="str">
            <v>B0014750</v>
          </cell>
          <cell r="D293" t="str">
            <v>gl</v>
          </cell>
          <cell r="E293" t="str">
            <v>Pintura acrílica, esmalte o similar</v>
          </cell>
          <cell r="F293">
            <v>108397.39019903068</v>
          </cell>
        </row>
        <row r="294">
          <cell r="C294" t="str">
            <v>B0014760</v>
          </cell>
          <cell r="D294" t="str">
            <v>gl</v>
          </cell>
          <cell r="E294" t="str">
            <v>Pintura anticorrosiva</v>
          </cell>
          <cell r="F294">
            <v>73059.652148519162</v>
          </cell>
        </row>
        <row r="295">
          <cell r="C295" t="str">
            <v>B0014239</v>
          </cell>
          <cell r="D295" t="str">
            <v>gl</v>
          </cell>
          <cell r="E295" t="str">
            <v>Pintura Imprimante</v>
          </cell>
          <cell r="F295">
            <v>117402.96606160259</v>
          </cell>
        </row>
        <row r="296">
          <cell r="C296" t="str">
            <v>B0014790</v>
          </cell>
          <cell r="D296" t="str">
            <v>u</v>
          </cell>
          <cell r="E296" t="str">
            <v xml:space="preserve">Poste de madera curada de 2.3m para cercas </v>
          </cell>
          <cell r="F296">
            <v>11902.405005715036</v>
          </cell>
        </row>
        <row r="297">
          <cell r="C297" t="str">
            <v>B0014800</v>
          </cell>
          <cell r="D297" t="str">
            <v>u</v>
          </cell>
          <cell r="E297" t="str">
            <v>Poste para señal de tránsito en ángulo de hierro de 2" x 2" x 1/4" de 3.5m.</v>
          </cell>
          <cell r="F297">
            <v>134738.82711584665</v>
          </cell>
        </row>
        <row r="298">
          <cell r="C298" t="str">
            <v>B0014801</v>
          </cell>
          <cell r="D298" t="str">
            <v>u</v>
          </cell>
          <cell r="E298" t="str">
            <v>Poste para señal de tránsito en ángulo de hierro de 2" x 2" x 1/8" de 3.5m.</v>
          </cell>
          <cell r="F298">
            <v>134738.82711584665</v>
          </cell>
        </row>
        <row r="299">
          <cell r="C299" t="str">
            <v>B0014820</v>
          </cell>
          <cell r="D299" t="str">
            <v>u</v>
          </cell>
          <cell r="E299" t="str">
            <v>Postes de 1.20m de concreto reforzado de 21 MPa para cercas (segun especificaciones)</v>
          </cell>
          <cell r="F299">
            <v>57060.833015548131</v>
          </cell>
        </row>
        <row r="300">
          <cell r="C300" t="str">
            <v>B0014830</v>
          </cell>
          <cell r="D300" t="str">
            <v>u</v>
          </cell>
          <cell r="E300" t="str">
            <v>Postes de fijacion galvanizado para defensa metálica (1,80m)</v>
          </cell>
          <cell r="F300">
            <v>149109.21444137179</v>
          </cell>
        </row>
        <row r="301">
          <cell r="C301" t="str">
            <v>B0014840</v>
          </cell>
          <cell r="D301" t="str">
            <v>lb</v>
          </cell>
          <cell r="E301" t="str">
            <v xml:space="preserve">Puntilla de acero estriada con cabeza de 1" </v>
          </cell>
          <cell r="F301">
            <v>5783.3973429360885</v>
          </cell>
        </row>
        <row r="302">
          <cell r="C302" t="str">
            <v>B0014870</v>
          </cell>
          <cell r="D302" t="str">
            <v>kg</v>
          </cell>
          <cell r="E302" t="str">
            <v>Resina termoplástica para demarcación vial y tachas</v>
          </cell>
          <cell r="F302">
            <v>5220.9230290714358</v>
          </cell>
        </row>
        <row r="303">
          <cell r="C303" t="str">
            <v>B0010001</v>
          </cell>
          <cell r="D303" t="str">
            <v>u</v>
          </cell>
          <cell r="E303" t="str">
            <v xml:space="preserve">Rollo de cinta amarilla para señalización - 500m </v>
          </cell>
          <cell r="F303">
            <v>23605.703440555466</v>
          </cell>
        </row>
        <row r="304">
          <cell r="C304" t="str">
            <v>B0014875</v>
          </cell>
          <cell r="D304" t="str">
            <v>u</v>
          </cell>
          <cell r="E304" t="str">
            <v>Rollo de tela verde para cerramiento - 100m</v>
          </cell>
          <cell r="F304">
            <v>402359.21514426783</v>
          </cell>
        </row>
        <row r="305">
          <cell r="C305" t="str">
            <v>B0014876</v>
          </cell>
          <cell r="D305" t="str">
            <v>u</v>
          </cell>
          <cell r="E305" t="str">
            <v>Rollo de tela verde para cerramiento - 50m</v>
          </cell>
          <cell r="F305">
            <v>215874.15796387973</v>
          </cell>
        </row>
        <row r="306">
          <cell r="C306" t="str">
            <v>B0014880</v>
          </cell>
          <cell r="D306" t="str">
            <v>u</v>
          </cell>
          <cell r="E306" t="str">
            <v>Salida en PVC D=2"</v>
          </cell>
          <cell r="F306">
            <v>1945.4889462882913</v>
          </cell>
        </row>
        <row r="307">
          <cell r="C307" t="str">
            <v>B0014892</v>
          </cell>
          <cell r="D307" t="str">
            <v>u</v>
          </cell>
          <cell r="E307" t="str">
            <v>Sección de tope de defensa metálica</v>
          </cell>
          <cell r="F307">
            <v>53641.065036625958</v>
          </cell>
        </row>
        <row r="308">
          <cell r="C308" t="str">
            <v>B0014890</v>
          </cell>
          <cell r="D308" t="str">
            <v>u</v>
          </cell>
          <cell r="E308" t="str">
            <v>Sección final de defensa metálica</v>
          </cell>
          <cell r="F308">
            <v>53641.065036625958</v>
          </cell>
        </row>
        <row r="309">
          <cell r="C309" t="str">
            <v>B0013601</v>
          </cell>
          <cell r="D309" t="str">
            <v>m</v>
          </cell>
          <cell r="E309" t="str">
            <v>Sello de poliuretano en cinta para juntas en pavimentos de concreto hidraulico.</v>
          </cell>
          <cell r="F309">
            <v>1302.6217301084521</v>
          </cell>
        </row>
        <row r="310">
          <cell r="C310" t="str">
            <v>B0014900</v>
          </cell>
          <cell r="D310" t="str">
            <v>m</v>
          </cell>
          <cell r="E310" t="str">
            <v>Sello de silicona o sellador autonivelante</v>
          </cell>
          <cell r="F310">
            <v>9383.8556209218514</v>
          </cell>
        </row>
        <row r="311">
          <cell r="C311" t="str">
            <v>B0014910</v>
          </cell>
          <cell r="D311" t="str">
            <v>kg</v>
          </cell>
          <cell r="E311" t="str">
            <v>Semillas para empradizar</v>
          </cell>
          <cell r="F311">
            <v>41309.98102097206</v>
          </cell>
        </row>
        <row r="312">
          <cell r="C312" t="str">
            <v>B0014921</v>
          </cell>
          <cell r="D312" t="str">
            <v>m2</v>
          </cell>
          <cell r="E312" t="str">
            <v>Señal informativa (SI-05 y SI-06) tablero en lámina galvanizada calibre 20, retroreflectivo tipo IX.</v>
          </cell>
          <cell r="F312">
            <v>480061.57778739172</v>
          </cell>
        </row>
        <row r="313">
          <cell r="C313" t="str">
            <v>B0014922</v>
          </cell>
          <cell r="D313" t="str">
            <v>m2</v>
          </cell>
          <cell r="E313" t="str">
            <v>Señal informativa elevada (SI-05 y SI-06) tablero en lámina galvanizada calibre 22, retroreflectivo tipo IX.</v>
          </cell>
          <cell r="F313">
            <v>442303.92560186656</v>
          </cell>
        </row>
        <row r="314">
          <cell r="C314" t="str">
            <v>B0014923</v>
          </cell>
          <cell r="D314" t="str">
            <v>m2</v>
          </cell>
          <cell r="E314" t="str">
            <v>Señal informativa turística ST rectangular y/o en forma de flecha. Tablero en lámina galvanizada; calibre 22, reflectivo tipo IX.</v>
          </cell>
          <cell r="F314">
            <v>442303.92560186656</v>
          </cell>
        </row>
        <row r="315">
          <cell r="C315" t="str">
            <v>B0014960</v>
          </cell>
          <cell r="D315" t="str">
            <v>u</v>
          </cell>
          <cell r="E315" t="str">
            <v>Señal preventiva delineador de curva horizontal SP-75.Tablero en láminada galvanizada de 75x60cm, calibre 16, reflectivo tipo IX.</v>
          </cell>
          <cell r="F315">
            <v>310691.53798375017</v>
          </cell>
        </row>
        <row r="316">
          <cell r="C316" t="str">
            <v>B0014965</v>
          </cell>
          <cell r="D316" t="str">
            <v>u</v>
          </cell>
          <cell r="E316" t="str">
            <v>Señal SI-04 (Poste de referencia). Tablero en lámina galvanizada de 1m ó 1,25m x 0,45m; calibre 20, reflectivo tipo IX.</v>
          </cell>
          <cell r="F316">
            <v>345212.81998194463</v>
          </cell>
        </row>
        <row r="317">
          <cell r="C317" t="str">
            <v>B0014966</v>
          </cell>
          <cell r="D317" t="str">
            <v>u</v>
          </cell>
          <cell r="E317" t="str">
            <v>Señal SI-04 (Poste de referencia). Tablero en lámina galvanizado de 1,25m x 0,45m; calibre 20, reflectivo tipo IX.</v>
          </cell>
          <cell r="F317">
            <v>409940.22372855921</v>
          </cell>
        </row>
        <row r="318">
          <cell r="C318" t="str">
            <v>B0014950</v>
          </cell>
          <cell r="D318" t="str">
            <v>u</v>
          </cell>
          <cell r="E318" t="str">
            <v>Señal SP-54 tablero en lámina galvanizada de 1,70m x 0,25m, calibre 16, retrorreflectiva tipo IX.</v>
          </cell>
          <cell r="F318">
            <v>642958.87721637182</v>
          </cell>
        </row>
        <row r="319">
          <cell r="C319" t="str">
            <v>B0014930</v>
          </cell>
          <cell r="D319" t="str">
            <v>u</v>
          </cell>
          <cell r="E319" t="str">
            <v>Señal SR, SP y/o SI, tablero en lámina galvanizada de 75x75 cm, calibre 16, retrorreflectiva tipo IX.</v>
          </cell>
          <cell r="F319">
            <v>372182.57154303405</v>
          </cell>
        </row>
        <row r="320">
          <cell r="C320" t="str">
            <v>B0014920</v>
          </cell>
          <cell r="D320" t="str">
            <v>u</v>
          </cell>
          <cell r="E320" t="str">
            <v>Señal SR, SP y/o SI, tablero en lámina galvanizada de 90x90 cm, calibre 16, retrorreflectiva tipo IX.</v>
          </cell>
          <cell r="F320">
            <v>442303.92560186656</v>
          </cell>
        </row>
        <row r="321">
          <cell r="C321" t="str">
            <v>B0014980</v>
          </cell>
          <cell r="D321" t="str">
            <v>u</v>
          </cell>
          <cell r="E321" t="str">
            <v>Señal temporal preventiva SP en tablero de lámina galvanizada calibre 16, reflectiva tipo IX.</v>
          </cell>
          <cell r="F321">
            <v>372182.57154303405</v>
          </cell>
        </row>
        <row r="322">
          <cell r="C322" t="str">
            <v>B0014981</v>
          </cell>
          <cell r="D322" t="str">
            <v>u</v>
          </cell>
          <cell r="E322" t="str">
            <v xml:space="preserve">Señalizador vial tubular en PVC para señalización provisional de obra </v>
          </cell>
          <cell r="F322">
            <v>30181.497273949652</v>
          </cell>
        </row>
        <row r="323">
          <cell r="C323" t="str">
            <v>B0014982</v>
          </cell>
          <cell r="D323" t="str">
            <v>u</v>
          </cell>
          <cell r="E323" t="str">
            <v xml:space="preserve">Señalizador vial tubular en PVC, base apernada </v>
          </cell>
          <cell r="F323">
            <v>34493.139741656742</v>
          </cell>
        </row>
        <row r="324">
          <cell r="C324" t="str">
            <v>B021008</v>
          </cell>
          <cell r="D324" t="str">
            <v>m</v>
          </cell>
          <cell r="E324" t="str">
            <v>Sistema con sello para juntas de dilatación y compresión en puentes (BEJS)</v>
          </cell>
          <cell r="F324">
            <v>1263926.5021718463</v>
          </cell>
        </row>
        <row r="325">
          <cell r="C325" t="str">
            <v>B0015000</v>
          </cell>
          <cell r="D325" t="str">
            <v>kg</v>
          </cell>
          <cell r="E325" t="str">
            <v>Soldadura 6013 de 1/8</v>
          </cell>
          <cell r="F325">
            <v>15343.707236361051</v>
          </cell>
        </row>
        <row r="326">
          <cell r="C326" t="str">
            <v>B0015010</v>
          </cell>
          <cell r="D326" t="str">
            <v>kg</v>
          </cell>
          <cell r="E326" t="str">
            <v>Soldadura 7018</v>
          </cell>
          <cell r="F326">
            <v>15343.707236361051</v>
          </cell>
        </row>
        <row r="327">
          <cell r="C327" t="str">
            <v>B0015020</v>
          </cell>
          <cell r="D327" t="str">
            <v>u</v>
          </cell>
          <cell r="E327" t="str">
            <v>Soldadura en PVC 1/8 de galón (anclajes)</v>
          </cell>
          <cell r="F327">
            <v>43552.522847824832</v>
          </cell>
        </row>
        <row r="328">
          <cell r="C328" t="str">
            <v>B0015030</v>
          </cell>
          <cell r="D328" t="str">
            <v>kg</v>
          </cell>
          <cell r="E328" t="str">
            <v>Soldadura L-70</v>
          </cell>
          <cell r="F328">
            <v>29507.129300694327</v>
          </cell>
        </row>
        <row r="329">
          <cell r="C329" t="str">
            <v>B0015071</v>
          </cell>
          <cell r="D329" t="str">
            <v>u</v>
          </cell>
          <cell r="E329" t="str">
            <v>Tablestaca de madera aserrada (0.25x0.03x3m)</v>
          </cell>
          <cell r="F329">
            <v>23804.810011430072</v>
          </cell>
        </row>
        <row r="330">
          <cell r="C330" t="str">
            <v>B0015060</v>
          </cell>
          <cell r="D330" t="str">
            <v>u</v>
          </cell>
          <cell r="E330" t="str">
            <v>Tablestaca en madera aserrada (0.25x0.05x3m)</v>
          </cell>
          <cell r="F330">
            <v>31703.678787950052</v>
          </cell>
        </row>
        <row r="331">
          <cell r="C331" t="str">
            <v>B0015080</v>
          </cell>
          <cell r="D331" t="str">
            <v>u</v>
          </cell>
          <cell r="E331" t="str">
            <v>Tablestaca metálica - riel de acero grado 36</v>
          </cell>
          <cell r="F331">
            <v>120208.76252991984</v>
          </cell>
        </row>
        <row r="332">
          <cell r="C332" t="str">
            <v>B0015090</v>
          </cell>
          <cell r="D332" t="str">
            <v>u</v>
          </cell>
          <cell r="E332" t="str">
            <v>Tacha retrorreflectiva bidireccional amarilla y/o blanca (área minima retrorreflectante 6cm2)</v>
          </cell>
          <cell r="F332">
            <v>6205.5314216474335</v>
          </cell>
        </row>
        <row r="333">
          <cell r="C333" t="str">
            <v>B0015091</v>
          </cell>
          <cell r="D333" t="str">
            <v>u</v>
          </cell>
          <cell r="E333" t="str">
            <v>Tacha retrorreflectiva unidireccional amarilla y/o blanca (área mínima retrorreflectante 6cm2)</v>
          </cell>
          <cell r="F333">
            <v>6205.5314216474335</v>
          </cell>
        </row>
        <row r="334">
          <cell r="C334" t="str">
            <v>B0015100</v>
          </cell>
          <cell r="D334" t="str">
            <v>u</v>
          </cell>
          <cell r="E334" t="str">
            <v>Tachón en resina de 25x15x6 cm</v>
          </cell>
          <cell r="F334">
            <v>26947.765423169334</v>
          </cell>
        </row>
        <row r="335">
          <cell r="C335" t="str">
            <v>B0015105</v>
          </cell>
          <cell r="D335" t="str">
            <v>u</v>
          </cell>
          <cell r="E335" t="str">
            <v>Tanque de agua 1000 L</v>
          </cell>
          <cell r="F335">
            <v>749126.9986860276</v>
          </cell>
        </row>
        <row r="336">
          <cell r="C336" t="str">
            <v>B0015106</v>
          </cell>
          <cell r="D336" t="str">
            <v>u</v>
          </cell>
          <cell r="E336" t="str">
            <v>Tanque de agua 2000 L</v>
          </cell>
          <cell r="F336">
            <v>1226788.4078056677</v>
          </cell>
        </row>
        <row r="337">
          <cell r="C337" t="str">
            <v>B0015110</v>
          </cell>
          <cell r="D337" t="str">
            <v>u</v>
          </cell>
          <cell r="E337" t="str">
            <v>Tapón en PVC RD21 de 1"  (para anclaje)</v>
          </cell>
          <cell r="F337">
            <v>2613.1475812809867</v>
          </cell>
        </row>
        <row r="338">
          <cell r="C338" t="str">
            <v>B0013740</v>
          </cell>
          <cell r="D338" t="str">
            <v>m2</v>
          </cell>
          <cell r="E338" t="str">
            <v>Tela de fique o similar</v>
          </cell>
          <cell r="F338">
            <v>8267.6462948165045</v>
          </cell>
        </row>
        <row r="339">
          <cell r="C339" t="str">
            <v>B0013745</v>
          </cell>
          <cell r="D339" t="str">
            <v>m2</v>
          </cell>
          <cell r="E339" t="str">
            <v>Textil de tejido abierto (TTA)</v>
          </cell>
          <cell r="F339">
            <v>9138.8868402540593</v>
          </cell>
        </row>
        <row r="340">
          <cell r="C340" t="str">
            <v>B0015130</v>
          </cell>
          <cell r="D340" t="str">
            <v>m3</v>
          </cell>
          <cell r="E340" t="str">
            <v>Tierra abonada y/o orgánica</v>
          </cell>
          <cell r="F340">
            <v>61374.828945444206</v>
          </cell>
        </row>
        <row r="341">
          <cell r="C341" t="str">
            <v>B0015141</v>
          </cell>
          <cell r="D341" t="str">
            <v>u</v>
          </cell>
          <cell r="E341" t="str">
            <v>Tornillos de unión de D= 12 mm</v>
          </cell>
          <cell r="F341">
            <v>771.68930179440713</v>
          </cell>
        </row>
        <row r="342">
          <cell r="C342" t="str">
            <v>B0015150</v>
          </cell>
          <cell r="D342" t="str">
            <v>kg</v>
          </cell>
          <cell r="E342" t="str">
            <v>Torón de tensionamiento 1/2" o 5/8"</v>
          </cell>
          <cell r="F342">
            <v>8976.6317354984858</v>
          </cell>
        </row>
        <row r="343">
          <cell r="C343" t="str">
            <v>B0015164</v>
          </cell>
          <cell r="D343" t="str">
            <v>u</v>
          </cell>
          <cell r="E343" t="str">
            <v>Transductores electrónicos medidores de deformación/desplazamiento (incluye cables, protección contra el concreto y panel de lectura)</v>
          </cell>
          <cell r="F343">
            <v>1483827.7590797953</v>
          </cell>
        </row>
        <row r="344">
          <cell r="C344" t="str">
            <v>B0015166</v>
          </cell>
          <cell r="D344" t="str">
            <v>u</v>
          </cell>
          <cell r="E344" t="str">
            <v>Transductores mecánicos  medidores de deformación/desplazamiento (incluye cables, protección contra el concreto y panel de lectura)</v>
          </cell>
          <cell r="F344">
            <v>909952.74664603965</v>
          </cell>
        </row>
        <row r="345">
          <cell r="C345" t="str">
            <v>B0015350</v>
          </cell>
          <cell r="D345" t="str">
            <v>m3</v>
          </cell>
          <cell r="E345" t="str">
            <v>Triturado tamaño 1/2''</v>
          </cell>
          <cell r="F345">
            <v>58181.63773938713</v>
          </cell>
        </row>
        <row r="346">
          <cell r="C346" t="str">
            <v>B0015170</v>
          </cell>
          <cell r="D346" t="str">
            <v>u</v>
          </cell>
          <cell r="E346" t="str">
            <v>Trompetas de 12 torones (tensionamiento)</v>
          </cell>
          <cell r="F346">
            <v>19102.808302265574</v>
          </cell>
        </row>
        <row r="347">
          <cell r="C347" t="str">
            <v>B0015360</v>
          </cell>
          <cell r="D347" t="str">
            <v>m</v>
          </cell>
          <cell r="E347" t="str">
            <v>Tubería de lámina corrugada de acero con recubrimiento bituminoso helicoidal tipo B – AASHTO M 190 calibre 12 y diámetro 600mm</v>
          </cell>
          <cell r="F347">
            <v>147328.85434382898</v>
          </cell>
        </row>
        <row r="348">
          <cell r="C348" t="str">
            <v>B0015300</v>
          </cell>
          <cell r="D348" t="str">
            <v>m</v>
          </cell>
          <cell r="E348" t="str">
            <v>Tubería de lámina corrugada de acero galvanizado helicoidal tipo I y/o II – ASTM A 760 calibre 12 y diámetro 600mm</v>
          </cell>
          <cell r="F348">
            <v>160603.6384878197</v>
          </cell>
        </row>
        <row r="349">
          <cell r="C349" t="str">
            <v>B0015233</v>
          </cell>
          <cell r="D349" t="str">
            <v>m</v>
          </cell>
          <cell r="E349" t="str">
            <v>Tubería de PVC alcantarillado diametro= 36" / 900mm  (Norma NTC-5055)</v>
          </cell>
          <cell r="F349">
            <v>1778754.8487480374</v>
          </cell>
        </row>
        <row r="350">
          <cell r="C350" t="str">
            <v>B0015304</v>
          </cell>
          <cell r="D350" t="str">
            <v>m</v>
          </cell>
          <cell r="E350" t="str">
            <v>Tubería metálica de alta resistencia con límite elástico mínimo de 700 MPa</v>
          </cell>
          <cell r="F350">
            <v>67777.647894501672</v>
          </cell>
        </row>
        <row r="351">
          <cell r="C351" t="str">
            <v>B0015200</v>
          </cell>
          <cell r="D351" t="str">
            <v>m</v>
          </cell>
          <cell r="E351" t="str">
            <v>Tubería Perforada en PVC de 2"</v>
          </cell>
          <cell r="F351">
            <v>29221.417299729557</v>
          </cell>
        </row>
        <row r="352">
          <cell r="C352" t="str">
            <v>B0015231</v>
          </cell>
          <cell r="D352" t="str">
            <v>m</v>
          </cell>
          <cell r="E352" t="str">
            <v>Tubería Pvc Alcantarillado D= 24"</v>
          </cell>
          <cell r="F352">
            <v>641266.63854079519</v>
          </cell>
        </row>
        <row r="353">
          <cell r="C353" t="str">
            <v>B0015232</v>
          </cell>
          <cell r="D353" t="str">
            <v>m</v>
          </cell>
          <cell r="E353" t="str">
            <v>Tubería Pvc Alcantarillado D= 36"</v>
          </cell>
          <cell r="F353">
            <v>1778754.8487480374</v>
          </cell>
        </row>
        <row r="354">
          <cell r="C354" t="str">
            <v>B0015220</v>
          </cell>
          <cell r="D354" t="str">
            <v>m</v>
          </cell>
          <cell r="E354" t="str">
            <v>Tubería PVC de 1" (para escamas en concreto)</v>
          </cell>
          <cell r="F354">
            <v>7346.1275208944317</v>
          </cell>
        </row>
        <row r="355">
          <cell r="C355" t="str">
            <v>B0015210</v>
          </cell>
          <cell r="D355" t="str">
            <v>m</v>
          </cell>
          <cell r="E355" t="str">
            <v>Tubería PVC RD21 de 1" (para anclajes)</v>
          </cell>
          <cell r="F355">
            <v>6209.6447901364145</v>
          </cell>
        </row>
        <row r="356">
          <cell r="C356" t="str">
            <v>B0015251</v>
          </cell>
          <cell r="D356" t="str">
            <v>m</v>
          </cell>
          <cell r="E356" t="str">
            <v>Tubo concreto reforzado 600mm (clase II)</v>
          </cell>
          <cell r="F356">
            <v>378892.14406959957</v>
          </cell>
        </row>
        <row r="357">
          <cell r="C357" t="str">
            <v>B0015250</v>
          </cell>
          <cell r="D357" t="str">
            <v>m</v>
          </cell>
          <cell r="E357" t="str">
            <v>Tubo concreto reforzado 900mm (clase II)</v>
          </cell>
          <cell r="F357">
            <v>575051.18200805131</v>
          </cell>
        </row>
        <row r="358">
          <cell r="C358" t="str">
            <v>B0015240</v>
          </cell>
          <cell r="D358" t="str">
            <v>m</v>
          </cell>
          <cell r="E358" t="str">
            <v>Tubo concreto reforzado 900mm (clase III)</v>
          </cell>
          <cell r="F358">
            <v>575051.18200805131</v>
          </cell>
        </row>
        <row r="359">
          <cell r="C359" t="str">
            <v>B0015260</v>
          </cell>
          <cell r="D359" t="str">
            <v>m</v>
          </cell>
          <cell r="E359" t="str">
            <v>Tubo concreto simple clase II de 450 mm</v>
          </cell>
          <cell r="F359">
            <v>125058.49916090882</v>
          </cell>
        </row>
        <row r="360">
          <cell r="C360" t="str">
            <v>B0015270</v>
          </cell>
          <cell r="D360" t="str">
            <v>m</v>
          </cell>
          <cell r="E360" t="str">
            <v>Tubo concreto simple clase II de 500 mm</v>
          </cell>
          <cell r="F360">
            <v>159803.696894869</v>
          </cell>
        </row>
        <row r="361">
          <cell r="C361" t="str">
            <v>B0015281</v>
          </cell>
          <cell r="D361" t="str">
            <v>m</v>
          </cell>
          <cell r="E361" t="str">
            <v>Tubo concreto simple clase III de 500 mm</v>
          </cell>
          <cell r="F361">
            <v>159803.696894869</v>
          </cell>
        </row>
        <row r="362">
          <cell r="C362" t="str">
            <v>B0015280</v>
          </cell>
          <cell r="D362" t="str">
            <v>m</v>
          </cell>
          <cell r="E362" t="str">
            <v>Tubo concreto simple clase III de 600 mm</v>
          </cell>
          <cell r="F362">
            <v>172515.35460241538</v>
          </cell>
        </row>
        <row r="363">
          <cell r="C363" t="str">
            <v>B0015320</v>
          </cell>
          <cell r="D363" t="str">
            <v>u</v>
          </cell>
          <cell r="E363" t="str">
            <v>Unión en PVC RD21 de 1" (para anclajes)</v>
          </cell>
          <cell r="F363">
            <v>972.74447314414567</v>
          </cell>
        </row>
        <row r="364">
          <cell r="C364" t="str">
            <v>B0015334</v>
          </cell>
          <cell r="D364" t="str">
            <v>u</v>
          </cell>
          <cell r="E364" t="str">
            <v>Uniones metálicas de alta resistencia para tubería, con límite elástico mínimo de 700 MPa</v>
          </cell>
          <cell r="F364">
            <v>41388.146476463044</v>
          </cell>
        </row>
        <row r="365">
          <cell r="C365" t="str">
            <v>B0015361</v>
          </cell>
          <cell r="D365" t="str">
            <v>kg</v>
          </cell>
          <cell r="E365" t="str">
            <v>Varilla 5/8</v>
          </cell>
          <cell r="F365">
            <v>4785.2401240980489</v>
          </cell>
        </row>
        <row r="366">
          <cell r="C366" t="str">
            <v>B0014701</v>
          </cell>
          <cell r="D366" t="str">
            <v>m</v>
          </cell>
          <cell r="E366" t="str">
            <v>Varilla corrugada  No. 6</v>
          </cell>
          <cell r="F366">
            <v>9935.986195257181</v>
          </cell>
        </row>
        <row r="367">
          <cell r="C367" t="str">
            <v>B0015364</v>
          </cell>
          <cell r="D367" t="str">
            <v>kg</v>
          </cell>
          <cell r="E367" t="str">
            <v>Varilla de acero corrugada  1/2"</v>
          </cell>
          <cell r="F367">
            <v>4785.2401240980489</v>
          </cell>
        </row>
        <row r="368">
          <cell r="C368" t="str">
            <v>B0015363</v>
          </cell>
          <cell r="D368" t="str">
            <v>kg</v>
          </cell>
          <cell r="E368" t="str">
            <v>Varilla de acero corrugada  3/8"</v>
          </cell>
          <cell r="F368">
            <v>4815.2092612364977</v>
          </cell>
        </row>
        <row r="369">
          <cell r="C369" t="str">
            <v>B0015368</v>
          </cell>
          <cell r="D369" t="str">
            <v>kg</v>
          </cell>
          <cell r="E369" t="str">
            <v>Varilla de acero corrugada  No. 10</v>
          </cell>
          <cell r="F369">
            <v>4845.1783983749465</v>
          </cell>
        </row>
        <row r="370">
          <cell r="C370" t="str">
            <v>B0015369</v>
          </cell>
          <cell r="D370" t="str">
            <v>kg</v>
          </cell>
          <cell r="E370" t="str">
            <v>Varilla de acero corrugada  No. 12</v>
          </cell>
          <cell r="F370">
            <v>4835.3565803211686</v>
          </cell>
        </row>
        <row r="371">
          <cell r="C371" t="str">
            <v>B0015365</v>
          </cell>
          <cell r="D371" t="str">
            <v>kg</v>
          </cell>
          <cell r="E371" t="str">
            <v>Varilla de acero corrugada  No. 5</v>
          </cell>
          <cell r="F371">
            <v>4785.2401240980489</v>
          </cell>
        </row>
        <row r="372">
          <cell r="C372" t="str">
            <v>B0015366</v>
          </cell>
          <cell r="D372" t="str">
            <v>kg</v>
          </cell>
          <cell r="E372" t="str">
            <v>Varilla de acero corrugada  No. 6</v>
          </cell>
          <cell r="F372">
            <v>4785.2401240980489</v>
          </cell>
        </row>
        <row r="373">
          <cell r="C373" t="str">
            <v>B0015367</v>
          </cell>
          <cell r="D373" t="str">
            <v>kg</v>
          </cell>
          <cell r="E373" t="str">
            <v>Varilla de acero corrugada  No. 8</v>
          </cell>
          <cell r="F373">
            <v>4785.2401240980489</v>
          </cell>
        </row>
      </sheetData>
      <sheetData sheetId="5">
        <row r="6">
          <cell r="C6" t="str">
            <v>C0010011</v>
          </cell>
          <cell r="D6" t="str">
            <v>u</v>
          </cell>
          <cell r="E6" t="str">
            <v>Andamiaje para aplicar la carga (Equipo sustituto de la tara)</v>
          </cell>
          <cell r="F6" t="str">
            <v>Mixto - Herramienta menor</v>
          </cell>
          <cell r="G6">
            <v>62264.030845002875</v>
          </cell>
        </row>
        <row r="7">
          <cell r="C7" t="str">
            <v>C0010010</v>
          </cell>
          <cell r="D7" t="str">
            <v>h</v>
          </cell>
          <cell r="E7" t="str">
            <v>Aspersor manual de 20 litros</v>
          </cell>
          <cell r="F7" t="str">
            <v>Mixto - Herramienta menor</v>
          </cell>
          <cell r="G7">
            <v>3261.3336221733753</v>
          </cell>
        </row>
        <row r="8">
          <cell r="C8" t="str">
            <v>C0010015</v>
          </cell>
          <cell r="D8" t="str">
            <v>h</v>
          </cell>
          <cell r="E8" t="str">
            <v>Astilladora de madera para triturar, potencia aproximada 75 HP</v>
          </cell>
          <cell r="F8" t="str">
            <v>Mixto - Herramienta menor</v>
          </cell>
          <cell r="G8">
            <v>63122.586235613715</v>
          </cell>
        </row>
        <row r="9">
          <cell r="C9" t="str">
            <v>C0010600</v>
          </cell>
          <cell r="D9" t="str">
            <v>h</v>
          </cell>
          <cell r="E9" t="str">
            <v>Motobomba de concreto</v>
          </cell>
          <cell r="F9" t="str">
            <v>Concreto y mortero</v>
          </cell>
          <cell r="G9">
            <v>76866.994309143425</v>
          </cell>
        </row>
        <row r="10">
          <cell r="C10" t="str">
            <v>C0010020</v>
          </cell>
          <cell r="D10" t="str">
            <v>h</v>
          </cell>
          <cell r="E10" t="str">
            <v>Barredora de succión, almacenamiento aproximado 6 m3</v>
          </cell>
          <cell r="F10" t="str">
            <v>Mixto - Herramienta menor</v>
          </cell>
          <cell r="G10">
            <v>73643.017274882674</v>
          </cell>
        </row>
        <row r="11">
          <cell r="C11" t="str">
            <v>C0010030</v>
          </cell>
          <cell r="D11" t="str">
            <v>h</v>
          </cell>
          <cell r="E11" t="str">
            <v>Bomba de concreto, producción: 30 m3/h- 50 m3/h</v>
          </cell>
          <cell r="F11" t="str">
            <v>Concreto y mortero</v>
          </cell>
          <cell r="G11">
            <v>78903.232794517142</v>
          </cell>
        </row>
        <row r="12">
          <cell r="C12" t="str">
            <v>C0010040</v>
          </cell>
          <cell r="D12" t="str">
            <v>h</v>
          </cell>
          <cell r="E12" t="str">
            <v>Bomba de inyección de lechada</v>
          </cell>
          <cell r="F12" t="str">
            <v>Concreto y mortero</v>
          </cell>
          <cell r="G12">
            <v>32613.336221733753</v>
          </cell>
        </row>
        <row r="13">
          <cell r="C13" t="str">
            <v>C0010034</v>
          </cell>
          <cell r="D13" t="str">
            <v>h</v>
          </cell>
          <cell r="E13" t="str">
            <v>Bomba eléctrica para accionar la celda especial de carga</v>
          </cell>
          <cell r="F13" t="str">
            <v>Mixto - Herramienta menor</v>
          </cell>
          <cell r="G13">
            <v>50235.058212509241</v>
          </cell>
        </row>
        <row r="14">
          <cell r="C14" t="str">
            <v>C0010050</v>
          </cell>
          <cell r="D14" t="str">
            <v>h</v>
          </cell>
          <cell r="E14" t="str">
            <v>Bomba para gato de tensionamiento (fuerza máxima 300 toneladas)</v>
          </cell>
          <cell r="F14" t="str">
            <v>Mixto - Herramienta menor</v>
          </cell>
          <cell r="G14">
            <v>61018.500027759917</v>
          </cell>
        </row>
        <row r="15">
          <cell r="C15" t="str">
            <v>C0010053</v>
          </cell>
          <cell r="D15" t="str">
            <v>h</v>
          </cell>
          <cell r="E15" t="str">
            <v>Buldozer potencia al volante de 305 HP, motor de 2100 RPM, longitud de hoja 6,39m</v>
          </cell>
          <cell r="F15" t="str">
            <v>Movimiento de tierra</v>
          </cell>
          <cell r="G15">
            <v>273531.20702099276</v>
          </cell>
        </row>
        <row r="16">
          <cell r="C16" t="str">
            <v>C0010052</v>
          </cell>
          <cell r="D16" t="str">
            <v>h</v>
          </cell>
          <cell r="E16" t="str">
            <v>Buldozer, potencia al volante de 140 HP, motor de 2200 RPM, longitud de hoja 4,80m</v>
          </cell>
          <cell r="F16" t="str">
            <v>Movimiento de tierra</v>
          </cell>
          <cell r="G16">
            <v>244074.00011103967</v>
          </cell>
        </row>
        <row r="17">
          <cell r="C17" t="str">
            <v>C0010051</v>
          </cell>
          <cell r="D17" t="str">
            <v>h</v>
          </cell>
          <cell r="E17" t="str">
            <v>Buldozer, Potencia al volante de 80 HP, motor de 2400 RPM, longitud de hoja 3,99m</v>
          </cell>
          <cell r="F17" t="str">
            <v>Movimiento de tierra</v>
          </cell>
          <cell r="G17">
            <v>173587.1121479377</v>
          </cell>
        </row>
        <row r="18">
          <cell r="C18" t="str">
            <v>C0010961</v>
          </cell>
          <cell r="D18" t="str">
            <v>h</v>
          </cell>
          <cell r="E18" t="str">
            <v>Caldera para pintura termoplástica (NTC 4744-2)</v>
          </cell>
          <cell r="F18" t="str">
            <v>Mixto - Herramienta menor</v>
          </cell>
          <cell r="G18">
            <v>43922.79958894787</v>
          </cell>
        </row>
        <row r="19">
          <cell r="C19" t="str">
            <v>C0010125</v>
          </cell>
          <cell r="D19" t="str">
            <v>h</v>
          </cell>
          <cell r="E19" t="str">
            <v>Camabaja capacidad de 30-40 toneladas</v>
          </cell>
          <cell r="F19" t="str">
            <v xml:space="preserve">Transporte – Acarreo </v>
          </cell>
          <cell r="G19">
            <v>174007.92938950847</v>
          </cell>
        </row>
        <row r="20">
          <cell r="C20" t="str">
            <v>C0010100</v>
          </cell>
          <cell r="D20" t="str">
            <v>h</v>
          </cell>
          <cell r="E20" t="str">
            <v>Camión 350 (F-350, Cheyenne 350 o similares)</v>
          </cell>
          <cell r="F20" t="str">
            <v xml:space="preserve">Transporte – Acarreo </v>
          </cell>
          <cell r="G20">
            <v>49752.853330013873</v>
          </cell>
        </row>
        <row r="21">
          <cell r="C21" t="str">
            <v>C0010105</v>
          </cell>
          <cell r="D21" t="str">
            <v>h</v>
          </cell>
          <cell r="E21" t="str">
            <v>Camión con capacidad de 5 ton o superior</v>
          </cell>
          <cell r="F21" t="str">
            <v xml:space="preserve">Transporte – Acarreo </v>
          </cell>
          <cell r="G21">
            <v>71538.931067028869</v>
          </cell>
        </row>
        <row r="22">
          <cell r="C22" t="str">
            <v>C0010110</v>
          </cell>
          <cell r="D22" t="str">
            <v>h</v>
          </cell>
          <cell r="E22" t="str">
            <v xml:space="preserve">Camión de slurry, volumen de depósito de emulsión 4m3 a 6 m3, ancho aproximado 7 m </v>
          </cell>
          <cell r="F22" t="str">
            <v>Asfalto</v>
          </cell>
          <cell r="G22">
            <v>110433.1597143329</v>
          </cell>
        </row>
        <row r="23">
          <cell r="C23" t="str">
            <v>C0010115</v>
          </cell>
          <cell r="D23" t="str">
            <v>h</v>
          </cell>
          <cell r="E23" t="str">
            <v>Camión grúa capacidad 5 toneladas</v>
          </cell>
          <cell r="F23" t="str">
            <v xml:space="preserve">Transporte – Acarreo </v>
          </cell>
          <cell r="G23">
            <v>78903.232794517142</v>
          </cell>
        </row>
        <row r="24">
          <cell r="C24" t="str">
            <v>C0010118</v>
          </cell>
          <cell r="D24" t="str">
            <v>h</v>
          </cell>
          <cell r="E24" t="str">
            <v>Camión mixer</v>
          </cell>
          <cell r="F24" t="str">
            <v>Concreto y mortero</v>
          </cell>
          <cell r="G24">
            <v>157806.46558903428</v>
          </cell>
        </row>
        <row r="25">
          <cell r="C25" t="str">
            <v>C0010120</v>
          </cell>
          <cell r="D25" t="str">
            <v>h</v>
          </cell>
          <cell r="E25" t="str">
            <v>Camioneta de estacas 4x4</v>
          </cell>
          <cell r="F25" t="str">
            <v xml:space="preserve">Transporte – Acarreo </v>
          </cell>
          <cell r="G25">
            <v>62070.543131686813</v>
          </cell>
        </row>
        <row r="26">
          <cell r="C26" t="str">
            <v>C0010124</v>
          </cell>
          <cell r="D26" t="str">
            <v>kg</v>
          </cell>
          <cell r="E26" t="str">
            <v>Camisa metálica para pilote calibre 36 D=1.20m - Recuperable (kg)</v>
          </cell>
          <cell r="F26" t="str">
            <v>Mixto - Herramienta menor</v>
          </cell>
          <cell r="G26">
            <v>8067.0790421224001</v>
          </cell>
        </row>
        <row r="27">
          <cell r="C27" t="str">
            <v>C0010123</v>
          </cell>
          <cell r="D27" t="str">
            <v>h</v>
          </cell>
          <cell r="E27" t="str">
            <v>Camisa metálica para pilote calibre 36 D=1m - Recuperable (m)</v>
          </cell>
          <cell r="F27" t="str">
            <v>Mixto - Herramienta menor</v>
          </cell>
          <cell r="G27">
            <v>8535.7230771085869</v>
          </cell>
        </row>
        <row r="28">
          <cell r="C28" t="str">
            <v>C0010130</v>
          </cell>
          <cell r="D28" t="str">
            <v>h</v>
          </cell>
          <cell r="E28" t="str">
            <v>Cargador: potencia en el volante 110 hp, clasificación de rpm del motor 2300</v>
          </cell>
          <cell r="F28" t="str">
            <v>Movimiento de tierra</v>
          </cell>
          <cell r="G28">
            <v>194627.97422647561</v>
          </cell>
        </row>
        <row r="29">
          <cell r="C29" t="str">
            <v>C0010140</v>
          </cell>
          <cell r="D29" t="str">
            <v>h</v>
          </cell>
          <cell r="E29" t="str">
            <v>Cargador: potencia en el volante 125 hp, clasificación de rpm del motor 2300</v>
          </cell>
          <cell r="F29" t="str">
            <v>Movimiento de tierra</v>
          </cell>
          <cell r="G29">
            <v>199362.16819414662</v>
          </cell>
        </row>
        <row r="30">
          <cell r="C30" t="str">
            <v>C0010150</v>
          </cell>
          <cell r="D30" t="str">
            <v>h</v>
          </cell>
          <cell r="E30" t="str">
            <v>Carrotanque de agua(1000 Galones)</v>
          </cell>
          <cell r="F30" t="str">
            <v>Mixto - Herramienta menor</v>
          </cell>
          <cell r="G30">
            <v>82059.36210629782</v>
          </cell>
        </row>
        <row r="31">
          <cell r="C31" t="str">
            <v>C0010160</v>
          </cell>
          <cell r="D31" t="str">
            <v>h</v>
          </cell>
          <cell r="E31" t="str">
            <v>Carrotanque irrigador de asfalto, 1000 galones de capacidad</v>
          </cell>
          <cell r="F31" t="str">
            <v>Asfalto</v>
          </cell>
          <cell r="G31">
            <v>93852.945313907272</v>
          </cell>
        </row>
        <row r="32">
          <cell r="C32" t="str">
            <v>C0010170</v>
          </cell>
          <cell r="D32" t="str">
            <v>h</v>
          </cell>
          <cell r="E32" t="str">
            <v>Cizalla manual de 90 cm</v>
          </cell>
          <cell r="F32" t="str">
            <v>Mixto - Herramienta menor</v>
          </cell>
          <cell r="G32">
            <v>1716.9343456086929</v>
          </cell>
        </row>
        <row r="33">
          <cell r="C33" t="str">
            <v>C0010214</v>
          </cell>
          <cell r="D33" t="str">
            <v>h</v>
          </cell>
          <cell r="E33" t="str">
            <v>Compactador de rodillo potencia: 80HP, peso: 7 ton</v>
          </cell>
          <cell r="F33" t="str">
            <v xml:space="preserve">Compactación – Nivelación  </v>
          </cell>
          <cell r="G33">
            <v>120984.95695159295</v>
          </cell>
        </row>
        <row r="34">
          <cell r="C34" t="str">
            <v>C0010211</v>
          </cell>
          <cell r="D34" t="str">
            <v>h</v>
          </cell>
          <cell r="E34" t="str">
            <v>Compactador de rodillo potencia: 99 hp, peso: 8 toneladas</v>
          </cell>
          <cell r="F34" t="str">
            <v xml:space="preserve">Compactación – Nivelación  </v>
          </cell>
          <cell r="G34">
            <v>131505.3879908619</v>
          </cell>
        </row>
        <row r="35">
          <cell r="C35" t="str">
            <v>C0010212</v>
          </cell>
          <cell r="D35" t="str">
            <v>h</v>
          </cell>
          <cell r="E35" t="str">
            <v>Compactador de rodillo, potencia 105 hp, peso de 6 toneladas</v>
          </cell>
          <cell r="F35" t="str">
            <v xml:space="preserve">Compactación – Nivelación  </v>
          </cell>
          <cell r="G35">
            <v>147286.03454976535</v>
          </cell>
        </row>
        <row r="36">
          <cell r="C36" t="str">
            <v>C0010200</v>
          </cell>
          <cell r="D36" t="str">
            <v>h</v>
          </cell>
          <cell r="E36" t="str">
            <v>Compactador manual (saltarín) peso de operación (kg.) 52, fuerza de impacto por golpe (KN) 12</v>
          </cell>
          <cell r="F36" t="str">
            <v xml:space="preserve">Compactación – Nivelación  </v>
          </cell>
          <cell r="G36">
            <v>8942.3663833786086</v>
          </cell>
        </row>
        <row r="37">
          <cell r="C37" t="str">
            <v>C0010210</v>
          </cell>
          <cell r="D37" t="str">
            <v>h</v>
          </cell>
          <cell r="E37" t="str">
            <v>Compactador manual de rodillo</v>
          </cell>
          <cell r="F37" t="str">
            <v xml:space="preserve">Compactación – Nivelación  </v>
          </cell>
          <cell r="G37">
            <v>32613.336221733753</v>
          </cell>
        </row>
        <row r="38">
          <cell r="C38" t="str">
            <v>C0010220</v>
          </cell>
          <cell r="D38" t="str">
            <v>h</v>
          </cell>
          <cell r="E38" t="str">
            <v>Compactador manual vibratorio (CANGURO) (Apisonadores), potencia aproximada 5 HP</v>
          </cell>
          <cell r="F38" t="str">
            <v xml:space="preserve">Compactación – Nivelación  </v>
          </cell>
          <cell r="G38">
            <v>10462.555266253818</v>
          </cell>
        </row>
        <row r="39">
          <cell r="C39" t="str">
            <v>C0010190</v>
          </cell>
          <cell r="D39" t="str">
            <v>h</v>
          </cell>
          <cell r="E39" t="str">
            <v>Compactador manual vibratorio (rana) con motor de 6 hp</v>
          </cell>
          <cell r="F39" t="str">
            <v xml:space="preserve">Compactación – Nivelación  </v>
          </cell>
          <cell r="G39">
            <v>9994.4094873055055</v>
          </cell>
        </row>
        <row r="40">
          <cell r="C40" t="str">
            <v>C0010230</v>
          </cell>
          <cell r="D40" t="str">
            <v>h</v>
          </cell>
          <cell r="E40" t="str">
            <v>Compactador neumático de Potencia 70 HP, peso de 13 ton</v>
          </cell>
          <cell r="F40" t="str">
            <v xml:space="preserve">Compactación – Nivelación  </v>
          </cell>
          <cell r="G40">
            <v>205148.40526574454</v>
          </cell>
        </row>
        <row r="41">
          <cell r="C41" t="str">
            <v>C0010213</v>
          </cell>
          <cell r="D41" t="str">
            <v>h</v>
          </cell>
          <cell r="E41" t="str">
            <v>Compactador neumático peso 3,5 ton</v>
          </cell>
          <cell r="F41" t="str">
            <v xml:space="preserve">Compactación – Nivelación  </v>
          </cell>
          <cell r="G41">
            <v>115724.74143195848</v>
          </cell>
        </row>
        <row r="42">
          <cell r="C42" t="str">
            <v>C0010240</v>
          </cell>
          <cell r="D42" t="str">
            <v>h</v>
          </cell>
          <cell r="E42" t="str">
            <v>Compactador vibratorio potencia aproximada de 15 Kw</v>
          </cell>
          <cell r="F42" t="str">
            <v xml:space="preserve">Compactación – Nivelación  </v>
          </cell>
          <cell r="G42">
            <v>97313.987113237803</v>
          </cell>
        </row>
        <row r="43">
          <cell r="C43" t="str">
            <v>C0010250</v>
          </cell>
          <cell r="D43" t="str">
            <v>h</v>
          </cell>
          <cell r="E43" t="str">
            <v>Compresor (barrido y soplado)</v>
          </cell>
          <cell r="F43" t="str">
            <v>Mixto - Herramienta menor</v>
          </cell>
          <cell r="G43">
            <v>63122.586235613715</v>
          </cell>
        </row>
        <row r="44">
          <cell r="C44" t="str">
            <v>C0010280</v>
          </cell>
          <cell r="D44" t="str">
            <v>h</v>
          </cell>
          <cell r="E44" t="str">
            <v>Compresor para penetrar roca</v>
          </cell>
          <cell r="F44" t="str">
            <v>Mixto - Herramienta menor</v>
          </cell>
          <cell r="G44">
            <v>94157.857801457125</v>
          </cell>
        </row>
        <row r="45">
          <cell r="C45" t="str">
            <v>C0010270</v>
          </cell>
          <cell r="D45" t="str">
            <v>h</v>
          </cell>
          <cell r="E45" t="str">
            <v>Compresor portátil de 70 a 120 HP, con martillo</v>
          </cell>
          <cell r="F45" t="str">
            <v>Mixto - Herramienta menor</v>
          </cell>
          <cell r="G45">
            <v>93261.213242768645</v>
          </cell>
        </row>
        <row r="46">
          <cell r="C46" t="str">
            <v>C0010295</v>
          </cell>
          <cell r="D46" t="str">
            <v>h</v>
          </cell>
          <cell r="E46" t="str">
            <v xml:space="preserve">Cortadora de adoquines </v>
          </cell>
          <cell r="F46" t="str">
            <v>Mixto - Herramienta menor</v>
          </cell>
          <cell r="G46">
            <v>6689.3008451088863</v>
          </cell>
        </row>
        <row r="47">
          <cell r="C47" t="str">
            <v>C0010290</v>
          </cell>
          <cell r="D47" t="str">
            <v>h</v>
          </cell>
          <cell r="E47" t="str">
            <v>Cortadora de pavimento, profundidad de corte: 16- 19 cm. capacidad de disco: desde 12" hasta 20" de diámetro</v>
          </cell>
          <cell r="F47" t="str">
            <v>Mixto - Herramienta menor</v>
          </cell>
          <cell r="G47">
            <v>12603.102487461976</v>
          </cell>
        </row>
        <row r="48">
          <cell r="C48" t="str">
            <v>C0010311</v>
          </cell>
          <cell r="D48" t="str">
            <v>h</v>
          </cell>
          <cell r="E48" t="str">
            <v>Derretidora de asfalto (crafco o similar)</v>
          </cell>
          <cell r="F48" t="str">
            <v>Asfalto</v>
          </cell>
          <cell r="G48">
            <v>3223.7171240253883</v>
          </cell>
        </row>
        <row r="49">
          <cell r="C49" t="str">
            <v>C0010300</v>
          </cell>
          <cell r="D49" t="str">
            <v>h</v>
          </cell>
          <cell r="E49" t="str">
            <v>Diferencial de 2 toneladas</v>
          </cell>
          <cell r="F49" t="str">
            <v xml:space="preserve">Carga – Izaje </v>
          </cell>
          <cell r="G49">
            <v>2314.4948286391696</v>
          </cell>
        </row>
        <row r="50">
          <cell r="C50" t="str">
            <v>C0010310</v>
          </cell>
          <cell r="D50" t="str">
            <v>h</v>
          </cell>
          <cell r="E50" t="str">
            <v>Diferencial de 3 toneladas</v>
          </cell>
          <cell r="F50" t="str">
            <v xml:space="preserve">Carga – Izaje </v>
          </cell>
          <cell r="G50">
            <v>2524.9034494245484</v>
          </cell>
        </row>
        <row r="51">
          <cell r="C51" t="str">
            <v>C0010351</v>
          </cell>
          <cell r="D51" t="str">
            <v>h</v>
          </cell>
          <cell r="E51" t="str">
            <v>Equipo autopropulsado para aplicación de pintura termoplástica (NTC 4744-2)</v>
          </cell>
          <cell r="F51" t="str">
            <v>Mixto - Herramienta menor</v>
          </cell>
          <cell r="G51">
            <v>78903.232794517142</v>
          </cell>
        </row>
        <row r="52">
          <cell r="C52" t="str">
            <v>C0010314</v>
          </cell>
          <cell r="D52" t="str">
            <v>h</v>
          </cell>
          <cell r="E52" t="str">
            <v>Equipo de acarreo interno</v>
          </cell>
          <cell r="F52" t="str">
            <v>Mixto - Herramienta menor</v>
          </cell>
          <cell r="G52">
            <v>38925.594845295127</v>
          </cell>
        </row>
        <row r="53">
          <cell r="C53" t="str">
            <v>C0010321</v>
          </cell>
          <cell r="D53" t="str">
            <v>h</v>
          </cell>
          <cell r="E53" t="str">
            <v>Equipo de izaje</v>
          </cell>
          <cell r="F53" t="str">
            <v xml:space="preserve">Carga – Izaje </v>
          </cell>
          <cell r="G53">
            <v>119878.77494225516</v>
          </cell>
        </row>
        <row r="54">
          <cell r="C54" t="str">
            <v>C0010401</v>
          </cell>
          <cell r="D54" t="str">
            <v>u</v>
          </cell>
          <cell r="E54" t="str">
            <v>Equipo de medición (deformímetros eléctricos, mecánicos, celdas de carga, etc.) para prueba de carga</v>
          </cell>
          <cell r="F54" t="str">
            <v>Mixto - Herramienta menor</v>
          </cell>
          <cell r="G54">
            <v>126245.17247122743</v>
          </cell>
        </row>
        <row r="55">
          <cell r="C55" t="str">
            <v>C0010330</v>
          </cell>
          <cell r="D55" t="str">
            <v>h</v>
          </cell>
          <cell r="E55" t="str">
            <v>Equipo de oxicorte y soldadura, capacidad de corte 6"-14"</v>
          </cell>
          <cell r="F55" t="str">
            <v>Mixto - Herramienta menor</v>
          </cell>
          <cell r="G55">
            <v>10625.635349661641</v>
          </cell>
        </row>
        <row r="56">
          <cell r="C56" t="str">
            <v>C0010340</v>
          </cell>
          <cell r="D56" t="str">
            <v>h</v>
          </cell>
          <cell r="E56" t="str">
            <v>Equipo de perforación (TRACKDRILL), potencia aproximada 40 HP, 2100 golpes / minuto</v>
          </cell>
          <cell r="F56" t="str">
            <v>Mixto - Herramienta menor</v>
          </cell>
          <cell r="G56">
            <v>173587.1121479377</v>
          </cell>
        </row>
        <row r="57">
          <cell r="C57" t="str">
            <v>C0010350</v>
          </cell>
          <cell r="D57" t="str">
            <v>h</v>
          </cell>
          <cell r="E57" t="str">
            <v>Equipo de pintura (Compresor). Presión máxima de trabajo 7 HP</v>
          </cell>
          <cell r="F57" t="str">
            <v>Mixto - Herramienta menor</v>
          </cell>
          <cell r="G57">
            <v>17358.71121479377</v>
          </cell>
        </row>
        <row r="58">
          <cell r="C58" t="str">
            <v>C0010352</v>
          </cell>
          <cell r="D58" t="str">
            <v>h</v>
          </cell>
          <cell r="E58" t="str">
            <v>Equipo de rayos X y/o ultrasonido industrial</v>
          </cell>
          <cell r="F58" t="str">
            <v>Mixto - Herramienta menor</v>
          </cell>
          <cell r="G58">
            <v>65752.693995430949</v>
          </cell>
        </row>
        <row r="59">
          <cell r="C59" t="str">
            <v>C0010381</v>
          </cell>
          <cell r="D59" t="str">
            <v>h</v>
          </cell>
          <cell r="E59" t="str">
            <v>Equipo de sandblasting y pintura, compresora 250cfm a 100 psi, pulmón de 70 gal (250 L) para 160 psi</v>
          </cell>
          <cell r="F59" t="str">
            <v>Mixto - Herramienta menor</v>
          </cell>
          <cell r="G59">
            <v>42081.724157075805</v>
          </cell>
        </row>
        <row r="60">
          <cell r="C60" t="str">
            <v>C0010360</v>
          </cell>
          <cell r="D60" t="str">
            <v>h</v>
          </cell>
          <cell r="E60" t="str">
            <v>Equipo de soldadura 250 AMP</v>
          </cell>
          <cell r="F60" t="str">
            <v>Mixto - Herramienta menor</v>
          </cell>
          <cell r="G60">
            <v>10257.420263287227</v>
          </cell>
        </row>
        <row r="61">
          <cell r="C61" t="str">
            <v>C0010365</v>
          </cell>
          <cell r="D61" t="str">
            <v>h</v>
          </cell>
          <cell r="E61" t="str">
            <v>Equipo de soldadura 400 AMP</v>
          </cell>
          <cell r="F61" t="str">
            <v>Mixto - Herramienta menor</v>
          </cell>
          <cell r="G61">
            <v>11046.452591232399</v>
          </cell>
        </row>
        <row r="62">
          <cell r="C62" t="str">
            <v>C0010380</v>
          </cell>
          <cell r="D62" t="str">
            <v>h</v>
          </cell>
          <cell r="E62" t="str">
            <v>Equipo de soldadura 600 AMP</v>
          </cell>
          <cell r="F62" t="str">
            <v>Mixto - Herramienta menor</v>
          </cell>
          <cell r="G62">
            <v>13939.57112703136</v>
          </cell>
        </row>
        <row r="63">
          <cell r="C63" t="str">
            <v>C0010383</v>
          </cell>
          <cell r="D63" t="str">
            <v>h</v>
          </cell>
          <cell r="E63" t="str">
            <v>Equipo de topografía teodolito electrónico con abertura de anteojo de 42- 45 mm. aumento del anteojo: 30x.distancia mínima de enfoque: 1 - 1.5 m. precisión: 5´´</v>
          </cell>
          <cell r="F63" t="str">
            <v>Mixto - Herramienta menor</v>
          </cell>
          <cell r="G63">
            <v>18936.775870684112</v>
          </cell>
        </row>
        <row r="64">
          <cell r="C64" t="str">
            <v>C0010410</v>
          </cell>
          <cell r="D64" t="str">
            <v>h</v>
          </cell>
          <cell r="E64" t="str">
            <v>Esparcidor de gravilla, ancho de esparcimiento 3 - 7.5 m</v>
          </cell>
          <cell r="F64" t="str">
            <v>Mixto - Herramienta menor</v>
          </cell>
          <cell r="G64">
            <v>84163.44831415161</v>
          </cell>
        </row>
        <row r="65">
          <cell r="C65" t="str">
            <v>C0010420</v>
          </cell>
          <cell r="D65" t="str">
            <v>h</v>
          </cell>
          <cell r="E65" t="str">
            <v>Estación Total con precisión angular de 6". Precisión lineal 2 mm ± 2 ppm</v>
          </cell>
          <cell r="F65" t="str">
            <v>Mixto - Herramienta menor</v>
          </cell>
          <cell r="G65">
            <v>14991.614230958256</v>
          </cell>
        </row>
        <row r="66">
          <cell r="C66" t="str">
            <v>C0010441</v>
          </cell>
          <cell r="D66" t="str">
            <v>h</v>
          </cell>
          <cell r="E66" t="str">
            <v>Formaleta metálica para baranda de concreto (m)</v>
          </cell>
          <cell r="F66" t="str">
            <v>Concreto y mortero</v>
          </cell>
          <cell r="G66">
            <v>1364.0863804374424</v>
          </cell>
        </row>
        <row r="67">
          <cell r="C67" t="str">
            <v>C0010445</v>
          </cell>
          <cell r="D67" t="str">
            <v>h</v>
          </cell>
          <cell r="E67" t="str">
            <v>Formaleta metálica para concreto (m2)</v>
          </cell>
          <cell r="F67" t="str">
            <v>Concreto y mortero</v>
          </cell>
          <cell r="G67">
            <v>821.87910377115577</v>
          </cell>
        </row>
        <row r="68">
          <cell r="C68" t="str">
            <v>C0010443</v>
          </cell>
          <cell r="D68" t="str">
            <v>h</v>
          </cell>
          <cell r="E68" t="str">
            <v>Formaleta metálica para defensa de concreto (m)</v>
          </cell>
          <cell r="F68" t="str">
            <v>Concreto y mortero</v>
          </cell>
          <cell r="G68">
            <v>1476.5599151876147</v>
          </cell>
        </row>
        <row r="69">
          <cell r="C69" t="str">
            <v>C0010447</v>
          </cell>
          <cell r="D69" t="str">
            <v>h</v>
          </cell>
          <cell r="E69" t="str">
            <v>Formaleta metálica para fabricación de paneles de concreto (m2)</v>
          </cell>
          <cell r="F69" t="str">
            <v>Concreto y mortero</v>
          </cell>
          <cell r="G69">
            <v>1433.410760348004</v>
          </cell>
        </row>
        <row r="70">
          <cell r="C70" t="str">
            <v>C0010430</v>
          </cell>
          <cell r="D70" t="str">
            <v>h</v>
          </cell>
          <cell r="E70" t="str">
            <v>Formaleta metálica para pavimento en concreto hidráulico (m)</v>
          </cell>
          <cell r="F70" t="str">
            <v>Concreto y mortero</v>
          </cell>
          <cell r="G70">
            <v>926.57736930418673</v>
          </cell>
        </row>
        <row r="71">
          <cell r="C71" t="str">
            <v>C0010435</v>
          </cell>
          <cell r="D71" t="str">
            <v>h</v>
          </cell>
          <cell r="E71" t="str">
            <v>Formaleta metálica para pilotes de concreto prefabricado in situ (m)</v>
          </cell>
          <cell r="F71" t="str">
            <v>Concreto y mortero</v>
          </cell>
          <cell r="G71">
            <v>2351.2157362446101</v>
          </cell>
        </row>
        <row r="72">
          <cell r="C72" t="str">
            <v>C0010450</v>
          </cell>
          <cell r="D72" t="str">
            <v>h</v>
          </cell>
          <cell r="E72" t="str">
            <v>Formaleta para camisa de pilote</v>
          </cell>
          <cell r="F72" t="str">
            <v>Concreto y mortero</v>
          </cell>
          <cell r="G72">
            <v>11835.484919177572</v>
          </cell>
        </row>
        <row r="73">
          <cell r="C73" t="str">
            <v>C0010455</v>
          </cell>
          <cell r="D73" t="str">
            <v>glo</v>
          </cell>
          <cell r="E73" t="str">
            <v>Formaleta, platina y accesorios (glo)</v>
          </cell>
          <cell r="F73" t="str">
            <v>Concreto y mortero</v>
          </cell>
          <cell r="G73">
            <v>5260.2155196344756</v>
          </cell>
        </row>
        <row r="74">
          <cell r="C74" t="str">
            <v>C0010456</v>
          </cell>
          <cell r="D74" t="str">
            <v>m</v>
          </cell>
          <cell r="E74" t="str">
            <v>Formaleta, platina y accesorios (m)</v>
          </cell>
          <cell r="F74" t="str">
            <v>Concreto y mortero</v>
          </cell>
          <cell r="G74">
            <v>876.13316658820111</v>
          </cell>
        </row>
        <row r="75">
          <cell r="C75" t="str">
            <v>C0010460</v>
          </cell>
          <cell r="D75" t="str">
            <v>h</v>
          </cell>
          <cell r="E75" t="str">
            <v>Fresadora de pavimento, ancho de trabajo 1.3 m a 1.5 m, potencia aproximada 430 HP, profundidad de corte 30 cm</v>
          </cell>
          <cell r="F75" t="str">
            <v>Asfalto</v>
          </cell>
          <cell r="G75">
            <v>399776.37949222018</v>
          </cell>
        </row>
        <row r="76">
          <cell r="C76" t="str">
            <v>C0010461</v>
          </cell>
          <cell r="D76" t="str">
            <v>h</v>
          </cell>
          <cell r="E76" t="str">
            <v>Fresadora de pavimento, ancho de trabajo 2 m, con tambor especial de puntas de acero de alta dureza, profundidad de corte menor a 2.5 cm para microfresado (W2000 o similares)</v>
          </cell>
          <cell r="F76" t="str">
            <v>Asfalto</v>
          </cell>
          <cell r="G76">
            <v>420817.24157075805</v>
          </cell>
        </row>
        <row r="77">
          <cell r="C77" t="str">
            <v>C0010462</v>
          </cell>
          <cell r="D77" t="str">
            <v>h</v>
          </cell>
          <cell r="E77" t="str">
            <v>Fresadora de pavimento, ancho de trabajo 2 m, potencia aproximada 580 HP, profundidad de corte 30 cm</v>
          </cell>
          <cell r="F77" t="str">
            <v>Asfalto</v>
          </cell>
          <cell r="G77">
            <v>391850.3426134187</v>
          </cell>
        </row>
        <row r="78">
          <cell r="C78" t="str">
            <v>C0010480</v>
          </cell>
          <cell r="D78" t="str">
            <v>h</v>
          </cell>
          <cell r="E78" t="str">
            <v>Gato para tensionamiento, fuerza Max 300 toneladas</v>
          </cell>
          <cell r="F78" t="str">
            <v>Mixto - Herramienta menor</v>
          </cell>
          <cell r="G78">
            <v>186737.65094702391</v>
          </cell>
        </row>
        <row r="79">
          <cell r="C79" t="str">
            <v>C0010500</v>
          </cell>
          <cell r="D79" t="str">
            <v>h</v>
          </cell>
          <cell r="E79" t="str">
            <v>Grúa capacidad 10 toneladas</v>
          </cell>
          <cell r="F79" t="str">
            <v xml:space="preserve">Carga – Izaje </v>
          </cell>
          <cell r="G79">
            <v>184107.54318720667</v>
          </cell>
        </row>
        <row r="80">
          <cell r="C80" t="str">
            <v>C0010490</v>
          </cell>
          <cell r="D80" t="str">
            <v>h</v>
          </cell>
          <cell r="E80" t="str">
            <v>Grúa capacidad 15 toneladas</v>
          </cell>
          <cell r="F80" t="str">
            <v xml:space="preserve">Carga – Izaje </v>
          </cell>
          <cell r="G80">
            <v>208304.53457752525</v>
          </cell>
        </row>
        <row r="81">
          <cell r="C81" t="str">
            <v>C0010520</v>
          </cell>
          <cell r="D81" t="str">
            <v>h</v>
          </cell>
          <cell r="E81" t="str">
            <v>Grúa telescópica capacidad 50 toneladas</v>
          </cell>
          <cell r="F81" t="str">
            <v xml:space="preserve">Carga – Izaje </v>
          </cell>
          <cell r="G81">
            <v>223559.15958446523</v>
          </cell>
        </row>
        <row r="82">
          <cell r="C82" t="str">
            <v>C0010491</v>
          </cell>
          <cell r="D82" t="str">
            <v>h</v>
          </cell>
          <cell r="E82" t="str">
            <v>Grúa torre capacidad 1 tonelada en la punta</v>
          </cell>
          <cell r="F82" t="str">
            <v xml:space="preserve">Carga – Izaje </v>
          </cell>
          <cell r="G82">
            <v>189367.75870684115</v>
          </cell>
        </row>
        <row r="83">
          <cell r="C83" t="str">
            <v>C0010530</v>
          </cell>
          <cell r="D83" t="str">
            <v>h</v>
          </cell>
          <cell r="E83" t="str">
            <v>Guadañadora cilindraje 38-58 cm3</v>
          </cell>
          <cell r="F83" t="str">
            <v>Mixto - Herramienta menor</v>
          </cell>
          <cell r="G83">
            <v>5575.8284508125444</v>
          </cell>
        </row>
        <row r="84">
          <cell r="C84" t="str">
            <v>C0010535</v>
          </cell>
          <cell r="D84" t="str">
            <v>h</v>
          </cell>
          <cell r="E84" t="str">
            <v>Lanza de aire comprimido caliente, velocidad de descargue 1000 m/s, temperatura del aire a presión 1000 °c</v>
          </cell>
          <cell r="F84" t="str">
            <v>Mixto - Herramienta menor</v>
          </cell>
          <cell r="G84">
            <v>63122.586235613715</v>
          </cell>
        </row>
        <row r="85">
          <cell r="C85" t="str">
            <v>C0010544</v>
          </cell>
          <cell r="D85" t="str">
            <v>h</v>
          </cell>
          <cell r="E85" t="str">
            <v>Manómetro cable de acero para bajar la celda</v>
          </cell>
          <cell r="F85" t="str">
            <v>Mixto - Herramienta menor</v>
          </cell>
          <cell r="G85">
            <v>1254561.4014328225</v>
          </cell>
        </row>
        <row r="86">
          <cell r="C86" t="str">
            <v>C0010547</v>
          </cell>
          <cell r="D86" t="str">
            <v>h</v>
          </cell>
          <cell r="E86" t="str">
            <v>Máquina estabilizadora con cámara de tambor rotatorio de paso sencillo</v>
          </cell>
          <cell r="F86" t="str">
            <v>Mixto - Herramienta menor</v>
          </cell>
          <cell r="G86">
            <v>168326.89662830322</v>
          </cell>
        </row>
        <row r="87">
          <cell r="C87" t="str">
            <v>C0010541</v>
          </cell>
          <cell r="D87" t="str">
            <v>h</v>
          </cell>
          <cell r="E87" t="str">
            <v>Máquina hidrosembradora 1000 - 4000 litros</v>
          </cell>
          <cell r="F87" t="str">
            <v>Mixto - Herramienta menor</v>
          </cell>
          <cell r="G87">
            <v>41126.565007205987</v>
          </cell>
        </row>
        <row r="88">
          <cell r="C88" t="str">
            <v>C0010540</v>
          </cell>
          <cell r="D88" t="str">
            <v>h</v>
          </cell>
          <cell r="E88" t="str">
            <v>Máquina térmica para aplicación de adhesivo para tacha</v>
          </cell>
          <cell r="F88" t="str">
            <v>Mixto - Herramienta menor</v>
          </cell>
          <cell r="G88">
            <v>40715.491439969839</v>
          </cell>
        </row>
        <row r="89">
          <cell r="C89" t="str">
            <v>C0010550</v>
          </cell>
          <cell r="D89" t="str">
            <v>h</v>
          </cell>
          <cell r="E89" t="str">
            <v>Mezcladora de concreto tipo trompo</v>
          </cell>
          <cell r="F89" t="str">
            <v>Concreto y mortero</v>
          </cell>
          <cell r="G89">
            <v>5470.6241404198554</v>
          </cell>
        </row>
        <row r="90">
          <cell r="C90" t="str">
            <v>C0010555</v>
          </cell>
          <cell r="D90" t="str">
            <v>h</v>
          </cell>
          <cell r="E90" t="str">
            <v>Miniretroexcavadora sobre neumáticos de 37,5 kW</v>
          </cell>
          <cell r="F90" t="str">
            <v>Movimiento de tierra</v>
          </cell>
          <cell r="G90">
            <v>99944.094873055044</v>
          </cell>
        </row>
        <row r="91">
          <cell r="C91" t="str">
            <v>C0010560</v>
          </cell>
          <cell r="D91" t="str">
            <v>h</v>
          </cell>
          <cell r="E91" t="str">
            <v>Montacargas capacidad 2-10 toneladas</v>
          </cell>
          <cell r="F91" t="str">
            <v>Mixto - Herramienta menor</v>
          </cell>
          <cell r="G91">
            <v>94683.879353420576</v>
          </cell>
        </row>
        <row r="92">
          <cell r="C92" t="str">
            <v>C0010570</v>
          </cell>
          <cell r="D92" t="str">
            <v>h</v>
          </cell>
          <cell r="E92" t="str">
            <v>Motobomba 3 pulgadas</v>
          </cell>
          <cell r="F92" t="str">
            <v>Mixto - Herramienta menor</v>
          </cell>
          <cell r="G92">
            <v>11151.656901625089</v>
          </cell>
        </row>
        <row r="93">
          <cell r="C93" t="str">
            <v>C0010580</v>
          </cell>
          <cell r="D93" t="str">
            <v>h</v>
          </cell>
          <cell r="E93" t="str">
            <v>Motobomba 4 pulgadas</v>
          </cell>
          <cell r="F93" t="str">
            <v>Mixto - Herramienta menor</v>
          </cell>
          <cell r="G93">
            <v>15254.625006939979</v>
          </cell>
        </row>
        <row r="94">
          <cell r="C94" t="str">
            <v>C0010590</v>
          </cell>
          <cell r="D94" t="str">
            <v>h</v>
          </cell>
          <cell r="E94" t="str">
            <v xml:space="preserve">Motobomba 6 pulgadas </v>
          </cell>
          <cell r="F94" t="str">
            <v>Mixto - Herramienta menor</v>
          </cell>
          <cell r="G94">
            <v>25524.182194102865</v>
          </cell>
        </row>
        <row r="95">
          <cell r="C95" t="str">
            <v>C0010610</v>
          </cell>
          <cell r="D95" t="str">
            <v>h</v>
          </cell>
          <cell r="E95" t="str">
            <v>Motoniveladora potencia 215 HP, ancho de cuchilla 4,27 m, peso 18 ton</v>
          </cell>
          <cell r="F95" t="str">
            <v xml:space="preserve">Compactación – Nivelación  </v>
          </cell>
          <cell r="G95">
            <v>257750.56046208931</v>
          </cell>
        </row>
        <row r="96">
          <cell r="C96" t="str">
            <v>C0010611</v>
          </cell>
          <cell r="D96" t="str">
            <v>h</v>
          </cell>
          <cell r="E96" t="str">
            <v>Motoniveladora, potencia 140 HP, ancho de cuchilla 3,66 m, peso 11 ton</v>
          </cell>
          <cell r="F96" t="str">
            <v xml:space="preserve">Compactación – Nivelación  </v>
          </cell>
          <cell r="G96">
            <v>220929.05182464799</v>
          </cell>
        </row>
        <row r="97">
          <cell r="C97" t="str">
            <v>C0010620</v>
          </cell>
          <cell r="D97" t="str">
            <v>h</v>
          </cell>
          <cell r="E97" t="str">
            <v>Motosierra, 4.5 HP - 7.1 HP, longitud de espada 45-90 cm</v>
          </cell>
          <cell r="F97" t="str">
            <v>Mixto - Herramienta menor</v>
          </cell>
          <cell r="G97">
            <v>8416.344831415161</v>
          </cell>
        </row>
        <row r="98">
          <cell r="C98" t="str">
            <v>C0010621</v>
          </cell>
          <cell r="D98" t="str">
            <v>h</v>
          </cell>
          <cell r="E98" t="str">
            <v>Motosoldador, 300 amperios</v>
          </cell>
          <cell r="F98" t="str">
            <v>Mixto - Herramienta menor</v>
          </cell>
          <cell r="G98">
            <v>17884.732766757217</v>
          </cell>
        </row>
        <row r="99">
          <cell r="C99" t="str">
            <v>C0010630</v>
          </cell>
          <cell r="D99" t="str">
            <v>h</v>
          </cell>
          <cell r="E99" t="str">
            <v>Pala auxiliar de piloteadora</v>
          </cell>
          <cell r="F99" t="str">
            <v>Mixto - Herramienta menor</v>
          </cell>
          <cell r="G99">
            <v>272110.39557097491</v>
          </cell>
        </row>
        <row r="100">
          <cell r="C100" t="str">
            <v>C0010640</v>
          </cell>
          <cell r="D100" t="str">
            <v>h</v>
          </cell>
          <cell r="E100" t="str">
            <v>Pala grúa (dragalina) potencia del motor aproximada 320 Kw - 390 Kw, capacidad de carga aproximada 70 -100 toneladas</v>
          </cell>
          <cell r="F100" t="str">
            <v>Movimiento de tierra</v>
          </cell>
          <cell r="G100">
            <v>274767.28975574754</v>
          </cell>
        </row>
        <row r="101">
          <cell r="C101" t="str">
            <v>C0010850</v>
          </cell>
          <cell r="D101" t="str">
            <v>h</v>
          </cell>
          <cell r="E101" t="str">
            <v>Parales-taco metálico o puntal (escamas en concreto)</v>
          </cell>
          <cell r="F101" t="str">
            <v>Mixto - Herramienta menor</v>
          </cell>
          <cell r="G101">
            <v>101.61241722909892</v>
          </cell>
        </row>
        <row r="102">
          <cell r="C102" t="str">
            <v>C0010651</v>
          </cell>
          <cell r="D102" t="str">
            <v>h</v>
          </cell>
          <cell r="E102" t="str">
            <v>Piloteadora potencia mínima de 250KW, fuerza elevadora 200KN</v>
          </cell>
          <cell r="F102" t="str">
            <v>Mixto - Herramienta menor</v>
          </cell>
          <cell r="G102">
            <v>620705.43131686817</v>
          </cell>
        </row>
        <row r="103">
          <cell r="C103" t="str">
            <v>C0010660</v>
          </cell>
          <cell r="D103" t="str">
            <v>h</v>
          </cell>
          <cell r="E103" t="str">
            <v>Planta de asfalto en caliente continua de 120 toneladas de capacidad</v>
          </cell>
          <cell r="F103" t="str">
            <v>Asfalto</v>
          </cell>
          <cell r="G103">
            <v>689088.23307211627</v>
          </cell>
        </row>
        <row r="104">
          <cell r="C104" t="str">
            <v>C0010661</v>
          </cell>
          <cell r="D104" t="str">
            <v>h</v>
          </cell>
          <cell r="E104" t="str">
            <v>Planta de asfalto en caliente móvil discontinua de 60 toneladas de capacidad</v>
          </cell>
          <cell r="F104" t="str">
            <v>Asfalto</v>
          </cell>
          <cell r="G104">
            <v>399776.37949222018</v>
          </cell>
        </row>
        <row r="105">
          <cell r="C105" t="str">
            <v>C0010662</v>
          </cell>
          <cell r="D105" t="str">
            <v>h</v>
          </cell>
          <cell r="E105" t="str">
            <v>Planta de asfalto en frío de 60 toneladas/hora de capacidad</v>
          </cell>
          <cell r="F105" t="str">
            <v>Asfalto</v>
          </cell>
          <cell r="G105">
            <v>263010.7759817238</v>
          </cell>
        </row>
        <row r="106">
          <cell r="C106" t="str">
            <v>C0010665</v>
          </cell>
          <cell r="D106" t="str">
            <v>h</v>
          </cell>
          <cell r="E106" t="str">
            <v>Planta dosificadora (mezcladora) de concreto</v>
          </cell>
          <cell r="F106" t="str">
            <v>Concreto y mortero</v>
          </cell>
          <cell r="G106">
            <v>140793.56566078498</v>
          </cell>
        </row>
        <row r="107">
          <cell r="C107" t="str">
            <v>C0010680</v>
          </cell>
          <cell r="D107" t="str">
            <v>h</v>
          </cell>
          <cell r="E107" t="str">
            <v>Planta eléctrica 3000 watts -4000 watts</v>
          </cell>
          <cell r="F107" t="str">
            <v>Mixto - Herramienta menor</v>
          </cell>
          <cell r="G107">
            <v>10939.556874676555</v>
          </cell>
        </row>
        <row r="108">
          <cell r="C108" t="str">
            <v>C0010670</v>
          </cell>
          <cell r="D108" t="str">
            <v>h</v>
          </cell>
          <cell r="E108" t="str">
            <v>Planta para mezcla de asfalto en frio de 160 toneladas/hora de capacidad</v>
          </cell>
          <cell r="F108" t="str">
            <v>Asfalto</v>
          </cell>
          <cell r="G108">
            <v>381365.62517349952</v>
          </cell>
        </row>
        <row r="109">
          <cell r="C109" t="str">
            <v>C0010690</v>
          </cell>
          <cell r="D109" t="str">
            <v>h</v>
          </cell>
          <cell r="E109" t="str">
            <v>Planta trituradora</v>
          </cell>
          <cell r="F109" t="str">
            <v>Mixto - Herramienta menor</v>
          </cell>
          <cell r="G109">
            <v>568103.27612052334</v>
          </cell>
        </row>
        <row r="110">
          <cell r="C110" t="str">
            <v>C0010704</v>
          </cell>
          <cell r="D110" t="str">
            <v>h</v>
          </cell>
          <cell r="E110" t="str">
            <v>Puente grúa</v>
          </cell>
          <cell r="F110" t="str">
            <v xml:space="preserve">Carga – Izaje </v>
          </cell>
          <cell r="G110">
            <v>267757.38860273204</v>
          </cell>
        </row>
        <row r="111">
          <cell r="C111" t="str">
            <v>C0010710</v>
          </cell>
          <cell r="D111" t="str">
            <v>h</v>
          </cell>
          <cell r="E111" t="str">
            <v>Pulidora (8500 REV)</v>
          </cell>
          <cell r="F111" t="str">
            <v>Mixto - Herramienta menor</v>
          </cell>
          <cell r="G111">
            <v>4102.9681053148915</v>
          </cell>
        </row>
        <row r="112">
          <cell r="C112" t="str">
            <v>C0010720</v>
          </cell>
          <cell r="D112" t="str">
            <v>h</v>
          </cell>
          <cell r="E112" t="str">
            <v>Pulvimixer potencia aproximada 500 HP</v>
          </cell>
          <cell r="F112" t="str">
            <v>Mixto - Herramienta menor</v>
          </cell>
          <cell r="G112">
            <v>157806.46558903428</v>
          </cell>
        </row>
        <row r="113">
          <cell r="C113" t="str">
            <v>C0010730</v>
          </cell>
          <cell r="D113" t="str">
            <v>h</v>
          </cell>
          <cell r="E113" t="str">
            <v xml:space="preserve">Recicladora de pavimento potencia aproximada 430 HP </v>
          </cell>
          <cell r="F113" t="str">
            <v>Asfalto</v>
          </cell>
          <cell r="G113">
            <v>578623.70715979231</v>
          </cell>
        </row>
        <row r="114">
          <cell r="C114" t="str">
            <v>C0010740</v>
          </cell>
          <cell r="D114" t="str">
            <v>h</v>
          </cell>
          <cell r="E114" t="str">
            <v>Regla vibratoria de concreto, de longitud de 3 a 5 m, potencia de 6 a 9 HP</v>
          </cell>
          <cell r="F114" t="str">
            <v>Concreto y mortero</v>
          </cell>
          <cell r="G114">
            <v>6575.2693995430946</v>
          </cell>
        </row>
        <row r="115">
          <cell r="C115" t="str">
            <v>C0010750</v>
          </cell>
          <cell r="D115" t="str">
            <v>h</v>
          </cell>
          <cell r="E115" t="str">
            <v>Retrocargador, pala de 1,1 m3 de capacidad, profundidad de excavación de 4.400 mm y una altura de 5.680 mm</v>
          </cell>
          <cell r="F115" t="str">
            <v>Movimiento de tierra</v>
          </cell>
          <cell r="G115">
            <v>152546.2500693998</v>
          </cell>
        </row>
        <row r="116">
          <cell r="C116" t="str">
            <v>C0010780</v>
          </cell>
          <cell r="D116" t="str">
            <v>h</v>
          </cell>
          <cell r="E116" t="str">
            <v>Retroexcavadora de pivote central y desplazamiento lateral de mínimo 60 kw de potencia</v>
          </cell>
          <cell r="F116" t="str">
            <v>Movimiento de tierra</v>
          </cell>
          <cell r="G116">
            <v>142025.81903013084</v>
          </cell>
        </row>
        <row r="117">
          <cell r="C117" t="str">
            <v>C0010822</v>
          </cell>
          <cell r="D117" t="str">
            <v>h</v>
          </cell>
          <cell r="E117" t="str">
            <v>Retroexcavadora sobre llantas, motor 62HP, Profundidad de excavación de 5.41 metros</v>
          </cell>
          <cell r="F117" t="str">
            <v>Movimiento de tierra</v>
          </cell>
          <cell r="G117">
            <v>119752.77602002439</v>
          </cell>
        </row>
        <row r="118">
          <cell r="C118" t="str">
            <v>C0010823</v>
          </cell>
          <cell r="D118" t="str">
            <v>h</v>
          </cell>
          <cell r="E118" t="str">
            <v>Retroexcavadora sobre neumáticos de 85 kW, equipada con descabezador hidráulico para pilotes</v>
          </cell>
          <cell r="F118" t="str">
            <v>Movimiento de tierra</v>
          </cell>
          <cell r="G118">
            <v>157806.46558903428</v>
          </cell>
        </row>
        <row r="119">
          <cell r="C119" t="str">
            <v>C0010790</v>
          </cell>
          <cell r="D119" t="str">
            <v>h</v>
          </cell>
          <cell r="E119" t="str">
            <v>Retroexcavadora sobre oruga, potencia 158 kw, balde de 1.5 m3</v>
          </cell>
          <cell r="F119" t="str">
            <v>Movimiento de tierra</v>
          </cell>
          <cell r="G119">
            <v>194627.97422647561</v>
          </cell>
        </row>
        <row r="120">
          <cell r="C120" t="str">
            <v>C0010810</v>
          </cell>
          <cell r="D120" t="str">
            <v>h</v>
          </cell>
          <cell r="E120" t="str">
            <v>Retroexcavadora sobre orugas de profundidad de excavación mínima de 6,0 m, de 80 kw de potencia</v>
          </cell>
          <cell r="F120" t="str">
            <v>Movimiento de tierra</v>
          </cell>
          <cell r="G120">
            <v>161555.46873305627</v>
          </cell>
        </row>
        <row r="121">
          <cell r="C121" t="str">
            <v>C0010765</v>
          </cell>
          <cell r="D121" t="str">
            <v>h</v>
          </cell>
          <cell r="E121" t="str">
            <v>Retroexcavadora, potencia en el volante 78 HP 2200 rpm</v>
          </cell>
          <cell r="F121" t="str">
            <v>Movimiento de tierra</v>
          </cell>
          <cell r="G121">
            <v>152546.2500693998</v>
          </cell>
        </row>
        <row r="122">
          <cell r="C122" t="str">
            <v>C0010840</v>
          </cell>
          <cell r="D122" t="str">
            <v>h</v>
          </cell>
          <cell r="E122" t="str">
            <v>Ruteadora para asfalto, potencia mínima 15 kW</v>
          </cell>
          <cell r="F122" t="str">
            <v>Asfalto</v>
          </cell>
          <cell r="G122">
            <v>5406.7143312324451</v>
          </cell>
        </row>
        <row r="123">
          <cell r="C123" t="str">
            <v>C0010841</v>
          </cell>
          <cell r="D123" t="str">
            <v>h</v>
          </cell>
          <cell r="E123" t="str">
            <v>Sensor de Impacto para prueba de integridad sobre pilotes tipo</v>
          </cell>
          <cell r="F123" t="str">
            <v>Mixto - Herramienta menor</v>
          </cell>
          <cell r="G123">
            <v>81533.340554334383</v>
          </cell>
        </row>
        <row r="124">
          <cell r="C124" t="str">
            <v>C0010845</v>
          </cell>
          <cell r="D124" t="str">
            <v>h</v>
          </cell>
          <cell r="E124" t="str">
            <v>Shuttle buggy</v>
          </cell>
          <cell r="F124" t="str">
            <v>Mixto - Herramienta menor</v>
          </cell>
          <cell r="G124">
            <v>28054.486278194217</v>
          </cell>
        </row>
        <row r="125">
          <cell r="C125" t="str">
            <v>C0010847</v>
          </cell>
          <cell r="D125" t="str">
            <v>h</v>
          </cell>
          <cell r="E125" t="str">
            <v>Silo para almacenamiento de concreto, capacidad 10 m3</v>
          </cell>
          <cell r="F125" t="str">
            <v>Concreto y mortero</v>
          </cell>
          <cell r="G125">
            <v>36429.181077027926</v>
          </cell>
        </row>
        <row r="126">
          <cell r="C126" t="str">
            <v>C0010854</v>
          </cell>
          <cell r="D126" t="str">
            <v>h</v>
          </cell>
          <cell r="E126" t="str">
            <v>Taladro de 1/2", pulidora, lijadora y circular</v>
          </cell>
          <cell r="F126" t="str">
            <v>Mixto - Herramienta menor</v>
          </cell>
          <cell r="G126">
            <v>3081.6195354556012</v>
          </cell>
        </row>
        <row r="127">
          <cell r="C127" t="str">
            <v>C0010855</v>
          </cell>
          <cell r="D127" t="str">
            <v>h</v>
          </cell>
          <cell r="E127" t="str">
            <v>Taladro industrial (columna, de árbol o similares)</v>
          </cell>
          <cell r="F127" t="str">
            <v>Mixto - Herramienta menor</v>
          </cell>
          <cell r="G127">
            <v>5260.9453007320189</v>
          </cell>
        </row>
        <row r="128">
          <cell r="C128" t="str">
            <v>C0010859</v>
          </cell>
          <cell r="D128" t="str">
            <v>u</v>
          </cell>
          <cell r="E128" t="str">
            <v>Tara (Recebo, Agua, Etc.)</v>
          </cell>
          <cell r="F128" t="str">
            <v>Mixto - Herramienta menor</v>
          </cell>
          <cell r="G128">
            <v>213038.72854519627</v>
          </cell>
        </row>
        <row r="129">
          <cell r="C129" t="str">
            <v>C0010911</v>
          </cell>
          <cell r="D129" t="str">
            <v>h</v>
          </cell>
          <cell r="E129" t="str">
            <v>Terminadora de asfalto (Finisher), potencia 130 HP, peso 15 ton.</v>
          </cell>
          <cell r="F129" t="str">
            <v>Asfalto</v>
          </cell>
          <cell r="G129">
            <v>218298.94406483075</v>
          </cell>
        </row>
        <row r="130">
          <cell r="C130" t="str">
            <v>C0010910</v>
          </cell>
          <cell r="D130" t="str">
            <v>h</v>
          </cell>
          <cell r="E130" t="str">
            <v>Terminadora de asfalto (Finisher), potencia en el volante 174 HP, R=20M3/H, velocidad de desplazamiento 114 m/min</v>
          </cell>
          <cell r="F130" t="str">
            <v>Asfalto</v>
          </cell>
          <cell r="G130">
            <v>289311.85357989615</v>
          </cell>
        </row>
        <row r="131">
          <cell r="C131" t="str">
            <v>C0010920</v>
          </cell>
          <cell r="D131" t="str">
            <v>h</v>
          </cell>
          <cell r="E131" t="str">
            <v>Vehículo delineador para aplicación de pintura con mínimo 2 boquillas (NTC 4744-2)</v>
          </cell>
          <cell r="F131" t="str">
            <v>Mixto - Herramienta menor</v>
          </cell>
          <cell r="G131">
            <v>126245.17247122743</v>
          </cell>
        </row>
        <row r="132">
          <cell r="C132" t="str">
            <v>C0010922</v>
          </cell>
          <cell r="D132" t="str">
            <v>h</v>
          </cell>
          <cell r="E132" t="str">
            <v>Vibrador de concreto, potencia aproximada de 3 hp, mangueras de 4 a 6 metros</v>
          </cell>
          <cell r="F132" t="str">
            <v>Concreto y mortero</v>
          </cell>
          <cell r="G132">
            <v>8942.3663833786086</v>
          </cell>
        </row>
        <row r="133">
          <cell r="C133" t="str">
            <v>C0010923</v>
          </cell>
          <cell r="D133" t="str">
            <v>h</v>
          </cell>
          <cell r="E133" t="str">
            <v>Vibrocompactador, potencia 153 HP, peso 10 ton</v>
          </cell>
          <cell r="F133" t="str">
            <v xml:space="preserve">Compactación – Nivelación  </v>
          </cell>
          <cell r="G133">
            <v>142025.81903013084</v>
          </cell>
        </row>
        <row r="134">
          <cell r="C134" t="str">
            <v>C0010180</v>
          </cell>
          <cell r="D134" t="str">
            <v>h</v>
          </cell>
          <cell r="E134" t="str">
            <v>Vibrocompactador, tipo benitìn, de peso 700 kg a 1.5 toneladas</v>
          </cell>
          <cell r="F134" t="str">
            <v xml:space="preserve">Compactación – Nivelación  </v>
          </cell>
          <cell r="G134">
            <v>68382.801755248191</v>
          </cell>
        </row>
        <row r="135">
          <cell r="C135" t="str">
            <v>C0010958</v>
          </cell>
          <cell r="D135" t="str">
            <v>h</v>
          </cell>
          <cell r="E135" t="str">
            <v>Volqueta 15 m3</v>
          </cell>
          <cell r="F135" t="str">
            <v xml:space="preserve">Transporte – Acarreo </v>
          </cell>
          <cell r="G135">
            <v>105204.31039268951</v>
          </cell>
        </row>
        <row r="136">
          <cell r="C136" t="str">
            <v>C0010960</v>
          </cell>
          <cell r="D136" t="str">
            <v>h</v>
          </cell>
          <cell r="E136" t="str">
            <v>Volqueta 6 m3</v>
          </cell>
          <cell r="F136" t="str">
            <v xml:space="preserve">Transporte – Acarreo </v>
          </cell>
          <cell r="G136">
            <v>61544.521579723369</v>
          </cell>
        </row>
        <row r="137">
          <cell r="C137" t="str">
            <v>C0010959</v>
          </cell>
          <cell r="D137" t="str">
            <v>h</v>
          </cell>
          <cell r="E137" t="str">
            <v>Volqueta 7 m3</v>
          </cell>
          <cell r="F137" t="str">
            <v xml:space="preserve">Transporte – Acarreo </v>
          </cell>
          <cell r="G137">
            <v>78903.232794517142</v>
          </cell>
        </row>
      </sheetData>
      <sheetData sheetId="6">
        <row r="6">
          <cell r="C6" t="str">
            <v>T0100002</v>
          </cell>
          <cell r="D6" t="str">
            <v>kg-km</v>
          </cell>
          <cell r="E6" t="str">
            <v>Transporte de acero</v>
          </cell>
          <cell r="F6">
            <v>0.71502026905849136</v>
          </cell>
        </row>
        <row r="7">
          <cell r="C7" t="str">
            <v>T0010001</v>
          </cell>
          <cell r="D7" t="str">
            <v>t-km</v>
          </cell>
          <cell r="E7" t="str">
            <v>Transporte de acero</v>
          </cell>
          <cell r="F7">
            <v>715.02026905849129</v>
          </cell>
        </row>
        <row r="8">
          <cell r="C8" t="str">
            <v>T0010011</v>
          </cell>
          <cell r="D8" t="str">
            <v>m3-km</v>
          </cell>
          <cell r="E8" t="str">
            <v>Transporte de adoquín e=8cm</v>
          </cell>
          <cell r="F8">
            <v>1059.5067395468943</v>
          </cell>
        </row>
        <row r="9">
          <cell r="C9" t="str">
            <v>T0010400</v>
          </cell>
          <cell r="D9" t="str">
            <v>m3-km</v>
          </cell>
          <cell r="E9" t="str">
            <v>Transporte de agregados</v>
          </cell>
          <cell r="F9">
            <v>1026.9386552215615</v>
          </cell>
        </row>
        <row r="10">
          <cell r="C10" t="str">
            <v>T0010004</v>
          </cell>
          <cell r="D10" t="str">
            <v>m3-km</v>
          </cell>
          <cell r="E10" t="str">
            <v>Transporte de arena</v>
          </cell>
          <cell r="F10">
            <v>956.4822964945555</v>
          </cell>
        </row>
        <row r="11">
          <cell r="C11" t="str">
            <v>T0010053</v>
          </cell>
          <cell r="D11" t="str">
            <v>m3-km</v>
          </cell>
          <cell r="E11" t="str">
            <v>Transporte de barrera de seguridad en concreto</v>
          </cell>
          <cell r="F11">
            <v>869.49773362425447</v>
          </cell>
        </row>
        <row r="12">
          <cell r="C12" t="str">
            <v>T0010550</v>
          </cell>
          <cell r="D12" t="str">
            <v>kg-km</v>
          </cell>
          <cell r="E12" t="str">
            <v>Transporte de cal</v>
          </cell>
          <cell r="F12">
            <v>0.54878377486973651</v>
          </cell>
        </row>
        <row r="13">
          <cell r="C13" t="str">
            <v>T0015011</v>
          </cell>
          <cell r="D13" t="str">
            <v>kg-km</v>
          </cell>
          <cell r="E13" t="str">
            <v>Transporte de cemento asfáltico</v>
          </cell>
          <cell r="F13">
            <v>0.54878377486973651</v>
          </cell>
        </row>
        <row r="14">
          <cell r="C14" t="str">
            <v>T0010500</v>
          </cell>
          <cell r="D14" t="str">
            <v>kg-km</v>
          </cell>
          <cell r="E14" t="str">
            <v>Transporte de cemento hidráulico</v>
          </cell>
          <cell r="F14">
            <v>0.54878377486973651</v>
          </cell>
        </row>
        <row r="15">
          <cell r="C15" t="str">
            <v>T0010009</v>
          </cell>
          <cell r="D15" t="str">
            <v>m3-km</v>
          </cell>
          <cell r="E15" t="str">
            <v>Transporte de concreto</v>
          </cell>
          <cell r="F15">
            <v>768.29728481763107</v>
          </cell>
        </row>
        <row r="16">
          <cell r="C16" t="str">
            <v>T0010120</v>
          </cell>
          <cell r="D16" t="str">
            <v>m3-km</v>
          </cell>
          <cell r="E16" t="str">
            <v>Transporte de emulsión asfáltica</v>
          </cell>
          <cell r="F16">
            <v>1.156576557789982</v>
          </cell>
        </row>
        <row r="17">
          <cell r="C17" t="str">
            <v>T0010160</v>
          </cell>
          <cell r="D17" t="str">
            <v>kg-km</v>
          </cell>
          <cell r="E17" t="str">
            <v xml:space="preserve">Transporte de estructuras metálicas </v>
          </cell>
          <cell r="F17">
            <v>1.2391891690606951</v>
          </cell>
        </row>
        <row r="18">
          <cell r="C18" t="str">
            <v>T0010570</v>
          </cell>
          <cell r="D18" t="str">
            <v>t-km</v>
          </cell>
          <cell r="E18" t="str">
            <v xml:space="preserve">Transporte de estructuras metálicas </v>
          </cell>
          <cell r="F18">
            <v>1239.1891690606951</v>
          </cell>
        </row>
        <row r="19">
          <cell r="C19" t="str">
            <v>T0010560</v>
          </cell>
          <cell r="D19" t="str">
            <v>kg-km</v>
          </cell>
          <cell r="E19" t="str">
            <v>Transporte de formaleta</v>
          </cell>
          <cell r="F19">
            <v>1.2391891690606951</v>
          </cell>
        </row>
        <row r="20">
          <cell r="C20" t="str">
            <v>T0010088</v>
          </cell>
          <cell r="D20" t="str">
            <v>kg-km</v>
          </cell>
          <cell r="E20" t="str">
            <v>Transporte de madera</v>
          </cell>
          <cell r="F20">
            <v>1.3269650685358276</v>
          </cell>
        </row>
        <row r="21">
          <cell r="C21" t="str">
            <v>T0010010</v>
          </cell>
          <cell r="D21" t="str">
            <v>m3-km</v>
          </cell>
          <cell r="E21" t="str">
            <v>Transporte de material de afirmado</v>
          </cell>
          <cell r="F21">
            <v>956.4822964945555</v>
          </cell>
        </row>
        <row r="22">
          <cell r="C22" t="str">
            <v>T0010020</v>
          </cell>
          <cell r="D22" t="str">
            <v>m3-km</v>
          </cell>
          <cell r="E22" t="str">
            <v>Transporte de material de base</v>
          </cell>
          <cell r="F22">
            <v>956.4822964945555</v>
          </cell>
        </row>
        <row r="23">
          <cell r="C23" t="str">
            <v>T0010032</v>
          </cell>
          <cell r="D23" t="str">
            <v>m3-km</v>
          </cell>
          <cell r="E23" t="str">
            <v>Transporte de material de demolición</v>
          </cell>
          <cell r="F23">
            <v>956.4822964945555</v>
          </cell>
        </row>
        <row r="24">
          <cell r="C24" t="str">
            <v>T0010025</v>
          </cell>
          <cell r="D24" t="str">
            <v>m3-km</v>
          </cell>
          <cell r="E24" t="str">
            <v>Transporte de material de excavación</v>
          </cell>
          <cell r="F24">
            <v>956.4822964945555</v>
          </cell>
        </row>
        <row r="25">
          <cell r="C25" t="str">
            <v>T0010062</v>
          </cell>
          <cell r="D25" t="str">
            <v>m3-km</v>
          </cell>
          <cell r="E25" t="str">
            <v>Transporte de material de relleno</v>
          </cell>
          <cell r="F25">
            <v>956.4822964945555</v>
          </cell>
        </row>
        <row r="26">
          <cell r="C26" t="str">
            <v>T0010036</v>
          </cell>
          <cell r="D26" t="str">
            <v>m3-km</v>
          </cell>
          <cell r="E26" t="str">
            <v>Transporte de material de remoción</v>
          </cell>
          <cell r="F26">
            <v>956.4822964945555</v>
          </cell>
        </row>
        <row r="27">
          <cell r="C27" t="str">
            <v>T0010030</v>
          </cell>
          <cell r="D27" t="str">
            <v>m3-km</v>
          </cell>
          <cell r="E27" t="str">
            <v>Transporte de material de sub-base</v>
          </cell>
          <cell r="F27">
            <v>956.4822964945555</v>
          </cell>
        </row>
        <row r="28">
          <cell r="C28" t="str">
            <v>T0010040</v>
          </cell>
          <cell r="D28" t="str">
            <v>t-km</v>
          </cell>
          <cell r="E28" t="str">
            <v>Transporte de material desmontado</v>
          </cell>
          <cell r="F28">
            <v>1011.7937196607276</v>
          </cell>
        </row>
        <row r="29">
          <cell r="C29" t="str">
            <v>T0010028</v>
          </cell>
          <cell r="D29" t="str">
            <v>m3-km</v>
          </cell>
          <cell r="E29" t="str">
            <v>Transporte de material drenante</v>
          </cell>
          <cell r="F29">
            <v>956.4822964945555</v>
          </cell>
        </row>
        <row r="30">
          <cell r="C30" t="str">
            <v>T0010006</v>
          </cell>
          <cell r="D30" t="str">
            <v>m3-km</v>
          </cell>
          <cell r="E30" t="str">
            <v>Transporte de material fresado</v>
          </cell>
          <cell r="F30">
            <v>956.4822964945555</v>
          </cell>
        </row>
        <row r="31">
          <cell r="C31" t="str">
            <v>T0010480</v>
          </cell>
          <cell r="D31" t="str">
            <v>m3-km</v>
          </cell>
          <cell r="E31" t="str">
            <v>Transporte de material sobrante de poda</v>
          </cell>
          <cell r="F31">
            <v>826.12611270713012</v>
          </cell>
        </row>
        <row r="32">
          <cell r="C32" t="str">
            <v>T0010130</v>
          </cell>
          <cell r="D32" t="str">
            <v>m3-km</v>
          </cell>
          <cell r="E32" t="str">
            <v>Transporte de mezcla asfáltica drenante</v>
          </cell>
          <cell r="F32">
            <v>1228.4173352058469</v>
          </cell>
        </row>
        <row r="33">
          <cell r="C33" t="str">
            <v>T0010510</v>
          </cell>
          <cell r="D33" t="str">
            <v>m3-km</v>
          </cell>
          <cell r="E33" t="str">
            <v>Transporte de mezcla de mortero</v>
          </cell>
          <cell r="F33">
            <v>1303.1019059351054</v>
          </cell>
        </row>
        <row r="34">
          <cell r="C34" t="str">
            <v>T0010065</v>
          </cell>
          <cell r="D34" t="str">
            <v>m3-km</v>
          </cell>
          <cell r="E34" t="str">
            <v>Transporte de mezcla en caliente</v>
          </cell>
          <cell r="F34">
            <v>1254.0807620640574</v>
          </cell>
        </row>
        <row r="35">
          <cell r="C35" t="str">
            <v>T0010240</v>
          </cell>
          <cell r="D35" t="str">
            <v>m3-km</v>
          </cell>
          <cell r="E35" t="str">
            <v>Transporte de mezcla en frío</v>
          </cell>
          <cell r="F35">
            <v>1228.4173352058469</v>
          </cell>
        </row>
        <row r="36">
          <cell r="C36" t="str">
            <v>T0010091</v>
          </cell>
          <cell r="D36" t="str">
            <v>m3-km</v>
          </cell>
          <cell r="E36" t="str">
            <v>Transporte de piedra para concreto ciclópeo</v>
          </cell>
          <cell r="F36">
            <v>956.4822964945555</v>
          </cell>
        </row>
        <row r="37">
          <cell r="C37" t="str">
            <v>T0010094</v>
          </cell>
          <cell r="D37" t="str">
            <v>m3-km</v>
          </cell>
          <cell r="E37" t="str">
            <v>Transporte de piedra para gaviones</v>
          </cell>
          <cell r="F37">
            <v>956.4822964945555</v>
          </cell>
        </row>
        <row r="38">
          <cell r="C38" t="str">
            <v>T0010114</v>
          </cell>
          <cell r="D38" t="str">
            <v>kg-km</v>
          </cell>
          <cell r="E38" t="str">
            <v>Transporte de tubería</v>
          </cell>
          <cell r="F38">
            <v>1.4081572506099644</v>
          </cell>
        </row>
        <row r="39">
          <cell r="C39" t="str">
            <v>T0010115</v>
          </cell>
          <cell r="D39" t="str">
            <v>kg-km</v>
          </cell>
          <cell r="E39" t="str">
            <v>Transporte de tubería de concreto</v>
          </cell>
          <cell r="F39">
            <v>3.0979729226517381</v>
          </cell>
        </row>
        <row r="40">
          <cell r="C40" t="str">
            <v>T0010016</v>
          </cell>
          <cell r="D40" t="str">
            <v>m3-km</v>
          </cell>
          <cell r="E40" t="str">
            <v>Transporte tierra abonada</v>
          </cell>
          <cell r="F40">
            <v>956.4822964945555</v>
          </cell>
        </row>
      </sheetData>
      <sheetData sheetId="7">
        <row r="15">
          <cell r="C15" t="str">
            <v>A0100030</v>
          </cell>
          <cell r="D15" t="str">
            <v>día</v>
          </cell>
          <cell r="E15" t="str">
            <v xml:space="preserve">Maestro </v>
          </cell>
          <cell r="F15">
            <v>154166.66666666669</v>
          </cell>
        </row>
        <row r="16">
          <cell r="C16" t="str">
            <v>A0100150</v>
          </cell>
          <cell r="D16" t="str">
            <v>día</v>
          </cell>
          <cell r="E16" t="str">
            <v>Ayudante</v>
          </cell>
          <cell r="F16">
            <v>64750.000000000007</v>
          </cell>
        </row>
        <row r="17">
          <cell r="C17" t="str">
            <v>A0100190</v>
          </cell>
          <cell r="D17" t="str">
            <v>día</v>
          </cell>
          <cell r="E17" t="str">
            <v>Almacenista</v>
          </cell>
          <cell r="F17">
            <v>64750.000000000007</v>
          </cell>
        </row>
        <row r="18">
          <cell r="C18" t="str">
            <v>A0030010</v>
          </cell>
          <cell r="D18" t="str">
            <v>día</v>
          </cell>
          <cell r="E18" t="str">
            <v>Obrero</v>
          </cell>
          <cell r="F18">
            <v>61666.666666666672</v>
          </cell>
        </row>
        <row r="19">
          <cell r="C19" t="str">
            <v>A0030020</v>
          </cell>
          <cell r="D19" t="str">
            <v>día</v>
          </cell>
          <cell r="E19" t="str">
            <v>Obrero (2)</v>
          </cell>
          <cell r="F19">
            <v>123333.33333333334</v>
          </cell>
        </row>
        <row r="20">
          <cell r="C20" t="str">
            <v>A0030030</v>
          </cell>
          <cell r="D20" t="str">
            <v>día</v>
          </cell>
          <cell r="E20" t="str">
            <v>Obrero (3)</v>
          </cell>
          <cell r="F20">
            <v>185000</v>
          </cell>
        </row>
        <row r="21">
          <cell r="C21" t="str">
            <v>A0030040</v>
          </cell>
          <cell r="D21" t="str">
            <v>día</v>
          </cell>
          <cell r="E21" t="str">
            <v>Obrero (4)</v>
          </cell>
          <cell r="F21">
            <v>246666.66666666669</v>
          </cell>
        </row>
        <row r="22">
          <cell r="C22" t="str">
            <v>A0030050</v>
          </cell>
          <cell r="D22" t="str">
            <v>día</v>
          </cell>
          <cell r="E22" t="str">
            <v>Obrero (5)</v>
          </cell>
          <cell r="F22">
            <v>308333.33333333337</v>
          </cell>
        </row>
        <row r="23">
          <cell r="C23" t="str">
            <v>A0030060</v>
          </cell>
          <cell r="D23" t="str">
            <v>día</v>
          </cell>
          <cell r="E23" t="str">
            <v>Obrero (6)</v>
          </cell>
          <cell r="F23">
            <v>370000</v>
          </cell>
        </row>
        <row r="24">
          <cell r="C24" t="str">
            <v>A0030070</v>
          </cell>
          <cell r="D24" t="str">
            <v>día</v>
          </cell>
          <cell r="E24" t="str">
            <v>Obrero (7)</v>
          </cell>
          <cell r="F24">
            <v>431666.66666666669</v>
          </cell>
        </row>
        <row r="25">
          <cell r="C25" t="str">
            <v>A0030080</v>
          </cell>
          <cell r="D25" t="str">
            <v>día</v>
          </cell>
          <cell r="E25" t="str">
            <v>Obrero (8)</v>
          </cell>
          <cell r="F25">
            <v>493333.33333333337</v>
          </cell>
        </row>
        <row r="26">
          <cell r="C26" t="str">
            <v>A0030090</v>
          </cell>
          <cell r="D26" t="str">
            <v>día</v>
          </cell>
          <cell r="E26" t="str">
            <v>Obrero (9)</v>
          </cell>
          <cell r="F26">
            <v>555000</v>
          </cell>
        </row>
        <row r="27">
          <cell r="C27" t="str">
            <v>A0030100</v>
          </cell>
          <cell r="D27" t="str">
            <v>día</v>
          </cell>
          <cell r="E27" t="str">
            <v>Obrero (10)</v>
          </cell>
          <cell r="F27">
            <v>616666.66666666674</v>
          </cell>
        </row>
        <row r="28">
          <cell r="C28" t="str">
            <v>A0100060</v>
          </cell>
          <cell r="D28" t="str">
            <v>día</v>
          </cell>
          <cell r="E28" t="str">
            <v>Obrero (prueba de carga)</v>
          </cell>
          <cell r="F28">
            <v>64750.000000000007</v>
          </cell>
        </row>
        <row r="29">
          <cell r="C29" t="str">
            <v>A0100200</v>
          </cell>
          <cell r="D29" t="str">
            <v>día</v>
          </cell>
          <cell r="E29" t="str">
            <v xml:space="preserve">Obrero de hincado </v>
          </cell>
          <cell r="F29">
            <v>61666.666666666672</v>
          </cell>
        </row>
        <row r="30">
          <cell r="C30" t="str">
            <v>A0030120</v>
          </cell>
          <cell r="D30" t="str">
            <v>día</v>
          </cell>
          <cell r="E30" t="str">
            <v>Obreros de hincado (2)</v>
          </cell>
          <cell r="F30">
            <v>115316.66666666669</v>
          </cell>
        </row>
        <row r="31">
          <cell r="C31" t="str">
            <v>A0100210</v>
          </cell>
          <cell r="D31" t="str">
            <v>día</v>
          </cell>
          <cell r="E31" t="str">
            <v xml:space="preserve">Obrero de izado </v>
          </cell>
          <cell r="F31">
            <v>61666.666666666672</v>
          </cell>
        </row>
        <row r="32">
          <cell r="C32" t="str">
            <v>A0030110</v>
          </cell>
          <cell r="D32" t="str">
            <v>día</v>
          </cell>
          <cell r="E32" t="str">
            <v>Obreros de izado (2)</v>
          </cell>
          <cell r="F32">
            <v>115316.66666666669</v>
          </cell>
        </row>
        <row r="33">
          <cell r="C33" t="str">
            <v>A0040010</v>
          </cell>
          <cell r="D33" t="str">
            <v>día</v>
          </cell>
          <cell r="E33" t="str">
            <v>Oficial</v>
          </cell>
          <cell r="F33">
            <v>104833.33333333334</v>
          </cell>
        </row>
        <row r="34">
          <cell r="C34" t="str">
            <v>A0040020</v>
          </cell>
          <cell r="D34" t="str">
            <v>día</v>
          </cell>
          <cell r="E34" t="str">
            <v>Oficial (2)</v>
          </cell>
          <cell r="F34">
            <v>209666.66666666669</v>
          </cell>
        </row>
        <row r="35">
          <cell r="C35" t="str">
            <v>A0040030</v>
          </cell>
          <cell r="D35" t="str">
            <v>día</v>
          </cell>
          <cell r="E35" t="str">
            <v>Oficial (3)</v>
          </cell>
          <cell r="F35">
            <v>314500</v>
          </cell>
        </row>
        <row r="36">
          <cell r="C36" t="str">
            <v>A0100050</v>
          </cell>
          <cell r="D36" t="str">
            <v>día</v>
          </cell>
          <cell r="E36" t="str">
            <v>Oficial + 3 Ayudantes (armado e inyección de anclajes)</v>
          </cell>
          <cell r="F36">
            <v>299083.33333333331</v>
          </cell>
        </row>
        <row r="37">
          <cell r="C37" t="str">
            <v>A0041000</v>
          </cell>
          <cell r="D37" t="str">
            <v>día</v>
          </cell>
          <cell r="E37" t="str">
            <v>Oficial experto en desmontaje</v>
          </cell>
          <cell r="F37">
            <v>123333.33333333334</v>
          </cell>
        </row>
        <row r="38">
          <cell r="C38" t="str">
            <v>A0041001</v>
          </cell>
          <cell r="D38" t="str">
            <v>día</v>
          </cell>
          <cell r="E38" t="str">
            <v>Oficial experto en explosivos</v>
          </cell>
          <cell r="F38">
            <v>126416.66666666667</v>
          </cell>
        </row>
        <row r="39">
          <cell r="C39" t="str">
            <v>A0041002</v>
          </cell>
          <cell r="D39" t="str">
            <v>día</v>
          </cell>
          <cell r="E39" t="str">
            <v xml:space="preserve">Oficial  Obrero (3) Cuadrilla de un oficial y 3 Obreros. </v>
          </cell>
          <cell r="F39">
            <v>289833.33333333337</v>
          </cell>
        </row>
        <row r="40">
          <cell r="C40" t="str">
            <v>A0041008</v>
          </cell>
          <cell r="D40" t="str">
            <v>día</v>
          </cell>
          <cell r="E40" t="str">
            <v>1 Oficial y 1 Obrero.</v>
          </cell>
          <cell r="F40">
            <v>166500.00000000003</v>
          </cell>
        </row>
        <row r="41">
          <cell r="C41" t="str">
            <v>A0041004</v>
          </cell>
          <cell r="D41" t="str">
            <v>día</v>
          </cell>
          <cell r="E41" t="str">
            <v>Cuadrilla de Un Oficial y (2) Obreros.</v>
          </cell>
          <cell r="F41">
            <v>228166.66666666669</v>
          </cell>
        </row>
        <row r="42">
          <cell r="C42" t="str">
            <v>A0041006</v>
          </cell>
          <cell r="D42" t="str">
            <v>día</v>
          </cell>
          <cell r="E42" t="str">
            <v>Cuadrilla de un oficial y (4) Obreros.</v>
          </cell>
          <cell r="F42">
            <v>351500.00000000006</v>
          </cell>
        </row>
        <row r="43">
          <cell r="C43" t="str">
            <v>A0100010</v>
          </cell>
          <cell r="D43" t="str">
            <v>día</v>
          </cell>
          <cell r="E43" t="str">
            <v>Cuadrilla de desmontaje (10 personas)</v>
          </cell>
          <cell r="F43">
            <v>577816.66666666663</v>
          </cell>
        </row>
        <row r="44">
          <cell r="C44" t="str">
            <v>A0100180</v>
          </cell>
          <cell r="D44" t="str">
            <v>día</v>
          </cell>
          <cell r="E44" t="str">
            <v>Cuadrilla de fabricación</v>
          </cell>
          <cell r="F44">
            <v>315116.66666666669</v>
          </cell>
        </row>
        <row r="45">
          <cell r="C45" t="str">
            <v>A0010010</v>
          </cell>
          <cell r="D45" t="str">
            <v>día</v>
          </cell>
          <cell r="E45" t="str">
            <v>Cadenero</v>
          </cell>
          <cell r="F45">
            <v>70916.666666666672</v>
          </cell>
        </row>
        <row r="46">
          <cell r="C46" t="str">
            <v>A0100240</v>
          </cell>
          <cell r="D46" t="str">
            <v>día</v>
          </cell>
          <cell r="E46" t="str">
            <v>Cadeneros (2)</v>
          </cell>
          <cell r="F46">
            <v>141833.33333333334</v>
          </cell>
        </row>
        <row r="47">
          <cell r="C47" t="str">
            <v>A0100220</v>
          </cell>
          <cell r="D47" t="str">
            <v>día</v>
          </cell>
          <cell r="E47" t="str">
            <v>Carpintero</v>
          </cell>
          <cell r="F47">
            <v>123333.33333333334</v>
          </cell>
        </row>
        <row r="48">
          <cell r="C48" t="str">
            <v>A0100130</v>
          </cell>
          <cell r="D48" t="str">
            <v>día</v>
          </cell>
          <cell r="E48" t="str">
            <v>Armador</v>
          </cell>
          <cell r="F48">
            <v>64750.000000000007</v>
          </cell>
        </row>
        <row r="49">
          <cell r="C49" t="str">
            <v>A0050010</v>
          </cell>
          <cell r="D49" t="str">
            <v>día</v>
          </cell>
          <cell r="E49" t="str">
            <v>Paletero</v>
          </cell>
          <cell r="F49">
            <v>61666.666666666672</v>
          </cell>
        </row>
        <row r="50">
          <cell r="C50" t="str">
            <v>A0050020</v>
          </cell>
          <cell r="D50" t="str">
            <v>día</v>
          </cell>
          <cell r="E50" t="str">
            <v>Paletero (2)</v>
          </cell>
          <cell r="F50">
            <v>123333.33333333334</v>
          </cell>
        </row>
        <row r="51">
          <cell r="C51" t="str">
            <v>A0070010</v>
          </cell>
          <cell r="D51" t="str">
            <v>día</v>
          </cell>
          <cell r="E51" t="str">
            <v>Rastrillero</v>
          </cell>
          <cell r="F51">
            <v>78933.333333333343</v>
          </cell>
        </row>
        <row r="52">
          <cell r="C52" t="str">
            <v>A0070020</v>
          </cell>
          <cell r="D52" t="str">
            <v>día</v>
          </cell>
          <cell r="E52" t="str">
            <v>Rastrilleros (2)</v>
          </cell>
          <cell r="F52">
            <v>157866.66666666669</v>
          </cell>
        </row>
        <row r="53">
          <cell r="C53" t="str">
            <v>A0100140</v>
          </cell>
          <cell r="D53" t="str">
            <v>día</v>
          </cell>
          <cell r="E53" t="str">
            <v>Cortador</v>
          </cell>
          <cell r="F53">
            <v>80166.666666666672</v>
          </cell>
        </row>
        <row r="54">
          <cell r="C54" t="str">
            <v>A0100092</v>
          </cell>
          <cell r="D54" t="str">
            <v>día</v>
          </cell>
          <cell r="E54" t="str">
            <v>Operador prueba de integridad</v>
          </cell>
          <cell r="F54">
            <v>131350</v>
          </cell>
        </row>
        <row r="55">
          <cell r="C55" t="str">
            <v>A0100280</v>
          </cell>
          <cell r="D55" t="str">
            <v>día</v>
          </cell>
          <cell r="E55" t="str">
            <v xml:space="preserve">Operador de maquinaria pesada </v>
          </cell>
          <cell r="F55">
            <v>131350</v>
          </cell>
        </row>
        <row r="56">
          <cell r="C56" t="str">
            <v>A0060010</v>
          </cell>
          <cell r="D56" t="str">
            <v>día</v>
          </cell>
          <cell r="E56" t="str">
            <v>Perforador</v>
          </cell>
          <cell r="F56">
            <v>104833.33333333334</v>
          </cell>
        </row>
        <row r="57">
          <cell r="C57" t="str">
            <v>A0100040</v>
          </cell>
          <cell r="D57" t="str">
            <v>día</v>
          </cell>
          <cell r="E57" t="str">
            <v>Perforador + Ayudante1 + Ayudante2</v>
          </cell>
          <cell r="F57">
            <v>234333.33333333334</v>
          </cell>
        </row>
        <row r="58">
          <cell r="C58" t="str">
            <v>A0080010</v>
          </cell>
          <cell r="D58" t="str">
            <v>día</v>
          </cell>
          <cell r="E58" t="str">
            <v>Soldador</v>
          </cell>
          <cell r="F58">
            <v>104833.33333333334</v>
          </cell>
        </row>
        <row r="59">
          <cell r="C59" t="str">
            <v>A0010083</v>
          </cell>
          <cell r="D59" t="str">
            <v>día</v>
          </cell>
          <cell r="E59" t="str">
            <v>Soldador (2)</v>
          </cell>
          <cell r="F59">
            <v>209666.66666666669</v>
          </cell>
        </row>
        <row r="60">
          <cell r="C60" t="str">
            <v>A0080012</v>
          </cell>
          <cell r="D60" t="str">
            <v>día</v>
          </cell>
          <cell r="E60" t="str">
            <v>Soldador 1A</v>
          </cell>
          <cell r="F60">
            <v>131966.66666666669</v>
          </cell>
        </row>
        <row r="61">
          <cell r="C61" t="str">
            <v>A0100090</v>
          </cell>
          <cell r="D61" t="str">
            <v>día</v>
          </cell>
          <cell r="E61" t="str">
            <v>Soldador experto en montaje y pruebas</v>
          </cell>
          <cell r="F61">
            <v>131966.66666666669</v>
          </cell>
        </row>
        <row r="62">
          <cell r="C62" t="str">
            <v>A0040110</v>
          </cell>
          <cell r="D62" t="str">
            <v>día</v>
          </cell>
          <cell r="E62" t="str">
            <v>Celador</v>
          </cell>
          <cell r="F62">
            <v>61666.666666666672</v>
          </cell>
        </row>
        <row r="63">
          <cell r="C63" t="str">
            <v>A0100160</v>
          </cell>
          <cell r="D63" t="str">
            <v>día</v>
          </cell>
          <cell r="E63" t="str">
            <v xml:space="preserve">Inspector </v>
          </cell>
          <cell r="F63">
            <v>98666.666666666686</v>
          </cell>
        </row>
        <row r="64">
          <cell r="C64" t="str">
            <v>A0020010</v>
          </cell>
          <cell r="D64" t="str">
            <v>día</v>
          </cell>
          <cell r="E64" t="str">
            <v>Inspector de fabricación y montaje</v>
          </cell>
          <cell r="F64">
            <v>123333.33333333334</v>
          </cell>
        </row>
        <row r="65">
          <cell r="C65" t="str">
            <v>A0100260</v>
          </cell>
          <cell r="D65" t="str">
            <v>día</v>
          </cell>
          <cell r="E65" t="str">
            <v>Técnico electricista</v>
          </cell>
          <cell r="F65">
            <v>98666.666666666686</v>
          </cell>
        </row>
        <row r="66">
          <cell r="C66" t="str">
            <v>A0100250</v>
          </cell>
          <cell r="D66" t="str">
            <v>día</v>
          </cell>
          <cell r="E66" t="str">
            <v>Técnico y/o profesionale HSEQ para obra</v>
          </cell>
          <cell r="F66">
            <v>92500</v>
          </cell>
        </row>
        <row r="67">
          <cell r="C67" t="str">
            <v>A0090010</v>
          </cell>
          <cell r="D67" t="str">
            <v>día</v>
          </cell>
          <cell r="E67" t="str">
            <v>Topógrafo</v>
          </cell>
          <cell r="F67">
            <v>148000</v>
          </cell>
        </row>
        <row r="68">
          <cell r="C68" t="str">
            <v>A0100181</v>
          </cell>
          <cell r="D68" t="str">
            <v>día</v>
          </cell>
          <cell r="E68" t="str">
            <v>Calculista</v>
          </cell>
          <cell r="F68">
            <v>308333.33333333337</v>
          </cell>
        </row>
        <row r="69">
          <cell r="C69" t="str">
            <v>A0100170</v>
          </cell>
          <cell r="D69" t="str">
            <v>día</v>
          </cell>
          <cell r="E69" t="str">
            <v>Dibujante</v>
          </cell>
          <cell r="F69">
            <v>92500</v>
          </cell>
        </row>
        <row r="70">
          <cell r="C70" t="str">
            <v>A0100182</v>
          </cell>
          <cell r="D70" t="str">
            <v>día</v>
          </cell>
          <cell r="E70" t="str">
            <v>Dibujante 2</v>
          </cell>
          <cell r="F70">
            <v>92500</v>
          </cell>
        </row>
        <row r="71">
          <cell r="C71" t="str">
            <v>A0100270</v>
          </cell>
          <cell r="D71" t="str">
            <v>día</v>
          </cell>
          <cell r="E71" t="str">
            <v xml:space="preserve">Técnico agricola, técnico en botanica y/o jardinero </v>
          </cell>
          <cell r="F71">
            <v>61666.666666666672</v>
          </cell>
        </row>
        <row r="72">
          <cell r="C72" t="str">
            <v>A0100070</v>
          </cell>
          <cell r="D72" t="str">
            <v>día</v>
          </cell>
          <cell r="E72" t="str">
            <v>Ingeniero de montaje y prueba</v>
          </cell>
          <cell r="F72">
            <v>478533.33333333337</v>
          </cell>
        </row>
        <row r="73">
          <cell r="C73" t="str">
            <v>A0100069</v>
          </cell>
          <cell r="D73" t="str">
            <v>día</v>
          </cell>
          <cell r="E73" t="str">
            <v>Ingeniero de Montaje y Prueba Pilote 1</v>
          </cell>
          <cell r="F73">
            <v>469900.00000000006</v>
          </cell>
        </row>
        <row r="74">
          <cell r="C74" t="str">
            <v>A0100082</v>
          </cell>
          <cell r="D74" t="str">
            <v>día</v>
          </cell>
          <cell r="E74" t="str">
            <v>Ingeniero Especialista prueba de  integridad</v>
          </cell>
          <cell r="F74">
            <v>403916.66666666669</v>
          </cell>
        </row>
        <row r="75">
          <cell r="C75" t="str">
            <v>A0100071</v>
          </cell>
          <cell r="D75" t="str">
            <v>día</v>
          </cell>
          <cell r="E75" t="str">
            <v xml:space="preserve">Ingeniero Geotecnista </v>
          </cell>
          <cell r="F75">
            <v>403916.66666666669</v>
          </cell>
        </row>
        <row r="76">
          <cell r="C76" t="str">
            <v>A0100020</v>
          </cell>
          <cell r="D76" t="str">
            <v>día</v>
          </cell>
          <cell r="E76" t="str">
            <v>Ingeniero supervisor</v>
          </cell>
          <cell r="F76">
            <v>363833.33333333337</v>
          </cell>
        </row>
        <row r="77">
          <cell r="C77" t="str">
            <v>A0100080</v>
          </cell>
          <cell r="D77" t="str">
            <v>día</v>
          </cell>
          <cell r="E77" t="str">
            <v>Ingeniero supervisor y director de prueba</v>
          </cell>
          <cell r="F77">
            <v>561166.66666666674</v>
          </cell>
        </row>
        <row r="78">
          <cell r="C78" t="str">
            <v>A0100081</v>
          </cell>
          <cell r="D78" t="str">
            <v>día</v>
          </cell>
          <cell r="E78" t="str">
            <v>Ingeniero Supervisor y Director de Prueba Pilote</v>
          </cell>
          <cell r="F78">
            <v>561166.66666666674</v>
          </cell>
        </row>
        <row r="79">
          <cell r="C79" t="str">
            <v>A0100230</v>
          </cell>
          <cell r="D79" t="str">
            <v>día</v>
          </cell>
          <cell r="E79" t="str">
            <v xml:space="preserve">Inspector de fabricacion montaje y pintura </v>
          </cell>
          <cell r="F79">
            <v>135666.66666666669</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84823-D8D3-4EC2-89C3-89A096517BD6}">
  <dimension ref="B1:M32"/>
  <sheetViews>
    <sheetView view="pageBreakPreview" zoomScale="85" zoomScaleNormal="85" zoomScaleSheetLayoutView="85" workbookViewId="0">
      <selection activeCell="M20" sqref="M20"/>
    </sheetView>
  </sheetViews>
  <sheetFormatPr baseColWidth="10" defaultRowHeight="15"/>
  <cols>
    <col min="1" max="1" width="1.85546875" customWidth="1"/>
    <col min="2" max="2" width="8.5703125" customWidth="1"/>
    <col min="4" max="4" width="14.7109375" customWidth="1"/>
    <col min="5" max="5" width="18.140625" customWidth="1"/>
    <col min="6" max="6" width="75.140625" customWidth="1"/>
    <col min="9" max="9" width="16.85546875" customWidth="1"/>
    <col min="10" max="10" width="25.28515625" customWidth="1"/>
    <col min="11" max="11" width="16.28515625" bestFit="1" customWidth="1"/>
    <col min="13" max="13" width="12.7109375" bestFit="1" customWidth="1"/>
  </cols>
  <sheetData>
    <row r="1" spans="2:10" ht="15.75" thickBot="1"/>
    <row r="2" spans="2:10" s="239" customFormat="1" ht="16.5">
      <c r="B2" s="301" t="s">
        <v>33</v>
      </c>
      <c r="C2" s="302"/>
      <c r="D2" s="302"/>
      <c r="E2" s="302"/>
      <c r="F2" s="302"/>
      <c r="G2" s="302"/>
      <c r="H2" s="302"/>
      <c r="I2" s="302"/>
      <c r="J2" s="303"/>
    </row>
    <row r="3" spans="2:10" s="239" customFormat="1" ht="16.5">
      <c r="B3" s="304" t="s">
        <v>197</v>
      </c>
      <c r="C3" s="305"/>
      <c r="D3" s="305"/>
      <c r="E3" s="305"/>
      <c r="F3" s="305"/>
      <c r="G3" s="305"/>
      <c r="H3" s="305"/>
      <c r="I3" s="305"/>
      <c r="J3" s="306"/>
    </row>
    <row r="4" spans="2:10" s="239" customFormat="1" ht="16.5">
      <c r="B4" s="304" t="s">
        <v>198</v>
      </c>
      <c r="C4" s="305"/>
      <c r="D4" s="305"/>
      <c r="E4" s="305"/>
      <c r="F4" s="305"/>
      <c r="G4" s="305"/>
      <c r="H4" s="305"/>
      <c r="I4" s="305"/>
      <c r="J4" s="306"/>
    </row>
    <row r="5" spans="2:10" s="239" customFormat="1" ht="31.5" customHeight="1">
      <c r="B5" s="304" t="s">
        <v>189</v>
      </c>
      <c r="C5" s="305"/>
      <c r="D5" s="305"/>
      <c r="E5" s="305"/>
      <c r="F5" s="305"/>
      <c r="G5" s="305"/>
      <c r="H5" s="305"/>
      <c r="I5" s="305"/>
      <c r="J5" s="306"/>
    </row>
    <row r="6" spans="2:10" s="239" customFormat="1" ht="38.25" customHeight="1">
      <c r="B6" s="307" t="s">
        <v>220</v>
      </c>
      <c r="C6" s="308"/>
      <c r="D6" s="308"/>
      <c r="E6" s="308"/>
      <c r="F6" s="308"/>
      <c r="G6" s="308"/>
      <c r="H6" s="308"/>
      <c r="I6" s="308"/>
      <c r="J6" s="309"/>
    </row>
    <row r="7" spans="2:10" s="239" customFormat="1" ht="16.5">
      <c r="B7" s="295" t="s">
        <v>221</v>
      </c>
      <c r="C7" s="296"/>
      <c r="D7" s="296"/>
      <c r="E7" s="296"/>
      <c r="F7" s="296"/>
      <c r="G7" s="296"/>
      <c r="H7" s="296"/>
      <c r="I7" s="296"/>
      <c r="J7" s="297"/>
    </row>
    <row r="8" spans="2:10" s="239" customFormat="1" ht="16.5">
      <c r="B8" s="295"/>
      <c r="C8" s="296"/>
      <c r="D8" s="296"/>
      <c r="E8" s="296"/>
      <c r="F8" s="296"/>
      <c r="G8" s="296"/>
      <c r="H8" s="296"/>
      <c r="I8" s="296"/>
      <c r="J8" s="297"/>
    </row>
    <row r="9" spans="2:10">
      <c r="B9" s="1"/>
      <c r="C9" s="1"/>
      <c r="D9" s="2"/>
      <c r="E9" s="2"/>
      <c r="F9" s="9"/>
      <c r="G9" s="2"/>
      <c r="H9" s="2"/>
      <c r="I9" s="3"/>
      <c r="J9" s="2"/>
    </row>
    <row r="10" spans="2:10">
      <c r="B10" s="298" t="s">
        <v>0</v>
      </c>
      <c r="C10" s="299" t="s">
        <v>1</v>
      </c>
      <c r="D10" s="298" t="s">
        <v>2</v>
      </c>
      <c r="E10" s="298"/>
      <c r="F10" s="299" t="s">
        <v>3</v>
      </c>
      <c r="G10" s="298" t="s">
        <v>4</v>
      </c>
      <c r="H10" s="298" t="s">
        <v>5</v>
      </c>
      <c r="I10" s="300" t="s">
        <v>6</v>
      </c>
      <c r="J10" s="298" t="s">
        <v>7</v>
      </c>
    </row>
    <row r="11" spans="2:10">
      <c r="B11" s="298"/>
      <c r="C11" s="299"/>
      <c r="D11" s="4" t="s">
        <v>8</v>
      </c>
      <c r="E11" s="4" t="s">
        <v>9</v>
      </c>
      <c r="F11" s="299"/>
      <c r="G11" s="298"/>
      <c r="H11" s="298"/>
      <c r="I11" s="300"/>
      <c r="J11" s="298"/>
    </row>
    <row r="12" spans="2:10" ht="15.75">
      <c r="B12" s="5">
        <v>1</v>
      </c>
      <c r="C12" s="5" t="s">
        <v>10</v>
      </c>
      <c r="D12" s="5">
        <v>201</v>
      </c>
      <c r="E12" s="5"/>
      <c r="F12" s="6" t="s">
        <v>11</v>
      </c>
      <c r="G12" s="5" t="s">
        <v>12</v>
      </c>
      <c r="H12" s="7">
        <v>12</v>
      </c>
      <c r="I12" s="15"/>
      <c r="J12" s="8"/>
    </row>
    <row r="13" spans="2:10" ht="15.75">
      <c r="B13" s="5">
        <v>2</v>
      </c>
      <c r="C13" s="5" t="s">
        <v>13</v>
      </c>
      <c r="D13" s="5">
        <v>600</v>
      </c>
      <c r="E13" s="5"/>
      <c r="F13" s="11" t="s">
        <v>14</v>
      </c>
      <c r="G13" s="5" t="s">
        <v>12</v>
      </c>
      <c r="H13" s="7">
        <v>65</v>
      </c>
      <c r="I13" s="16"/>
      <c r="J13" s="8"/>
    </row>
    <row r="14" spans="2:10" ht="15.75">
      <c r="B14" s="5">
        <v>3</v>
      </c>
      <c r="C14" s="5" t="s">
        <v>15</v>
      </c>
      <c r="D14" s="5">
        <v>610</v>
      </c>
      <c r="E14" s="5"/>
      <c r="F14" s="11" t="s">
        <v>16</v>
      </c>
      <c r="G14" s="5" t="s">
        <v>12</v>
      </c>
      <c r="H14" s="7">
        <v>64</v>
      </c>
      <c r="I14" s="16"/>
      <c r="J14" s="8"/>
    </row>
    <row r="15" spans="2:10" ht="15.75">
      <c r="B15" s="5">
        <v>4</v>
      </c>
      <c r="C15" s="5" t="s">
        <v>187</v>
      </c>
      <c r="D15" s="5">
        <v>630</v>
      </c>
      <c r="E15" s="5"/>
      <c r="F15" s="11" t="s">
        <v>17</v>
      </c>
      <c r="G15" s="5" t="s">
        <v>12</v>
      </c>
      <c r="H15" s="7">
        <v>54.4</v>
      </c>
      <c r="I15" s="16"/>
      <c r="J15" s="8"/>
    </row>
    <row r="16" spans="2:10" ht="15.75">
      <c r="B16" s="5">
        <v>5</v>
      </c>
      <c r="C16" s="5" t="s">
        <v>18</v>
      </c>
      <c r="D16" s="5">
        <v>630</v>
      </c>
      <c r="E16" s="5"/>
      <c r="F16" s="11" t="s">
        <v>19</v>
      </c>
      <c r="G16" s="5" t="s">
        <v>12</v>
      </c>
      <c r="H16" s="7">
        <v>12</v>
      </c>
      <c r="I16" s="16"/>
      <c r="J16" s="8"/>
    </row>
    <row r="17" spans="2:13" ht="15.75">
      <c r="B17" s="5">
        <v>6</v>
      </c>
      <c r="C17" s="5" t="s">
        <v>20</v>
      </c>
      <c r="D17" s="5">
        <v>640</v>
      </c>
      <c r="E17" s="12"/>
      <c r="F17" s="11" t="s">
        <v>21</v>
      </c>
      <c r="G17" s="5" t="s">
        <v>22</v>
      </c>
      <c r="H17" s="7">
        <v>1460</v>
      </c>
      <c r="I17" s="16"/>
      <c r="J17" s="8"/>
      <c r="M17" s="272"/>
    </row>
    <row r="18" spans="2:13" ht="15.75">
      <c r="B18" s="5">
        <v>7</v>
      </c>
      <c r="C18" s="5" t="s">
        <v>23</v>
      </c>
      <c r="D18" s="5">
        <v>640</v>
      </c>
      <c r="E18" s="12"/>
      <c r="F18" s="11" t="s">
        <v>24</v>
      </c>
      <c r="G18" s="5" t="s">
        <v>22</v>
      </c>
      <c r="H18" s="7">
        <v>210</v>
      </c>
      <c r="I18" s="16"/>
      <c r="J18" s="8"/>
    </row>
    <row r="19" spans="2:13" ht="48" customHeight="1">
      <c r="B19" s="5">
        <v>8</v>
      </c>
      <c r="C19" s="5">
        <v>661.2</v>
      </c>
      <c r="D19" s="5">
        <v>660</v>
      </c>
      <c r="E19" s="12"/>
      <c r="F19" s="11" t="s">
        <v>29</v>
      </c>
      <c r="G19" s="5" t="s">
        <v>30</v>
      </c>
      <c r="H19" s="7">
        <v>16</v>
      </c>
      <c r="I19" s="16"/>
      <c r="J19" s="8"/>
    </row>
    <row r="20" spans="2:13" ht="72" customHeight="1" thickBot="1">
      <c r="B20" s="5">
        <v>9</v>
      </c>
      <c r="C20" s="13" t="s">
        <v>185</v>
      </c>
      <c r="D20" s="13">
        <v>900</v>
      </c>
      <c r="E20" s="13"/>
      <c r="F20" s="11" t="s">
        <v>25</v>
      </c>
      <c r="G20" s="13" t="s">
        <v>26</v>
      </c>
      <c r="H20" s="14">
        <v>501.5</v>
      </c>
      <c r="I20" s="16"/>
      <c r="J20" s="8"/>
    </row>
    <row r="21" spans="2:13" ht="16.5" thickBot="1">
      <c r="B21" s="288" t="s">
        <v>28</v>
      </c>
      <c r="C21" s="289"/>
      <c r="D21" s="289"/>
      <c r="E21" s="289"/>
      <c r="F21" s="290"/>
      <c r="G21" s="290"/>
      <c r="H21" s="290"/>
      <c r="I21" s="291"/>
      <c r="J21" s="240"/>
    </row>
    <row r="22" spans="2:13" ht="15.75">
      <c r="B22" s="241"/>
      <c r="C22" s="242"/>
      <c r="D22" s="241"/>
      <c r="E22" s="243"/>
      <c r="F22" s="244" t="s">
        <v>201</v>
      </c>
      <c r="G22" s="245"/>
      <c r="H22" s="246"/>
      <c r="I22" s="247"/>
      <c r="J22" s="248"/>
    </row>
    <row r="23" spans="2:13" ht="16.5" thickBot="1">
      <c r="B23" s="241"/>
      <c r="C23" s="249"/>
      <c r="D23" s="249"/>
      <c r="E23" s="249"/>
      <c r="F23" s="244" t="s">
        <v>202</v>
      </c>
      <c r="G23" s="250"/>
      <c r="H23" s="251"/>
      <c r="I23" s="252"/>
      <c r="J23" s="248"/>
      <c r="K23" s="10"/>
    </row>
    <row r="24" spans="2:13" ht="16.5" thickBot="1">
      <c r="B24" s="241"/>
      <c r="C24" s="242"/>
      <c r="D24" s="241"/>
      <c r="E24" s="243"/>
      <c r="F24" s="253" t="s">
        <v>203</v>
      </c>
      <c r="G24" s="254"/>
      <c r="H24" s="255"/>
      <c r="I24" s="256"/>
      <c r="J24" s="240"/>
    </row>
    <row r="25" spans="2:13" ht="15.75" thickBot="1">
      <c r="B25" s="257"/>
      <c r="C25" s="258"/>
      <c r="D25" s="258"/>
      <c r="E25" s="258"/>
      <c r="F25" s="257"/>
      <c r="G25" s="257"/>
      <c r="H25" s="259"/>
      <c r="I25" s="260"/>
      <c r="J25" s="261"/>
    </row>
    <row r="26" spans="2:13" ht="15.75">
      <c r="B26" s="262" t="s">
        <v>204</v>
      </c>
      <c r="C26" s="263"/>
      <c r="D26" s="264"/>
      <c r="E26" s="292" t="s">
        <v>205</v>
      </c>
      <c r="F26" s="292"/>
      <c r="G26" s="292"/>
      <c r="H26" s="292"/>
      <c r="I26" s="292"/>
      <c r="J26" s="293"/>
    </row>
    <row r="27" spans="2:13" ht="42" customHeight="1">
      <c r="B27" s="279" t="s">
        <v>206</v>
      </c>
      <c r="C27" s="280"/>
      <c r="D27" s="280"/>
      <c r="E27" s="280"/>
      <c r="F27" s="281"/>
      <c r="G27" s="294" t="s">
        <v>200</v>
      </c>
      <c r="H27" s="294"/>
      <c r="I27" s="294"/>
      <c r="J27" s="265" t="s">
        <v>207</v>
      </c>
    </row>
    <row r="28" spans="2:13" ht="16.5" customHeight="1">
      <c r="B28" s="279" t="s">
        <v>208</v>
      </c>
      <c r="C28" s="280"/>
      <c r="D28" s="280"/>
      <c r="E28" s="280"/>
      <c r="F28" s="281"/>
      <c r="G28" s="283" t="s">
        <v>101</v>
      </c>
      <c r="H28" s="283"/>
      <c r="I28" s="266" t="s">
        <v>209</v>
      </c>
      <c r="J28" s="267"/>
    </row>
    <row r="29" spans="2:13" ht="15.75">
      <c r="B29" s="275" t="s">
        <v>210</v>
      </c>
      <c r="C29" s="276"/>
      <c r="D29" s="276"/>
      <c r="E29" s="276"/>
      <c r="F29" s="277"/>
      <c r="G29" s="278" t="s">
        <v>211</v>
      </c>
      <c r="H29" s="278"/>
      <c r="I29" s="266" t="s">
        <v>212</v>
      </c>
      <c r="J29" s="267"/>
    </row>
    <row r="30" spans="2:13" ht="68.25" customHeight="1">
      <c r="B30" s="279" t="s">
        <v>213</v>
      </c>
      <c r="C30" s="280"/>
      <c r="D30" s="280"/>
      <c r="E30" s="280"/>
      <c r="F30" s="281"/>
      <c r="G30" s="282" t="s">
        <v>214</v>
      </c>
      <c r="H30" s="283"/>
      <c r="I30" s="266" t="s">
        <v>215</v>
      </c>
      <c r="J30" s="267"/>
    </row>
    <row r="31" spans="2:13" ht="46.5" customHeight="1">
      <c r="B31" s="284" t="s">
        <v>216</v>
      </c>
      <c r="C31" s="285"/>
      <c r="D31" s="285"/>
      <c r="E31" s="285"/>
      <c r="F31" s="286"/>
      <c r="G31" s="287" t="s">
        <v>217</v>
      </c>
      <c r="H31" s="287"/>
      <c r="I31" s="268" t="s">
        <v>218</v>
      </c>
      <c r="J31" s="269"/>
    </row>
    <row r="32" spans="2:13" ht="57" customHeight="1" thickBot="1">
      <c r="B32" s="273" t="s">
        <v>219</v>
      </c>
      <c r="C32" s="274"/>
      <c r="D32" s="274"/>
      <c r="E32" s="274"/>
      <c r="F32" s="274"/>
      <c r="G32" s="270"/>
      <c r="H32" s="270"/>
      <c r="I32" s="270"/>
      <c r="J32" s="271"/>
    </row>
  </sheetData>
  <mergeCells count="28">
    <mergeCell ref="B7:J7"/>
    <mergeCell ref="B2:J2"/>
    <mergeCell ref="B3:J3"/>
    <mergeCell ref="B4:J4"/>
    <mergeCell ref="B5:J5"/>
    <mergeCell ref="B6:J6"/>
    <mergeCell ref="B8:J8"/>
    <mergeCell ref="B10:B11"/>
    <mergeCell ref="C10:C11"/>
    <mergeCell ref="D10:E10"/>
    <mergeCell ref="F10:F11"/>
    <mergeCell ref="G10:G11"/>
    <mergeCell ref="H10:H11"/>
    <mergeCell ref="I10:I11"/>
    <mergeCell ref="J10:J11"/>
    <mergeCell ref="B21:I21"/>
    <mergeCell ref="E26:J26"/>
    <mergeCell ref="B27:F27"/>
    <mergeCell ref="G27:I27"/>
    <mergeCell ref="B28:F28"/>
    <mergeCell ref="G28:H28"/>
    <mergeCell ref="B32:F32"/>
    <mergeCell ref="B29:F29"/>
    <mergeCell ref="G29:H29"/>
    <mergeCell ref="B30:F30"/>
    <mergeCell ref="G30:H30"/>
    <mergeCell ref="B31:F31"/>
    <mergeCell ref="G31:H31"/>
  </mergeCells>
  <pageMargins left="0.7" right="0.7" top="0.75" bottom="0.75" header="0.3" footer="0.3"/>
  <pageSetup scale="6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32"/>
  <sheetViews>
    <sheetView tabSelected="1" view="pageBreakPreview" zoomScale="85" zoomScaleNormal="85" zoomScaleSheetLayoutView="85" workbookViewId="0">
      <selection activeCell="B30" sqref="B30:F30"/>
    </sheetView>
  </sheetViews>
  <sheetFormatPr baseColWidth="10" defaultRowHeight="15"/>
  <cols>
    <col min="1" max="1" width="1.85546875" customWidth="1"/>
    <col min="2" max="2" width="8.5703125" customWidth="1"/>
    <col min="4" max="4" width="14.7109375" customWidth="1"/>
    <col min="5" max="5" width="18.140625" customWidth="1"/>
    <col min="6" max="6" width="75.140625" customWidth="1"/>
    <col min="9" max="9" width="16.85546875" customWidth="1"/>
    <col min="10" max="10" width="25.28515625" customWidth="1"/>
    <col min="11" max="11" width="16.28515625" bestFit="1" customWidth="1"/>
    <col min="13" max="13" width="12.7109375" bestFit="1" customWidth="1"/>
  </cols>
  <sheetData>
    <row r="1" spans="2:10" ht="15.75" thickBot="1"/>
    <row r="2" spans="2:10" s="239" customFormat="1" ht="16.5">
      <c r="B2" s="301" t="s">
        <v>33</v>
      </c>
      <c r="C2" s="302"/>
      <c r="D2" s="302"/>
      <c r="E2" s="302"/>
      <c r="F2" s="302"/>
      <c r="G2" s="302"/>
      <c r="H2" s="302"/>
      <c r="I2" s="302"/>
      <c r="J2" s="303"/>
    </row>
    <row r="3" spans="2:10" s="239" customFormat="1" ht="16.5">
      <c r="B3" s="304" t="s">
        <v>197</v>
      </c>
      <c r="C3" s="305"/>
      <c r="D3" s="305"/>
      <c r="E3" s="305"/>
      <c r="F3" s="305"/>
      <c r="G3" s="305"/>
      <c r="H3" s="305"/>
      <c r="I3" s="305"/>
      <c r="J3" s="306"/>
    </row>
    <row r="4" spans="2:10" s="239" customFormat="1" ht="16.5">
      <c r="B4" s="304" t="s">
        <v>198</v>
      </c>
      <c r="C4" s="305"/>
      <c r="D4" s="305"/>
      <c r="E4" s="305"/>
      <c r="F4" s="305"/>
      <c r="G4" s="305"/>
      <c r="H4" s="305"/>
      <c r="I4" s="305"/>
      <c r="J4" s="306"/>
    </row>
    <row r="5" spans="2:10" s="239" customFormat="1" ht="31.5" customHeight="1">
      <c r="B5" s="304" t="s">
        <v>224</v>
      </c>
      <c r="C5" s="305"/>
      <c r="D5" s="305"/>
      <c r="E5" s="305"/>
      <c r="F5" s="305"/>
      <c r="G5" s="305"/>
      <c r="H5" s="305"/>
      <c r="I5" s="305"/>
      <c r="J5" s="306"/>
    </row>
    <row r="6" spans="2:10" s="239" customFormat="1" ht="38.25" customHeight="1">
      <c r="B6" s="307" t="s">
        <v>220</v>
      </c>
      <c r="C6" s="308"/>
      <c r="D6" s="308"/>
      <c r="E6" s="308"/>
      <c r="F6" s="308"/>
      <c r="G6" s="308"/>
      <c r="H6" s="308"/>
      <c r="I6" s="308"/>
      <c r="J6" s="309"/>
    </row>
    <row r="7" spans="2:10" s="239" customFormat="1" ht="16.5">
      <c r="B7" s="295" t="s">
        <v>188</v>
      </c>
      <c r="C7" s="296"/>
      <c r="D7" s="296"/>
      <c r="E7" s="296"/>
      <c r="F7" s="296"/>
      <c r="G7" s="296"/>
      <c r="H7" s="296"/>
      <c r="I7" s="296"/>
      <c r="J7" s="297"/>
    </row>
    <row r="8" spans="2:10" s="239" customFormat="1" ht="16.5">
      <c r="B8" s="295" t="s">
        <v>199</v>
      </c>
      <c r="C8" s="296"/>
      <c r="D8" s="296"/>
      <c r="E8" s="296"/>
      <c r="F8" s="296"/>
      <c r="G8" s="296"/>
      <c r="H8" s="296"/>
      <c r="I8" s="296"/>
      <c r="J8" s="297"/>
    </row>
    <row r="9" spans="2:10">
      <c r="B9" s="1"/>
      <c r="C9" s="1"/>
      <c r="D9" s="2"/>
      <c r="E9" s="2"/>
      <c r="F9" s="9"/>
      <c r="G9" s="2"/>
      <c r="H9" s="2"/>
      <c r="I9" s="3"/>
      <c r="J9" s="2"/>
    </row>
    <row r="10" spans="2:10">
      <c r="B10" s="298" t="s">
        <v>0</v>
      </c>
      <c r="C10" s="299" t="s">
        <v>1</v>
      </c>
      <c r="D10" s="298" t="s">
        <v>2</v>
      </c>
      <c r="E10" s="298"/>
      <c r="F10" s="299" t="s">
        <v>3</v>
      </c>
      <c r="G10" s="298" t="s">
        <v>4</v>
      </c>
      <c r="H10" s="298" t="s">
        <v>5</v>
      </c>
      <c r="I10" s="300" t="s">
        <v>6</v>
      </c>
      <c r="J10" s="298" t="s">
        <v>7</v>
      </c>
    </row>
    <row r="11" spans="2:10">
      <c r="B11" s="298"/>
      <c r="C11" s="299"/>
      <c r="D11" s="4" t="s">
        <v>8</v>
      </c>
      <c r="E11" s="4" t="s">
        <v>9</v>
      </c>
      <c r="F11" s="299"/>
      <c r="G11" s="298"/>
      <c r="H11" s="298"/>
      <c r="I11" s="300"/>
      <c r="J11" s="298"/>
    </row>
    <row r="12" spans="2:10" ht="15.75">
      <c r="B12" s="5">
        <v>1</v>
      </c>
      <c r="C12" s="5" t="s">
        <v>10</v>
      </c>
      <c r="D12" s="5">
        <v>201</v>
      </c>
      <c r="E12" s="5"/>
      <c r="F12" s="6" t="s">
        <v>11</v>
      </c>
      <c r="G12" s="5" t="s">
        <v>12</v>
      </c>
      <c r="H12" s="7">
        <v>12</v>
      </c>
      <c r="I12" s="15">
        <f>+'201.7'!N110</f>
        <v>207962</v>
      </c>
      <c r="J12" s="8">
        <f>+H12*I12</f>
        <v>2495544</v>
      </c>
    </row>
    <row r="13" spans="2:10" ht="15.75">
      <c r="B13" s="5">
        <v>2</v>
      </c>
      <c r="C13" s="5" t="s">
        <v>13</v>
      </c>
      <c r="D13" s="5">
        <v>600</v>
      </c>
      <c r="E13" s="5"/>
      <c r="F13" s="11" t="s">
        <v>14</v>
      </c>
      <c r="G13" s="5" t="s">
        <v>12</v>
      </c>
      <c r="H13" s="7">
        <v>65</v>
      </c>
      <c r="I13" s="16">
        <f>+'600.2.3'!N110</f>
        <v>25453</v>
      </c>
      <c r="J13" s="8">
        <f t="shared" ref="J13:J20" si="0">+H13*I13</f>
        <v>1654445</v>
      </c>
    </row>
    <row r="14" spans="2:10" ht="15.75">
      <c r="B14" s="5">
        <v>3</v>
      </c>
      <c r="C14" s="5" t="s">
        <v>15</v>
      </c>
      <c r="D14" s="5">
        <v>610</v>
      </c>
      <c r="E14" s="5"/>
      <c r="F14" s="11" t="s">
        <v>16</v>
      </c>
      <c r="G14" s="5" t="s">
        <v>12</v>
      </c>
      <c r="H14" s="7">
        <v>64</v>
      </c>
      <c r="I14" s="16">
        <f>+'610.2'!N110</f>
        <v>81599</v>
      </c>
      <c r="J14" s="8">
        <f t="shared" si="0"/>
        <v>5222336</v>
      </c>
    </row>
    <row r="15" spans="2:10" ht="15.75">
      <c r="B15" s="5">
        <v>4</v>
      </c>
      <c r="C15" s="5" t="s">
        <v>187</v>
      </c>
      <c r="D15" s="5">
        <v>630</v>
      </c>
      <c r="E15" s="5"/>
      <c r="F15" s="11" t="s">
        <v>17</v>
      </c>
      <c r="G15" s="5" t="s">
        <v>12</v>
      </c>
      <c r="H15" s="7">
        <v>54.4</v>
      </c>
      <c r="I15" s="16">
        <f>+'630.4.1'!N110</f>
        <v>878075</v>
      </c>
      <c r="J15" s="8">
        <f t="shared" si="0"/>
        <v>47767280</v>
      </c>
    </row>
    <row r="16" spans="2:10" ht="15.75">
      <c r="B16" s="5">
        <v>5</v>
      </c>
      <c r="C16" s="5" t="s">
        <v>18</v>
      </c>
      <c r="D16" s="5">
        <v>630</v>
      </c>
      <c r="E16" s="5"/>
      <c r="F16" s="11" t="s">
        <v>19</v>
      </c>
      <c r="G16" s="5" t="s">
        <v>12</v>
      </c>
      <c r="H16" s="7">
        <v>12</v>
      </c>
      <c r="I16" s="16">
        <f>+'630.6'!N110</f>
        <v>465682</v>
      </c>
      <c r="J16" s="8">
        <f t="shared" si="0"/>
        <v>5588184</v>
      </c>
    </row>
    <row r="17" spans="2:13" ht="15.75">
      <c r="B17" s="5">
        <v>6</v>
      </c>
      <c r="C17" s="5" t="s">
        <v>20</v>
      </c>
      <c r="D17" s="5">
        <v>640</v>
      </c>
      <c r="E17" s="12"/>
      <c r="F17" s="11" t="s">
        <v>21</v>
      </c>
      <c r="G17" s="5" t="s">
        <v>22</v>
      </c>
      <c r="H17" s="7">
        <v>1460</v>
      </c>
      <c r="I17" s="16">
        <f>+'640.1'!N110</f>
        <v>8072</v>
      </c>
      <c r="J17" s="8">
        <f t="shared" si="0"/>
        <v>11785120</v>
      </c>
      <c r="M17" s="272"/>
    </row>
    <row r="18" spans="2:13" ht="15.75">
      <c r="B18" s="5">
        <v>7</v>
      </c>
      <c r="C18" s="5" t="s">
        <v>23</v>
      </c>
      <c r="D18" s="5">
        <v>640</v>
      </c>
      <c r="E18" s="12"/>
      <c r="F18" s="11" t="s">
        <v>24</v>
      </c>
      <c r="G18" s="5" t="s">
        <v>22</v>
      </c>
      <c r="H18" s="7">
        <v>210</v>
      </c>
      <c r="I18" s="16">
        <f>+'640.2'!N110</f>
        <v>7493</v>
      </c>
      <c r="J18" s="8">
        <f t="shared" si="0"/>
        <v>1573530</v>
      </c>
    </row>
    <row r="19" spans="2:13" ht="48" customHeight="1">
      <c r="B19" s="5">
        <v>8</v>
      </c>
      <c r="C19" s="5">
        <v>661.2</v>
      </c>
      <c r="D19" s="5">
        <v>660</v>
      </c>
      <c r="E19" s="12"/>
      <c r="F19" s="11" t="s">
        <v>29</v>
      </c>
      <c r="G19" s="5" t="s">
        <v>30</v>
      </c>
      <c r="H19" s="7">
        <v>16</v>
      </c>
      <c r="I19" s="16">
        <f>+'661.2'!N110</f>
        <v>861977</v>
      </c>
      <c r="J19" s="8">
        <f>+H19*I19</f>
        <v>13791632</v>
      </c>
    </row>
    <row r="20" spans="2:13" ht="72" customHeight="1" thickBot="1">
      <c r="B20" s="5">
        <v>9</v>
      </c>
      <c r="C20" s="13" t="s">
        <v>185</v>
      </c>
      <c r="D20" s="13">
        <v>900</v>
      </c>
      <c r="E20" s="13"/>
      <c r="F20" s="11" t="s">
        <v>25</v>
      </c>
      <c r="G20" s="13" t="s">
        <v>26</v>
      </c>
      <c r="H20" s="14">
        <v>501.5</v>
      </c>
      <c r="I20" s="16">
        <f>+'900.2.1'!N110</f>
        <v>1054</v>
      </c>
      <c r="J20" s="8">
        <f t="shared" si="0"/>
        <v>528581</v>
      </c>
    </row>
    <row r="21" spans="2:13" ht="16.5" thickBot="1">
      <c r="B21" s="288" t="s">
        <v>28</v>
      </c>
      <c r="C21" s="289"/>
      <c r="D21" s="289"/>
      <c r="E21" s="289"/>
      <c r="F21" s="290"/>
      <c r="G21" s="290"/>
      <c r="H21" s="290"/>
      <c r="I21" s="291"/>
      <c r="J21" s="240">
        <f>SUM(J12:J20)</f>
        <v>90406652</v>
      </c>
    </row>
    <row r="22" spans="2:13" ht="15.75">
      <c r="B22" s="241"/>
      <c r="C22" s="242"/>
      <c r="D22" s="241"/>
      <c r="E22" s="243"/>
      <c r="F22" s="244" t="s">
        <v>201</v>
      </c>
      <c r="G22" s="245"/>
      <c r="H22" s="246"/>
      <c r="I22" s="247"/>
      <c r="J22" s="248">
        <f>+J21</f>
        <v>90406652</v>
      </c>
    </row>
    <row r="23" spans="2:13" ht="16.5" thickBot="1">
      <c r="B23" s="241"/>
      <c r="C23" s="249"/>
      <c r="D23" s="249"/>
      <c r="E23" s="249"/>
      <c r="F23" s="244" t="s">
        <v>202</v>
      </c>
      <c r="G23" s="250"/>
      <c r="H23" s="251"/>
      <c r="I23" s="252"/>
      <c r="J23" s="248">
        <f>+(+J21/(1+J31)*J30*0.19)</f>
        <v>660663.9953846155</v>
      </c>
      <c r="K23" s="10"/>
    </row>
    <row r="24" spans="2:13" ht="16.5" thickBot="1">
      <c r="B24" s="241"/>
      <c r="C24" s="242"/>
      <c r="D24" s="241"/>
      <c r="E24" s="243"/>
      <c r="F24" s="253" t="s">
        <v>203</v>
      </c>
      <c r="G24" s="254"/>
      <c r="H24" s="255"/>
      <c r="I24" s="256"/>
      <c r="J24" s="240">
        <f>+J23+J22</f>
        <v>91067315.995384619</v>
      </c>
    </row>
    <row r="25" spans="2:13" ht="15.75" thickBot="1">
      <c r="B25" s="257"/>
      <c r="C25" s="258"/>
      <c r="D25" s="258"/>
      <c r="E25" s="258"/>
      <c r="F25" s="257"/>
      <c r="G25" s="257"/>
      <c r="H25" s="259"/>
      <c r="I25" s="260"/>
      <c r="J25" s="261"/>
    </row>
    <row r="26" spans="2:13" ht="15.75">
      <c r="B26" s="262" t="s">
        <v>204</v>
      </c>
      <c r="C26" s="263"/>
      <c r="D26" s="264"/>
      <c r="E26" s="292" t="s">
        <v>205</v>
      </c>
      <c r="F26" s="292"/>
      <c r="G26" s="292"/>
      <c r="H26" s="292"/>
      <c r="I26" s="292"/>
      <c r="J26" s="293"/>
    </row>
    <row r="27" spans="2:13" ht="42" customHeight="1">
      <c r="B27" s="279" t="s">
        <v>206</v>
      </c>
      <c r="C27" s="280"/>
      <c r="D27" s="280"/>
      <c r="E27" s="280"/>
      <c r="F27" s="281"/>
      <c r="G27" s="294" t="s">
        <v>200</v>
      </c>
      <c r="H27" s="294"/>
      <c r="I27" s="294"/>
      <c r="J27" s="265" t="s">
        <v>207</v>
      </c>
    </row>
    <row r="28" spans="2:13" ht="16.5" customHeight="1">
      <c r="B28" s="279" t="s">
        <v>208</v>
      </c>
      <c r="C28" s="280"/>
      <c r="D28" s="280"/>
      <c r="E28" s="280"/>
      <c r="F28" s="281"/>
      <c r="G28" s="283" t="s">
        <v>101</v>
      </c>
      <c r="H28" s="283"/>
      <c r="I28" s="266" t="s">
        <v>209</v>
      </c>
      <c r="J28" s="267">
        <v>0.2</v>
      </c>
    </row>
    <row r="29" spans="2:13" ht="15.75">
      <c r="B29" s="275" t="s">
        <v>210</v>
      </c>
      <c r="C29" s="276"/>
      <c r="D29" s="276"/>
      <c r="E29" s="276"/>
      <c r="F29" s="277"/>
      <c r="G29" s="278" t="s">
        <v>211</v>
      </c>
      <c r="H29" s="278"/>
      <c r="I29" s="266" t="s">
        <v>212</v>
      </c>
      <c r="J29" s="267">
        <v>0.05</v>
      </c>
    </row>
    <row r="30" spans="2:13" ht="68.25" customHeight="1">
      <c r="B30" s="279" t="s">
        <v>213</v>
      </c>
      <c r="C30" s="280"/>
      <c r="D30" s="280"/>
      <c r="E30" s="280"/>
      <c r="F30" s="281"/>
      <c r="G30" s="282" t="s">
        <v>214</v>
      </c>
      <c r="H30" s="283"/>
      <c r="I30" s="266" t="s">
        <v>215</v>
      </c>
      <c r="J30" s="267">
        <v>0.05</v>
      </c>
    </row>
    <row r="31" spans="2:13" ht="46.5" customHeight="1">
      <c r="B31" s="284" t="s">
        <v>216</v>
      </c>
      <c r="C31" s="285"/>
      <c r="D31" s="285"/>
      <c r="E31" s="285"/>
      <c r="F31" s="286"/>
      <c r="G31" s="287" t="s">
        <v>217</v>
      </c>
      <c r="H31" s="287"/>
      <c r="I31" s="268" t="s">
        <v>218</v>
      </c>
      <c r="J31" s="269">
        <f>SUM(J28:J30)</f>
        <v>0.3</v>
      </c>
    </row>
    <row r="32" spans="2:13" ht="57" customHeight="1" thickBot="1">
      <c r="B32" s="273" t="s">
        <v>219</v>
      </c>
      <c r="C32" s="274"/>
      <c r="D32" s="274"/>
      <c r="E32" s="274"/>
      <c r="F32" s="274"/>
      <c r="G32" s="270"/>
      <c r="H32" s="270"/>
      <c r="I32" s="270"/>
      <c r="J32" s="271"/>
    </row>
  </sheetData>
  <mergeCells count="28">
    <mergeCell ref="B7:J7"/>
    <mergeCell ref="B8:J8"/>
    <mergeCell ref="I10:I11"/>
    <mergeCell ref="J10:J11"/>
    <mergeCell ref="B21:I21"/>
    <mergeCell ref="B10:B11"/>
    <mergeCell ref="C10:C11"/>
    <mergeCell ref="D10:E10"/>
    <mergeCell ref="F10:F11"/>
    <mergeCell ref="G10:G11"/>
    <mergeCell ref="H10:H11"/>
    <mergeCell ref="B2:J2"/>
    <mergeCell ref="B3:J3"/>
    <mergeCell ref="B4:J4"/>
    <mergeCell ref="B5:J5"/>
    <mergeCell ref="B6:J6"/>
    <mergeCell ref="E26:J26"/>
    <mergeCell ref="B27:F27"/>
    <mergeCell ref="G27:I27"/>
    <mergeCell ref="B28:F28"/>
    <mergeCell ref="G28:H28"/>
    <mergeCell ref="B32:F32"/>
    <mergeCell ref="B29:F29"/>
    <mergeCell ref="G29:H29"/>
    <mergeCell ref="B30:F30"/>
    <mergeCell ref="G30:H30"/>
    <mergeCell ref="B31:F31"/>
    <mergeCell ref="G31:H31"/>
  </mergeCells>
  <pageMargins left="0.7" right="0.7" top="0.75" bottom="0.75" header="0.3" footer="0.3"/>
  <pageSetup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AC0BD"/>
    <pageSetUpPr fitToPage="1"/>
  </sheetPr>
  <dimension ref="A1:O140"/>
  <sheetViews>
    <sheetView showGridLines="0" showRowColHeaders="0" topLeftCell="A67" zoomScale="70" zoomScaleNormal="70" workbookViewId="0">
      <selection activeCell="N110" sqref="N110"/>
    </sheetView>
  </sheetViews>
  <sheetFormatPr baseColWidth="10" defaultColWidth="0" defaultRowHeight="14.25"/>
  <cols>
    <col min="1" max="1" width="3" style="196" customWidth="1"/>
    <col min="2" max="2" width="14.28515625" style="196" customWidth="1"/>
    <col min="3" max="3" width="11.5703125" style="196" customWidth="1"/>
    <col min="4" max="4" width="13.5703125" style="196" customWidth="1"/>
    <col min="5" max="5" width="12.5703125" style="196" customWidth="1"/>
    <col min="6" max="6" width="8" style="196" customWidth="1"/>
    <col min="7" max="7" width="5.42578125" style="196" customWidth="1"/>
    <col min="8" max="8" width="10.5703125" style="196" customWidth="1"/>
    <col min="9" max="9" width="14.5703125" style="196" customWidth="1"/>
    <col min="10" max="10" width="23.42578125" style="196" customWidth="1"/>
    <col min="11" max="11" width="15.28515625" style="196" customWidth="1"/>
    <col min="12" max="12" width="11.42578125" style="196" customWidth="1"/>
    <col min="13" max="13" width="12.85546875" style="196" customWidth="1"/>
    <col min="14" max="14" width="21.5703125" style="196" customWidth="1"/>
    <col min="15" max="15" width="4.42578125" style="18" customWidth="1"/>
    <col min="16" max="16384" width="10.5703125" style="18" hidden="1"/>
  </cols>
  <sheetData>
    <row r="1" spans="1:14" ht="13.9" customHeight="1">
      <c r="A1" s="17"/>
      <c r="B1" s="418"/>
      <c r="C1" s="421"/>
      <c r="D1" s="421"/>
      <c r="E1" s="421"/>
      <c r="F1" s="421"/>
      <c r="G1" s="421"/>
      <c r="H1" s="421"/>
      <c r="I1" s="421"/>
      <c r="J1" s="422"/>
      <c r="K1" s="423" t="s">
        <v>31</v>
      </c>
      <c r="L1" s="425" t="s">
        <v>32</v>
      </c>
      <c r="M1" s="426"/>
      <c r="N1" s="432"/>
    </row>
    <row r="2" spans="1:14" ht="14.25" customHeight="1">
      <c r="A2" s="17"/>
      <c r="B2" s="419"/>
      <c r="C2" s="435" t="s">
        <v>33</v>
      </c>
      <c r="D2" s="435"/>
      <c r="E2" s="435"/>
      <c r="F2" s="435"/>
      <c r="G2" s="435"/>
      <c r="H2" s="435"/>
      <c r="I2" s="435"/>
      <c r="J2" s="436"/>
      <c r="K2" s="424"/>
      <c r="L2" s="427"/>
      <c r="M2" s="428"/>
      <c r="N2" s="433"/>
    </row>
    <row r="3" spans="1:14" ht="17.45" customHeight="1">
      <c r="A3" s="17"/>
      <c r="B3" s="419"/>
      <c r="C3" s="437" t="s">
        <v>34</v>
      </c>
      <c r="D3" s="437"/>
      <c r="E3" s="437"/>
      <c r="F3" s="437"/>
      <c r="G3" s="437"/>
      <c r="H3" s="437"/>
      <c r="I3" s="437"/>
      <c r="J3" s="438"/>
      <c r="K3" s="439" t="s">
        <v>35</v>
      </c>
      <c r="L3" s="441">
        <v>2021</v>
      </c>
      <c r="M3" s="442"/>
      <c r="N3" s="433"/>
    </row>
    <row r="4" spans="1:14" ht="2.25" customHeight="1">
      <c r="A4" s="17"/>
      <c r="B4" s="419"/>
      <c r="C4" s="437"/>
      <c r="D4" s="437"/>
      <c r="E4" s="437"/>
      <c r="F4" s="437"/>
      <c r="G4" s="437"/>
      <c r="H4" s="437"/>
      <c r="I4" s="437"/>
      <c r="J4" s="438"/>
      <c r="K4" s="440"/>
      <c r="L4" s="427"/>
      <c r="M4" s="428"/>
      <c r="N4" s="433"/>
    </row>
    <row r="5" spans="1:14" ht="14.25" customHeight="1">
      <c r="A5" s="17"/>
      <c r="B5" s="419"/>
      <c r="C5" s="437" t="s">
        <v>36</v>
      </c>
      <c r="D5" s="437"/>
      <c r="E5" s="437"/>
      <c r="F5" s="437"/>
      <c r="G5" s="437"/>
      <c r="H5" s="437"/>
      <c r="I5" s="437"/>
      <c r="J5" s="438"/>
      <c r="K5" s="439" t="s">
        <v>37</v>
      </c>
      <c r="L5" s="444"/>
      <c r="M5" s="444"/>
      <c r="N5" s="433"/>
    </row>
    <row r="6" spans="1:14" ht="3.75" customHeight="1" thickBot="1">
      <c r="A6" s="17"/>
      <c r="B6" s="420"/>
      <c r="C6" s="446"/>
      <c r="D6" s="446"/>
      <c r="E6" s="446"/>
      <c r="F6" s="446"/>
      <c r="G6" s="446"/>
      <c r="H6" s="446"/>
      <c r="I6" s="446"/>
      <c r="J6" s="447"/>
      <c r="K6" s="443"/>
      <c r="L6" s="445"/>
      <c r="M6" s="445"/>
      <c r="N6" s="434"/>
    </row>
    <row r="7" spans="1:14" ht="3.75" customHeight="1" thickBot="1">
      <c r="A7" s="17"/>
      <c r="B7" s="19"/>
      <c r="C7" s="20"/>
      <c r="D7" s="20"/>
      <c r="E7" s="20"/>
      <c r="F7" s="20"/>
      <c r="G7" s="20"/>
      <c r="H7" s="20"/>
      <c r="I7" s="20"/>
      <c r="J7" s="20"/>
      <c r="K7" s="20"/>
      <c r="L7" s="21"/>
      <c r="M7" s="21"/>
      <c r="N7" s="22"/>
    </row>
    <row r="8" spans="1:14" ht="14.25" customHeight="1">
      <c r="A8" s="23"/>
      <c r="B8" s="24"/>
      <c r="C8" s="25"/>
      <c r="D8" s="25"/>
      <c r="E8" s="25"/>
      <c r="F8" s="412"/>
      <c r="G8" s="412"/>
      <c r="H8" s="412"/>
      <c r="I8" s="412"/>
      <c r="J8" s="25"/>
      <c r="K8" s="26" t="s">
        <v>38</v>
      </c>
      <c r="L8" s="27"/>
      <c r="M8" s="27"/>
      <c r="N8" s="28"/>
    </row>
    <row r="9" spans="1:14" ht="12" customHeight="1">
      <c r="A9" s="23"/>
      <c r="B9" s="29"/>
      <c r="C9" s="30"/>
      <c r="D9" s="30"/>
      <c r="E9" s="30"/>
      <c r="F9" s="413"/>
      <c r="G9" s="413"/>
      <c r="H9" s="413"/>
      <c r="I9" s="413"/>
      <c r="J9" s="30"/>
      <c r="K9" s="31"/>
      <c r="L9" s="32" t="s">
        <v>39</v>
      </c>
      <c r="M9" s="32" t="s">
        <v>40</v>
      </c>
      <c r="N9" s="33" t="s">
        <v>41</v>
      </c>
    </row>
    <row r="10" spans="1:14" ht="21.75" customHeight="1">
      <c r="A10" s="23"/>
      <c r="B10" s="414" t="s">
        <v>42</v>
      </c>
      <c r="C10" s="415"/>
      <c r="D10" s="415"/>
      <c r="E10" s="34" t="s">
        <v>43</v>
      </c>
      <c r="F10" s="416" t="s">
        <v>44</v>
      </c>
      <c r="G10" s="416"/>
      <c r="H10" s="417" t="s">
        <v>45</v>
      </c>
      <c r="I10" s="417"/>
      <c r="J10" s="30"/>
      <c r="K10" s="35"/>
      <c r="L10" s="32"/>
      <c r="M10" s="32"/>
      <c r="N10" s="33"/>
    </row>
    <row r="11" spans="1:14" ht="5.45" customHeight="1">
      <c r="A11" s="23"/>
      <c r="B11" s="36"/>
      <c r="C11" s="37"/>
      <c r="D11" s="37"/>
      <c r="E11" s="38"/>
      <c r="F11" s="30"/>
      <c r="G11" s="30"/>
      <c r="H11" s="39"/>
      <c r="I11" s="30"/>
      <c r="J11" s="30"/>
      <c r="K11" s="35"/>
      <c r="L11" s="32"/>
      <c r="M11" s="32"/>
      <c r="N11" s="33"/>
    </row>
    <row r="12" spans="1:14" ht="19.149999999999999" customHeight="1">
      <c r="A12" s="23"/>
      <c r="B12" s="404" t="s">
        <v>46</v>
      </c>
      <c r="C12" s="405"/>
      <c r="D12" s="405"/>
      <c r="E12" s="405"/>
      <c r="F12" s="30"/>
      <c r="G12" s="30"/>
      <c r="H12" s="30"/>
      <c r="I12" s="30"/>
      <c r="J12" s="30"/>
      <c r="K12" s="31"/>
      <c r="L12" s="32"/>
      <c r="M12" s="32"/>
      <c r="N12" s="33"/>
    </row>
    <row r="13" spans="1:14" ht="23.1" customHeight="1">
      <c r="A13" s="23"/>
      <c r="B13" s="406" t="s">
        <v>47</v>
      </c>
      <c r="C13" s="407"/>
      <c r="D13" s="407"/>
      <c r="E13" s="40" t="s">
        <v>48</v>
      </c>
      <c r="F13" s="40"/>
      <c r="G13" s="41"/>
      <c r="H13" s="408" t="s">
        <v>49</v>
      </c>
      <c r="I13" s="408"/>
      <c r="J13" s="42" t="s">
        <v>48</v>
      </c>
      <c r="K13" s="408" t="s">
        <v>50</v>
      </c>
      <c r="L13" s="408"/>
      <c r="M13" s="42" t="s">
        <v>48</v>
      </c>
      <c r="N13" s="43"/>
    </row>
    <row r="14" spans="1:14" ht="18" customHeight="1">
      <c r="A14" s="23"/>
      <c r="B14" s="44" t="s">
        <v>51</v>
      </c>
      <c r="C14" s="45"/>
      <c r="D14" s="409"/>
      <c r="E14" s="409"/>
      <c r="F14" s="46"/>
      <c r="G14" s="46"/>
      <c r="H14" s="45"/>
      <c r="I14" s="47"/>
      <c r="J14" s="48" t="s">
        <v>52</v>
      </c>
      <c r="K14" s="49"/>
      <c r="L14" s="46"/>
      <c r="M14" s="46"/>
      <c r="N14" s="50"/>
    </row>
    <row r="15" spans="1:14" ht="14.25" customHeight="1" thickBot="1">
      <c r="A15" s="23"/>
      <c r="B15" s="51"/>
      <c r="C15" s="52"/>
      <c r="D15" s="53"/>
      <c r="E15" s="53"/>
      <c r="F15" s="53"/>
      <c r="G15" s="53"/>
      <c r="H15" s="52"/>
      <c r="I15" s="53"/>
      <c r="J15" s="52"/>
      <c r="K15" s="53"/>
      <c r="L15" s="410"/>
      <c r="M15" s="410"/>
      <c r="N15" s="411"/>
    </row>
    <row r="16" spans="1:14" ht="8.4499999999999993" customHeight="1">
      <c r="A16" s="23"/>
      <c r="B16" s="54"/>
      <c r="C16" s="55"/>
      <c r="D16" s="55"/>
      <c r="E16" s="55"/>
      <c r="F16" s="55"/>
      <c r="G16" s="55"/>
      <c r="H16" s="55"/>
      <c r="I16" s="55"/>
      <c r="J16" s="55"/>
      <c r="K16" s="55"/>
      <c r="L16" s="55"/>
      <c r="M16" s="55"/>
      <c r="N16" s="56"/>
    </row>
    <row r="17" spans="1:14" s="64" customFormat="1" ht="18" customHeight="1">
      <c r="A17" s="57"/>
      <c r="B17" s="58" t="s">
        <v>53</v>
      </c>
      <c r="C17" s="59"/>
      <c r="D17" s="60" t="s">
        <v>54</v>
      </c>
      <c r="E17" s="61"/>
      <c r="F17" s="62"/>
      <c r="G17" s="62"/>
      <c r="H17" s="62"/>
      <c r="I17" s="62"/>
      <c r="J17" s="62"/>
      <c r="K17" s="62"/>
      <c r="L17" s="62"/>
      <c r="M17" s="62"/>
      <c r="N17" s="63"/>
    </row>
    <row r="18" spans="1:14" s="64" customFormat="1" ht="24" customHeight="1">
      <c r="A18" s="57"/>
      <c r="B18" s="65" t="s">
        <v>55</v>
      </c>
      <c r="C18" s="66"/>
      <c r="D18" s="67"/>
      <c r="E18" s="67"/>
      <c r="F18" s="67"/>
      <c r="G18" s="67"/>
      <c r="H18" s="67"/>
      <c r="I18" s="67"/>
      <c r="J18" s="67"/>
      <c r="K18" s="67"/>
      <c r="L18" s="67"/>
      <c r="M18" s="67"/>
      <c r="N18" s="63"/>
    </row>
    <row r="19" spans="1:14" s="64" customFormat="1" ht="20.25" customHeight="1">
      <c r="A19" s="57"/>
      <c r="B19" s="68"/>
      <c r="C19" s="66"/>
      <c r="D19" s="69"/>
      <c r="E19" s="67"/>
      <c r="F19" s="67"/>
      <c r="G19" s="67"/>
      <c r="H19" s="67"/>
      <c r="I19" s="67"/>
      <c r="J19" s="67"/>
      <c r="K19" s="67"/>
      <c r="L19" s="67"/>
      <c r="M19" s="67"/>
      <c r="N19" s="63"/>
    </row>
    <row r="20" spans="1:14" s="64" customFormat="1" ht="11.25" customHeight="1">
      <c r="A20" s="57"/>
      <c r="B20" s="68"/>
      <c r="C20" s="66"/>
      <c r="D20" s="70"/>
      <c r="E20" s="70"/>
      <c r="F20" s="70"/>
      <c r="G20" s="70"/>
      <c r="H20" s="70"/>
      <c r="I20" s="70"/>
      <c r="J20" s="70"/>
      <c r="K20" s="70"/>
      <c r="L20" s="70"/>
      <c r="M20" s="70"/>
      <c r="N20" s="71"/>
    </row>
    <row r="21" spans="1:14" s="64" customFormat="1">
      <c r="A21" s="57"/>
      <c r="B21" s="68" t="s">
        <v>56</v>
      </c>
      <c r="C21" s="72"/>
      <c r="D21" s="67"/>
      <c r="E21" s="67"/>
      <c r="F21" s="67"/>
      <c r="G21" s="67"/>
      <c r="H21" s="67"/>
      <c r="I21" s="61"/>
      <c r="J21" s="73" t="s">
        <v>57</v>
      </c>
      <c r="K21" s="67"/>
      <c r="L21" s="67"/>
      <c r="M21" s="67"/>
      <c r="N21" s="71"/>
    </row>
    <row r="22" spans="1:14" s="64" customFormat="1">
      <c r="A22" s="57"/>
      <c r="B22" s="68"/>
      <c r="C22" s="66"/>
      <c r="D22" s="70"/>
      <c r="E22" s="70"/>
      <c r="F22" s="70"/>
      <c r="G22" s="70"/>
      <c r="H22" s="70"/>
      <c r="I22" s="70"/>
      <c r="J22" s="70"/>
      <c r="K22" s="70"/>
      <c r="L22" s="70"/>
      <c r="M22" s="70"/>
      <c r="N22" s="71"/>
    </row>
    <row r="23" spans="1:14" s="64" customFormat="1">
      <c r="A23" s="57"/>
      <c r="B23" s="68" t="s">
        <v>58</v>
      </c>
      <c r="C23" s="72"/>
      <c r="D23" s="67"/>
      <c r="E23" s="67"/>
      <c r="F23" s="67"/>
      <c r="G23" s="67"/>
      <c r="H23" s="67"/>
      <c r="I23" s="67"/>
      <c r="J23" s="67"/>
      <c r="K23" s="67"/>
      <c r="L23" s="67"/>
      <c r="M23" s="67"/>
      <c r="N23" s="74"/>
    </row>
    <row r="24" spans="1:14" s="64" customFormat="1">
      <c r="A24" s="57"/>
      <c r="B24" s="68"/>
      <c r="C24" s="66"/>
      <c r="D24" s="70"/>
      <c r="E24" s="70"/>
      <c r="F24" s="70"/>
      <c r="G24" s="70"/>
      <c r="H24" s="70"/>
      <c r="I24" s="70"/>
      <c r="J24" s="70"/>
      <c r="K24" s="70"/>
      <c r="L24" s="70"/>
      <c r="M24" s="70"/>
      <c r="N24" s="71"/>
    </row>
    <row r="25" spans="1:14" s="64" customFormat="1">
      <c r="A25" s="57"/>
      <c r="B25" s="68" t="s">
        <v>59</v>
      </c>
      <c r="C25" s="72"/>
      <c r="D25" s="67"/>
      <c r="E25" s="67"/>
      <c r="F25" s="67"/>
      <c r="G25" s="67"/>
      <c r="H25" s="67"/>
      <c r="I25" s="67"/>
      <c r="J25" s="67"/>
      <c r="K25" s="75" t="s">
        <v>53</v>
      </c>
      <c r="L25" s="76"/>
      <c r="M25" s="77" t="s">
        <v>54</v>
      </c>
      <c r="N25" s="78" t="s">
        <v>60</v>
      </c>
    </row>
    <row r="26" spans="1:14" s="64" customFormat="1" ht="12" customHeight="1">
      <c r="A26" s="57"/>
      <c r="B26" s="68"/>
      <c r="C26" s="66"/>
      <c r="D26" s="70"/>
      <c r="E26" s="70"/>
      <c r="F26" s="70"/>
      <c r="G26" s="70"/>
      <c r="H26" s="70"/>
      <c r="I26" s="70"/>
      <c r="J26" s="70"/>
      <c r="K26" s="70"/>
      <c r="L26" s="70"/>
      <c r="M26" s="70"/>
      <c r="N26" s="71"/>
    </row>
    <row r="27" spans="1:14" s="64" customFormat="1">
      <c r="A27" s="57"/>
      <c r="B27" s="68" t="s">
        <v>61</v>
      </c>
      <c r="C27" s="66"/>
      <c r="D27" s="70"/>
      <c r="E27" s="70"/>
      <c r="F27" s="70"/>
      <c r="G27" s="70"/>
      <c r="H27" s="61"/>
      <c r="I27" s="79" t="s">
        <v>62</v>
      </c>
      <c r="J27" s="79" t="s">
        <v>62</v>
      </c>
      <c r="K27" s="62"/>
      <c r="L27" s="70"/>
      <c r="M27" s="70"/>
      <c r="N27" s="71"/>
    </row>
    <row r="28" spans="1:14" s="64" customFormat="1">
      <c r="A28" s="57"/>
      <c r="B28" s="68"/>
      <c r="C28" s="66"/>
      <c r="D28" s="70"/>
      <c r="E28" s="70"/>
      <c r="F28" s="62" t="s">
        <v>63</v>
      </c>
      <c r="G28" s="80"/>
      <c r="H28" s="81" t="s">
        <v>39</v>
      </c>
      <c r="I28" s="81" t="s">
        <v>40</v>
      </c>
      <c r="J28" s="82" t="s">
        <v>41</v>
      </c>
      <c r="K28" s="62"/>
      <c r="L28" s="70"/>
      <c r="M28" s="70"/>
      <c r="N28" s="71"/>
    </row>
    <row r="29" spans="1:14" ht="4.5" customHeight="1" thickBot="1">
      <c r="A29" s="23"/>
      <c r="B29" s="83"/>
      <c r="C29" s="84"/>
      <c r="D29" s="84"/>
      <c r="E29" s="84"/>
      <c r="F29" s="84"/>
      <c r="G29" s="84"/>
      <c r="H29" s="84"/>
      <c r="I29" s="84"/>
      <c r="J29" s="84"/>
      <c r="K29" s="84"/>
      <c r="L29" s="84"/>
      <c r="M29" s="84"/>
      <c r="N29" s="85"/>
    </row>
    <row r="30" spans="1:14" s="64" customFormat="1" ht="25.5" customHeight="1" thickBot="1">
      <c r="A30" s="86"/>
      <c r="B30" s="429" t="s">
        <v>64</v>
      </c>
      <c r="C30" s="430"/>
      <c r="D30" s="430"/>
      <c r="E30" s="430"/>
      <c r="F30" s="430"/>
      <c r="G30" s="430"/>
      <c r="H30" s="430"/>
      <c r="I30" s="430"/>
      <c r="J30" s="430"/>
      <c r="K30" s="430"/>
      <c r="L30" s="430"/>
      <c r="M30" s="430"/>
      <c r="N30" s="431"/>
    </row>
    <row r="31" spans="1:14" ht="5.25" customHeight="1" thickBot="1">
      <c r="A31" s="17"/>
      <c r="B31" s="87"/>
      <c r="C31" s="88"/>
      <c r="D31" s="88"/>
      <c r="E31" s="88"/>
      <c r="F31" s="88"/>
      <c r="G31" s="88"/>
      <c r="H31" s="88"/>
      <c r="I31" s="88"/>
      <c r="J31" s="88"/>
      <c r="K31" s="88"/>
      <c r="L31" s="88"/>
      <c r="M31" s="88"/>
      <c r="N31" s="89"/>
    </row>
    <row r="32" spans="1:14" ht="25.5" customHeight="1">
      <c r="A32" s="17"/>
      <c r="B32" s="90" t="s">
        <v>65</v>
      </c>
      <c r="C32" s="362" t="s">
        <v>3</v>
      </c>
      <c r="D32" s="362"/>
      <c r="E32" s="362"/>
      <c r="F32" s="362"/>
      <c r="G32" s="362"/>
      <c r="H32" s="362"/>
      <c r="I32" s="362"/>
      <c r="J32" s="401" t="s">
        <v>66</v>
      </c>
      <c r="K32" s="401"/>
      <c r="L32" s="402" t="s">
        <v>4</v>
      </c>
      <c r="M32" s="402"/>
      <c r="N32" s="91" t="s">
        <v>5</v>
      </c>
    </row>
    <row r="33" spans="1:14" ht="33" customHeight="1" thickBot="1">
      <c r="A33" s="23"/>
      <c r="B33" s="92" t="s">
        <v>10</v>
      </c>
      <c r="C33" s="403" t="s">
        <v>11</v>
      </c>
      <c r="D33" s="403"/>
      <c r="E33" s="403"/>
      <c r="F33" s="403"/>
      <c r="G33" s="403"/>
      <c r="H33" s="403"/>
      <c r="I33" s="403"/>
      <c r="J33" s="403"/>
      <c r="K33" s="403"/>
      <c r="L33" s="403" t="s">
        <v>12</v>
      </c>
      <c r="M33" s="403"/>
      <c r="N33" s="93"/>
    </row>
    <row r="34" spans="1:14" ht="4.5" customHeight="1">
      <c r="A34" s="17"/>
      <c r="B34" s="94"/>
      <c r="C34" s="95"/>
      <c r="D34" s="95"/>
      <c r="E34" s="95"/>
      <c r="F34" s="95"/>
      <c r="G34" s="95"/>
      <c r="H34" s="95"/>
      <c r="I34" s="95"/>
      <c r="J34" s="95"/>
      <c r="K34" s="95"/>
      <c r="L34" s="95"/>
      <c r="M34" s="95"/>
      <c r="N34" s="96"/>
    </row>
    <row r="35" spans="1:14" ht="19.899999999999999" customHeight="1">
      <c r="A35" s="17"/>
      <c r="B35" s="336" t="s">
        <v>67</v>
      </c>
      <c r="C35" s="337"/>
      <c r="D35" s="337"/>
      <c r="E35" s="337"/>
      <c r="F35" s="337"/>
      <c r="G35" s="337"/>
      <c r="H35" s="337"/>
      <c r="I35" s="337"/>
      <c r="J35" s="337"/>
      <c r="K35" s="337"/>
      <c r="L35" s="337"/>
      <c r="M35" s="337"/>
      <c r="N35" s="338"/>
    </row>
    <row r="36" spans="1:14" ht="5.25" customHeight="1" thickBot="1">
      <c r="A36" s="17"/>
      <c r="B36" s="398"/>
      <c r="C36" s="399"/>
      <c r="D36" s="399"/>
      <c r="E36" s="399"/>
      <c r="F36" s="399"/>
      <c r="G36" s="399"/>
      <c r="H36" s="399"/>
      <c r="I36" s="399"/>
      <c r="J36" s="399"/>
      <c r="K36" s="399"/>
      <c r="L36" s="399"/>
      <c r="M36" s="399"/>
      <c r="N36" s="400"/>
    </row>
    <row r="37" spans="1:14" ht="21" customHeight="1">
      <c r="A37" s="17"/>
      <c r="B37" s="97" t="s">
        <v>31</v>
      </c>
      <c r="C37" s="362" t="s">
        <v>3</v>
      </c>
      <c r="D37" s="362"/>
      <c r="E37" s="362"/>
      <c r="F37" s="362"/>
      <c r="G37" s="362"/>
      <c r="H37" s="362"/>
      <c r="I37" s="362"/>
      <c r="J37" s="98" t="s">
        <v>68</v>
      </c>
      <c r="K37" s="98" t="s">
        <v>69</v>
      </c>
      <c r="L37" s="362" t="s">
        <v>70</v>
      </c>
      <c r="M37" s="362"/>
      <c r="N37" s="99" t="s">
        <v>71</v>
      </c>
    </row>
    <row r="38" spans="1:14">
      <c r="A38" s="23"/>
      <c r="B38" s="100" t="s">
        <v>72</v>
      </c>
      <c r="C38" s="391" t="s">
        <v>190</v>
      </c>
      <c r="D38" s="391"/>
      <c r="E38" s="391"/>
      <c r="F38" s="391"/>
      <c r="G38" s="391"/>
      <c r="H38" s="391"/>
      <c r="I38" s="391"/>
      <c r="J38" s="101"/>
      <c r="K38" s="102">
        <v>229299.5479445766</v>
      </c>
      <c r="L38" s="397">
        <v>2.5</v>
      </c>
      <c r="M38" s="397"/>
      <c r="N38" s="103">
        <f>K38/L38</f>
        <v>91719.819177830635</v>
      </c>
    </row>
    <row r="39" spans="1:14">
      <c r="A39" s="23"/>
      <c r="B39" s="104" t="s">
        <v>73</v>
      </c>
      <c r="C39" s="385" t="s">
        <v>191</v>
      </c>
      <c r="D39" s="385"/>
      <c r="E39" s="385"/>
      <c r="F39" s="385"/>
      <c r="G39" s="385"/>
      <c r="H39" s="385"/>
      <c r="I39" s="385"/>
      <c r="J39" s="105"/>
      <c r="K39" s="106">
        <v>97539.004218179049</v>
      </c>
      <c r="L39" s="397">
        <v>2.5</v>
      </c>
      <c r="M39" s="397"/>
      <c r="N39" s="103">
        <f t="shared" ref="N39:N40" si="0">K39/L39</f>
        <v>39015.601687271621</v>
      </c>
    </row>
    <row r="40" spans="1:14">
      <c r="A40" s="23"/>
      <c r="B40" s="104" t="s">
        <v>74</v>
      </c>
      <c r="C40" s="385" t="s">
        <v>192</v>
      </c>
      <c r="D40" s="385"/>
      <c r="E40" s="385"/>
      <c r="F40" s="385"/>
      <c r="G40" s="385"/>
      <c r="H40" s="385"/>
      <c r="I40" s="385"/>
      <c r="J40" s="105"/>
      <c r="K40" s="106">
        <v>10375.828840162951</v>
      </c>
      <c r="L40" s="397">
        <v>2.5</v>
      </c>
      <c r="M40" s="397"/>
      <c r="N40" s="103">
        <f t="shared" si="0"/>
        <v>4150.3315360651804</v>
      </c>
    </row>
    <row r="41" spans="1:14">
      <c r="A41" s="23"/>
      <c r="B41" s="104"/>
      <c r="C41" s="385"/>
      <c r="D41" s="385"/>
      <c r="E41" s="385"/>
      <c r="F41" s="385"/>
      <c r="G41" s="385"/>
      <c r="H41" s="385"/>
      <c r="I41" s="385"/>
      <c r="J41" s="105"/>
      <c r="K41" s="106"/>
      <c r="L41" s="395"/>
      <c r="M41" s="395"/>
      <c r="N41" s="103">
        <f t="shared" ref="N41:N51" si="1">K41*L41</f>
        <v>0</v>
      </c>
    </row>
    <row r="42" spans="1:14">
      <c r="A42" s="23"/>
      <c r="B42" s="104"/>
      <c r="C42" s="385"/>
      <c r="D42" s="385"/>
      <c r="E42" s="385"/>
      <c r="F42" s="385"/>
      <c r="G42" s="385"/>
      <c r="H42" s="385"/>
      <c r="I42" s="385"/>
      <c r="J42" s="105"/>
      <c r="K42" s="106"/>
      <c r="L42" s="395"/>
      <c r="M42" s="395"/>
      <c r="N42" s="103">
        <f t="shared" si="1"/>
        <v>0</v>
      </c>
    </row>
    <row r="43" spans="1:14">
      <c r="A43" s="23"/>
      <c r="B43" s="104"/>
      <c r="C43" s="385"/>
      <c r="D43" s="385"/>
      <c r="E43" s="385"/>
      <c r="F43" s="385"/>
      <c r="G43" s="385"/>
      <c r="H43" s="385"/>
      <c r="I43" s="385"/>
      <c r="J43" s="105"/>
      <c r="K43" s="106"/>
      <c r="L43" s="395"/>
      <c r="M43" s="395"/>
      <c r="N43" s="103">
        <f t="shared" si="1"/>
        <v>0</v>
      </c>
    </row>
    <row r="44" spans="1:14">
      <c r="A44" s="23"/>
      <c r="B44" s="104"/>
      <c r="C44" s="385"/>
      <c r="D44" s="385"/>
      <c r="E44" s="385"/>
      <c r="F44" s="385"/>
      <c r="G44" s="385"/>
      <c r="H44" s="385"/>
      <c r="I44" s="385"/>
      <c r="J44" s="105"/>
      <c r="K44" s="106"/>
      <c r="L44" s="395"/>
      <c r="M44" s="395"/>
      <c r="N44" s="103">
        <f t="shared" si="1"/>
        <v>0</v>
      </c>
    </row>
    <row r="45" spans="1:14">
      <c r="A45" s="23"/>
      <c r="B45" s="104"/>
      <c r="C45" s="385"/>
      <c r="D45" s="385"/>
      <c r="E45" s="385"/>
      <c r="F45" s="385"/>
      <c r="G45" s="385"/>
      <c r="H45" s="385"/>
      <c r="I45" s="385"/>
      <c r="J45" s="105"/>
      <c r="K45" s="106"/>
      <c r="L45" s="395"/>
      <c r="M45" s="395"/>
      <c r="N45" s="103">
        <f t="shared" si="1"/>
        <v>0</v>
      </c>
    </row>
    <row r="46" spans="1:14">
      <c r="A46" s="23"/>
      <c r="B46" s="104"/>
      <c r="C46" s="385"/>
      <c r="D46" s="385"/>
      <c r="E46" s="385"/>
      <c r="F46" s="385"/>
      <c r="G46" s="385"/>
      <c r="H46" s="385"/>
      <c r="I46" s="385"/>
      <c r="J46" s="105"/>
      <c r="K46" s="106"/>
      <c r="L46" s="395"/>
      <c r="M46" s="395"/>
      <c r="N46" s="103">
        <f t="shared" si="1"/>
        <v>0</v>
      </c>
    </row>
    <row r="47" spans="1:14">
      <c r="A47" s="23"/>
      <c r="B47" s="104"/>
      <c r="C47" s="385"/>
      <c r="D47" s="385"/>
      <c r="E47" s="385"/>
      <c r="F47" s="385"/>
      <c r="G47" s="385"/>
      <c r="H47" s="385"/>
      <c r="I47" s="385"/>
      <c r="J47" s="105"/>
      <c r="K47" s="106"/>
      <c r="L47" s="395"/>
      <c r="M47" s="395"/>
      <c r="N47" s="103">
        <f t="shared" si="1"/>
        <v>0</v>
      </c>
    </row>
    <row r="48" spans="1:14">
      <c r="A48" s="23"/>
      <c r="B48" s="104"/>
      <c r="C48" s="385"/>
      <c r="D48" s="385"/>
      <c r="E48" s="385"/>
      <c r="F48" s="385"/>
      <c r="G48" s="385"/>
      <c r="H48" s="385"/>
      <c r="I48" s="385"/>
      <c r="J48" s="105"/>
      <c r="K48" s="106"/>
      <c r="L48" s="395"/>
      <c r="M48" s="395"/>
      <c r="N48" s="103">
        <f t="shared" si="1"/>
        <v>0</v>
      </c>
    </row>
    <row r="49" spans="1:14">
      <c r="A49" s="23"/>
      <c r="B49" s="104"/>
      <c r="C49" s="385"/>
      <c r="D49" s="385"/>
      <c r="E49" s="385"/>
      <c r="F49" s="385"/>
      <c r="G49" s="385"/>
      <c r="H49" s="385"/>
      <c r="I49" s="385"/>
      <c r="J49" s="105"/>
      <c r="K49" s="106"/>
      <c r="L49" s="395"/>
      <c r="M49" s="395"/>
      <c r="N49" s="103">
        <f t="shared" si="1"/>
        <v>0</v>
      </c>
    </row>
    <row r="50" spans="1:14">
      <c r="A50" s="23"/>
      <c r="B50" s="104"/>
      <c r="C50" s="385"/>
      <c r="D50" s="385"/>
      <c r="E50" s="385"/>
      <c r="F50" s="385"/>
      <c r="G50" s="385"/>
      <c r="H50" s="385"/>
      <c r="I50" s="385"/>
      <c r="J50" s="105"/>
      <c r="K50" s="106"/>
      <c r="L50" s="395"/>
      <c r="M50" s="395"/>
      <c r="N50" s="103">
        <f t="shared" si="1"/>
        <v>0</v>
      </c>
    </row>
    <row r="51" spans="1:14">
      <c r="A51" s="23"/>
      <c r="B51" s="107"/>
      <c r="C51" s="394"/>
      <c r="D51" s="394"/>
      <c r="E51" s="394"/>
      <c r="F51" s="394"/>
      <c r="G51" s="394"/>
      <c r="H51" s="394"/>
      <c r="I51" s="394"/>
      <c r="J51" s="105"/>
      <c r="K51" s="106"/>
      <c r="L51" s="395"/>
      <c r="M51" s="395"/>
      <c r="N51" s="103">
        <f t="shared" si="1"/>
        <v>0</v>
      </c>
    </row>
    <row r="52" spans="1:14" ht="15.75" customHeight="1" thickBot="1">
      <c r="A52" s="23"/>
      <c r="B52" s="108"/>
      <c r="C52" s="375" t="s">
        <v>75</v>
      </c>
      <c r="D52" s="375"/>
      <c r="E52" s="375"/>
      <c r="F52" s="375"/>
      <c r="G52" s="375"/>
      <c r="H52" s="375"/>
      <c r="I52" s="375"/>
      <c r="J52" s="109"/>
      <c r="K52" s="110"/>
      <c r="L52" s="396">
        <v>0.05</v>
      </c>
      <c r="M52" s="396"/>
      <c r="N52" s="111">
        <f>L52*N98</f>
        <v>854.9771715523334</v>
      </c>
    </row>
    <row r="53" spans="1:14" ht="15" thickBot="1">
      <c r="A53" s="17"/>
      <c r="B53" s="372" t="s">
        <v>76</v>
      </c>
      <c r="C53" s="373"/>
      <c r="D53" s="373"/>
      <c r="E53" s="373"/>
      <c r="F53" s="373"/>
      <c r="G53" s="373"/>
      <c r="H53" s="373"/>
      <c r="I53" s="373"/>
      <c r="J53" s="373"/>
      <c r="K53" s="373"/>
      <c r="L53" s="373"/>
      <c r="M53" s="374"/>
      <c r="N53" s="112">
        <f>SUM(N38:N52)</f>
        <v>135740.72957271978</v>
      </c>
    </row>
    <row r="54" spans="1:14" ht="3" customHeight="1">
      <c r="A54" s="17"/>
      <c r="B54" s="113"/>
      <c r="C54" s="88"/>
      <c r="D54" s="88"/>
      <c r="E54" s="88"/>
      <c r="F54" s="88"/>
      <c r="G54" s="88"/>
      <c r="H54" s="88"/>
      <c r="I54" s="88"/>
      <c r="J54" s="88"/>
      <c r="K54" s="88"/>
      <c r="L54" s="88"/>
      <c r="M54" s="88"/>
      <c r="N54" s="89"/>
    </row>
    <row r="55" spans="1:14" ht="19.899999999999999" customHeight="1">
      <c r="A55" s="17"/>
      <c r="B55" s="378" t="s">
        <v>77</v>
      </c>
      <c r="C55" s="379"/>
      <c r="D55" s="379"/>
      <c r="E55" s="379"/>
      <c r="F55" s="379"/>
      <c r="G55" s="379"/>
      <c r="H55" s="379"/>
      <c r="I55" s="379"/>
      <c r="J55" s="379"/>
      <c r="K55" s="379"/>
      <c r="L55" s="379"/>
      <c r="M55" s="379"/>
      <c r="N55" s="380"/>
    </row>
    <row r="56" spans="1:14" ht="6.75" customHeight="1" thickBot="1">
      <c r="A56" s="17"/>
      <c r="B56" s="388"/>
      <c r="C56" s="389"/>
      <c r="D56" s="389"/>
      <c r="E56" s="389"/>
      <c r="F56" s="389"/>
      <c r="G56" s="389"/>
      <c r="H56" s="389"/>
      <c r="I56" s="389"/>
      <c r="J56" s="389"/>
      <c r="K56" s="389"/>
      <c r="L56" s="389"/>
      <c r="M56" s="389"/>
      <c r="N56" s="390"/>
    </row>
    <row r="57" spans="1:14" ht="21" customHeight="1">
      <c r="A57" s="17"/>
      <c r="B57" s="97" t="s">
        <v>31</v>
      </c>
      <c r="C57" s="362" t="s">
        <v>3</v>
      </c>
      <c r="D57" s="362"/>
      <c r="E57" s="362"/>
      <c r="F57" s="362"/>
      <c r="G57" s="362"/>
      <c r="H57" s="362"/>
      <c r="I57" s="362"/>
      <c r="J57" s="98" t="s">
        <v>4</v>
      </c>
      <c r="K57" s="98" t="s">
        <v>5</v>
      </c>
      <c r="L57" s="362" t="s">
        <v>78</v>
      </c>
      <c r="M57" s="362"/>
      <c r="N57" s="99" t="s">
        <v>71</v>
      </c>
    </row>
    <row r="58" spans="1:14" ht="44.45" customHeight="1">
      <c r="A58" s="23"/>
      <c r="B58" s="100" t="s">
        <v>79</v>
      </c>
      <c r="C58" s="391" t="s">
        <v>80</v>
      </c>
      <c r="D58" s="391"/>
      <c r="E58" s="391"/>
      <c r="F58" s="391"/>
      <c r="G58" s="391"/>
      <c r="H58" s="391"/>
      <c r="I58" s="391"/>
      <c r="J58" s="114" t="s">
        <v>12</v>
      </c>
      <c r="K58" s="115">
        <v>1.4</v>
      </c>
      <c r="L58" s="392">
        <f>VLOOKUP(B58,[46]MATERIALES!$C$6:$F$373,4,0)</f>
        <v>2360.5703440555467</v>
      </c>
      <c r="M58" s="393"/>
      <c r="N58" s="103">
        <f>K58*L58</f>
        <v>3304.7984816777653</v>
      </c>
    </row>
    <row r="59" spans="1:14">
      <c r="A59" s="23"/>
      <c r="B59" s="104"/>
      <c r="C59" s="385"/>
      <c r="D59" s="385"/>
      <c r="E59" s="385"/>
      <c r="F59" s="385"/>
      <c r="G59" s="385"/>
      <c r="H59" s="385"/>
      <c r="I59" s="385"/>
      <c r="J59" s="116"/>
      <c r="K59" s="117"/>
      <c r="L59" s="386"/>
      <c r="M59" s="387"/>
      <c r="N59" s="103">
        <f t="shared" ref="N59:N72" si="2">K59*L59</f>
        <v>0</v>
      </c>
    </row>
    <row r="60" spans="1:14">
      <c r="A60" s="23"/>
      <c r="B60" s="104"/>
      <c r="C60" s="385"/>
      <c r="D60" s="385"/>
      <c r="E60" s="385"/>
      <c r="F60" s="385"/>
      <c r="G60" s="385"/>
      <c r="H60" s="385"/>
      <c r="I60" s="385"/>
      <c r="J60" s="116"/>
      <c r="K60" s="117"/>
      <c r="L60" s="386"/>
      <c r="M60" s="387"/>
      <c r="N60" s="103">
        <f t="shared" si="2"/>
        <v>0</v>
      </c>
    </row>
    <row r="61" spans="1:14">
      <c r="A61" s="23"/>
      <c r="B61" s="104"/>
      <c r="C61" s="385"/>
      <c r="D61" s="385"/>
      <c r="E61" s="385"/>
      <c r="F61" s="385"/>
      <c r="G61" s="385"/>
      <c r="H61" s="385"/>
      <c r="I61" s="385"/>
      <c r="J61" s="116"/>
      <c r="K61" s="117"/>
      <c r="L61" s="386"/>
      <c r="M61" s="387"/>
      <c r="N61" s="103">
        <f t="shared" si="2"/>
        <v>0</v>
      </c>
    </row>
    <row r="62" spans="1:14">
      <c r="A62" s="23"/>
      <c r="B62" s="104"/>
      <c r="C62" s="385"/>
      <c r="D62" s="385"/>
      <c r="E62" s="385"/>
      <c r="F62" s="385"/>
      <c r="G62" s="385"/>
      <c r="H62" s="385"/>
      <c r="I62" s="385"/>
      <c r="J62" s="116"/>
      <c r="K62" s="117"/>
      <c r="L62" s="386"/>
      <c r="M62" s="387"/>
      <c r="N62" s="103">
        <f t="shared" si="2"/>
        <v>0</v>
      </c>
    </row>
    <row r="63" spans="1:14">
      <c r="A63" s="23"/>
      <c r="B63" s="104"/>
      <c r="C63" s="385"/>
      <c r="D63" s="385"/>
      <c r="E63" s="385"/>
      <c r="F63" s="385"/>
      <c r="G63" s="385"/>
      <c r="H63" s="385"/>
      <c r="I63" s="385"/>
      <c r="J63" s="116"/>
      <c r="K63" s="117"/>
      <c r="L63" s="386"/>
      <c r="M63" s="387"/>
      <c r="N63" s="103">
        <f t="shared" si="2"/>
        <v>0</v>
      </c>
    </row>
    <row r="64" spans="1:14">
      <c r="A64" s="23"/>
      <c r="B64" s="104"/>
      <c r="C64" s="385"/>
      <c r="D64" s="385"/>
      <c r="E64" s="385"/>
      <c r="F64" s="385"/>
      <c r="G64" s="385"/>
      <c r="H64" s="385"/>
      <c r="I64" s="385"/>
      <c r="J64" s="116"/>
      <c r="K64" s="117"/>
      <c r="L64" s="386"/>
      <c r="M64" s="387"/>
      <c r="N64" s="103">
        <f t="shared" si="2"/>
        <v>0</v>
      </c>
    </row>
    <row r="65" spans="1:14">
      <c r="A65" s="23"/>
      <c r="B65" s="104"/>
      <c r="C65" s="385"/>
      <c r="D65" s="385"/>
      <c r="E65" s="385"/>
      <c r="F65" s="385"/>
      <c r="G65" s="385"/>
      <c r="H65" s="385"/>
      <c r="I65" s="385"/>
      <c r="J65" s="116"/>
      <c r="K65" s="117"/>
      <c r="L65" s="386"/>
      <c r="M65" s="387"/>
      <c r="N65" s="103">
        <f t="shared" si="2"/>
        <v>0</v>
      </c>
    </row>
    <row r="66" spans="1:14">
      <c r="A66" s="23"/>
      <c r="B66" s="104"/>
      <c r="C66" s="385"/>
      <c r="D66" s="385"/>
      <c r="E66" s="385"/>
      <c r="F66" s="385"/>
      <c r="G66" s="385"/>
      <c r="H66" s="385"/>
      <c r="I66" s="385"/>
      <c r="J66" s="116"/>
      <c r="K66" s="117"/>
      <c r="L66" s="386"/>
      <c r="M66" s="387"/>
      <c r="N66" s="103">
        <f t="shared" si="2"/>
        <v>0</v>
      </c>
    </row>
    <row r="67" spans="1:14">
      <c r="A67" s="23"/>
      <c r="B67" s="104"/>
      <c r="C67" s="385"/>
      <c r="D67" s="385"/>
      <c r="E67" s="385"/>
      <c r="F67" s="385"/>
      <c r="G67" s="385"/>
      <c r="H67" s="385"/>
      <c r="I67" s="385"/>
      <c r="J67" s="116"/>
      <c r="K67" s="117"/>
      <c r="L67" s="386"/>
      <c r="M67" s="387"/>
      <c r="N67" s="103">
        <f t="shared" si="2"/>
        <v>0</v>
      </c>
    </row>
    <row r="68" spans="1:14">
      <c r="A68" s="23"/>
      <c r="B68" s="104"/>
      <c r="C68" s="385"/>
      <c r="D68" s="385"/>
      <c r="E68" s="385"/>
      <c r="F68" s="385"/>
      <c r="G68" s="385"/>
      <c r="H68" s="385"/>
      <c r="I68" s="385"/>
      <c r="J68" s="116"/>
      <c r="K68" s="117"/>
      <c r="L68" s="386"/>
      <c r="M68" s="387"/>
      <c r="N68" s="103">
        <f t="shared" si="2"/>
        <v>0</v>
      </c>
    </row>
    <row r="69" spans="1:14">
      <c r="A69" s="23"/>
      <c r="B69" s="104"/>
      <c r="C69" s="385"/>
      <c r="D69" s="385"/>
      <c r="E69" s="385"/>
      <c r="F69" s="385"/>
      <c r="G69" s="385"/>
      <c r="H69" s="385"/>
      <c r="I69" s="385"/>
      <c r="J69" s="116"/>
      <c r="K69" s="117"/>
      <c r="L69" s="386"/>
      <c r="M69" s="387"/>
      <c r="N69" s="103">
        <f t="shared" si="2"/>
        <v>0</v>
      </c>
    </row>
    <row r="70" spans="1:14">
      <c r="A70" s="23"/>
      <c r="B70" s="104"/>
      <c r="C70" s="385"/>
      <c r="D70" s="385"/>
      <c r="E70" s="385"/>
      <c r="F70" s="385"/>
      <c r="G70" s="385"/>
      <c r="H70" s="385"/>
      <c r="I70" s="385"/>
      <c r="J70" s="116"/>
      <c r="K70" s="117"/>
      <c r="L70" s="386"/>
      <c r="M70" s="387"/>
      <c r="N70" s="103">
        <f t="shared" si="2"/>
        <v>0</v>
      </c>
    </row>
    <row r="71" spans="1:14">
      <c r="A71" s="23"/>
      <c r="B71" s="104"/>
      <c r="C71" s="385"/>
      <c r="D71" s="385"/>
      <c r="E71" s="385"/>
      <c r="F71" s="385"/>
      <c r="G71" s="385"/>
      <c r="H71" s="385"/>
      <c r="I71" s="385"/>
      <c r="J71" s="116"/>
      <c r="K71" s="117"/>
      <c r="L71" s="386"/>
      <c r="M71" s="387"/>
      <c r="N71" s="103">
        <f t="shared" si="2"/>
        <v>0</v>
      </c>
    </row>
    <row r="72" spans="1:14" ht="15.75" customHeight="1" thickBot="1">
      <c r="A72" s="23"/>
      <c r="B72" s="118"/>
      <c r="C72" s="375"/>
      <c r="D72" s="375"/>
      <c r="E72" s="375"/>
      <c r="F72" s="375"/>
      <c r="G72" s="375"/>
      <c r="H72" s="375"/>
      <c r="I72" s="375"/>
      <c r="J72" s="109"/>
      <c r="K72" s="119"/>
      <c r="L72" s="376"/>
      <c r="M72" s="377"/>
      <c r="N72" s="120">
        <f t="shared" si="2"/>
        <v>0</v>
      </c>
    </row>
    <row r="73" spans="1:14" ht="15" thickBot="1">
      <c r="A73" s="17"/>
      <c r="B73" s="372" t="s">
        <v>76</v>
      </c>
      <c r="C73" s="373"/>
      <c r="D73" s="373"/>
      <c r="E73" s="373"/>
      <c r="F73" s="373"/>
      <c r="G73" s="373"/>
      <c r="H73" s="373"/>
      <c r="I73" s="373"/>
      <c r="J73" s="373"/>
      <c r="K73" s="373"/>
      <c r="L73" s="373"/>
      <c r="M73" s="374"/>
      <c r="N73" s="121">
        <f>SUM(N58:N72)</f>
        <v>3304.7984816777653</v>
      </c>
    </row>
    <row r="74" spans="1:14" ht="4.5" customHeight="1">
      <c r="A74" s="17"/>
      <c r="B74" s="87"/>
      <c r="C74" s="88"/>
      <c r="D74" s="88"/>
      <c r="E74" s="88"/>
      <c r="F74" s="88"/>
      <c r="G74" s="88"/>
      <c r="H74" s="88"/>
      <c r="I74" s="88"/>
      <c r="J74" s="88"/>
      <c r="K74" s="88"/>
      <c r="L74" s="88"/>
      <c r="M74" s="88"/>
      <c r="N74" s="89"/>
    </row>
    <row r="75" spans="1:14" s="64" customFormat="1" ht="19.149999999999999" customHeight="1">
      <c r="A75" s="86"/>
      <c r="B75" s="378" t="s">
        <v>81</v>
      </c>
      <c r="C75" s="379"/>
      <c r="D75" s="379"/>
      <c r="E75" s="379"/>
      <c r="F75" s="379"/>
      <c r="G75" s="379"/>
      <c r="H75" s="379"/>
      <c r="I75" s="379"/>
      <c r="J75" s="379"/>
      <c r="K75" s="379"/>
      <c r="L75" s="379"/>
      <c r="M75" s="379"/>
      <c r="N75" s="380"/>
    </row>
    <row r="76" spans="1:14" ht="6.75" customHeight="1" thickBot="1">
      <c r="A76" s="17"/>
      <c r="B76" s="381"/>
      <c r="C76" s="382"/>
      <c r="D76" s="382"/>
      <c r="E76" s="382"/>
      <c r="F76" s="382"/>
      <c r="G76" s="382"/>
      <c r="H76" s="382"/>
      <c r="I76" s="382"/>
      <c r="J76" s="382"/>
      <c r="K76" s="382"/>
      <c r="L76" s="382"/>
      <c r="M76" s="382"/>
      <c r="N76" s="383"/>
    </row>
    <row r="77" spans="1:14" ht="21" customHeight="1">
      <c r="A77" s="17"/>
      <c r="B77" s="122" t="s">
        <v>31</v>
      </c>
      <c r="C77" s="384" t="s">
        <v>3</v>
      </c>
      <c r="D77" s="384"/>
      <c r="E77" s="384"/>
      <c r="F77" s="384"/>
      <c r="G77" s="384"/>
      <c r="H77" s="384"/>
      <c r="I77" s="123" t="s">
        <v>4</v>
      </c>
      <c r="J77" s="123" t="s">
        <v>82</v>
      </c>
      <c r="K77" s="123" t="s">
        <v>83</v>
      </c>
      <c r="L77" s="123" t="s">
        <v>84</v>
      </c>
      <c r="M77" s="123" t="s">
        <v>85</v>
      </c>
      <c r="N77" s="124" t="s">
        <v>71</v>
      </c>
    </row>
    <row r="78" spans="1:14">
      <c r="A78" s="23"/>
      <c r="B78" s="125" t="s">
        <v>86</v>
      </c>
      <c r="C78" s="363" t="s">
        <v>87</v>
      </c>
      <c r="D78" s="364"/>
      <c r="E78" s="364"/>
      <c r="F78" s="364"/>
      <c r="G78" s="364"/>
      <c r="H78" s="365"/>
      <c r="I78" s="126" t="s">
        <v>88</v>
      </c>
      <c r="J78" s="127">
        <v>1</v>
      </c>
      <c r="K78" s="127">
        <v>4</v>
      </c>
      <c r="L78" s="127">
        <f>J78*K78</f>
        <v>4</v>
      </c>
      <c r="M78" s="128">
        <f>VLOOKUP(B78,[46]TRANSPORTE!$C$6:$F$40,4,0)</f>
        <v>956.4822964945555</v>
      </c>
      <c r="N78" s="129">
        <f>L78*M78</f>
        <v>3825.929185978222</v>
      </c>
    </row>
    <row r="79" spans="1:14">
      <c r="A79" s="23"/>
      <c r="B79" s="130"/>
      <c r="C79" s="366"/>
      <c r="D79" s="367"/>
      <c r="E79" s="367"/>
      <c r="F79" s="367"/>
      <c r="G79" s="367"/>
      <c r="H79" s="368"/>
      <c r="I79" s="131"/>
      <c r="J79" s="132"/>
      <c r="K79" s="132"/>
      <c r="L79" s="132"/>
      <c r="M79" s="133"/>
      <c r="N79" s="129">
        <f t="shared" ref="N79:N82" si="3">L79*M79</f>
        <v>0</v>
      </c>
    </row>
    <row r="80" spans="1:14">
      <c r="A80" s="23"/>
      <c r="B80" s="130"/>
      <c r="C80" s="366"/>
      <c r="D80" s="367"/>
      <c r="E80" s="367"/>
      <c r="F80" s="367"/>
      <c r="G80" s="367"/>
      <c r="H80" s="368"/>
      <c r="I80" s="131"/>
      <c r="J80" s="132"/>
      <c r="K80" s="132"/>
      <c r="L80" s="132"/>
      <c r="M80" s="133"/>
      <c r="N80" s="129">
        <f t="shared" si="3"/>
        <v>0</v>
      </c>
    </row>
    <row r="81" spans="1:14">
      <c r="A81" s="23"/>
      <c r="B81" s="130"/>
      <c r="C81" s="366"/>
      <c r="D81" s="367"/>
      <c r="E81" s="367"/>
      <c r="F81" s="367"/>
      <c r="G81" s="367"/>
      <c r="H81" s="368"/>
      <c r="I81" s="131"/>
      <c r="J81" s="132"/>
      <c r="K81" s="132"/>
      <c r="L81" s="132"/>
      <c r="M81" s="133"/>
      <c r="N81" s="129">
        <f t="shared" si="3"/>
        <v>0</v>
      </c>
    </row>
    <row r="82" spans="1:14" ht="15.75" customHeight="1" thickBot="1">
      <c r="A82" s="23"/>
      <c r="B82" s="108"/>
      <c r="C82" s="369"/>
      <c r="D82" s="370"/>
      <c r="E82" s="370"/>
      <c r="F82" s="370"/>
      <c r="G82" s="370"/>
      <c r="H82" s="371"/>
      <c r="I82" s="134"/>
      <c r="J82" s="135"/>
      <c r="K82" s="135"/>
      <c r="L82" s="135"/>
      <c r="M82" s="136"/>
      <c r="N82" s="137">
        <f t="shared" si="3"/>
        <v>0</v>
      </c>
    </row>
    <row r="83" spans="1:14" ht="15" thickBot="1">
      <c r="A83" s="17"/>
      <c r="B83" s="372" t="s">
        <v>76</v>
      </c>
      <c r="C83" s="373"/>
      <c r="D83" s="373"/>
      <c r="E83" s="373"/>
      <c r="F83" s="373"/>
      <c r="G83" s="373"/>
      <c r="H83" s="373"/>
      <c r="I83" s="373"/>
      <c r="J83" s="373"/>
      <c r="K83" s="373"/>
      <c r="L83" s="373"/>
      <c r="M83" s="374"/>
      <c r="N83" s="121">
        <f>SUM(N78:N82)</f>
        <v>3825.929185978222</v>
      </c>
    </row>
    <row r="84" spans="1:14" ht="3.75" customHeight="1">
      <c r="A84" s="17"/>
      <c r="B84" s="87"/>
      <c r="C84" s="88"/>
      <c r="D84" s="88"/>
      <c r="E84" s="88"/>
      <c r="F84" s="88"/>
      <c r="G84" s="88"/>
      <c r="H84" s="88"/>
      <c r="I84" s="88"/>
      <c r="J84" s="88"/>
      <c r="K84" s="88"/>
      <c r="L84" s="88"/>
      <c r="M84" s="88"/>
      <c r="N84" s="89"/>
    </row>
    <row r="85" spans="1:14" ht="19.899999999999999" customHeight="1">
      <c r="A85" s="17"/>
      <c r="B85" s="336" t="s">
        <v>89</v>
      </c>
      <c r="C85" s="337"/>
      <c r="D85" s="337"/>
      <c r="E85" s="337"/>
      <c r="F85" s="337"/>
      <c r="G85" s="337"/>
      <c r="H85" s="337"/>
      <c r="I85" s="337"/>
      <c r="J85" s="337"/>
      <c r="K85" s="337"/>
      <c r="L85" s="337"/>
      <c r="M85" s="337"/>
      <c r="N85" s="338"/>
    </row>
    <row r="86" spans="1:14" ht="5.25" customHeight="1" thickBot="1">
      <c r="A86" s="17"/>
      <c r="B86" s="359"/>
      <c r="C86" s="360"/>
      <c r="D86" s="360"/>
      <c r="E86" s="360"/>
      <c r="F86" s="360"/>
      <c r="G86" s="360"/>
      <c r="H86" s="360"/>
      <c r="I86" s="360"/>
      <c r="J86" s="360"/>
      <c r="K86" s="360"/>
      <c r="L86" s="360"/>
      <c r="M86" s="360"/>
      <c r="N86" s="361"/>
    </row>
    <row r="87" spans="1:14" ht="21" customHeight="1">
      <c r="A87" s="17"/>
      <c r="B87" s="97" t="s">
        <v>31</v>
      </c>
      <c r="C87" s="362" t="s">
        <v>3</v>
      </c>
      <c r="D87" s="362"/>
      <c r="E87" s="362"/>
      <c r="F87" s="362"/>
      <c r="G87" s="362"/>
      <c r="H87" s="362"/>
      <c r="I87" s="98" t="s">
        <v>90</v>
      </c>
      <c r="J87" s="98" t="s">
        <v>91</v>
      </c>
      <c r="K87" s="98" t="s">
        <v>92</v>
      </c>
      <c r="L87" s="362" t="s">
        <v>70</v>
      </c>
      <c r="M87" s="362"/>
      <c r="N87" s="99" t="s">
        <v>71</v>
      </c>
    </row>
    <row r="88" spans="1:14" ht="15">
      <c r="A88" s="23"/>
      <c r="B88" s="233" t="s">
        <v>120</v>
      </c>
      <c r="C88" s="363" t="s">
        <v>119</v>
      </c>
      <c r="D88" s="364"/>
      <c r="E88" s="364"/>
      <c r="F88" s="364"/>
      <c r="G88" s="364"/>
      <c r="H88" s="364"/>
      <c r="I88" s="128">
        <v>117995.69522162162</v>
      </c>
      <c r="J88" s="138">
        <v>185</v>
      </c>
      <c r="K88" s="139">
        <v>218292.03615999999</v>
      </c>
      <c r="L88" s="357">
        <v>20</v>
      </c>
      <c r="M88" s="358"/>
      <c r="N88" s="140">
        <f>K88/L88</f>
        <v>10914.601807999999</v>
      </c>
    </row>
    <row r="89" spans="1:14" ht="15">
      <c r="A89" s="23"/>
      <c r="B89" s="233" t="s">
        <v>95</v>
      </c>
      <c r="C89" s="347" t="s">
        <v>96</v>
      </c>
      <c r="D89" s="348"/>
      <c r="E89" s="348"/>
      <c r="F89" s="348"/>
      <c r="G89" s="348"/>
      <c r="H89" s="349"/>
      <c r="I89" s="133">
        <v>63306.41333333333</v>
      </c>
      <c r="J89" s="142">
        <v>185</v>
      </c>
      <c r="K89" s="143">
        <v>123698.83246093334</v>
      </c>
      <c r="L89" s="357">
        <v>20</v>
      </c>
      <c r="M89" s="358"/>
      <c r="N89" s="140">
        <f>K89/L89</f>
        <v>6184.9416230466668</v>
      </c>
    </row>
    <row r="90" spans="1:14">
      <c r="A90" s="23"/>
      <c r="B90" s="141"/>
      <c r="C90" s="347"/>
      <c r="D90" s="348"/>
      <c r="E90" s="348"/>
      <c r="F90" s="348"/>
      <c r="G90" s="348"/>
      <c r="H90" s="349"/>
      <c r="I90" s="133"/>
      <c r="J90" s="142"/>
      <c r="K90" s="143"/>
      <c r="L90" s="350"/>
      <c r="M90" s="351"/>
      <c r="N90" s="144"/>
    </row>
    <row r="91" spans="1:14">
      <c r="A91" s="23"/>
      <c r="B91" s="141"/>
      <c r="C91" s="347"/>
      <c r="D91" s="348"/>
      <c r="E91" s="348"/>
      <c r="F91" s="348"/>
      <c r="G91" s="348"/>
      <c r="H91" s="349"/>
      <c r="I91" s="133"/>
      <c r="J91" s="142"/>
      <c r="K91" s="143"/>
      <c r="L91" s="350"/>
      <c r="M91" s="351"/>
      <c r="N91" s="144"/>
    </row>
    <row r="92" spans="1:14">
      <c r="A92" s="23"/>
      <c r="B92" s="141"/>
      <c r="C92" s="347"/>
      <c r="D92" s="348"/>
      <c r="E92" s="348"/>
      <c r="F92" s="348"/>
      <c r="G92" s="348"/>
      <c r="H92" s="349"/>
      <c r="I92" s="133"/>
      <c r="J92" s="142"/>
      <c r="K92" s="143"/>
      <c r="L92" s="350"/>
      <c r="M92" s="351"/>
      <c r="N92" s="144"/>
    </row>
    <row r="93" spans="1:14">
      <c r="A93" s="23"/>
      <c r="B93" s="141"/>
      <c r="C93" s="347"/>
      <c r="D93" s="348"/>
      <c r="E93" s="348"/>
      <c r="F93" s="348"/>
      <c r="G93" s="348"/>
      <c r="H93" s="349"/>
      <c r="I93" s="133"/>
      <c r="J93" s="142"/>
      <c r="K93" s="145"/>
      <c r="L93" s="350"/>
      <c r="M93" s="351"/>
      <c r="N93" s="144"/>
    </row>
    <row r="94" spans="1:14">
      <c r="A94" s="23"/>
      <c r="B94" s="141"/>
      <c r="C94" s="347"/>
      <c r="D94" s="348"/>
      <c r="E94" s="348"/>
      <c r="F94" s="348"/>
      <c r="G94" s="348"/>
      <c r="H94" s="349"/>
      <c r="I94" s="133"/>
      <c r="J94" s="142"/>
      <c r="K94" s="145"/>
      <c r="L94" s="350"/>
      <c r="M94" s="351"/>
      <c r="N94" s="144"/>
    </row>
    <row r="95" spans="1:14">
      <c r="A95" s="23"/>
      <c r="B95" s="141"/>
      <c r="C95" s="347"/>
      <c r="D95" s="348"/>
      <c r="E95" s="348"/>
      <c r="F95" s="348"/>
      <c r="G95" s="348"/>
      <c r="H95" s="349"/>
      <c r="I95" s="133"/>
      <c r="J95" s="142"/>
      <c r="K95" s="145"/>
      <c r="L95" s="350"/>
      <c r="M95" s="351"/>
      <c r="N95" s="144"/>
    </row>
    <row r="96" spans="1:14">
      <c r="A96" s="23"/>
      <c r="B96" s="141"/>
      <c r="C96" s="347"/>
      <c r="D96" s="348"/>
      <c r="E96" s="348"/>
      <c r="F96" s="348"/>
      <c r="G96" s="348"/>
      <c r="H96" s="349"/>
      <c r="I96" s="133"/>
      <c r="J96" s="142"/>
      <c r="K96" s="145"/>
      <c r="L96" s="350"/>
      <c r="M96" s="351"/>
      <c r="N96" s="144"/>
    </row>
    <row r="97" spans="1:14" ht="15.75" customHeight="1" thickBot="1">
      <c r="A97" s="23"/>
      <c r="B97" s="146"/>
      <c r="C97" s="352"/>
      <c r="D97" s="353"/>
      <c r="E97" s="353"/>
      <c r="F97" s="353"/>
      <c r="G97" s="353"/>
      <c r="H97" s="354"/>
      <c r="I97" s="147"/>
      <c r="J97" s="148"/>
      <c r="K97" s="147"/>
      <c r="L97" s="355"/>
      <c r="M97" s="356"/>
      <c r="N97" s="149"/>
    </row>
    <row r="98" spans="1:14" ht="15" thickBot="1">
      <c r="A98" s="17"/>
      <c r="B98" s="330" t="s">
        <v>76</v>
      </c>
      <c r="C98" s="331"/>
      <c r="D98" s="331"/>
      <c r="E98" s="331"/>
      <c r="F98" s="331"/>
      <c r="G98" s="331"/>
      <c r="H98" s="331"/>
      <c r="I98" s="331"/>
      <c r="J98" s="331"/>
      <c r="K98" s="331"/>
      <c r="L98" s="331"/>
      <c r="M98" s="332"/>
      <c r="N98" s="150">
        <f>SUM(N88:N97)</f>
        <v>17099.543431046666</v>
      </c>
    </row>
    <row r="99" spans="1:14" ht="5.0999999999999996" customHeight="1" thickBot="1">
      <c r="A99" s="17"/>
      <c r="B99" s="87"/>
      <c r="C99" s="88"/>
      <c r="D99" s="88"/>
      <c r="E99" s="88"/>
      <c r="F99" s="88"/>
      <c r="G99" s="88"/>
      <c r="H99" s="88"/>
      <c r="I99" s="88"/>
      <c r="J99" s="88"/>
      <c r="K99" s="88"/>
      <c r="L99" s="88"/>
      <c r="M99" s="88"/>
      <c r="N99" s="89"/>
    </row>
    <row r="100" spans="1:14" ht="15" thickBot="1">
      <c r="A100" s="17"/>
      <c r="B100" s="333" t="s">
        <v>97</v>
      </c>
      <c r="C100" s="334"/>
      <c r="D100" s="334"/>
      <c r="E100" s="334"/>
      <c r="F100" s="334"/>
      <c r="G100" s="334"/>
      <c r="H100" s="334"/>
      <c r="I100" s="334"/>
      <c r="J100" s="334"/>
      <c r="K100" s="334"/>
      <c r="L100" s="334"/>
      <c r="M100" s="335"/>
      <c r="N100" s="150">
        <f>N53+N73+N83+N98</f>
        <v>159971.00067142246</v>
      </c>
    </row>
    <row r="101" spans="1:14" ht="5.0999999999999996" customHeight="1">
      <c r="A101" s="17"/>
      <c r="B101" s="87"/>
      <c r="C101" s="88"/>
      <c r="D101" s="88"/>
      <c r="E101" s="88"/>
      <c r="F101" s="88"/>
      <c r="G101" s="88"/>
      <c r="H101" s="88"/>
      <c r="I101" s="88"/>
      <c r="J101" s="88"/>
      <c r="K101" s="88"/>
      <c r="L101" s="88"/>
      <c r="M101" s="88"/>
      <c r="N101" s="89"/>
    </row>
    <row r="102" spans="1:14" ht="22.5" customHeight="1">
      <c r="A102" s="17"/>
      <c r="B102" s="336" t="s">
        <v>98</v>
      </c>
      <c r="C102" s="337"/>
      <c r="D102" s="337"/>
      <c r="E102" s="337"/>
      <c r="F102" s="337"/>
      <c r="G102" s="337"/>
      <c r="H102" s="337"/>
      <c r="I102" s="337"/>
      <c r="J102" s="337"/>
      <c r="K102" s="337"/>
      <c r="L102" s="337"/>
      <c r="M102" s="337"/>
      <c r="N102" s="338"/>
    </row>
    <row r="103" spans="1:14" ht="6.75" customHeight="1" thickBot="1">
      <c r="A103" s="17"/>
      <c r="B103" s="339"/>
      <c r="C103" s="340"/>
      <c r="D103" s="340"/>
      <c r="E103" s="340"/>
      <c r="F103" s="340"/>
      <c r="G103" s="340"/>
      <c r="H103" s="340"/>
      <c r="I103" s="340"/>
      <c r="J103" s="340"/>
      <c r="K103" s="340"/>
      <c r="L103" s="340"/>
      <c r="M103" s="340"/>
      <c r="N103" s="341"/>
    </row>
    <row r="104" spans="1:14" ht="17.25" customHeight="1">
      <c r="A104" s="17"/>
      <c r="B104" s="342" t="s">
        <v>3</v>
      </c>
      <c r="C104" s="343"/>
      <c r="D104" s="343"/>
      <c r="E104" s="343"/>
      <c r="F104" s="343"/>
      <c r="G104" s="343"/>
      <c r="H104" s="343"/>
      <c r="I104" s="151"/>
      <c r="J104" s="152"/>
      <c r="K104" s="98" t="s">
        <v>99</v>
      </c>
      <c r="L104" s="344" t="s">
        <v>100</v>
      </c>
      <c r="M104" s="345"/>
      <c r="N104" s="346"/>
    </row>
    <row r="105" spans="1:14" ht="15">
      <c r="A105" s="23"/>
      <c r="B105" s="316" t="s">
        <v>101</v>
      </c>
      <c r="C105" s="317"/>
      <c r="D105" s="317"/>
      <c r="E105" s="317"/>
      <c r="F105" s="317"/>
      <c r="G105" s="317"/>
      <c r="H105" s="317"/>
      <c r="I105" s="153"/>
      <c r="J105" s="154"/>
      <c r="K105" s="155">
        <v>0.2</v>
      </c>
      <c r="L105" s="318">
        <f>K105*N100</f>
        <v>31994.200134284492</v>
      </c>
      <c r="M105" s="319"/>
      <c r="N105" s="320"/>
    </row>
    <row r="106" spans="1:14" ht="15">
      <c r="A106" s="23"/>
      <c r="B106" s="156" t="s">
        <v>102</v>
      </c>
      <c r="C106" s="157"/>
      <c r="D106" s="157"/>
      <c r="E106" s="157"/>
      <c r="F106" s="157"/>
      <c r="G106" s="157"/>
      <c r="H106" s="157"/>
      <c r="I106" s="153"/>
      <c r="J106" s="154"/>
      <c r="K106" s="155">
        <v>0.05</v>
      </c>
      <c r="L106" s="318">
        <f>K106*N100</f>
        <v>7998.5500335711231</v>
      </c>
      <c r="M106" s="319"/>
      <c r="N106" s="320"/>
    </row>
    <row r="107" spans="1:14" ht="15.75" thickBot="1">
      <c r="A107" s="23"/>
      <c r="B107" s="158" t="s">
        <v>103</v>
      </c>
      <c r="C107" s="159"/>
      <c r="D107" s="159"/>
      <c r="E107" s="159"/>
      <c r="F107" s="159"/>
      <c r="G107" s="159"/>
      <c r="H107" s="159"/>
      <c r="I107" s="160"/>
      <c r="J107" s="161"/>
      <c r="K107" s="162">
        <v>0.05</v>
      </c>
      <c r="L107" s="321">
        <f>K107*N100</f>
        <v>7998.5500335711231</v>
      </c>
      <c r="M107" s="322"/>
      <c r="N107" s="323"/>
    </row>
    <row r="108" spans="1:14" s="64" customFormat="1" ht="24.75" customHeight="1" thickBot="1">
      <c r="A108" s="86"/>
      <c r="B108" s="324" t="s">
        <v>76</v>
      </c>
      <c r="C108" s="325"/>
      <c r="D108" s="325"/>
      <c r="E108" s="325"/>
      <c r="F108" s="325"/>
      <c r="G108" s="325"/>
      <c r="H108" s="325"/>
      <c r="I108" s="325"/>
      <c r="J108" s="325"/>
      <c r="K108" s="325"/>
      <c r="L108" s="325"/>
      <c r="M108" s="326"/>
      <c r="N108" s="121">
        <f>L105+L106+L107</f>
        <v>47991.30020142674</v>
      </c>
    </row>
    <row r="109" spans="1:14" ht="6.75" customHeight="1" thickBot="1">
      <c r="A109" s="17"/>
      <c r="B109" s="87"/>
      <c r="C109" s="88"/>
      <c r="D109" s="88"/>
      <c r="E109" s="88"/>
      <c r="F109" s="88"/>
      <c r="G109" s="88"/>
      <c r="H109" s="88"/>
      <c r="I109" s="88"/>
      <c r="J109" s="88"/>
      <c r="K109" s="88"/>
      <c r="L109" s="88"/>
      <c r="M109" s="88"/>
      <c r="N109" s="89"/>
    </row>
    <row r="110" spans="1:14" ht="22.5" customHeight="1" thickBot="1">
      <c r="A110" s="17"/>
      <c r="B110" s="327" t="s">
        <v>104</v>
      </c>
      <c r="C110" s="328"/>
      <c r="D110" s="328"/>
      <c r="E110" s="328"/>
      <c r="F110" s="328"/>
      <c r="G110" s="328"/>
      <c r="H110" s="328"/>
      <c r="I110" s="328"/>
      <c r="J110" s="328"/>
      <c r="K110" s="328"/>
      <c r="L110" s="328"/>
      <c r="M110" s="329"/>
      <c r="N110" s="232">
        <f>ROUND((N100+N108),0)</f>
        <v>207962</v>
      </c>
    </row>
    <row r="111" spans="1:14" ht="7.5" customHeight="1">
      <c r="A111" s="23"/>
      <c r="B111" s="54"/>
      <c r="C111" s="55"/>
      <c r="D111" s="55"/>
      <c r="E111" s="55"/>
      <c r="F111" s="55"/>
      <c r="G111" s="55"/>
      <c r="H111" s="55"/>
      <c r="I111" s="55"/>
      <c r="J111" s="55"/>
      <c r="K111" s="55"/>
      <c r="L111" s="55"/>
      <c r="M111" s="55"/>
      <c r="N111" s="56"/>
    </row>
    <row r="112" spans="1:14" ht="7.5" customHeight="1">
      <c r="A112" s="23"/>
      <c r="B112" s="83"/>
      <c r="C112" s="84"/>
      <c r="D112" s="84"/>
      <c r="E112" s="84"/>
      <c r="F112" s="84"/>
      <c r="G112" s="84"/>
      <c r="H112" s="84"/>
      <c r="I112" s="84"/>
      <c r="J112" s="84"/>
      <c r="K112" s="84"/>
      <c r="L112" s="84"/>
      <c r="M112" s="84"/>
      <c r="N112" s="85"/>
    </row>
    <row r="113" spans="1:14" ht="10.5" customHeight="1">
      <c r="A113" s="23"/>
      <c r="B113" s="83"/>
      <c r="C113" s="84"/>
      <c r="D113" s="84"/>
      <c r="E113" s="84"/>
      <c r="F113" s="84"/>
      <c r="G113" s="84"/>
      <c r="H113" s="84"/>
      <c r="I113" s="84"/>
      <c r="J113" s="84"/>
      <c r="K113" s="84"/>
      <c r="L113" s="84"/>
      <c r="M113" s="84"/>
      <c r="N113" s="85"/>
    </row>
    <row r="114" spans="1:14" ht="12" customHeight="1">
      <c r="A114" s="23"/>
      <c r="B114" s="83"/>
      <c r="C114" s="84"/>
      <c r="D114" s="84"/>
      <c r="E114" s="84"/>
      <c r="F114" s="84"/>
      <c r="G114" s="84"/>
      <c r="H114" s="84"/>
      <c r="I114" s="84"/>
      <c r="J114" s="84"/>
      <c r="K114" s="84"/>
      <c r="L114" s="84"/>
      <c r="M114" s="84"/>
      <c r="N114" s="85"/>
    </row>
    <row r="115" spans="1:14">
      <c r="A115" s="23"/>
      <c r="B115" s="83"/>
      <c r="C115" s="84"/>
      <c r="D115" s="84"/>
      <c r="E115" s="164" t="s">
        <v>105</v>
      </c>
      <c r="F115" s="164"/>
      <c r="G115" s="164"/>
      <c r="H115" s="164"/>
      <c r="I115" s="164"/>
      <c r="J115" s="164"/>
      <c r="K115" s="84"/>
      <c r="L115" s="84"/>
      <c r="M115" s="84"/>
      <c r="N115" s="85"/>
    </row>
    <row r="116" spans="1:14">
      <c r="A116" s="23"/>
      <c r="B116" s="83"/>
      <c r="C116" s="84"/>
      <c r="D116" s="84"/>
      <c r="E116" s="84" t="s">
        <v>106</v>
      </c>
      <c r="F116" s="84"/>
      <c r="G116" s="84"/>
      <c r="H116" s="84"/>
      <c r="I116" s="84"/>
      <c r="J116" s="84"/>
      <c r="K116" s="84"/>
      <c r="L116" s="84"/>
      <c r="M116" s="84"/>
      <c r="N116" s="85"/>
    </row>
    <row r="117" spans="1:14">
      <c r="A117" s="23"/>
      <c r="B117" s="83"/>
      <c r="C117" s="84"/>
      <c r="D117" s="84"/>
      <c r="E117" s="84" t="s">
        <v>107</v>
      </c>
      <c r="F117" s="84"/>
      <c r="G117" s="84"/>
      <c r="H117" s="84"/>
      <c r="I117" s="84"/>
      <c r="J117" s="84"/>
      <c r="K117" s="84"/>
      <c r="L117" s="84"/>
      <c r="M117" s="84"/>
      <c r="N117" s="85"/>
    </row>
    <row r="118" spans="1:14">
      <c r="A118" s="23"/>
      <c r="B118" s="83"/>
      <c r="C118" s="84"/>
      <c r="D118" s="84"/>
      <c r="E118" s="84" t="s">
        <v>108</v>
      </c>
      <c r="F118" s="84"/>
      <c r="G118" s="84"/>
      <c r="H118" s="84"/>
      <c r="I118" s="84"/>
      <c r="J118" s="84"/>
      <c r="K118" s="84"/>
      <c r="L118" s="84"/>
      <c r="M118" s="84"/>
      <c r="N118" s="85"/>
    </row>
    <row r="119" spans="1:14" ht="10.5" customHeight="1" thickBot="1">
      <c r="A119" s="23"/>
      <c r="B119" s="83"/>
      <c r="C119" s="84"/>
      <c r="D119" s="84"/>
      <c r="E119" s="84"/>
      <c r="F119" s="84" t="s">
        <v>27</v>
      </c>
      <c r="G119" s="84"/>
      <c r="H119" s="84"/>
      <c r="I119" s="84"/>
      <c r="J119" s="84"/>
      <c r="K119" s="84"/>
      <c r="L119" s="84"/>
      <c r="M119" s="84"/>
      <c r="N119" s="85"/>
    </row>
    <row r="120" spans="1:14">
      <c r="A120" s="23"/>
      <c r="B120" s="165" t="s">
        <v>109</v>
      </c>
      <c r="C120" s="166"/>
      <c r="D120" s="166"/>
      <c r="E120" s="166"/>
      <c r="F120" s="166"/>
      <c r="G120" s="166"/>
      <c r="H120" s="166"/>
      <c r="I120" s="166"/>
      <c r="J120" s="166"/>
      <c r="K120" s="166"/>
      <c r="L120" s="166"/>
      <c r="M120" s="166"/>
      <c r="N120" s="167"/>
    </row>
    <row r="121" spans="1:14">
      <c r="A121" s="23"/>
      <c r="B121" s="168"/>
      <c r="C121" s="169"/>
      <c r="D121" s="169"/>
      <c r="E121" s="169"/>
      <c r="F121" s="169"/>
      <c r="G121" s="169"/>
      <c r="H121" s="169"/>
      <c r="I121" s="169"/>
      <c r="J121" s="169"/>
      <c r="K121" s="169"/>
      <c r="L121" s="169"/>
      <c r="M121" s="169"/>
      <c r="N121" s="170"/>
    </row>
    <row r="122" spans="1:14">
      <c r="A122" s="23"/>
      <c r="B122" s="168"/>
      <c r="C122" s="169"/>
      <c r="D122" s="169"/>
      <c r="E122" s="169"/>
      <c r="F122" s="169"/>
      <c r="G122" s="169"/>
      <c r="H122" s="169"/>
      <c r="I122" s="169"/>
      <c r="J122" s="169"/>
      <c r="K122" s="169"/>
      <c r="L122" s="169"/>
      <c r="M122" s="169"/>
      <c r="N122" s="170"/>
    </row>
    <row r="123" spans="1:14" ht="15" thickBot="1">
      <c r="A123" s="23"/>
      <c r="B123" s="171"/>
      <c r="C123" s="172"/>
      <c r="D123" s="172"/>
      <c r="E123" s="172"/>
      <c r="F123" s="172"/>
      <c r="G123" s="172"/>
      <c r="H123" s="172"/>
      <c r="I123" s="172"/>
      <c r="J123" s="172"/>
      <c r="K123" s="172"/>
      <c r="L123" s="172"/>
      <c r="M123" s="172"/>
      <c r="N123" s="173"/>
    </row>
    <row r="124" spans="1:14" ht="7.5" customHeight="1">
      <c r="A124" s="17"/>
      <c r="B124" s="174"/>
      <c r="C124" s="175"/>
      <c r="D124" s="175"/>
      <c r="E124" s="175"/>
      <c r="F124" s="175"/>
      <c r="G124" s="175"/>
      <c r="H124" s="175"/>
      <c r="I124" s="175"/>
      <c r="J124" s="175"/>
      <c r="K124" s="175"/>
      <c r="L124" s="175"/>
      <c r="M124" s="175"/>
      <c r="N124" s="176"/>
    </row>
    <row r="125" spans="1:14" ht="18" customHeight="1">
      <c r="A125" s="17"/>
      <c r="B125" s="58" t="s">
        <v>110</v>
      </c>
      <c r="C125" s="177"/>
      <c r="D125" s="177"/>
      <c r="E125" s="177"/>
      <c r="F125" s="177"/>
      <c r="G125" s="177"/>
      <c r="H125" s="177"/>
      <c r="I125" s="177"/>
      <c r="J125" s="177"/>
      <c r="K125" s="177"/>
      <c r="L125" s="177"/>
      <c r="M125" s="177"/>
      <c r="N125" s="178"/>
    </row>
    <row r="126" spans="1:14">
      <c r="A126" s="17"/>
      <c r="B126" s="310" t="s">
        <v>111</v>
      </c>
      <c r="C126" s="311"/>
      <c r="D126" s="311"/>
      <c r="E126" s="311"/>
      <c r="F126" s="311"/>
      <c r="G126" s="311"/>
      <c r="H126" s="311"/>
      <c r="I126" s="311"/>
      <c r="J126" s="311"/>
      <c r="K126" s="311"/>
      <c r="L126" s="311"/>
      <c r="M126" s="311"/>
      <c r="N126" s="312"/>
    </row>
    <row r="127" spans="1:14">
      <c r="A127" s="17"/>
      <c r="B127" s="310"/>
      <c r="C127" s="311"/>
      <c r="D127" s="311"/>
      <c r="E127" s="311"/>
      <c r="F127" s="311"/>
      <c r="G127" s="311"/>
      <c r="H127" s="311"/>
      <c r="I127" s="311"/>
      <c r="J127" s="311"/>
      <c r="K127" s="311"/>
      <c r="L127" s="311"/>
      <c r="M127" s="311"/>
      <c r="N127" s="312"/>
    </row>
    <row r="128" spans="1:14" ht="21" customHeight="1">
      <c r="A128" s="17"/>
      <c r="B128" s="310" t="s">
        <v>112</v>
      </c>
      <c r="C128" s="311"/>
      <c r="D128" s="311"/>
      <c r="E128" s="311"/>
      <c r="F128" s="311"/>
      <c r="G128" s="311"/>
      <c r="H128" s="311"/>
      <c r="I128" s="311"/>
      <c r="J128" s="311"/>
      <c r="K128" s="311"/>
      <c r="L128" s="311"/>
      <c r="M128" s="311"/>
      <c r="N128" s="312"/>
    </row>
    <row r="129" spans="1:14" ht="9.75" customHeight="1">
      <c r="A129" s="17"/>
      <c r="B129" s="310"/>
      <c r="C129" s="311"/>
      <c r="D129" s="311"/>
      <c r="E129" s="311"/>
      <c r="F129" s="311"/>
      <c r="G129" s="311"/>
      <c r="H129" s="311"/>
      <c r="I129" s="311"/>
      <c r="J129" s="311"/>
      <c r="K129" s="311"/>
      <c r="L129" s="311"/>
      <c r="M129" s="311"/>
      <c r="N129" s="312"/>
    </row>
    <row r="130" spans="1:14" ht="5.25" customHeight="1">
      <c r="A130" s="17"/>
      <c r="B130" s="179"/>
      <c r="C130" s="180"/>
      <c r="D130" s="180"/>
      <c r="E130" s="180"/>
      <c r="F130" s="180"/>
      <c r="G130" s="180"/>
      <c r="H130" s="180"/>
      <c r="I130" s="180"/>
      <c r="J130" s="180"/>
      <c r="K130" s="180"/>
      <c r="L130" s="180"/>
      <c r="M130" s="180"/>
      <c r="N130" s="181"/>
    </row>
    <row r="131" spans="1:14" ht="5.25" customHeight="1">
      <c r="A131" s="23"/>
      <c r="B131" s="182"/>
      <c r="C131" s="183"/>
      <c r="D131" s="183"/>
      <c r="E131" s="183"/>
      <c r="F131" s="183"/>
      <c r="G131" s="183"/>
      <c r="H131" s="183"/>
      <c r="I131" s="183"/>
      <c r="J131" s="183"/>
      <c r="K131" s="183"/>
      <c r="L131" s="183"/>
      <c r="M131" s="183"/>
      <c r="N131" s="184"/>
    </row>
    <row r="132" spans="1:14" ht="9.75" customHeight="1">
      <c r="A132" s="23"/>
      <c r="B132" s="182"/>
      <c r="C132" s="183"/>
      <c r="D132" s="183"/>
      <c r="E132" s="183"/>
      <c r="F132" s="183"/>
      <c r="G132" s="183"/>
      <c r="H132" s="183"/>
      <c r="I132" s="183"/>
      <c r="J132" s="183"/>
      <c r="K132" s="183"/>
      <c r="L132" s="183"/>
      <c r="M132" s="183"/>
      <c r="N132" s="184"/>
    </row>
    <row r="133" spans="1:14">
      <c r="A133" s="23"/>
      <c r="B133" s="185"/>
      <c r="C133" s="186"/>
      <c r="D133" s="186"/>
      <c r="E133" s="186"/>
      <c r="F133" s="186"/>
      <c r="G133" s="186"/>
      <c r="H133" s="186"/>
      <c r="I133" s="186"/>
      <c r="J133" s="186"/>
      <c r="K133" s="186"/>
      <c r="L133" s="186"/>
      <c r="M133" s="186"/>
      <c r="N133" s="187"/>
    </row>
    <row r="134" spans="1:14">
      <c r="A134" s="23"/>
      <c r="B134" s="83"/>
      <c r="C134" s="84"/>
      <c r="D134" s="84"/>
      <c r="E134" s="84" t="s">
        <v>105</v>
      </c>
      <c r="F134" s="164"/>
      <c r="G134" s="164"/>
      <c r="H134" s="84"/>
      <c r="I134" s="84"/>
      <c r="J134" s="84"/>
      <c r="K134" s="84"/>
      <c r="L134" s="84"/>
      <c r="M134" s="84"/>
      <c r="N134" s="85"/>
    </row>
    <row r="135" spans="1:14">
      <c r="A135" s="23"/>
      <c r="B135" s="83"/>
      <c r="C135" s="84"/>
      <c r="D135" s="84"/>
      <c r="E135" s="188" t="s">
        <v>106</v>
      </c>
      <c r="F135" s="84"/>
      <c r="G135" s="84"/>
      <c r="H135" s="188"/>
      <c r="I135" s="188"/>
      <c r="J135" s="188"/>
      <c r="K135" s="84"/>
      <c r="L135" s="84"/>
      <c r="M135" s="84"/>
      <c r="N135" s="85"/>
    </row>
    <row r="136" spans="1:14">
      <c r="A136" s="23"/>
      <c r="B136" s="83"/>
      <c r="C136" s="84"/>
      <c r="D136" s="84"/>
      <c r="E136" s="189" t="s">
        <v>113</v>
      </c>
      <c r="F136" s="84"/>
      <c r="G136" s="84"/>
      <c r="H136" s="189"/>
      <c r="I136" s="189"/>
      <c r="J136" s="189"/>
      <c r="K136" s="84"/>
      <c r="L136" s="84"/>
      <c r="M136" s="84"/>
      <c r="N136" s="85"/>
    </row>
    <row r="137" spans="1:14">
      <c r="A137" s="23"/>
      <c r="B137" s="190"/>
      <c r="C137" s="186"/>
      <c r="D137" s="186"/>
      <c r="E137" s="84" t="s">
        <v>108</v>
      </c>
      <c r="F137" s="84"/>
      <c r="G137" s="84"/>
      <c r="H137" s="84"/>
      <c r="I137" s="84"/>
      <c r="J137" s="84"/>
      <c r="K137" s="186"/>
      <c r="L137" s="186"/>
      <c r="M137" s="186"/>
      <c r="N137" s="187"/>
    </row>
    <row r="138" spans="1:14" ht="12.75" customHeight="1">
      <c r="A138" s="23"/>
      <c r="B138" s="190"/>
      <c r="C138" s="186"/>
      <c r="D138" s="186"/>
      <c r="E138" s="186"/>
      <c r="F138" s="84"/>
      <c r="G138" s="84"/>
      <c r="H138" s="84"/>
      <c r="I138" s="84"/>
      <c r="J138" s="84"/>
      <c r="K138" s="186"/>
      <c r="L138" s="186"/>
      <c r="M138" s="186"/>
      <c r="N138" s="187"/>
    </row>
    <row r="139" spans="1:14" ht="24.75" customHeight="1">
      <c r="A139" s="17"/>
      <c r="B139" s="313" t="s">
        <v>114</v>
      </c>
      <c r="C139" s="314"/>
      <c r="D139" s="314"/>
      <c r="E139" s="314"/>
      <c r="F139" s="314"/>
      <c r="G139" s="314"/>
      <c r="H139" s="314"/>
      <c r="I139" s="314"/>
      <c r="J139" s="314"/>
      <c r="K139" s="314"/>
      <c r="L139" s="314"/>
      <c r="M139" s="314"/>
      <c r="N139" s="315"/>
    </row>
    <row r="140" spans="1:14" ht="7.5" customHeight="1" thickBot="1">
      <c r="A140" s="23"/>
      <c r="B140" s="191"/>
      <c r="C140" s="192"/>
      <c r="D140" s="192"/>
      <c r="E140" s="193"/>
      <c r="F140" s="193"/>
      <c r="G140" s="193"/>
      <c r="H140" s="193"/>
      <c r="I140" s="193"/>
      <c r="J140" s="194"/>
      <c r="K140" s="194"/>
      <c r="L140" s="194"/>
      <c r="M140" s="194"/>
      <c r="N140" s="195"/>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7AC0BD"/>
    <pageSetUpPr fitToPage="1"/>
  </sheetPr>
  <dimension ref="A1:O140"/>
  <sheetViews>
    <sheetView showGridLines="0" showRowColHeaders="0" topLeftCell="A59" zoomScale="70" zoomScaleNormal="70" workbookViewId="0">
      <selection activeCell="N111" sqref="N111"/>
    </sheetView>
  </sheetViews>
  <sheetFormatPr baseColWidth="10" defaultColWidth="0" defaultRowHeight="14.25"/>
  <cols>
    <col min="1" max="1" width="3" style="23" customWidth="1"/>
    <col min="2" max="2" width="14.28515625" style="23" customWidth="1"/>
    <col min="3" max="3" width="11.5703125" style="23" customWidth="1"/>
    <col min="4" max="4" width="13.5703125" style="23" customWidth="1"/>
    <col min="5" max="5" width="12.5703125" style="23" customWidth="1"/>
    <col min="6" max="6" width="8" style="23" customWidth="1"/>
    <col min="7" max="7" width="5.42578125" style="23" customWidth="1"/>
    <col min="8" max="8" width="10.5703125" style="23" customWidth="1"/>
    <col min="9" max="9" width="14.5703125" style="23" customWidth="1"/>
    <col min="10" max="10" width="23.42578125" style="23" customWidth="1"/>
    <col min="11" max="11" width="15.28515625" style="23" customWidth="1"/>
    <col min="12" max="12" width="11.42578125" style="23" customWidth="1"/>
    <col min="13" max="13" width="12.85546875" style="23" customWidth="1"/>
    <col min="14" max="14" width="21.5703125" style="23" customWidth="1"/>
    <col min="15" max="15" width="4.42578125" style="17" customWidth="1"/>
    <col min="16" max="16384" width="11.42578125" style="17" hidden="1"/>
  </cols>
  <sheetData>
    <row r="1" spans="1:14" ht="13.9" customHeight="1">
      <c r="A1" s="17"/>
      <c r="B1" s="418"/>
      <c r="C1" s="421"/>
      <c r="D1" s="421"/>
      <c r="E1" s="421"/>
      <c r="F1" s="421"/>
      <c r="G1" s="421"/>
      <c r="H1" s="421"/>
      <c r="I1" s="421"/>
      <c r="J1" s="422"/>
      <c r="K1" s="423" t="s">
        <v>31</v>
      </c>
      <c r="L1" s="425" t="s">
        <v>32</v>
      </c>
      <c r="M1" s="426"/>
      <c r="N1" s="432"/>
    </row>
    <row r="2" spans="1:14" ht="14.25" customHeight="1">
      <c r="A2" s="17"/>
      <c r="B2" s="419"/>
      <c r="C2" s="435" t="s">
        <v>33</v>
      </c>
      <c r="D2" s="435"/>
      <c r="E2" s="435"/>
      <c r="F2" s="435"/>
      <c r="G2" s="435"/>
      <c r="H2" s="435"/>
      <c r="I2" s="435"/>
      <c r="J2" s="436"/>
      <c r="K2" s="424"/>
      <c r="L2" s="427"/>
      <c r="M2" s="428"/>
      <c r="N2" s="433"/>
    </row>
    <row r="3" spans="1:14" ht="17.45" customHeight="1">
      <c r="A3" s="17"/>
      <c r="B3" s="419"/>
      <c r="C3" s="437" t="s">
        <v>34</v>
      </c>
      <c r="D3" s="437"/>
      <c r="E3" s="437"/>
      <c r="F3" s="437"/>
      <c r="G3" s="437"/>
      <c r="H3" s="437"/>
      <c r="I3" s="437"/>
      <c r="J3" s="438"/>
      <c r="K3" s="439" t="s">
        <v>35</v>
      </c>
      <c r="L3" s="441">
        <v>2021</v>
      </c>
      <c r="M3" s="442"/>
      <c r="N3" s="433"/>
    </row>
    <row r="4" spans="1:14" ht="2.25" customHeight="1">
      <c r="A4" s="17"/>
      <c r="B4" s="419"/>
      <c r="C4" s="437"/>
      <c r="D4" s="437"/>
      <c r="E4" s="437"/>
      <c r="F4" s="437"/>
      <c r="G4" s="437"/>
      <c r="H4" s="437"/>
      <c r="I4" s="437"/>
      <c r="J4" s="438"/>
      <c r="K4" s="440"/>
      <c r="L4" s="427"/>
      <c r="M4" s="428"/>
      <c r="N4" s="433"/>
    </row>
    <row r="5" spans="1:14" ht="14.25" customHeight="1">
      <c r="A5" s="17"/>
      <c r="B5" s="419"/>
      <c r="C5" s="437" t="s">
        <v>36</v>
      </c>
      <c r="D5" s="437"/>
      <c r="E5" s="437"/>
      <c r="F5" s="437"/>
      <c r="G5" s="437"/>
      <c r="H5" s="437"/>
      <c r="I5" s="437"/>
      <c r="J5" s="438"/>
      <c r="K5" s="439" t="s">
        <v>37</v>
      </c>
      <c r="L5" s="444"/>
      <c r="M5" s="444"/>
      <c r="N5" s="433"/>
    </row>
    <row r="6" spans="1:14" ht="3.75" customHeight="1" thickBot="1">
      <c r="A6" s="17"/>
      <c r="B6" s="420"/>
      <c r="C6" s="446"/>
      <c r="D6" s="446"/>
      <c r="E6" s="446"/>
      <c r="F6" s="446"/>
      <c r="G6" s="446"/>
      <c r="H6" s="446"/>
      <c r="I6" s="446"/>
      <c r="J6" s="447"/>
      <c r="K6" s="443"/>
      <c r="L6" s="445"/>
      <c r="M6" s="445"/>
      <c r="N6" s="434"/>
    </row>
    <row r="7" spans="1:14" ht="3.75" customHeight="1" thickBot="1">
      <c r="A7" s="17"/>
      <c r="B7" s="19"/>
      <c r="C7" s="20"/>
      <c r="D7" s="20"/>
      <c r="E7" s="20"/>
      <c r="F7" s="20"/>
      <c r="G7" s="20"/>
      <c r="H7" s="20"/>
      <c r="I7" s="20"/>
      <c r="J7" s="20"/>
      <c r="K7" s="20"/>
      <c r="L7" s="21"/>
      <c r="M7" s="21"/>
      <c r="N7" s="22"/>
    </row>
    <row r="8" spans="1:14" ht="14.25" customHeight="1">
      <c r="B8" s="24"/>
      <c r="C8" s="25"/>
      <c r="D8" s="25"/>
      <c r="E8" s="25"/>
      <c r="F8" s="412"/>
      <c r="G8" s="412"/>
      <c r="H8" s="412"/>
      <c r="I8" s="412"/>
      <c r="J8" s="25"/>
      <c r="K8" s="26" t="s">
        <v>38</v>
      </c>
      <c r="L8" s="27"/>
      <c r="M8" s="27"/>
      <c r="N8" s="28"/>
    </row>
    <row r="9" spans="1:14" ht="12" customHeight="1">
      <c r="B9" s="29"/>
      <c r="C9" s="30"/>
      <c r="D9" s="30"/>
      <c r="E9" s="30"/>
      <c r="F9" s="413"/>
      <c r="G9" s="413"/>
      <c r="H9" s="413"/>
      <c r="I9" s="413"/>
      <c r="J9" s="30"/>
      <c r="K9" s="31"/>
      <c r="L9" s="32" t="s">
        <v>39</v>
      </c>
      <c r="M9" s="32" t="s">
        <v>40</v>
      </c>
      <c r="N9" s="33" t="s">
        <v>41</v>
      </c>
    </row>
    <row r="10" spans="1:14" ht="21.75" customHeight="1">
      <c r="B10" s="414" t="s">
        <v>42</v>
      </c>
      <c r="C10" s="415"/>
      <c r="D10" s="415"/>
      <c r="E10" s="34" t="s">
        <v>43</v>
      </c>
      <c r="F10" s="416" t="s">
        <v>44</v>
      </c>
      <c r="G10" s="416"/>
      <c r="H10" s="417" t="s">
        <v>45</v>
      </c>
      <c r="I10" s="417"/>
      <c r="J10" s="30"/>
      <c r="K10" s="35"/>
      <c r="L10" s="32"/>
      <c r="M10" s="32"/>
      <c r="N10" s="33"/>
    </row>
    <row r="11" spans="1:14" ht="5.45" customHeight="1">
      <c r="B11" s="36"/>
      <c r="C11" s="37"/>
      <c r="D11" s="37"/>
      <c r="E11" s="38"/>
      <c r="F11" s="30"/>
      <c r="G11" s="30"/>
      <c r="H11" s="39"/>
      <c r="I11" s="30"/>
      <c r="J11" s="30"/>
      <c r="K11" s="35"/>
      <c r="L11" s="32"/>
      <c r="M11" s="32"/>
      <c r="N11" s="33"/>
    </row>
    <row r="12" spans="1:14" ht="19.149999999999999" customHeight="1">
      <c r="B12" s="404" t="s">
        <v>46</v>
      </c>
      <c r="C12" s="405"/>
      <c r="D12" s="405"/>
      <c r="E12" s="405"/>
      <c r="F12" s="30"/>
      <c r="G12" s="30"/>
      <c r="H12" s="30"/>
      <c r="I12" s="30"/>
      <c r="J12" s="30"/>
      <c r="K12" s="31"/>
      <c r="L12" s="32"/>
      <c r="M12" s="32"/>
      <c r="N12" s="33"/>
    </row>
    <row r="13" spans="1:14" ht="23.1" customHeight="1">
      <c r="B13" s="406" t="s">
        <v>47</v>
      </c>
      <c r="C13" s="407"/>
      <c r="D13" s="407"/>
      <c r="E13" s="40" t="s">
        <v>48</v>
      </c>
      <c r="F13" s="40"/>
      <c r="G13" s="41"/>
      <c r="H13" s="408" t="s">
        <v>49</v>
      </c>
      <c r="I13" s="408"/>
      <c r="J13" s="42" t="s">
        <v>48</v>
      </c>
      <c r="K13" s="408" t="s">
        <v>50</v>
      </c>
      <c r="L13" s="408"/>
      <c r="M13" s="42" t="s">
        <v>48</v>
      </c>
      <c r="N13" s="43"/>
    </row>
    <row r="14" spans="1:14" ht="18" customHeight="1">
      <c r="B14" s="44" t="s">
        <v>51</v>
      </c>
      <c r="C14" s="45"/>
      <c r="D14" s="409"/>
      <c r="E14" s="409"/>
      <c r="F14" s="46"/>
      <c r="G14" s="46"/>
      <c r="H14" s="45"/>
      <c r="I14" s="47"/>
      <c r="J14" s="48" t="s">
        <v>52</v>
      </c>
      <c r="K14" s="49"/>
      <c r="L14" s="46"/>
      <c r="M14" s="46"/>
      <c r="N14" s="50"/>
    </row>
    <row r="15" spans="1:14" ht="14.25" customHeight="1" thickBot="1">
      <c r="B15" s="51"/>
      <c r="C15" s="52"/>
      <c r="D15" s="53"/>
      <c r="E15" s="53"/>
      <c r="F15" s="53"/>
      <c r="G15" s="53"/>
      <c r="H15" s="52"/>
      <c r="I15" s="53"/>
      <c r="J15" s="52"/>
      <c r="K15" s="53"/>
      <c r="L15" s="410"/>
      <c r="M15" s="410"/>
      <c r="N15" s="411"/>
    </row>
    <row r="16" spans="1:14" ht="8.4499999999999993" customHeight="1">
      <c r="B16" s="54"/>
      <c r="C16" s="55"/>
      <c r="D16" s="55"/>
      <c r="E16" s="55"/>
      <c r="F16" s="55"/>
      <c r="G16" s="55"/>
      <c r="H16" s="55"/>
      <c r="I16" s="55"/>
      <c r="J16" s="55"/>
      <c r="K16" s="55"/>
      <c r="L16" s="55"/>
      <c r="M16" s="55"/>
      <c r="N16" s="56"/>
    </row>
    <row r="17" spans="1:14" s="86" customFormat="1" ht="18" customHeight="1">
      <c r="A17" s="57"/>
      <c r="B17" s="58" t="s">
        <v>53</v>
      </c>
      <c r="C17" s="59"/>
      <c r="D17" s="60" t="s">
        <v>54</v>
      </c>
      <c r="E17" s="61"/>
      <c r="F17" s="62"/>
      <c r="G17" s="62"/>
      <c r="H17" s="62"/>
      <c r="I17" s="62"/>
      <c r="J17" s="62"/>
      <c r="K17" s="62"/>
      <c r="L17" s="62"/>
      <c r="M17" s="62"/>
      <c r="N17" s="63"/>
    </row>
    <row r="18" spans="1:14" s="86" customFormat="1" ht="24" customHeight="1">
      <c r="A18" s="57"/>
      <c r="B18" s="65" t="s">
        <v>55</v>
      </c>
      <c r="C18" s="66"/>
      <c r="D18" s="67"/>
      <c r="E18" s="67"/>
      <c r="F18" s="67"/>
      <c r="G18" s="67"/>
      <c r="H18" s="67"/>
      <c r="I18" s="67"/>
      <c r="J18" s="67"/>
      <c r="K18" s="67"/>
      <c r="L18" s="67"/>
      <c r="M18" s="67"/>
      <c r="N18" s="63"/>
    </row>
    <row r="19" spans="1:14" s="86" customFormat="1" ht="20.25" customHeight="1">
      <c r="A19" s="57"/>
      <c r="B19" s="68"/>
      <c r="C19" s="66"/>
      <c r="D19" s="69"/>
      <c r="E19" s="67"/>
      <c r="F19" s="67"/>
      <c r="G19" s="67"/>
      <c r="H19" s="67"/>
      <c r="I19" s="67"/>
      <c r="J19" s="67"/>
      <c r="K19" s="67"/>
      <c r="L19" s="67"/>
      <c r="M19" s="67"/>
      <c r="N19" s="63"/>
    </row>
    <row r="20" spans="1:14" s="86" customFormat="1" ht="11.25" customHeight="1">
      <c r="A20" s="57"/>
      <c r="B20" s="68"/>
      <c r="C20" s="66"/>
      <c r="D20" s="70"/>
      <c r="E20" s="70"/>
      <c r="F20" s="70"/>
      <c r="G20" s="70"/>
      <c r="H20" s="70"/>
      <c r="I20" s="70"/>
      <c r="J20" s="70"/>
      <c r="K20" s="70"/>
      <c r="L20" s="70"/>
      <c r="M20" s="70"/>
      <c r="N20" s="71"/>
    </row>
    <row r="21" spans="1:14" s="86" customFormat="1">
      <c r="A21" s="57"/>
      <c r="B21" s="68" t="s">
        <v>56</v>
      </c>
      <c r="C21" s="72"/>
      <c r="D21" s="67"/>
      <c r="E21" s="67"/>
      <c r="F21" s="67"/>
      <c r="G21" s="67"/>
      <c r="H21" s="67"/>
      <c r="I21" s="61"/>
      <c r="J21" s="73" t="s">
        <v>57</v>
      </c>
      <c r="K21" s="67"/>
      <c r="L21" s="67"/>
      <c r="M21" s="67"/>
      <c r="N21" s="71"/>
    </row>
    <row r="22" spans="1:14" s="86" customFormat="1">
      <c r="A22" s="57"/>
      <c r="B22" s="68"/>
      <c r="C22" s="66"/>
      <c r="D22" s="70"/>
      <c r="E22" s="70"/>
      <c r="F22" s="70"/>
      <c r="G22" s="70"/>
      <c r="H22" s="70"/>
      <c r="I22" s="70"/>
      <c r="J22" s="70"/>
      <c r="K22" s="70"/>
      <c r="L22" s="70"/>
      <c r="M22" s="70"/>
      <c r="N22" s="71"/>
    </row>
    <row r="23" spans="1:14" s="86" customFormat="1">
      <c r="A23" s="57"/>
      <c r="B23" s="68" t="s">
        <v>58</v>
      </c>
      <c r="C23" s="72"/>
      <c r="D23" s="67"/>
      <c r="E23" s="67"/>
      <c r="F23" s="67"/>
      <c r="G23" s="67"/>
      <c r="H23" s="67"/>
      <c r="I23" s="67"/>
      <c r="J23" s="67"/>
      <c r="K23" s="67"/>
      <c r="L23" s="67"/>
      <c r="M23" s="67"/>
      <c r="N23" s="74"/>
    </row>
    <row r="24" spans="1:14" s="86" customFormat="1">
      <c r="A24" s="57"/>
      <c r="B24" s="68"/>
      <c r="C24" s="66"/>
      <c r="D24" s="70"/>
      <c r="E24" s="70"/>
      <c r="F24" s="70"/>
      <c r="G24" s="70"/>
      <c r="H24" s="70"/>
      <c r="I24" s="70"/>
      <c r="J24" s="70"/>
      <c r="K24" s="70"/>
      <c r="L24" s="70"/>
      <c r="M24" s="70"/>
      <c r="N24" s="71"/>
    </row>
    <row r="25" spans="1:14" s="86" customFormat="1">
      <c r="A25" s="57"/>
      <c r="B25" s="68" t="s">
        <v>59</v>
      </c>
      <c r="C25" s="72"/>
      <c r="D25" s="67"/>
      <c r="E25" s="67"/>
      <c r="F25" s="67"/>
      <c r="G25" s="67"/>
      <c r="H25" s="67"/>
      <c r="I25" s="67"/>
      <c r="J25" s="67"/>
      <c r="K25" s="75" t="s">
        <v>53</v>
      </c>
      <c r="L25" s="76"/>
      <c r="M25" s="77" t="s">
        <v>54</v>
      </c>
      <c r="N25" s="78" t="s">
        <v>60</v>
      </c>
    </row>
    <row r="26" spans="1:14" s="86" customFormat="1" ht="12" customHeight="1">
      <c r="A26" s="57"/>
      <c r="B26" s="68"/>
      <c r="C26" s="66"/>
      <c r="D26" s="70"/>
      <c r="E26" s="70"/>
      <c r="F26" s="70"/>
      <c r="G26" s="70"/>
      <c r="H26" s="70"/>
      <c r="I26" s="70"/>
      <c r="J26" s="70"/>
      <c r="K26" s="70"/>
      <c r="L26" s="70"/>
      <c r="M26" s="70"/>
      <c r="N26" s="71"/>
    </row>
    <row r="27" spans="1:14" s="86" customFormat="1">
      <c r="A27" s="57"/>
      <c r="B27" s="68" t="s">
        <v>61</v>
      </c>
      <c r="C27" s="66"/>
      <c r="D27" s="70"/>
      <c r="E27" s="70"/>
      <c r="F27" s="70"/>
      <c r="G27" s="70"/>
      <c r="H27" s="61"/>
      <c r="I27" s="79" t="s">
        <v>62</v>
      </c>
      <c r="J27" s="79" t="s">
        <v>62</v>
      </c>
      <c r="K27" s="62"/>
      <c r="L27" s="70"/>
      <c r="M27" s="70"/>
      <c r="N27" s="71"/>
    </row>
    <row r="28" spans="1:14" s="86" customFormat="1">
      <c r="A28" s="57"/>
      <c r="B28" s="68"/>
      <c r="C28" s="66"/>
      <c r="D28" s="70"/>
      <c r="E28" s="70"/>
      <c r="F28" s="62" t="s">
        <v>63</v>
      </c>
      <c r="G28" s="197"/>
      <c r="H28" s="81" t="s">
        <v>39</v>
      </c>
      <c r="I28" s="81" t="s">
        <v>40</v>
      </c>
      <c r="J28" s="82" t="s">
        <v>41</v>
      </c>
      <c r="K28" s="62"/>
      <c r="L28" s="70"/>
      <c r="M28" s="70"/>
      <c r="N28" s="71"/>
    </row>
    <row r="29" spans="1:14" ht="4.5" customHeight="1" thickBot="1">
      <c r="B29" s="83"/>
      <c r="C29" s="84"/>
      <c r="D29" s="84"/>
      <c r="E29" s="84"/>
      <c r="F29" s="84"/>
      <c r="G29" s="84"/>
      <c r="H29" s="84"/>
      <c r="I29" s="84"/>
      <c r="J29" s="84"/>
      <c r="K29" s="84"/>
      <c r="L29" s="84"/>
      <c r="M29" s="84"/>
      <c r="N29" s="85"/>
    </row>
    <row r="30" spans="1:14" s="86" customFormat="1" ht="25.5" customHeight="1" thickBot="1">
      <c r="B30" s="429" t="s">
        <v>64</v>
      </c>
      <c r="C30" s="430"/>
      <c r="D30" s="430"/>
      <c r="E30" s="430"/>
      <c r="F30" s="430"/>
      <c r="G30" s="430"/>
      <c r="H30" s="430"/>
      <c r="I30" s="430"/>
      <c r="J30" s="430"/>
      <c r="K30" s="430"/>
      <c r="L30" s="430"/>
      <c r="M30" s="430"/>
      <c r="N30" s="431"/>
    </row>
    <row r="31" spans="1:14" ht="5.25" customHeight="1" thickBot="1">
      <c r="A31" s="17"/>
      <c r="B31" s="87"/>
      <c r="C31" s="88"/>
      <c r="D31" s="88"/>
      <c r="E31" s="88"/>
      <c r="F31" s="88"/>
      <c r="G31" s="88"/>
      <c r="H31" s="88"/>
      <c r="I31" s="88"/>
      <c r="J31" s="88"/>
      <c r="K31" s="88"/>
      <c r="L31" s="88"/>
      <c r="M31" s="88"/>
      <c r="N31" s="89"/>
    </row>
    <row r="32" spans="1:14" ht="25.5" customHeight="1">
      <c r="A32" s="17"/>
      <c r="B32" s="90" t="s">
        <v>65</v>
      </c>
      <c r="C32" s="362" t="s">
        <v>3</v>
      </c>
      <c r="D32" s="362"/>
      <c r="E32" s="362"/>
      <c r="F32" s="362"/>
      <c r="G32" s="362"/>
      <c r="H32" s="362"/>
      <c r="I32" s="362"/>
      <c r="J32" s="401" t="s">
        <v>66</v>
      </c>
      <c r="K32" s="401"/>
      <c r="L32" s="402" t="s">
        <v>4</v>
      </c>
      <c r="M32" s="402"/>
      <c r="N32" s="91" t="s">
        <v>5</v>
      </c>
    </row>
    <row r="33" spans="1:14" ht="33" customHeight="1" thickBot="1">
      <c r="B33" s="92" t="s">
        <v>13</v>
      </c>
      <c r="C33" s="403" t="s">
        <v>14</v>
      </c>
      <c r="D33" s="403"/>
      <c r="E33" s="403"/>
      <c r="F33" s="403"/>
      <c r="G33" s="403"/>
      <c r="H33" s="403"/>
      <c r="I33" s="403"/>
      <c r="J33" s="403"/>
      <c r="K33" s="403"/>
      <c r="L33" s="403" t="s">
        <v>12</v>
      </c>
      <c r="M33" s="403"/>
      <c r="N33" s="93"/>
    </row>
    <row r="34" spans="1:14" ht="4.5" customHeight="1">
      <c r="A34" s="17"/>
      <c r="B34" s="462"/>
      <c r="C34" s="463"/>
      <c r="D34" s="463"/>
      <c r="E34" s="463"/>
      <c r="F34" s="463"/>
      <c r="G34" s="463"/>
      <c r="H34" s="463"/>
      <c r="I34" s="463"/>
      <c r="J34" s="463"/>
      <c r="K34" s="463"/>
      <c r="L34" s="463"/>
      <c r="M34" s="463"/>
      <c r="N34" s="464"/>
    </row>
    <row r="35" spans="1:14" ht="19.899999999999999" customHeight="1">
      <c r="A35" s="17"/>
      <c r="B35" s="336" t="s">
        <v>67</v>
      </c>
      <c r="C35" s="337"/>
      <c r="D35" s="337"/>
      <c r="E35" s="337"/>
      <c r="F35" s="337"/>
      <c r="G35" s="337"/>
      <c r="H35" s="337"/>
      <c r="I35" s="337"/>
      <c r="J35" s="337"/>
      <c r="K35" s="337"/>
      <c r="L35" s="337"/>
      <c r="M35" s="337"/>
      <c r="N35" s="338"/>
    </row>
    <row r="36" spans="1:14" ht="5.25" customHeight="1" thickBot="1">
      <c r="A36" s="17"/>
      <c r="B36" s="198"/>
      <c r="C36" s="199"/>
      <c r="D36" s="199"/>
      <c r="E36" s="199"/>
      <c r="F36" s="199"/>
      <c r="G36" s="199"/>
      <c r="H36" s="199"/>
      <c r="I36" s="199"/>
      <c r="J36" s="199"/>
      <c r="K36" s="199"/>
      <c r="L36" s="199"/>
      <c r="M36" s="199"/>
      <c r="N36" s="200"/>
    </row>
    <row r="37" spans="1:14" ht="21" customHeight="1">
      <c r="A37" s="17"/>
      <c r="B37" s="97" t="s">
        <v>31</v>
      </c>
      <c r="C37" s="362" t="s">
        <v>3</v>
      </c>
      <c r="D37" s="362"/>
      <c r="E37" s="362"/>
      <c r="F37" s="362"/>
      <c r="G37" s="362"/>
      <c r="H37" s="362"/>
      <c r="I37" s="362"/>
      <c r="J37" s="98" t="s">
        <v>68</v>
      </c>
      <c r="K37" s="98" t="s">
        <v>69</v>
      </c>
      <c r="L37" s="362" t="s">
        <v>70</v>
      </c>
      <c r="M37" s="362"/>
      <c r="N37" s="99" t="s">
        <v>71</v>
      </c>
    </row>
    <row r="38" spans="1:14" ht="13.9" customHeight="1">
      <c r="B38" s="234" t="s">
        <v>194</v>
      </c>
      <c r="C38" s="385" t="s">
        <v>193</v>
      </c>
      <c r="D38" s="385"/>
      <c r="E38" s="385"/>
      <c r="F38" s="385"/>
      <c r="G38" s="385"/>
      <c r="H38" s="385"/>
      <c r="I38" s="385"/>
      <c r="J38" s="105"/>
      <c r="K38" s="235">
        <v>242402.37925569521</v>
      </c>
      <c r="L38" s="395">
        <v>100</v>
      </c>
      <c r="M38" s="395"/>
      <c r="N38" s="236">
        <f>K38/L38</f>
        <v>2424.0237925569522</v>
      </c>
    </row>
    <row r="39" spans="1:14" ht="15">
      <c r="B39" s="234" t="s">
        <v>72</v>
      </c>
      <c r="C39" s="385" t="s">
        <v>190</v>
      </c>
      <c r="D39" s="385"/>
      <c r="E39" s="385"/>
      <c r="F39" s="385"/>
      <c r="G39" s="385"/>
      <c r="H39" s="385"/>
      <c r="I39" s="385"/>
      <c r="J39" s="105"/>
      <c r="K39" s="235">
        <v>229299.5479445766</v>
      </c>
      <c r="L39" s="395">
        <v>35</v>
      </c>
      <c r="M39" s="395"/>
      <c r="N39" s="236">
        <f>K39/L39</f>
        <v>6551.4156555593318</v>
      </c>
    </row>
    <row r="40" spans="1:14">
      <c r="B40" s="104"/>
      <c r="C40" s="385"/>
      <c r="D40" s="385"/>
      <c r="E40" s="385"/>
      <c r="F40" s="385"/>
      <c r="G40" s="385"/>
      <c r="H40" s="385"/>
      <c r="I40" s="385"/>
      <c r="J40" s="105"/>
      <c r="K40" s="106"/>
      <c r="L40" s="395"/>
      <c r="M40" s="395"/>
      <c r="N40" s="103">
        <f t="shared" ref="N40:N51" si="0">K40*L40</f>
        <v>0</v>
      </c>
    </row>
    <row r="41" spans="1:14">
      <c r="B41" s="104"/>
      <c r="C41" s="385"/>
      <c r="D41" s="385"/>
      <c r="E41" s="385"/>
      <c r="F41" s="385"/>
      <c r="G41" s="385"/>
      <c r="H41" s="385"/>
      <c r="I41" s="385"/>
      <c r="J41" s="105"/>
      <c r="K41" s="106"/>
      <c r="L41" s="395"/>
      <c r="M41" s="395"/>
      <c r="N41" s="103">
        <f t="shared" si="0"/>
        <v>0</v>
      </c>
    </row>
    <row r="42" spans="1:14">
      <c r="B42" s="104"/>
      <c r="C42" s="385"/>
      <c r="D42" s="385"/>
      <c r="E42" s="385"/>
      <c r="F42" s="385"/>
      <c r="G42" s="385"/>
      <c r="H42" s="385"/>
      <c r="I42" s="385"/>
      <c r="J42" s="105"/>
      <c r="K42" s="106"/>
      <c r="L42" s="395"/>
      <c r="M42" s="395"/>
      <c r="N42" s="103">
        <f t="shared" si="0"/>
        <v>0</v>
      </c>
    </row>
    <row r="43" spans="1:14">
      <c r="B43" s="104"/>
      <c r="C43" s="385"/>
      <c r="D43" s="385"/>
      <c r="E43" s="385"/>
      <c r="F43" s="385"/>
      <c r="G43" s="385"/>
      <c r="H43" s="385"/>
      <c r="I43" s="385"/>
      <c r="J43" s="105"/>
      <c r="K43" s="106"/>
      <c r="L43" s="395"/>
      <c r="M43" s="395"/>
      <c r="N43" s="103">
        <f t="shared" si="0"/>
        <v>0</v>
      </c>
    </row>
    <row r="44" spans="1:14">
      <c r="B44" s="104"/>
      <c r="C44" s="385"/>
      <c r="D44" s="385"/>
      <c r="E44" s="385"/>
      <c r="F44" s="385"/>
      <c r="G44" s="385"/>
      <c r="H44" s="385"/>
      <c r="I44" s="385"/>
      <c r="J44" s="105"/>
      <c r="K44" s="106"/>
      <c r="L44" s="395"/>
      <c r="M44" s="395"/>
      <c r="N44" s="103">
        <f t="shared" si="0"/>
        <v>0</v>
      </c>
    </row>
    <row r="45" spans="1:14">
      <c r="B45" s="104"/>
      <c r="C45" s="385"/>
      <c r="D45" s="385"/>
      <c r="E45" s="385"/>
      <c r="F45" s="385"/>
      <c r="G45" s="385"/>
      <c r="H45" s="385"/>
      <c r="I45" s="385"/>
      <c r="J45" s="105"/>
      <c r="K45" s="106"/>
      <c r="L45" s="395"/>
      <c r="M45" s="395"/>
      <c r="N45" s="103">
        <f t="shared" si="0"/>
        <v>0</v>
      </c>
    </row>
    <row r="46" spans="1:14">
      <c r="B46" s="104"/>
      <c r="C46" s="385"/>
      <c r="D46" s="385"/>
      <c r="E46" s="385"/>
      <c r="F46" s="385"/>
      <c r="G46" s="385"/>
      <c r="H46" s="385"/>
      <c r="I46" s="385"/>
      <c r="J46" s="105"/>
      <c r="K46" s="106"/>
      <c r="L46" s="395"/>
      <c r="M46" s="395"/>
      <c r="N46" s="103">
        <f t="shared" si="0"/>
        <v>0</v>
      </c>
    </row>
    <row r="47" spans="1:14">
      <c r="B47" s="104"/>
      <c r="C47" s="385"/>
      <c r="D47" s="385"/>
      <c r="E47" s="385"/>
      <c r="F47" s="385"/>
      <c r="G47" s="385"/>
      <c r="H47" s="385"/>
      <c r="I47" s="385"/>
      <c r="J47" s="105"/>
      <c r="K47" s="106"/>
      <c r="L47" s="395"/>
      <c r="M47" s="395"/>
      <c r="N47" s="103">
        <f t="shared" si="0"/>
        <v>0</v>
      </c>
    </row>
    <row r="48" spans="1:14">
      <c r="B48" s="104"/>
      <c r="C48" s="385"/>
      <c r="D48" s="385"/>
      <c r="E48" s="385"/>
      <c r="F48" s="385"/>
      <c r="G48" s="385"/>
      <c r="H48" s="385"/>
      <c r="I48" s="385"/>
      <c r="J48" s="105"/>
      <c r="K48" s="106"/>
      <c r="L48" s="395"/>
      <c r="M48" s="395"/>
      <c r="N48" s="103">
        <f t="shared" si="0"/>
        <v>0</v>
      </c>
    </row>
    <row r="49" spans="1:14">
      <c r="B49" s="104"/>
      <c r="C49" s="385"/>
      <c r="D49" s="385"/>
      <c r="E49" s="385"/>
      <c r="F49" s="385"/>
      <c r="G49" s="385"/>
      <c r="H49" s="385"/>
      <c r="I49" s="385"/>
      <c r="J49" s="105"/>
      <c r="K49" s="106"/>
      <c r="L49" s="395"/>
      <c r="M49" s="395"/>
      <c r="N49" s="103">
        <f t="shared" si="0"/>
        <v>0</v>
      </c>
    </row>
    <row r="50" spans="1:14">
      <c r="B50" s="104"/>
      <c r="C50" s="385"/>
      <c r="D50" s="385"/>
      <c r="E50" s="385"/>
      <c r="F50" s="385"/>
      <c r="G50" s="385"/>
      <c r="H50" s="385"/>
      <c r="I50" s="385"/>
      <c r="J50" s="105"/>
      <c r="K50" s="106"/>
      <c r="L50" s="395"/>
      <c r="M50" s="395"/>
      <c r="N50" s="103">
        <f t="shared" si="0"/>
        <v>0</v>
      </c>
    </row>
    <row r="51" spans="1:14">
      <c r="B51" s="107"/>
      <c r="C51" s="385"/>
      <c r="D51" s="385"/>
      <c r="E51" s="385"/>
      <c r="F51" s="385"/>
      <c r="G51" s="385"/>
      <c r="H51" s="385"/>
      <c r="I51" s="385"/>
      <c r="J51" s="105"/>
      <c r="K51" s="106"/>
      <c r="L51" s="395"/>
      <c r="M51" s="395"/>
      <c r="N51" s="103">
        <f t="shared" si="0"/>
        <v>0</v>
      </c>
    </row>
    <row r="52" spans="1:14" ht="15.75" customHeight="1" thickBot="1">
      <c r="B52" s="108"/>
      <c r="C52" s="461" t="s">
        <v>75</v>
      </c>
      <c r="D52" s="461"/>
      <c r="E52" s="461"/>
      <c r="F52" s="461"/>
      <c r="G52" s="461"/>
      <c r="H52" s="461"/>
      <c r="I52" s="461"/>
      <c r="J52" s="109"/>
      <c r="K52" s="110"/>
      <c r="L52" s="396">
        <v>0.01</v>
      </c>
      <c r="M52" s="396"/>
      <c r="N52" s="201">
        <f>L52*N98</f>
        <v>9.6152453803666802</v>
      </c>
    </row>
    <row r="53" spans="1:14" ht="15" thickBot="1">
      <c r="A53" s="17"/>
      <c r="B53" s="372" t="s">
        <v>76</v>
      </c>
      <c r="C53" s="373"/>
      <c r="D53" s="373"/>
      <c r="E53" s="373"/>
      <c r="F53" s="373"/>
      <c r="G53" s="373"/>
      <c r="H53" s="373"/>
      <c r="I53" s="373"/>
      <c r="J53" s="373"/>
      <c r="K53" s="373"/>
      <c r="L53" s="373"/>
      <c r="M53" s="374"/>
      <c r="N53" s="112">
        <f>SUM(N38:N52)</f>
        <v>8985.0546934966496</v>
      </c>
    </row>
    <row r="54" spans="1:14" ht="3" customHeight="1">
      <c r="A54" s="17"/>
      <c r="B54" s="113"/>
      <c r="C54" s="88"/>
      <c r="D54" s="88"/>
      <c r="E54" s="88"/>
      <c r="F54" s="88"/>
      <c r="G54" s="88"/>
      <c r="H54" s="88"/>
      <c r="I54" s="88"/>
      <c r="J54" s="88"/>
      <c r="K54" s="88"/>
      <c r="L54" s="88"/>
      <c r="M54" s="88"/>
      <c r="N54" s="89"/>
    </row>
    <row r="55" spans="1:14" ht="19.899999999999999" customHeight="1">
      <c r="A55" s="17"/>
      <c r="B55" s="378" t="s">
        <v>77</v>
      </c>
      <c r="C55" s="379"/>
      <c r="D55" s="379"/>
      <c r="E55" s="379"/>
      <c r="F55" s="379"/>
      <c r="G55" s="379"/>
      <c r="H55" s="379"/>
      <c r="I55" s="379"/>
      <c r="J55" s="379"/>
      <c r="K55" s="379"/>
      <c r="L55" s="379"/>
      <c r="M55" s="379"/>
      <c r="N55" s="380"/>
    </row>
    <row r="56" spans="1:14" ht="6.75" customHeight="1" thickBot="1">
      <c r="A56" s="17"/>
      <c r="B56" s="202"/>
      <c r="C56" s="203"/>
      <c r="D56" s="203"/>
      <c r="E56" s="203"/>
      <c r="F56" s="203"/>
      <c r="G56" s="203"/>
      <c r="H56" s="203"/>
      <c r="I56" s="203"/>
      <c r="J56" s="203"/>
      <c r="K56" s="203"/>
      <c r="L56" s="203"/>
      <c r="M56" s="203"/>
      <c r="N56" s="204"/>
    </row>
    <row r="57" spans="1:14" ht="21" customHeight="1">
      <c r="A57" s="17"/>
      <c r="B57" s="97" t="s">
        <v>31</v>
      </c>
      <c r="C57" s="362" t="s">
        <v>3</v>
      </c>
      <c r="D57" s="362"/>
      <c r="E57" s="362"/>
      <c r="F57" s="362"/>
      <c r="G57" s="362"/>
      <c r="H57" s="362"/>
      <c r="I57" s="362"/>
      <c r="J57" s="98" t="s">
        <v>4</v>
      </c>
      <c r="K57" s="98" t="s">
        <v>5</v>
      </c>
      <c r="L57" s="362" t="s">
        <v>78</v>
      </c>
      <c r="M57" s="362"/>
      <c r="N57" s="99" t="s">
        <v>71</v>
      </c>
    </row>
    <row r="58" spans="1:14">
      <c r="B58" s="100" t="s">
        <v>115</v>
      </c>
      <c r="C58" s="391" t="s">
        <v>116</v>
      </c>
      <c r="D58" s="391"/>
      <c r="E58" s="391"/>
      <c r="F58" s="391"/>
      <c r="G58" s="391"/>
      <c r="H58" s="391"/>
      <c r="I58" s="391"/>
      <c r="J58" s="114" t="s">
        <v>12</v>
      </c>
      <c r="K58" s="115">
        <v>1.3</v>
      </c>
      <c r="L58" s="459">
        <v>3583.53</v>
      </c>
      <c r="M58" s="460"/>
      <c r="N58" s="103">
        <f>K58*L58</f>
        <v>4658.5890000000009</v>
      </c>
    </row>
    <row r="59" spans="1:14">
      <c r="B59" s="104"/>
      <c r="C59" s="385"/>
      <c r="D59" s="385"/>
      <c r="E59" s="385"/>
      <c r="F59" s="385"/>
      <c r="G59" s="385"/>
      <c r="H59" s="385"/>
      <c r="I59" s="385"/>
      <c r="J59" s="116"/>
      <c r="K59" s="117"/>
      <c r="L59" s="457"/>
      <c r="M59" s="458"/>
      <c r="N59" s="103">
        <f t="shared" ref="N59:N72" si="1">K59*L59</f>
        <v>0</v>
      </c>
    </row>
    <row r="60" spans="1:14">
      <c r="B60" s="104"/>
      <c r="C60" s="385"/>
      <c r="D60" s="385"/>
      <c r="E60" s="385"/>
      <c r="F60" s="385"/>
      <c r="G60" s="385"/>
      <c r="H60" s="385"/>
      <c r="I60" s="385"/>
      <c r="J60" s="116"/>
      <c r="K60" s="117"/>
      <c r="L60" s="457"/>
      <c r="M60" s="458"/>
      <c r="N60" s="103">
        <f t="shared" si="1"/>
        <v>0</v>
      </c>
    </row>
    <row r="61" spans="1:14">
      <c r="B61" s="104"/>
      <c r="C61" s="385"/>
      <c r="D61" s="385"/>
      <c r="E61" s="385"/>
      <c r="F61" s="385"/>
      <c r="G61" s="385"/>
      <c r="H61" s="385"/>
      <c r="I61" s="385"/>
      <c r="J61" s="116"/>
      <c r="K61" s="117"/>
      <c r="L61" s="457"/>
      <c r="M61" s="458"/>
      <c r="N61" s="103">
        <f t="shared" si="1"/>
        <v>0</v>
      </c>
    </row>
    <row r="62" spans="1:14">
      <c r="B62" s="104"/>
      <c r="C62" s="385"/>
      <c r="D62" s="385"/>
      <c r="E62" s="385"/>
      <c r="F62" s="385"/>
      <c r="G62" s="385"/>
      <c r="H62" s="385"/>
      <c r="I62" s="385"/>
      <c r="J62" s="116"/>
      <c r="K62" s="117"/>
      <c r="L62" s="457"/>
      <c r="M62" s="458"/>
      <c r="N62" s="103">
        <f t="shared" si="1"/>
        <v>0</v>
      </c>
    </row>
    <row r="63" spans="1:14">
      <c r="B63" s="104"/>
      <c r="C63" s="385"/>
      <c r="D63" s="385"/>
      <c r="E63" s="385"/>
      <c r="F63" s="385"/>
      <c r="G63" s="385"/>
      <c r="H63" s="385"/>
      <c r="I63" s="385"/>
      <c r="J63" s="116"/>
      <c r="K63" s="117"/>
      <c r="L63" s="457"/>
      <c r="M63" s="458"/>
      <c r="N63" s="103">
        <f t="shared" si="1"/>
        <v>0</v>
      </c>
    </row>
    <row r="64" spans="1:14">
      <c r="B64" s="104"/>
      <c r="C64" s="385"/>
      <c r="D64" s="385"/>
      <c r="E64" s="385"/>
      <c r="F64" s="385"/>
      <c r="G64" s="385"/>
      <c r="H64" s="385"/>
      <c r="I64" s="385"/>
      <c r="J64" s="116"/>
      <c r="K64" s="117"/>
      <c r="L64" s="457"/>
      <c r="M64" s="458"/>
      <c r="N64" s="103">
        <f t="shared" si="1"/>
        <v>0</v>
      </c>
    </row>
    <row r="65" spans="1:14">
      <c r="B65" s="104"/>
      <c r="C65" s="385"/>
      <c r="D65" s="385"/>
      <c r="E65" s="385"/>
      <c r="F65" s="385"/>
      <c r="G65" s="385"/>
      <c r="H65" s="385"/>
      <c r="I65" s="385"/>
      <c r="J65" s="116"/>
      <c r="K65" s="117"/>
      <c r="L65" s="457"/>
      <c r="M65" s="458"/>
      <c r="N65" s="103">
        <f t="shared" si="1"/>
        <v>0</v>
      </c>
    </row>
    <row r="66" spans="1:14">
      <c r="B66" s="104"/>
      <c r="C66" s="385"/>
      <c r="D66" s="385"/>
      <c r="E66" s="385"/>
      <c r="F66" s="385"/>
      <c r="G66" s="385"/>
      <c r="H66" s="385"/>
      <c r="I66" s="385"/>
      <c r="J66" s="116"/>
      <c r="K66" s="117"/>
      <c r="L66" s="457"/>
      <c r="M66" s="458"/>
      <c r="N66" s="103">
        <f t="shared" si="1"/>
        <v>0</v>
      </c>
    </row>
    <row r="67" spans="1:14">
      <c r="B67" s="104"/>
      <c r="C67" s="385"/>
      <c r="D67" s="385"/>
      <c r="E67" s="385"/>
      <c r="F67" s="385"/>
      <c r="G67" s="385"/>
      <c r="H67" s="385"/>
      <c r="I67" s="385"/>
      <c r="J67" s="116"/>
      <c r="K67" s="117"/>
      <c r="L67" s="457"/>
      <c r="M67" s="458"/>
      <c r="N67" s="103">
        <f t="shared" si="1"/>
        <v>0</v>
      </c>
    </row>
    <row r="68" spans="1:14">
      <c r="B68" s="104"/>
      <c r="C68" s="385"/>
      <c r="D68" s="385"/>
      <c r="E68" s="385"/>
      <c r="F68" s="385"/>
      <c r="G68" s="385"/>
      <c r="H68" s="385"/>
      <c r="I68" s="385"/>
      <c r="J68" s="116"/>
      <c r="K68" s="117"/>
      <c r="L68" s="457"/>
      <c r="M68" s="458"/>
      <c r="N68" s="103">
        <f t="shared" si="1"/>
        <v>0</v>
      </c>
    </row>
    <row r="69" spans="1:14">
      <c r="B69" s="104"/>
      <c r="C69" s="385"/>
      <c r="D69" s="385"/>
      <c r="E69" s="385"/>
      <c r="F69" s="385"/>
      <c r="G69" s="385"/>
      <c r="H69" s="385"/>
      <c r="I69" s="385"/>
      <c r="J69" s="116"/>
      <c r="K69" s="117"/>
      <c r="L69" s="457"/>
      <c r="M69" s="458"/>
      <c r="N69" s="103">
        <f t="shared" si="1"/>
        <v>0</v>
      </c>
    </row>
    <row r="70" spans="1:14">
      <c r="B70" s="104"/>
      <c r="C70" s="385"/>
      <c r="D70" s="385"/>
      <c r="E70" s="385"/>
      <c r="F70" s="385"/>
      <c r="G70" s="385"/>
      <c r="H70" s="385"/>
      <c r="I70" s="385"/>
      <c r="J70" s="116"/>
      <c r="K70" s="117"/>
      <c r="L70" s="457"/>
      <c r="M70" s="458"/>
      <c r="N70" s="103">
        <f t="shared" si="1"/>
        <v>0</v>
      </c>
    </row>
    <row r="71" spans="1:14">
      <c r="B71" s="104"/>
      <c r="C71" s="385"/>
      <c r="D71" s="385"/>
      <c r="E71" s="385"/>
      <c r="F71" s="385"/>
      <c r="G71" s="385"/>
      <c r="H71" s="385"/>
      <c r="I71" s="385"/>
      <c r="J71" s="116"/>
      <c r="K71" s="117"/>
      <c r="L71" s="457"/>
      <c r="M71" s="458"/>
      <c r="N71" s="103">
        <f t="shared" si="1"/>
        <v>0</v>
      </c>
    </row>
    <row r="72" spans="1:14" ht="15.75" customHeight="1" thickBot="1">
      <c r="B72" s="118"/>
      <c r="C72" s="375"/>
      <c r="D72" s="375"/>
      <c r="E72" s="375"/>
      <c r="F72" s="375"/>
      <c r="G72" s="375"/>
      <c r="H72" s="375"/>
      <c r="I72" s="375"/>
      <c r="J72" s="109"/>
      <c r="K72" s="119"/>
      <c r="L72" s="452"/>
      <c r="M72" s="453"/>
      <c r="N72" s="120">
        <f t="shared" si="1"/>
        <v>0</v>
      </c>
    </row>
    <row r="73" spans="1:14" ht="15" thickBot="1">
      <c r="A73" s="17"/>
      <c r="B73" s="372" t="s">
        <v>76</v>
      </c>
      <c r="C73" s="373"/>
      <c r="D73" s="373"/>
      <c r="E73" s="373"/>
      <c r="F73" s="373"/>
      <c r="G73" s="373"/>
      <c r="H73" s="373"/>
      <c r="I73" s="373"/>
      <c r="J73" s="373"/>
      <c r="K73" s="373"/>
      <c r="L73" s="373"/>
      <c r="M73" s="374"/>
      <c r="N73" s="121">
        <f>SUM(N58:N72)</f>
        <v>4658.5890000000009</v>
      </c>
    </row>
    <row r="74" spans="1:14" ht="4.5" customHeight="1">
      <c r="A74" s="17"/>
      <c r="B74" s="87"/>
      <c r="C74" s="88"/>
      <c r="D74" s="88"/>
      <c r="E74" s="88"/>
      <c r="F74" s="88"/>
      <c r="G74" s="88"/>
      <c r="H74" s="88"/>
      <c r="I74" s="88"/>
      <c r="J74" s="88"/>
      <c r="K74" s="88"/>
      <c r="L74" s="88"/>
      <c r="M74" s="88"/>
      <c r="N74" s="89"/>
    </row>
    <row r="75" spans="1:14" s="86" customFormat="1" ht="19.149999999999999" customHeight="1">
      <c r="B75" s="378" t="s">
        <v>81</v>
      </c>
      <c r="C75" s="379"/>
      <c r="D75" s="379"/>
      <c r="E75" s="379"/>
      <c r="F75" s="379"/>
      <c r="G75" s="379"/>
      <c r="H75" s="379"/>
      <c r="I75" s="379"/>
      <c r="J75" s="379"/>
      <c r="K75" s="379"/>
      <c r="L75" s="379"/>
      <c r="M75" s="379"/>
      <c r="N75" s="380"/>
    </row>
    <row r="76" spans="1:14" ht="6.75" customHeight="1" thickBot="1">
      <c r="A76" s="17"/>
      <c r="B76" s="205"/>
      <c r="C76" s="206"/>
      <c r="D76" s="206"/>
      <c r="E76" s="206"/>
      <c r="F76" s="206"/>
      <c r="G76" s="206"/>
      <c r="H76" s="206"/>
      <c r="I76" s="206"/>
      <c r="J76" s="206"/>
      <c r="K76" s="206"/>
      <c r="L76" s="206"/>
      <c r="M76" s="206"/>
      <c r="N76" s="207"/>
    </row>
    <row r="77" spans="1:14" ht="21" customHeight="1">
      <c r="A77" s="17"/>
      <c r="B77" s="122" t="s">
        <v>31</v>
      </c>
      <c r="C77" s="384" t="s">
        <v>3</v>
      </c>
      <c r="D77" s="384"/>
      <c r="E77" s="384"/>
      <c r="F77" s="384"/>
      <c r="G77" s="384"/>
      <c r="H77" s="384"/>
      <c r="I77" s="123" t="s">
        <v>4</v>
      </c>
      <c r="J77" s="123" t="s">
        <v>82</v>
      </c>
      <c r="K77" s="123" t="s">
        <v>83</v>
      </c>
      <c r="L77" s="123" t="s">
        <v>84</v>
      </c>
      <c r="M77" s="123" t="s">
        <v>85</v>
      </c>
      <c r="N77" s="124" t="s">
        <v>71</v>
      </c>
    </row>
    <row r="78" spans="1:14">
      <c r="B78" s="208" t="s">
        <v>117</v>
      </c>
      <c r="C78" s="454" t="s">
        <v>118</v>
      </c>
      <c r="D78" s="455"/>
      <c r="E78" s="455"/>
      <c r="F78" s="455"/>
      <c r="G78" s="455"/>
      <c r="H78" s="456"/>
      <c r="I78" s="126" t="s">
        <v>88</v>
      </c>
      <c r="J78" s="127">
        <v>1.3</v>
      </c>
      <c r="K78" s="127">
        <v>4</v>
      </c>
      <c r="L78" s="127">
        <f>J78*K78</f>
        <v>5.2</v>
      </c>
      <c r="M78" s="128">
        <f>VLOOKUP(B78,[46]TRANSPORTE!$C$6:$F$40,4,0)</f>
        <v>956.4822964945555</v>
      </c>
      <c r="N78" s="129">
        <f>L78*M78</f>
        <v>4973.7079417716886</v>
      </c>
    </row>
    <row r="79" spans="1:14">
      <c r="B79" s="130"/>
      <c r="C79" s="366"/>
      <c r="D79" s="367"/>
      <c r="E79" s="367"/>
      <c r="F79" s="367"/>
      <c r="G79" s="367"/>
      <c r="H79" s="368"/>
      <c r="I79" s="131"/>
      <c r="J79" s="132"/>
      <c r="K79" s="132"/>
      <c r="L79" s="132"/>
      <c r="M79" s="133"/>
      <c r="N79" s="129">
        <f t="shared" ref="N79:N82" si="2">L79*M79</f>
        <v>0</v>
      </c>
    </row>
    <row r="80" spans="1:14">
      <c r="B80" s="130"/>
      <c r="C80" s="366"/>
      <c r="D80" s="367"/>
      <c r="E80" s="367"/>
      <c r="F80" s="367"/>
      <c r="G80" s="367"/>
      <c r="H80" s="368"/>
      <c r="I80" s="131"/>
      <c r="J80" s="132"/>
      <c r="K80" s="132"/>
      <c r="L80" s="132"/>
      <c r="M80" s="133"/>
      <c r="N80" s="129">
        <f t="shared" si="2"/>
        <v>0</v>
      </c>
    </row>
    <row r="81" spans="1:14">
      <c r="B81" s="130"/>
      <c r="C81" s="366"/>
      <c r="D81" s="367"/>
      <c r="E81" s="367"/>
      <c r="F81" s="367"/>
      <c r="G81" s="367"/>
      <c r="H81" s="368"/>
      <c r="I81" s="131"/>
      <c r="J81" s="132"/>
      <c r="K81" s="132"/>
      <c r="L81" s="132"/>
      <c r="M81" s="133"/>
      <c r="N81" s="129">
        <f t="shared" si="2"/>
        <v>0</v>
      </c>
    </row>
    <row r="82" spans="1:14" ht="15.75" customHeight="1" thickBot="1">
      <c r="B82" s="108"/>
      <c r="C82" s="369"/>
      <c r="D82" s="370"/>
      <c r="E82" s="370"/>
      <c r="F82" s="370"/>
      <c r="G82" s="370"/>
      <c r="H82" s="371"/>
      <c r="I82" s="134"/>
      <c r="J82" s="135"/>
      <c r="K82" s="135"/>
      <c r="L82" s="135"/>
      <c r="M82" s="136"/>
      <c r="N82" s="137">
        <f t="shared" si="2"/>
        <v>0</v>
      </c>
    </row>
    <row r="83" spans="1:14" ht="15" thickBot="1">
      <c r="A83" s="17"/>
      <c r="B83" s="372" t="s">
        <v>76</v>
      </c>
      <c r="C83" s="373"/>
      <c r="D83" s="373"/>
      <c r="E83" s="373"/>
      <c r="F83" s="373"/>
      <c r="G83" s="373"/>
      <c r="H83" s="373"/>
      <c r="I83" s="373"/>
      <c r="J83" s="373"/>
      <c r="K83" s="373"/>
      <c r="L83" s="373"/>
      <c r="M83" s="374"/>
      <c r="N83" s="121">
        <f>SUM(N78:N82)</f>
        <v>4973.7079417716886</v>
      </c>
    </row>
    <row r="84" spans="1:14" ht="3.75" customHeight="1">
      <c r="A84" s="17"/>
      <c r="B84" s="87"/>
      <c r="C84" s="88"/>
      <c r="D84" s="88"/>
      <c r="E84" s="88"/>
      <c r="F84" s="88"/>
      <c r="G84" s="88"/>
      <c r="H84" s="88"/>
      <c r="I84" s="88"/>
      <c r="J84" s="88"/>
      <c r="K84" s="88"/>
      <c r="L84" s="88"/>
      <c r="M84" s="88"/>
      <c r="N84" s="89"/>
    </row>
    <row r="85" spans="1:14" ht="19.899999999999999" customHeight="1">
      <c r="A85" s="17"/>
      <c r="B85" s="336" t="s">
        <v>89</v>
      </c>
      <c r="C85" s="337"/>
      <c r="D85" s="337"/>
      <c r="E85" s="337"/>
      <c r="F85" s="337"/>
      <c r="G85" s="337"/>
      <c r="H85" s="337"/>
      <c r="I85" s="337"/>
      <c r="J85" s="337"/>
      <c r="K85" s="337"/>
      <c r="L85" s="337"/>
      <c r="M85" s="337"/>
      <c r="N85" s="338"/>
    </row>
    <row r="86" spans="1:14" ht="5.25" customHeight="1" thickBot="1">
      <c r="A86" s="17"/>
      <c r="B86" s="209"/>
      <c r="C86" s="210"/>
      <c r="D86" s="210"/>
      <c r="E86" s="210"/>
      <c r="F86" s="210"/>
      <c r="G86" s="210"/>
      <c r="H86" s="210"/>
      <c r="I86" s="210"/>
      <c r="J86" s="210"/>
      <c r="K86" s="210"/>
      <c r="L86" s="210"/>
      <c r="M86" s="210"/>
      <c r="N86" s="211"/>
    </row>
    <row r="87" spans="1:14" ht="21" customHeight="1">
      <c r="A87" s="17"/>
      <c r="B87" s="97" t="s">
        <v>31</v>
      </c>
      <c r="C87" s="362" t="s">
        <v>3</v>
      </c>
      <c r="D87" s="362"/>
      <c r="E87" s="362"/>
      <c r="F87" s="362"/>
      <c r="G87" s="362"/>
      <c r="H87" s="362"/>
      <c r="I87" s="98" t="s">
        <v>90</v>
      </c>
      <c r="J87" s="98" t="s">
        <v>91</v>
      </c>
      <c r="K87" s="98" t="s">
        <v>92</v>
      </c>
      <c r="L87" s="362" t="s">
        <v>70</v>
      </c>
      <c r="M87" s="362"/>
      <c r="N87" s="99" t="s">
        <v>71</v>
      </c>
    </row>
    <row r="88" spans="1:14">
      <c r="B88" s="125" t="s">
        <v>95</v>
      </c>
      <c r="C88" s="363" t="s">
        <v>96</v>
      </c>
      <c r="D88" s="364"/>
      <c r="E88" s="364"/>
      <c r="F88" s="364"/>
      <c r="G88" s="364"/>
      <c r="H88" s="364"/>
      <c r="I88" s="133">
        <v>63306.41333333333</v>
      </c>
      <c r="J88" s="142">
        <v>185</v>
      </c>
      <c r="K88" s="143">
        <v>123698.83246093334</v>
      </c>
      <c r="L88" s="450">
        <v>280</v>
      </c>
      <c r="M88" s="451"/>
      <c r="N88" s="140">
        <f>K88/L88</f>
        <v>441.78154450333335</v>
      </c>
    </row>
    <row r="89" spans="1:14">
      <c r="B89" s="141" t="s">
        <v>93</v>
      </c>
      <c r="C89" s="347" t="s">
        <v>94</v>
      </c>
      <c r="D89" s="348"/>
      <c r="E89" s="348"/>
      <c r="F89" s="348"/>
      <c r="G89" s="348"/>
      <c r="H89" s="349"/>
      <c r="I89" s="237">
        <f>K89/J89*100</f>
        <v>78663.804426666858</v>
      </c>
      <c r="J89" s="142">
        <v>185</v>
      </c>
      <c r="K89" s="238">
        <v>145528.03818933369</v>
      </c>
      <c r="L89" s="350">
        <v>280</v>
      </c>
      <c r="M89" s="351"/>
      <c r="N89" s="140">
        <f>K89/L89</f>
        <v>519.74299353333458</v>
      </c>
    </row>
    <row r="90" spans="1:14">
      <c r="B90" s="141"/>
      <c r="C90" s="347"/>
      <c r="D90" s="348"/>
      <c r="E90" s="348"/>
      <c r="F90" s="348"/>
      <c r="G90" s="348"/>
      <c r="H90" s="349"/>
      <c r="I90" s="133"/>
      <c r="J90" s="142"/>
      <c r="K90" s="212"/>
      <c r="L90" s="350"/>
      <c r="M90" s="351"/>
      <c r="N90" s="144"/>
    </row>
    <row r="91" spans="1:14">
      <c r="B91" s="141"/>
      <c r="C91" s="347"/>
      <c r="D91" s="348"/>
      <c r="E91" s="348"/>
      <c r="F91" s="348"/>
      <c r="G91" s="348"/>
      <c r="H91" s="349"/>
      <c r="I91" s="133"/>
      <c r="J91" s="142"/>
      <c r="K91" s="212"/>
      <c r="L91" s="350"/>
      <c r="M91" s="351"/>
      <c r="N91" s="144"/>
    </row>
    <row r="92" spans="1:14">
      <c r="B92" s="141"/>
      <c r="C92" s="347"/>
      <c r="D92" s="348"/>
      <c r="E92" s="348"/>
      <c r="F92" s="348"/>
      <c r="G92" s="348"/>
      <c r="H92" s="349"/>
      <c r="I92" s="133"/>
      <c r="J92" s="142"/>
      <c r="K92" s="212"/>
      <c r="L92" s="350"/>
      <c r="M92" s="351"/>
      <c r="N92" s="144"/>
    </row>
    <row r="93" spans="1:14">
      <c r="B93" s="141"/>
      <c r="C93" s="347"/>
      <c r="D93" s="348"/>
      <c r="E93" s="348"/>
      <c r="F93" s="348"/>
      <c r="G93" s="348"/>
      <c r="H93" s="349"/>
      <c r="I93" s="133"/>
      <c r="J93" s="142"/>
      <c r="K93" s="212"/>
      <c r="L93" s="350"/>
      <c r="M93" s="351"/>
      <c r="N93" s="144"/>
    </row>
    <row r="94" spans="1:14">
      <c r="B94" s="141"/>
      <c r="C94" s="347"/>
      <c r="D94" s="348"/>
      <c r="E94" s="348"/>
      <c r="F94" s="348"/>
      <c r="G94" s="348"/>
      <c r="H94" s="349"/>
      <c r="I94" s="133"/>
      <c r="J94" s="142"/>
      <c r="K94" s="145"/>
      <c r="L94" s="350"/>
      <c r="M94" s="351"/>
      <c r="N94" s="144"/>
    </row>
    <row r="95" spans="1:14">
      <c r="B95" s="141"/>
      <c r="C95" s="347"/>
      <c r="D95" s="348"/>
      <c r="E95" s="348"/>
      <c r="F95" s="348"/>
      <c r="G95" s="348"/>
      <c r="H95" s="349"/>
      <c r="I95" s="133"/>
      <c r="J95" s="142"/>
      <c r="K95" s="145"/>
      <c r="L95" s="350"/>
      <c r="M95" s="351"/>
      <c r="N95" s="144"/>
    </row>
    <row r="96" spans="1:14">
      <c r="B96" s="141"/>
      <c r="C96" s="347"/>
      <c r="D96" s="348"/>
      <c r="E96" s="348"/>
      <c r="F96" s="348"/>
      <c r="G96" s="348"/>
      <c r="H96" s="349"/>
      <c r="I96" s="133"/>
      <c r="J96" s="142"/>
      <c r="K96" s="145"/>
      <c r="L96" s="350"/>
      <c r="M96" s="351"/>
      <c r="N96" s="144"/>
    </row>
    <row r="97" spans="1:14" ht="15.75" customHeight="1" thickBot="1">
      <c r="B97" s="146"/>
      <c r="C97" s="352"/>
      <c r="D97" s="353"/>
      <c r="E97" s="353"/>
      <c r="F97" s="353"/>
      <c r="G97" s="353"/>
      <c r="H97" s="354"/>
      <c r="I97" s="147"/>
      <c r="J97" s="148"/>
      <c r="K97" s="147"/>
      <c r="L97" s="355"/>
      <c r="M97" s="356"/>
      <c r="N97" s="149"/>
    </row>
    <row r="98" spans="1:14" ht="15" thickBot="1">
      <c r="A98" s="17"/>
      <c r="B98" s="330" t="s">
        <v>76</v>
      </c>
      <c r="C98" s="331"/>
      <c r="D98" s="331"/>
      <c r="E98" s="331"/>
      <c r="F98" s="331"/>
      <c r="G98" s="331"/>
      <c r="H98" s="331"/>
      <c r="I98" s="331"/>
      <c r="J98" s="331"/>
      <c r="K98" s="331"/>
      <c r="L98" s="331"/>
      <c r="M98" s="332"/>
      <c r="N98" s="150">
        <f>SUM(N88:N97)</f>
        <v>961.52453803666799</v>
      </c>
    </row>
    <row r="99" spans="1:14" ht="5.0999999999999996" customHeight="1" thickBot="1">
      <c r="A99" s="17"/>
      <c r="B99" s="87"/>
      <c r="C99" s="88"/>
      <c r="D99" s="88"/>
      <c r="E99" s="88"/>
      <c r="F99" s="88"/>
      <c r="G99" s="88"/>
      <c r="H99" s="88"/>
      <c r="I99" s="88"/>
      <c r="J99" s="88"/>
      <c r="K99" s="88"/>
      <c r="L99" s="88"/>
      <c r="M99" s="88"/>
      <c r="N99" s="89"/>
    </row>
    <row r="100" spans="1:14" ht="15" thickBot="1">
      <c r="A100" s="17"/>
      <c r="B100" s="333" t="s">
        <v>97</v>
      </c>
      <c r="C100" s="334"/>
      <c r="D100" s="334"/>
      <c r="E100" s="334"/>
      <c r="F100" s="334"/>
      <c r="G100" s="334"/>
      <c r="H100" s="334"/>
      <c r="I100" s="334"/>
      <c r="J100" s="334"/>
      <c r="K100" s="334"/>
      <c r="L100" s="334"/>
      <c r="M100" s="335"/>
      <c r="N100" s="150">
        <f>N53+N73+N83+N98</f>
        <v>19578.876173305009</v>
      </c>
    </row>
    <row r="101" spans="1:14" ht="5.0999999999999996" customHeight="1">
      <c r="A101" s="17"/>
      <c r="B101" s="87"/>
      <c r="C101" s="88"/>
      <c r="D101" s="88"/>
      <c r="E101" s="88"/>
      <c r="F101" s="88"/>
      <c r="G101" s="88"/>
      <c r="H101" s="88"/>
      <c r="I101" s="88"/>
      <c r="J101" s="88"/>
      <c r="K101" s="88"/>
      <c r="L101" s="88"/>
      <c r="M101" s="88"/>
      <c r="N101" s="89"/>
    </row>
    <row r="102" spans="1:14" ht="22.5" customHeight="1">
      <c r="A102" s="17"/>
      <c r="B102" s="336" t="s">
        <v>98</v>
      </c>
      <c r="C102" s="337"/>
      <c r="D102" s="337"/>
      <c r="E102" s="337"/>
      <c r="F102" s="337"/>
      <c r="G102" s="337"/>
      <c r="H102" s="337"/>
      <c r="I102" s="337"/>
      <c r="J102" s="337"/>
      <c r="K102" s="337"/>
      <c r="L102" s="337"/>
      <c r="M102" s="337"/>
      <c r="N102" s="338"/>
    </row>
    <row r="103" spans="1:14" ht="6.75" customHeight="1" thickBot="1">
      <c r="A103" s="17"/>
      <c r="B103" s="213"/>
      <c r="C103" s="214"/>
      <c r="D103" s="214"/>
      <c r="E103" s="214"/>
      <c r="F103" s="214"/>
      <c r="G103" s="214"/>
      <c r="H103" s="214"/>
      <c r="I103" s="214"/>
      <c r="J103" s="214"/>
      <c r="K103" s="214"/>
      <c r="L103" s="214"/>
      <c r="M103" s="214"/>
      <c r="N103" s="215"/>
    </row>
    <row r="104" spans="1:14" ht="17.25" customHeight="1">
      <c r="A104" s="17"/>
      <c r="B104" s="342" t="s">
        <v>3</v>
      </c>
      <c r="C104" s="343"/>
      <c r="D104" s="343"/>
      <c r="E104" s="343"/>
      <c r="F104" s="343"/>
      <c r="G104" s="343"/>
      <c r="H104" s="343"/>
      <c r="I104" s="151"/>
      <c r="J104" s="152"/>
      <c r="K104" s="98" t="s">
        <v>99</v>
      </c>
      <c r="L104" s="344" t="s">
        <v>100</v>
      </c>
      <c r="M104" s="345"/>
      <c r="N104" s="346"/>
    </row>
    <row r="105" spans="1:14" ht="15">
      <c r="B105" s="448" t="s">
        <v>101</v>
      </c>
      <c r="C105" s="449"/>
      <c r="D105" s="449"/>
      <c r="E105" s="449"/>
      <c r="F105" s="449"/>
      <c r="G105" s="449"/>
      <c r="H105" s="449"/>
      <c r="I105" s="216"/>
      <c r="J105" s="217"/>
      <c r="K105" s="155">
        <v>0.2</v>
      </c>
      <c r="L105" s="318">
        <f>K105*N100</f>
        <v>3915.7752346610018</v>
      </c>
      <c r="M105" s="319"/>
      <c r="N105" s="320"/>
    </row>
    <row r="106" spans="1:14" ht="15">
      <c r="B106" s="218" t="s">
        <v>102</v>
      </c>
      <c r="C106" s="219"/>
      <c r="D106" s="219"/>
      <c r="E106" s="219"/>
      <c r="F106" s="219"/>
      <c r="G106" s="219"/>
      <c r="H106" s="219"/>
      <c r="I106" s="216"/>
      <c r="J106" s="217"/>
      <c r="K106" s="155">
        <v>0.05</v>
      </c>
      <c r="L106" s="318">
        <f>K106*N100</f>
        <v>978.94380866525046</v>
      </c>
      <c r="M106" s="319"/>
      <c r="N106" s="320"/>
    </row>
    <row r="107" spans="1:14" ht="15.75" thickBot="1">
      <c r="B107" s="220" t="s">
        <v>103</v>
      </c>
      <c r="C107" s="221"/>
      <c r="D107" s="221"/>
      <c r="E107" s="221"/>
      <c r="F107" s="221"/>
      <c r="G107" s="221"/>
      <c r="H107" s="221"/>
      <c r="I107" s="222"/>
      <c r="J107" s="223"/>
      <c r="K107" s="162">
        <v>0.05</v>
      </c>
      <c r="L107" s="321">
        <f>K107*N100</f>
        <v>978.94380866525046</v>
      </c>
      <c r="M107" s="322"/>
      <c r="N107" s="323"/>
    </row>
    <row r="108" spans="1:14" s="86" customFormat="1" ht="24.75" customHeight="1" thickBot="1">
      <c r="B108" s="324" t="s">
        <v>76</v>
      </c>
      <c r="C108" s="325"/>
      <c r="D108" s="325"/>
      <c r="E108" s="325"/>
      <c r="F108" s="325"/>
      <c r="G108" s="325"/>
      <c r="H108" s="325"/>
      <c r="I108" s="325"/>
      <c r="J108" s="325"/>
      <c r="K108" s="325"/>
      <c r="L108" s="325"/>
      <c r="M108" s="326"/>
      <c r="N108" s="121">
        <f>L105+L106+L107</f>
        <v>5873.662851991503</v>
      </c>
    </row>
    <row r="109" spans="1:14" ht="6.75" customHeight="1" thickBot="1">
      <c r="A109" s="17"/>
      <c r="B109" s="87"/>
      <c r="C109" s="88"/>
      <c r="D109" s="88"/>
      <c r="E109" s="88"/>
      <c r="F109" s="88"/>
      <c r="G109" s="88"/>
      <c r="H109" s="88"/>
      <c r="I109" s="88"/>
      <c r="J109" s="88"/>
      <c r="K109" s="88"/>
      <c r="L109" s="88"/>
      <c r="M109" s="88"/>
      <c r="N109" s="89"/>
    </row>
    <row r="110" spans="1:14" ht="22.5" customHeight="1" thickBot="1">
      <c r="A110" s="17"/>
      <c r="B110" s="327" t="s">
        <v>104</v>
      </c>
      <c r="C110" s="328"/>
      <c r="D110" s="328"/>
      <c r="E110" s="328"/>
      <c r="F110" s="328"/>
      <c r="G110" s="328"/>
      <c r="H110" s="328"/>
      <c r="I110" s="328"/>
      <c r="J110" s="328"/>
      <c r="K110" s="328"/>
      <c r="L110" s="328"/>
      <c r="M110" s="329"/>
      <c r="N110" s="163">
        <f>ROUND((N100+N108),0)</f>
        <v>25453</v>
      </c>
    </row>
    <row r="111" spans="1:14" ht="7.5" customHeight="1">
      <c r="B111" s="54"/>
      <c r="C111" s="55"/>
      <c r="D111" s="55"/>
      <c r="E111" s="55"/>
      <c r="F111" s="55"/>
      <c r="G111" s="55"/>
      <c r="H111" s="55"/>
      <c r="I111" s="55"/>
      <c r="J111" s="55"/>
      <c r="K111" s="55"/>
      <c r="L111" s="55"/>
      <c r="M111" s="55"/>
      <c r="N111" s="56"/>
    </row>
    <row r="112" spans="1:14" ht="7.5" customHeight="1">
      <c r="B112" s="83"/>
      <c r="C112" s="84"/>
      <c r="D112" s="84"/>
      <c r="E112" s="84"/>
      <c r="F112" s="84"/>
      <c r="G112" s="84"/>
      <c r="H112" s="84"/>
      <c r="I112" s="84"/>
      <c r="J112" s="84"/>
      <c r="K112" s="84"/>
      <c r="L112" s="84"/>
      <c r="M112" s="84"/>
      <c r="N112" s="85"/>
    </row>
    <row r="113" spans="1:14" ht="10.5" customHeight="1">
      <c r="B113" s="83"/>
      <c r="C113" s="84"/>
      <c r="D113" s="84"/>
      <c r="E113" s="84"/>
      <c r="F113" s="84"/>
      <c r="G113" s="84"/>
      <c r="H113" s="84"/>
      <c r="I113" s="84"/>
      <c r="J113" s="84"/>
      <c r="K113" s="84"/>
      <c r="L113" s="84"/>
      <c r="M113" s="84"/>
      <c r="N113" s="85"/>
    </row>
    <row r="114" spans="1:14" ht="12" customHeight="1">
      <c r="B114" s="83"/>
      <c r="C114" s="84"/>
      <c r="D114" s="84"/>
      <c r="E114" s="84"/>
      <c r="F114" s="84"/>
      <c r="G114" s="84"/>
      <c r="H114" s="84"/>
      <c r="I114" s="84"/>
      <c r="J114" s="84"/>
      <c r="K114" s="84"/>
      <c r="L114" s="84"/>
      <c r="M114" s="84"/>
      <c r="N114" s="85"/>
    </row>
    <row r="115" spans="1:14">
      <c r="B115" s="83"/>
      <c r="C115" s="84"/>
      <c r="D115" s="84"/>
      <c r="E115" s="164" t="s">
        <v>105</v>
      </c>
      <c r="F115" s="164"/>
      <c r="G115" s="164"/>
      <c r="H115" s="164"/>
      <c r="I115" s="164"/>
      <c r="J115" s="164"/>
      <c r="K115" s="84"/>
      <c r="L115" s="84"/>
      <c r="M115" s="84"/>
      <c r="N115" s="85"/>
    </row>
    <row r="116" spans="1:14">
      <c r="B116" s="83"/>
      <c r="C116" s="84"/>
      <c r="D116" s="84"/>
      <c r="E116" s="84" t="s">
        <v>106</v>
      </c>
      <c r="F116" s="84"/>
      <c r="G116" s="84"/>
      <c r="H116" s="84"/>
      <c r="I116" s="84"/>
      <c r="J116" s="84"/>
      <c r="K116" s="84"/>
      <c r="L116" s="84"/>
      <c r="M116" s="84"/>
      <c r="N116" s="85"/>
    </row>
    <row r="117" spans="1:14">
      <c r="B117" s="83"/>
      <c r="C117" s="84"/>
      <c r="D117" s="84"/>
      <c r="E117" s="84" t="s">
        <v>107</v>
      </c>
      <c r="F117" s="84"/>
      <c r="G117" s="84"/>
      <c r="H117" s="84"/>
      <c r="I117" s="84"/>
      <c r="J117" s="84"/>
      <c r="K117" s="84"/>
      <c r="L117" s="84"/>
      <c r="M117" s="84"/>
      <c r="N117" s="85"/>
    </row>
    <row r="118" spans="1:14">
      <c r="B118" s="83"/>
      <c r="C118" s="84"/>
      <c r="D118" s="84"/>
      <c r="E118" s="84" t="s">
        <v>108</v>
      </c>
      <c r="F118" s="84"/>
      <c r="G118" s="84"/>
      <c r="H118" s="84"/>
      <c r="I118" s="84"/>
      <c r="J118" s="84"/>
      <c r="K118" s="84"/>
      <c r="L118" s="84"/>
      <c r="M118" s="84"/>
      <c r="N118" s="85"/>
    </row>
    <row r="119" spans="1:14" ht="10.5" customHeight="1" thickBot="1">
      <c r="B119" s="83"/>
      <c r="C119" s="84"/>
      <c r="D119" s="84"/>
      <c r="E119" s="84"/>
      <c r="F119" s="84" t="s">
        <v>27</v>
      </c>
      <c r="G119" s="84"/>
      <c r="H119" s="84"/>
      <c r="I119" s="84"/>
      <c r="J119" s="84"/>
      <c r="K119" s="84"/>
      <c r="L119" s="84"/>
      <c r="M119" s="84"/>
      <c r="N119" s="85"/>
    </row>
    <row r="120" spans="1:14">
      <c r="B120" s="165" t="s">
        <v>109</v>
      </c>
      <c r="C120" s="166"/>
      <c r="D120" s="166"/>
      <c r="E120" s="166"/>
      <c r="F120" s="166"/>
      <c r="G120" s="166"/>
      <c r="H120" s="166"/>
      <c r="I120" s="166"/>
      <c r="J120" s="166"/>
      <c r="K120" s="166"/>
      <c r="L120" s="166"/>
      <c r="M120" s="166"/>
      <c r="N120" s="167"/>
    </row>
    <row r="121" spans="1:14">
      <c r="B121" s="168"/>
      <c r="C121" s="169"/>
      <c r="D121" s="169"/>
      <c r="E121" s="169"/>
      <c r="F121" s="169"/>
      <c r="G121" s="169"/>
      <c r="H121" s="169"/>
      <c r="I121" s="169"/>
      <c r="J121" s="169"/>
      <c r="K121" s="169"/>
      <c r="L121" s="169"/>
      <c r="M121" s="169"/>
      <c r="N121" s="170"/>
    </row>
    <row r="122" spans="1:14">
      <c r="B122" s="168"/>
      <c r="C122" s="169"/>
      <c r="D122" s="169"/>
      <c r="E122" s="169"/>
      <c r="F122" s="169"/>
      <c r="G122" s="169"/>
      <c r="H122" s="169"/>
      <c r="I122" s="169"/>
      <c r="J122" s="169"/>
      <c r="K122" s="169"/>
      <c r="L122" s="169"/>
      <c r="M122" s="169"/>
      <c r="N122" s="170"/>
    </row>
    <row r="123" spans="1:14" ht="15" thickBot="1">
      <c r="B123" s="171"/>
      <c r="C123" s="172"/>
      <c r="D123" s="172"/>
      <c r="E123" s="172"/>
      <c r="F123" s="172"/>
      <c r="G123" s="172"/>
      <c r="H123" s="172"/>
      <c r="I123" s="172"/>
      <c r="J123" s="172"/>
      <c r="K123" s="172"/>
      <c r="L123" s="172"/>
      <c r="M123" s="172"/>
      <c r="N123" s="173"/>
    </row>
    <row r="124" spans="1:14" ht="7.5" customHeight="1">
      <c r="A124" s="17"/>
      <c r="B124" s="174"/>
      <c r="C124" s="175"/>
      <c r="D124" s="175"/>
      <c r="E124" s="175"/>
      <c r="F124" s="175"/>
      <c r="G124" s="175"/>
      <c r="H124" s="175"/>
      <c r="I124" s="175"/>
      <c r="J124" s="175"/>
      <c r="K124" s="175"/>
      <c r="L124" s="175"/>
      <c r="M124" s="175"/>
      <c r="N124" s="176"/>
    </row>
    <row r="125" spans="1:14" ht="18" customHeight="1">
      <c r="A125" s="17"/>
      <c r="B125" s="58" t="s">
        <v>110</v>
      </c>
      <c r="C125" s="177"/>
      <c r="D125" s="177"/>
      <c r="E125" s="177"/>
      <c r="F125" s="177"/>
      <c r="G125" s="177"/>
      <c r="H125" s="177"/>
      <c r="I125" s="177"/>
      <c r="J125" s="177"/>
      <c r="K125" s="177"/>
      <c r="L125" s="177"/>
      <c r="M125" s="177"/>
      <c r="N125" s="178"/>
    </row>
    <row r="126" spans="1:14">
      <c r="A126" s="17"/>
      <c r="B126" s="310" t="s">
        <v>111</v>
      </c>
      <c r="C126" s="311"/>
      <c r="D126" s="311"/>
      <c r="E126" s="311"/>
      <c r="F126" s="311"/>
      <c r="G126" s="311"/>
      <c r="H126" s="311"/>
      <c r="I126" s="311"/>
      <c r="J126" s="311"/>
      <c r="K126" s="311"/>
      <c r="L126" s="311"/>
      <c r="M126" s="311"/>
      <c r="N126" s="312"/>
    </row>
    <row r="127" spans="1:14">
      <c r="A127" s="17"/>
      <c r="B127" s="310"/>
      <c r="C127" s="311"/>
      <c r="D127" s="311"/>
      <c r="E127" s="311"/>
      <c r="F127" s="311"/>
      <c r="G127" s="311"/>
      <c r="H127" s="311"/>
      <c r="I127" s="311"/>
      <c r="J127" s="311"/>
      <c r="K127" s="311"/>
      <c r="L127" s="311"/>
      <c r="M127" s="311"/>
      <c r="N127" s="312"/>
    </row>
    <row r="128" spans="1:14" ht="21" customHeight="1">
      <c r="A128" s="17"/>
      <c r="B128" s="310" t="s">
        <v>112</v>
      </c>
      <c r="C128" s="311"/>
      <c r="D128" s="311"/>
      <c r="E128" s="311"/>
      <c r="F128" s="311"/>
      <c r="G128" s="311"/>
      <c r="H128" s="311"/>
      <c r="I128" s="311"/>
      <c r="J128" s="311"/>
      <c r="K128" s="311"/>
      <c r="L128" s="311"/>
      <c r="M128" s="311"/>
      <c r="N128" s="312"/>
    </row>
    <row r="129" spans="1:14" ht="9.75" customHeight="1">
      <c r="A129" s="17"/>
      <c r="B129" s="310"/>
      <c r="C129" s="311"/>
      <c r="D129" s="311"/>
      <c r="E129" s="311"/>
      <c r="F129" s="311"/>
      <c r="G129" s="311"/>
      <c r="H129" s="311"/>
      <c r="I129" s="311"/>
      <c r="J129" s="311"/>
      <c r="K129" s="311"/>
      <c r="L129" s="311"/>
      <c r="M129" s="311"/>
      <c r="N129" s="312"/>
    </row>
    <row r="130" spans="1:14" ht="5.25" customHeight="1">
      <c r="A130" s="17"/>
      <c r="B130" s="179"/>
      <c r="C130" s="180"/>
      <c r="D130" s="180"/>
      <c r="E130" s="180"/>
      <c r="F130" s="180"/>
      <c r="G130" s="180"/>
      <c r="H130" s="180"/>
      <c r="I130" s="180"/>
      <c r="J130" s="180"/>
      <c r="K130" s="180"/>
      <c r="L130" s="180"/>
      <c r="M130" s="180"/>
      <c r="N130" s="181"/>
    </row>
    <row r="131" spans="1:14" ht="5.25" customHeight="1">
      <c r="B131" s="182"/>
      <c r="C131" s="183"/>
      <c r="D131" s="183"/>
      <c r="E131" s="183"/>
      <c r="F131" s="183"/>
      <c r="G131" s="183"/>
      <c r="H131" s="183"/>
      <c r="I131" s="183"/>
      <c r="J131" s="183"/>
      <c r="K131" s="183"/>
      <c r="L131" s="183"/>
      <c r="M131" s="183"/>
      <c r="N131" s="184"/>
    </row>
    <row r="132" spans="1:14" ht="9.75" customHeight="1">
      <c r="B132" s="182"/>
      <c r="C132" s="183"/>
      <c r="D132" s="183"/>
      <c r="E132" s="183"/>
      <c r="F132" s="183"/>
      <c r="G132" s="183"/>
      <c r="H132" s="183"/>
      <c r="I132" s="183"/>
      <c r="J132" s="183"/>
      <c r="K132" s="183"/>
      <c r="L132" s="183"/>
      <c r="M132" s="183"/>
      <c r="N132" s="184"/>
    </row>
    <row r="133" spans="1:14">
      <c r="B133" s="185"/>
      <c r="C133" s="186"/>
      <c r="D133" s="186"/>
      <c r="E133" s="186"/>
      <c r="F133" s="186"/>
      <c r="G133" s="186"/>
      <c r="H133" s="186"/>
      <c r="I133" s="186"/>
      <c r="J133" s="186"/>
      <c r="K133" s="186"/>
      <c r="L133" s="186"/>
      <c r="M133" s="186"/>
      <c r="N133" s="187"/>
    </row>
    <row r="134" spans="1:14">
      <c r="B134" s="83"/>
      <c r="C134" s="84"/>
      <c r="D134" s="84"/>
      <c r="E134" s="84" t="s">
        <v>105</v>
      </c>
      <c r="F134" s="164"/>
      <c r="G134" s="164"/>
      <c r="H134" s="84"/>
      <c r="I134" s="84"/>
      <c r="J134" s="84"/>
      <c r="K134" s="84"/>
      <c r="L134" s="84"/>
      <c r="M134" s="84"/>
      <c r="N134" s="85"/>
    </row>
    <row r="135" spans="1:14">
      <c r="B135" s="83"/>
      <c r="C135" s="84"/>
      <c r="D135" s="84"/>
      <c r="E135" s="188" t="s">
        <v>106</v>
      </c>
      <c r="F135" s="84"/>
      <c r="G135" s="84"/>
      <c r="H135" s="188"/>
      <c r="I135" s="188"/>
      <c r="J135" s="188"/>
      <c r="K135" s="84"/>
      <c r="L135" s="84"/>
      <c r="M135" s="84"/>
      <c r="N135" s="85"/>
    </row>
    <row r="136" spans="1:14">
      <c r="B136" s="83"/>
      <c r="C136" s="84"/>
      <c r="D136" s="84"/>
      <c r="E136" s="189" t="s">
        <v>113</v>
      </c>
      <c r="F136" s="84"/>
      <c r="G136" s="84"/>
      <c r="H136" s="189"/>
      <c r="I136" s="189"/>
      <c r="J136" s="189"/>
      <c r="K136" s="84"/>
      <c r="L136" s="84"/>
      <c r="M136" s="84"/>
      <c r="N136" s="85"/>
    </row>
    <row r="137" spans="1:14">
      <c r="B137" s="190"/>
      <c r="C137" s="186"/>
      <c r="D137" s="186"/>
      <c r="E137" s="84" t="s">
        <v>108</v>
      </c>
      <c r="F137" s="84"/>
      <c r="G137" s="84"/>
      <c r="H137" s="84"/>
      <c r="I137" s="84"/>
      <c r="J137" s="84"/>
      <c r="K137" s="186"/>
      <c r="L137" s="186"/>
      <c r="M137" s="186"/>
      <c r="N137" s="187"/>
    </row>
    <row r="138" spans="1:14" ht="12.75" customHeight="1">
      <c r="B138" s="190"/>
      <c r="C138" s="186"/>
      <c r="D138" s="186"/>
      <c r="E138" s="186"/>
      <c r="F138" s="84"/>
      <c r="G138" s="84"/>
      <c r="H138" s="84"/>
      <c r="I138" s="84"/>
      <c r="J138" s="84"/>
      <c r="K138" s="186"/>
      <c r="L138" s="186"/>
      <c r="M138" s="186"/>
      <c r="N138" s="187"/>
    </row>
    <row r="139" spans="1:14" ht="24.75" customHeight="1">
      <c r="A139" s="17"/>
      <c r="B139" s="313" t="s">
        <v>114</v>
      </c>
      <c r="C139" s="314"/>
      <c r="D139" s="314"/>
      <c r="E139" s="314"/>
      <c r="F139" s="314"/>
      <c r="G139" s="314"/>
      <c r="H139" s="314"/>
      <c r="I139" s="314"/>
      <c r="J139" s="314"/>
      <c r="K139" s="314"/>
      <c r="L139" s="314"/>
      <c r="M139" s="314"/>
      <c r="N139" s="315"/>
    </row>
    <row r="140" spans="1:14" ht="7.5" customHeight="1" thickBot="1">
      <c r="B140" s="191"/>
      <c r="C140" s="192"/>
      <c r="D140" s="192"/>
      <c r="E140" s="193"/>
      <c r="F140" s="193"/>
      <c r="G140" s="193"/>
      <c r="H140" s="193"/>
      <c r="I140" s="193"/>
      <c r="J140" s="194"/>
      <c r="K140" s="194"/>
      <c r="L140" s="194"/>
      <c r="M140" s="194"/>
      <c r="N140" s="195"/>
    </row>
  </sheetData>
  <mergeCells count="145">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4:N34"/>
    <mergeCell ref="B35:N35"/>
    <mergeCell ref="C37:I37"/>
    <mergeCell ref="L37:M37"/>
    <mergeCell ref="C38:I38"/>
    <mergeCell ref="L38:M38"/>
    <mergeCell ref="B30:N30"/>
    <mergeCell ref="C32:I32"/>
    <mergeCell ref="J32:K32"/>
    <mergeCell ref="L32:M32"/>
    <mergeCell ref="C33:I33"/>
    <mergeCell ref="J33:K33"/>
    <mergeCell ref="L33:M33"/>
    <mergeCell ref="C42:I42"/>
    <mergeCell ref="L42:M42"/>
    <mergeCell ref="C43:I43"/>
    <mergeCell ref="L43:M43"/>
    <mergeCell ref="C44:I44"/>
    <mergeCell ref="L44:M44"/>
    <mergeCell ref="C39:I39"/>
    <mergeCell ref="L39:M39"/>
    <mergeCell ref="C40:I40"/>
    <mergeCell ref="L40:M40"/>
    <mergeCell ref="C41:I41"/>
    <mergeCell ref="L41:M41"/>
    <mergeCell ref="C48:I48"/>
    <mergeCell ref="L48:M48"/>
    <mergeCell ref="C49:I49"/>
    <mergeCell ref="L49:M49"/>
    <mergeCell ref="C50:I50"/>
    <mergeCell ref="L50:M50"/>
    <mergeCell ref="C45:I45"/>
    <mergeCell ref="L45:M45"/>
    <mergeCell ref="C46:I46"/>
    <mergeCell ref="L46:M46"/>
    <mergeCell ref="C47:I47"/>
    <mergeCell ref="L47:M47"/>
    <mergeCell ref="C57:I57"/>
    <mergeCell ref="L57:M57"/>
    <mergeCell ref="C58:I58"/>
    <mergeCell ref="L58:M58"/>
    <mergeCell ref="C59:I59"/>
    <mergeCell ref="L59:M59"/>
    <mergeCell ref="C51:I51"/>
    <mergeCell ref="L51:M51"/>
    <mergeCell ref="C52:I52"/>
    <mergeCell ref="L52:M52"/>
    <mergeCell ref="B53:M53"/>
    <mergeCell ref="B55:N55"/>
    <mergeCell ref="C63:I63"/>
    <mergeCell ref="L63:M63"/>
    <mergeCell ref="C64:I64"/>
    <mergeCell ref="L64:M64"/>
    <mergeCell ref="C65:I65"/>
    <mergeCell ref="L65:M65"/>
    <mergeCell ref="C60:I60"/>
    <mergeCell ref="L60:M60"/>
    <mergeCell ref="C61:I61"/>
    <mergeCell ref="L61:M61"/>
    <mergeCell ref="C62:I62"/>
    <mergeCell ref="L62:M62"/>
    <mergeCell ref="C69:I69"/>
    <mergeCell ref="L69:M69"/>
    <mergeCell ref="C70:I70"/>
    <mergeCell ref="L70:M70"/>
    <mergeCell ref="C71:I71"/>
    <mergeCell ref="L71:M71"/>
    <mergeCell ref="C66:I66"/>
    <mergeCell ref="L66:M66"/>
    <mergeCell ref="C67:I67"/>
    <mergeCell ref="L67:M67"/>
    <mergeCell ref="C68:I68"/>
    <mergeCell ref="L68:M68"/>
    <mergeCell ref="C79:H79"/>
    <mergeCell ref="C80:H80"/>
    <mergeCell ref="C81:H81"/>
    <mergeCell ref="C82:H82"/>
    <mergeCell ref="B83:M83"/>
    <mergeCell ref="B85:N85"/>
    <mergeCell ref="C72:I72"/>
    <mergeCell ref="L72:M72"/>
    <mergeCell ref="B73:M73"/>
    <mergeCell ref="B75:N75"/>
    <mergeCell ref="C77:H77"/>
    <mergeCell ref="C78:H78"/>
    <mergeCell ref="C90:H90"/>
    <mergeCell ref="L90:M90"/>
    <mergeCell ref="C91:H91"/>
    <mergeCell ref="L91:M91"/>
    <mergeCell ref="C92:H92"/>
    <mergeCell ref="L92:M92"/>
    <mergeCell ref="C87:H87"/>
    <mergeCell ref="L87:M87"/>
    <mergeCell ref="C88:H88"/>
    <mergeCell ref="L88:M88"/>
    <mergeCell ref="C89:H89"/>
    <mergeCell ref="L89:M89"/>
    <mergeCell ref="C96:H96"/>
    <mergeCell ref="L96:M96"/>
    <mergeCell ref="C97:H97"/>
    <mergeCell ref="L97:M97"/>
    <mergeCell ref="B98:M98"/>
    <mergeCell ref="B100:M100"/>
    <mergeCell ref="C93:H93"/>
    <mergeCell ref="L93:M93"/>
    <mergeCell ref="C94:H94"/>
    <mergeCell ref="L94:M94"/>
    <mergeCell ref="C95:H95"/>
    <mergeCell ref="L95:M95"/>
    <mergeCell ref="L107:N107"/>
    <mergeCell ref="B108:M108"/>
    <mergeCell ref="B110:M110"/>
    <mergeCell ref="B126:N127"/>
    <mergeCell ref="B128:N129"/>
    <mergeCell ref="B139:N139"/>
    <mergeCell ref="B102:N102"/>
    <mergeCell ref="B104:H104"/>
    <mergeCell ref="L104:N104"/>
    <mergeCell ref="B105:H105"/>
    <mergeCell ref="L105:N105"/>
    <mergeCell ref="L106:N106"/>
  </mergeCells>
  <printOptions verticalCentered="1"/>
  <pageMargins left="0.11811023622047245" right="0.11811023622047245" top="0.15748031496062992" bottom="0.15748031496062992" header="0.19685039370078741" footer="0.19685039370078741"/>
  <pageSetup paperSize="5" scale="52" orientation="portrait" verticalDpi="597"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7AC0BD"/>
    <pageSetUpPr fitToPage="1"/>
  </sheetPr>
  <dimension ref="A1:O140"/>
  <sheetViews>
    <sheetView showGridLines="0" showRowColHeaders="0" topLeftCell="A70" zoomScale="70" zoomScaleNormal="70" workbookViewId="0">
      <selection activeCell="N111" sqref="N111"/>
    </sheetView>
  </sheetViews>
  <sheetFormatPr baseColWidth="10" defaultColWidth="0" defaultRowHeight="14.25"/>
  <cols>
    <col min="1" max="1" width="3" style="196" customWidth="1"/>
    <col min="2" max="2" width="14.28515625" style="196" customWidth="1"/>
    <col min="3" max="3" width="11.5703125" style="196" customWidth="1"/>
    <col min="4" max="4" width="13.5703125" style="196" customWidth="1"/>
    <col min="5" max="5" width="12.5703125" style="196" customWidth="1"/>
    <col min="6" max="6" width="8" style="196" customWidth="1"/>
    <col min="7" max="7" width="5.42578125" style="196" customWidth="1"/>
    <col min="8" max="8" width="10.5703125" style="196" customWidth="1"/>
    <col min="9" max="9" width="14.5703125" style="196" customWidth="1"/>
    <col min="10" max="10" width="23.42578125" style="196" customWidth="1"/>
    <col min="11" max="11" width="15.28515625" style="196" customWidth="1"/>
    <col min="12" max="12" width="11.42578125" style="196" customWidth="1"/>
    <col min="13" max="13" width="12.85546875" style="196" customWidth="1"/>
    <col min="14" max="14" width="21.5703125" style="196" customWidth="1"/>
    <col min="15" max="15" width="4.42578125" style="18" customWidth="1"/>
    <col min="16" max="16384" width="10.5703125" style="18" hidden="1"/>
  </cols>
  <sheetData>
    <row r="1" spans="1:14" ht="13.9" customHeight="1">
      <c r="A1" s="17"/>
      <c r="B1" s="418"/>
      <c r="C1" s="421"/>
      <c r="D1" s="421"/>
      <c r="E1" s="421"/>
      <c r="F1" s="421"/>
      <c r="G1" s="421"/>
      <c r="H1" s="421"/>
      <c r="I1" s="421"/>
      <c r="J1" s="422"/>
      <c r="K1" s="423" t="s">
        <v>31</v>
      </c>
      <c r="L1" s="425" t="s">
        <v>32</v>
      </c>
      <c r="M1" s="426"/>
      <c r="N1" s="432"/>
    </row>
    <row r="2" spans="1:14" ht="14.25" customHeight="1">
      <c r="A2" s="17"/>
      <c r="B2" s="419"/>
      <c r="C2" s="435" t="s">
        <v>33</v>
      </c>
      <c r="D2" s="435"/>
      <c r="E2" s="435"/>
      <c r="F2" s="435"/>
      <c r="G2" s="435"/>
      <c r="H2" s="435"/>
      <c r="I2" s="435"/>
      <c r="J2" s="436"/>
      <c r="K2" s="424"/>
      <c r="L2" s="427"/>
      <c r="M2" s="428"/>
      <c r="N2" s="433"/>
    </row>
    <row r="3" spans="1:14" ht="17.45" customHeight="1">
      <c r="A3" s="17"/>
      <c r="B3" s="419"/>
      <c r="C3" s="437" t="s">
        <v>34</v>
      </c>
      <c r="D3" s="437"/>
      <c r="E3" s="437"/>
      <c r="F3" s="437"/>
      <c r="G3" s="437"/>
      <c r="H3" s="437"/>
      <c r="I3" s="437"/>
      <c r="J3" s="438"/>
      <c r="K3" s="439" t="s">
        <v>35</v>
      </c>
      <c r="L3" s="441">
        <v>2021</v>
      </c>
      <c r="M3" s="442"/>
      <c r="N3" s="433"/>
    </row>
    <row r="4" spans="1:14" ht="2.25" customHeight="1">
      <c r="A4" s="17"/>
      <c r="B4" s="419"/>
      <c r="C4" s="437"/>
      <c r="D4" s="437"/>
      <c r="E4" s="437"/>
      <c r="F4" s="437"/>
      <c r="G4" s="437"/>
      <c r="H4" s="437"/>
      <c r="I4" s="437"/>
      <c r="J4" s="438"/>
      <c r="K4" s="440"/>
      <c r="L4" s="427"/>
      <c r="M4" s="428"/>
      <c r="N4" s="433"/>
    </row>
    <row r="5" spans="1:14" ht="14.25" customHeight="1">
      <c r="A5" s="17"/>
      <c r="B5" s="419"/>
      <c r="C5" s="437" t="s">
        <v>36</v>
      </c>
      <c r="D5" s="437"/>
      <c r="E5" s="437"/>
      <c r="F5" s="437"/>
      <c r="G5" s="437"/>
      <c r="H5" s="437"/>
      <c r="I5" s="437"/>
      <c r="J5" s="438"/>
      <c r="K5" s="439" t="s">
        <v>37</v>
      </c>
      <c r="L5" s="444"/>
      <c r="M5" s="444"/>
      <c r="N5" s="433"/>
    </row>
    <row r="6" spans="1:14" ht="3.75" customHeight="1" thickBot="1">
      <c r="A6" s="17"/>
      <c r="B6" s="420"/>
      <c r="C6" s="446"/>
      <c r="D6" s="446"/>
      <c r="E6" s="446"/>
      <c r="F6" s="446"/>
      <c r="G6" s="446"/>
      <c r="H6" s="446"/>
      <c r="I6" s="446"/>
      <c r="J6" s="447"/>
      <c r="K6" s="443"/>
      <c r="L6" s="445"/>
      <c r="M6" s="445"/>
      <c r="N6" s="434"/>
    </row>
    <row r="7" spans="1:14" ht="3.75" customHeight="1" thickBot="1">
      <c r="A7" s="17"/>
      <c r="B7" s="19"/>
      <c r="C7" s="20"/>
      <c r="D7" s="20"/>
      <c r="E7" s="20"/>
      <c r="F7" s="20"/>
      <c r="G7" s="20"/>
      <c r="H7" s="20"/>
      <c r="I7" s="20"/>
      <c r="J7" s="20"/>
      <c r="K7" s="20"/>
      <c r="L7" s="21"/>
      <c r="M7" s="21"/>
      <c r="N7" s="22"/>
    </row>
    <row r="8" spans="1:14" ht="14.25" customHeight="1">
      <c r="A8" s="23"/>
      <c r="B8" s="24"/>
      <c r="C8" s="25"/>
      <c r="D8" s="25"/>
      <c r="E8" s="25"/>
      <c r="F8" s="412"/>
      <c r="G8" s="412"/>
      <c r="H8" s="412"/>
      <c r="I8" s="412"/>
      <c r="J8" s="25"/>
      <c r="K8" s="26" t="s">
        <v>38</v>
      </c>
      <c r="L8" s="27"/>
      <c r="M8" s="27"/>
      <c r="N8" s="28"/>
    </row>
    <row r="9" spans="1:14" ht="12" customHeight="1">
      <c r="A9" s="23"/>
      <c r="B9" s="29"/>
      <c r="C9" s="30"/>
      <c r="D9" s="30"/>
      <c r="E9" s="30"/>
      <c r="F9" s="413"/>
      <c r="G9" s="413"/>
      <c r="H9" s="413"/>
      <c r="I9" s="413"/>
      <c r="J9" s="30"/>
      <c r="K9" s="31"/>
      <c r="L9" s="32" t="s">
        <v>39</v>
      </c>
      <c r="M9" s="32" t="s">
        <v>40</v>
      </c>
      <c r="N9" s="33" t="s">
        <v>41</v>
      </c>
    </row>
    <row r="10" spans="1:14" ht="21.75" customHeight="1">
      <c r="A10" s="23"/>
      <c r="B10" s="414" t="s">
        <v>42</v>
      </c>
      <c r="C10" s="415"/>
      <c r="D10" s="415"/>
      <c r="E10" s="34" t="s">
        <v>43</v>
      </c>
      <c r="F10" s="416" t="s">
        <v>44</v>
      </c>
      <c r="G10" s="416"/>
      <c r="H10" s="417" t="s">
        <v>45</v>
      </c>
      <c r="I10" s="417"/>
      <c r="J10" s="30"/>
      <c r="K10" s="35"/>
      <c r="L10" s="32"/>
      <c r="M10" s="32"/>
      <c r="N10" s="33"/>
    </row>
    <row r="11" spans="1:14" ht="5.45" customHeight="1">
      <c r="A11" s="23"/>
      <c r="B11" s="36"/>
      <c r="C11" s="37"/>
      <c r="D11" s="37"/>
      <c r="E11" s="38"/>
      <c r="F11" s="30"/>
      <c r="G11" s="30"/>
      <c r="H11" s="39"/>
      <c r="I11" s="30"/>
      <c r="J11" s="30"/>
      <c r="K11" s="35"/>
      <c r="L11" s="32"/>
      <c r="M11" s="32"/>
      <c r="N11" s="33"/>
    </row>
    <row r="12" spans="1:14" ht="19.149999999999999" customHeight="1">
      <c r="A12" s="23"/>
      <c r="B12" s="404" t="s">
        <v>46</v>
      </c>
      <c r="C12" s="405"/>
      <c r="D12" s="405"/>
      <c r="E12" s="405"/>
      <c r="F12" s="30"/>
      <c r="G12" s="30"/>
      <c r="H12" s="30"/>
      <c r="I12" s="30"/>
      <c r="J12" s="30"/>
      <c r="K12" s="31"/>
      <c r="L12" s="32"/>
      <c r="M12" s="32"/>
      <c r="N12" s="33"/>
    </row>
    <row r="13" spans="1:14" ht="23.1" customHeight="1">
      <c r="A13" s="23"/>
      <c r="B13" s="406" t="s">
        <v>47</v>
      </c>
      <c r="C13" s="407"/>
      <c r="D13" s="407"/>
      <c r="E13" s="40" t="s">
        <v>48</v>
      </c>
      <c r="F13" s="40"/>
      <c r="G13" s="41"/>
      <c r="H13" s="408" t="s">
        <v>49</v>
      </c>
      <c r="I13" s="408"/>
      <c r="J13" s="42" t="s">
        <v>48</v>
      </c>
      <c r="K13" s="408" t="s">
        <v>50</v>
      </c>
      <c r="L13" s="408"/>
      <c r="M13" s="42" t="s">
        <v>48</v>
      </c>
      <c r="N13" s="43"/>
    </row>
    <row r="14" spans="1:14" ht="18" customHeight="1">
      <c r="A14" s="23"/>
      <c r="B14" s="44" t="s">
        <v>51</v>
      </c>
      <c r="C14" s="45"/>
      <c r="D14" s="409"/>
      <c r="E14" s="409"/>
      <c r="F14" s="46"/>
      <c r="G14" s="46"/>
      <c r="H14" s="45"/>
      <c r="I14" s="47"/>
      <c r="J14" s="48" t="s">
        <v>52</v>
      </c>
      <c r="K14" s="49"/>
      <c r="L14" s="46"/>
      <c r="M14" s="46"/>
      <c r="N14" s="50"/>
    </row>
    <row r="15" spans="1:14" ht="14.25" customHeight="1" thickBot="1">
      <c r="A15" s="23"/>
      <c r="B15" s="51"/>
      <c r="C15" s="52"/>
      <c r="D15" s="53"/>
      <c r="E15" s="53"/>
      <c r="F15" s="53"/>
      <c r="G15" s="53"/>
      <c r="H15" s="52"/>
      <c r="I15" s="53"/>
      <c r="J15" s="52"/>
      <c r="K15" s="53"/>
      <c r="L15" s="410"/>
      <c r="M15" s="410"/>
      <c r="N15" s="411"/>
    </row>
    <row r="16" spans="1:14" ht="8.4499999999999993" customHeight="1">
      <c r="A16" s="23"/>
      <c r="B16" s="54"/>
      <c r="C16" s="55"/>
      <c r="D16" s="55"/>
      <c r="E16" s="55"/>
      <c r="F16" s="55"/>
      <c r="G16" s="55"/>
      <c r="H16" s="55"/>
      <c r="I16" s="55"/>
      <c r="J16" s="55"/>
      <c r="K16" s="55"/>
      <c r="L16" s="55"/>
      <c r="M16" s="55"/>
      <c r="N16" s="56"/>
    </row>
    <row r="17" spans="1:14" s="64" customFormat="1" ht="18" customHeight="1">
      <c r="A17" s="57"/>
      <c r="B17" s="58" t="s">
        <v>53</v>
      </c>
      <c r="C17" s="59"/>
      <c r="D17" s="60" t="s">
        <v>54</v>
      </c>
      <c r="E17" s="61"/>
      <c r="F17" s="62"/>
      <c r="G17" s="62"/>
      <c r="H17" s="62"/>
      <c r="I17" s="62"/>
      <c r="J17" s="62"/>
      <c r="K17" s="62"/>
      <c r="L17" s="62"/>
      <c r="M17" s="62"/>
      <c r="N17" s="63"/>
    </row>
    <row r="18" spans="1:14" s="64" customFormat="1" ht="24" customHeight="1">
      <c r="A18" s="57"/>
      <c r="B18" s="65" t="s">
        <v>55</v>
      </c>
      <c r="C18" s="66"/>
      <c r="D18" s="67"/>
      <c r="E18" s="67"/>
      <c r="F18" s="67"/>
      <c r="G18" s="67"/>
      <c r="H18" s="67"/>
      <c r="I18" s="67"/>
      <c r="J18" s="67"/>
      <c r="K18" s="67"/>
      <c r="L18" s="67"/>
      <c r="M18" s="67"/>
      <c r="N18" s="63"/>
    </row>
    <row r="19" spans="1:14" s="64" customFormat="1" ht="20.25" customHeight="1">
      <c r="A19" s="57"/>
      <c r="B19" s="68"/>
      <c r="C19" s="66"/>
      <c r="D19" s="69"/>
      <c r="E19" s="67"/>
      <c r="F19" s="67"/>
      <c r="G19" s="67"/>
      <c r="H19" s="67"/>
      <c r="I19" s="67"/>
      <c r="J19" s="67"/>
      <c r="K19" s="67"/>
      <c r="L19" s="67"/>
      <c r="M19" s="67"/>
      <c r="N19" s="63"/>
    </row>
    <row r="20" spans="1:14" s="64" customFormat="1" ht="11.25" customHeight="1">
      <c r="A20" s="57"/>
      <c r="B20" s="68"/>
      <c r="C20" s="66"/>
      <c r="D20" s="70"/>
      <c r="E20" s="70"/>
      <c r="F20" s="70"/>
      <c r="G20" s="70"/>
      <c r="H20" s="70"/>
      <c r="I20" s="70"/>
      <c r="J20" s="70"/>
      <c r="K20" s="70"/>
      <c r="L20" s="70"/>
      <c r="M20" s="70"/>
      <c r="N20" s="71"/>
    </row>
    <row r="21" spans="1:14" s="64" customFormat="1">
      <c r="A21" s="57"/>
      <c r="B21" s="68" t="s">
        <v>56</v>
      </c>
      <c r="C21" s="72"/>
      <c r="D21" s="67"/>
      <c r="E21" s="67"/>
      <c r="F21" s="67"/>
      <c r="G21" s="67"/>
      <c r="H21" s="67"/>
      <c r="I21" s="61"/>
      <c r="J21" s="73" t="s">
        <v>57</v>
      </c>
      <c r="K21" s="67"/>
      <c r="L21" s="67"/>
      <c r="M21" s="67"/>
      <c r="N21" s="71"/>
    </row>
    <row r="22" spans="1:14" s="64" customFormat="1">
      <c r="A22" s="57"/>
      <c r="B22" s="68"/>
      <c r="C22" s="66"/>
      <c r="D22" s="70"/>
      <c r="E22" s="70"/>
      <c r="F22" s="70"/>
      <c r="G22" s="70"/>
      <c r="H22" s="70"/>
      <c r="I22" s="70"/>
      <c r="J22" s="70"/>
      <c r="K22" s="70"/>
      <c r="L22" s="70"/>
      <c r="M22" s="70"/>
      <c r="N22" s="71"/>
    </row>
    <row r="23" spans="1:14" s="64" customFormat="1">
      <c r="A23" s="57"/>
      <c r="B23" s="68" t="s">
        <v>58</v>
      </c>
      <c r="C23" s="72"/>
      <c r="D23" s="67"/>
      <c r="E23" s="67"/>
      <c r="F23" s="67"/>
      <c r="G23" s="67"/>
      <c r="H23" s="67"/>
      <c r="I23" s="67"/>
      <c r="J23" s="67"/>
      <c r="K23" s="67"/>
      <c r="L23" s="67"/>
      <c r="M23" s="67"/>
      <c r="N23" s="74"/>
    </row>
    <row r="24" spans="1:14" s="64" customFormat="1">
      <c r="A24" s="57"/>
      <c r="B24" s="68"/>
      <c r="C24" s="66"/>
      <c r="D24" s="70"/>
      <c r="E24" s="70"/>
      <c r="F24" s="70"/>
      <c r="G24" s="70"/>
      <c r="H24" s="70"/>
      <c r="I24" s="70"/>
      <c r="J24" s="70"/>
      <c r="K24" s="70"/>
      <c r="L24" s="70"/>
      <c r="M24" s="70"/>
      <c r="N24" s="71"/>
    </row>
    <row r="25" spans="1:14" s="64" customFormat="1">
      <c r="A25" s="57"/>
      <c r="B25" s="68" t="s">
        <v>59</v>
      </c>
      <c r="C25" s="72"/>
      <c r="D25" s="67"/>
      <c r="E25" s="67"/>
      <c r="F25" s="67"/>
      <c r="G25" s="67"/>
      <c r="H25" s="67"/>
      <c r="I25" s="67"/>
      <c r="J25" s="67"/>
      <c r="K25" s="75" t="s">
        <v>53</v>
      </c>
      <c r="L25" s="76"/>
      <c r="M25" s="77" t="s">
        <v>54</v>
      </c>
      <c r="N25" s="78" t="s">
        <v>60</v>
      </c>
    </row>
    <row r="26" spans="1:14" s="64" customFormat="1" ht="12" customHeight="1">
      <c r="A26" s="57"/>
      <c r="B26" s="68"/>
      <c r="C26" s="66"/>
      <c r="D26" s="70"/>
      <c r="E26" s="70"/>
      <c r="F26" s="70"/>
      <c r="G26" s="70"/>
      <c r="H26" s="70"/>
      <c r="I26" s="70"/>
      <c r="J26" s="70"/>
      <c r="K26" s="70"/>
      <c r="L26" s="70"/>
      <c r="M26" s="70"/>
      <c r="N26" s="71"/>
    </row>
    <row r="27" spans="1:14" s="64" customFormat="1">
      <c r="A27" s="57"/>
      <c r="B27" s="68" t="s">
        <v>61</v>
      </c>
      <c r="C27" s="66"/>
      <c r="D27" s="70"/>
      <c r="E27" s="70"/>
      <c r="F27" s="70"/>
      <c r="G27" s="70"/>
      <c r="H27" s="61"/>
      <c r="I27" s="79" t="s">
        <v>62</v>
      </c>
      <c r="J27" s="79" t="s">
        <v>62</v>
      </c>
      <c r="K27" s="62"/>
      <c r="L27" s="70"/>
      <c r="M27" s="70"/>
      <c r="N27" s="71"/>
    </row>
    <row r="28" spans="1:14" s="64" customFormat="1">
      <c r="A28" s="57"/>
      <c r="B28" s="68"/>
      <c r="C28" s="66"/>
      <c r="D28" s="70"/>
      <c r="E28" s="70"/>
      <c r="F28" s="62" t="s">
        <v>63</v>
      </c>
      <c r="G28" s="80"/>
      <c r="H28" s="81" t="s">
        <v>39</v>
      </c>
      <c r="I28" s="81" t="s">
        <v>40</v>
      </c>
      <c r="J28" s="82" t="s">
        <v>41</v>
      </c>
      <c r="K28" s="62"/>
      <c r="L28" s="70"/>
      <c r="M28" s="70"/>
      <c r="N28" s="71"/>
    </row>
    <row r="29" spans="1:14" ht="4.5" customHeight="1" thickBot="1">
      <c r="A29" s="23"/>
      <c r="B29" s="83"/>
      <c r="C29" s="84"/>
      <c r="D29" s="84"/>
      <c r="E29" s="84"/>
      <c r="F29" s="84"/>
      <c r="G29" s="84"/>
      <c r="H29" s="84"/>
      <c r="I29" s="84"/>
      <c r="J29" s="84"/>
      <c r="K29" s="84"/>
      <c r="L29" s="84"/>
      <c r="M29" s="84"/>
      <c r="N29" s="85"/>
    </row>
    <row r="30" spans="1:14" s="64" customFormat="1" ht="25.5" customHeight="1" thickBot="1">
      <c r="A30" s="86"/>
      <c r="B30" s="429" t="s">
        <v>64</v>
      </c>
      <c r="C30" s="430"/>
      <c r="D30" s="430"/>
      <c r="E30" s="430"/>
      <c r="F30" s="430"/>
      <c r="G30" s="430"/>
      <c r="H30" s="430"/>
      <c r="I30" s="430"/>
      <c r="J30" s="430"/>
      <c r="K30" s="430"/>
      <c r="L30" s="430"/>
      <c r="M30" s="430"/>
      <c r="N30" s="431"/>
    </row>
    <row r="31" spans="1:14" ht="5.25" customHeight="1" thickBot="1">
      <c r="A31" s="17"/>
      <c r="B31" s="87"/>
      <c r="C31" s="88"/>
      <c r="D31" s="88"/>
      <c r="E31" s="88"/>
      <c r="F31" s="88"/>
      <c r="G31" s="88"/>
      <c r="H31" s="88"/>
      <c r="I31" s="88"/>
      <c r="J31" s="88"/>
      <c r="K31" s="88"/>
      <c r="L31" s="88"/>
      <c r="M31" s="88"/>
      <c r="N31" s="89"/>
    </row>
    <row r="32" spans="1:14" ht="25.5" customHeight="1">
      <c r="A32" s="17"/>
      <c r="B32" s="90" t="s">
        <v>65</v>
      </c>
      <c r="C32" s="362" t="s">
        <v>3</v>
      </c>
      <c r="D32" s="362"/>
      <c r="E32" s="362"/>
      <c r="F32" s="362"/>
      <c r="G32" s="362"/>
      <c r="H32" s="362"/>
      <c r="I32" s="362"/>
      <c r="J32" s="401" t="s">
        <v>66</v>
      </c>
      <c r="K32" s="401"/>
      <c r="L32" s="402" t="s">
        <v>4</v>
      </c>
      <c r="M32" s="402"/>
      <c r="N32" s="91" t="s">
        <v>5</v>
      </c>
    </row>
    <row r="33" spans="1:14" ht="33" customHeight="1" thickBot="1">
      <c r="A33" s="23"/>
      <c r="B33" s="92" t="s">
        <v>15</v>
      </c>
      <c r="C33" s="403" t="s">
        <v>130</v>
      </c>
      <c r="D33" s="403"/>
      <c r="E33" s="403"/>
      <c r="F33" s="403"/>
      <c r="G33" s="403"/>
      <c r="H33" s="403"/>
      <c r="I33" s="403"/>
      <c r="J33" s="403"/>
      <c r="K33" s="403"/>
      <c r="L33" s="403" t="s">
        <v>12</v>
      </c>
      <c r="M33" s="403"/>
      <c r="N33" s="93"/>
    </row>
    <row r="34" spans="1:14" ht="4.5" customHeight="1">
      <c r="A34" s="17"/>
      <c r="B34" s="94"/>
      <c r="C34" s="95"/>
      <c r="D34" s="95"/>
      <c r="E34" s="95"/>
      <c r="F34" s="95"/>
      <c r="G34" s="95"/>
      <c r="H34" s="95"/>
      <c r="I34" s="95"/>
      <c r="J34" s="95"/>
      <c r="K34" s="95"/>
      <c r="L34" s="95"/>
      <c r="M34" s="95"/>
      <c r="N34" s="96"/>
    </row>
    <row r="35" spans="1:14" ht="19.899999999999999" customHeight="1">
      <c r="A35" s="17"/>
      <c r="B35" s="336" t="s">
        <v>67</v>
      </c>
      <c r="C35" s="337"/>
      <c r="D35" s="337"/>
      <c r="E35" s="337"/>
      <c r="F35" s="337"/>
      <c r="G35" s="337"/>
      <c r="H35" s="337"/>
      <c r="I35" s="337"/>
      <c r="J35" s="337"/>
      <c r="K35" s="337"/>
      <c r="L35" s="337"/>
      <c r="M35" s="337"/>
      <c r="N35" s="338"/>
    </row>
    <row r="36" spans="1:14" ht="5.25" customHeight="1" thickBot="1">
      <c r="A36" s="17"/>
      <c r="B36" s="398"/>
      <c r="C36" s="399"/>
      <c r="D36" s="399"/>
      <c r="E36" s="399"/>
      <c r="F36" s="399"/>
      <c r="G36" s="399"/>
      <c r="H36" s="399"/>
      <c r="I36" s="399"/>
      <c r="J36" s="399"/>
      <c r="K36" s="399"/>
      <c r="L36" s="399"/>
      <c r="M36" s="399"/>
      <c r="N36" s="400"/>
    </row>
    <row r="37" spans="1:14" ht="21" customHeight="1">
      <c r="A37" s="17"/>
      <c r="B37" s="97" t="s">
        <v>31</v>
      </c>
      <c r="C37" s="362" t="s">
        <v>3</v>
      </c>
      <c r="D37" s="362"/>
      <c r="E37" s="362"/>
      <c r="F37" s="362"/>
      <c r="G37" s="362"/>
      <c r="H37" s="362"/>
      <c r="I37" s="362"/>
      <c r="J37" s="98" t="s">
        <v>68</v>
      </c>
      <c r="K37" s="98" t="s">
        <v>69</v>
      </c>
      <c r="L37" s="362" t="s">
        <v>70</v>
      </c>
      <c r="M37" s="362"/>
      <c r="N37" s="99" t="s">
        <v>71</v>
      </c>
    </row>
    <row r="38" spans="1:14" ht="32.25" customHeight="1">
      <c r="A38" s="226"/>
      <c r="B38" s="100" t="s">
        <v>129</v>
      </c>
      <c r="C38" s="391" t="s">
        <v>128</v>
      </c>
      <c r="D38" s="391"/>
      <c r="E38" s="391"/>
      <c r="F38" s="391"/>
      <c r="G38" s="391"/>
      <c r="H38" s="391"/>
      <c r="I38" s="391"/>
      <c r="J38" s="101"/>
      <c r="K38" s="102">
        <f>VLOOKUP(B38,[46]EQUIPOS!$C$6:$G$137,5,0)</f>
        <v>8942.3663833786086</v>
      </c>
      <c r="L38" s="467">
        <f>1/2.737</f>
        <v>0.36536353671903543</v>
      </c>
      <c r="M38" s="467"/>
      <c r="N38" s="103">
        <f t="shared" ref="N38:N51" si="0">K38*L38</f>
        <v>3267.2146084686183</v>
      </c>
    </row>
    <row r="39" spans="1:14">
      <c r="A39" s="226"/>
      <c r="B39" s="104"/>
      <c r="C39" s="385"/>
      <c r="D39" s="385"/>
      <c r="E39" s="385"/>
      <c r="F39" s="385"/>
      <c r="G39" s="385"/>
      <c r="H39" s="385"/>
      <c r="I39" s="385"/>
      <c r="J39" s="105"/>
      <c r="K39" s="106"/>
      <c r="L39" s="397"/>
      <c r="M39" s="397"/>
      <c r="N39" s="103">
        <f t="shared" si="0"/>
        <v>0</v>
      </c>
    </row>
    <row r="40" spans="1:14">
      <c r="A40" s="226"/>
      <c r="B40" s="104"/>
      <c r="C40" s="385"/>
      <c r="D40" s="385"/>
      <c r="E40" s="385"/>
      <c r="F40" s="385"/>
      <c r="G40" s="385"/>
      <c r="H40" s="385"/>
      <c r="I40" s="385"/>
      <c r="J40" s="105"/>
      <c r="K40" s="106"/>
      <c r="L40" s="395"/>
      <c r="M40" s="395"/>
      <c r="N40" s="103">
        <f t="shared" si="0"/>
        <v>0</v>
      </c>
    </row>
    <row r="41" spans="1:14">
      <c r="A41" s="226"/>
      <c r="B41" s="104"/>
      <c r="C41" s="385"/>
      <c r="D41" s="385"/>
      <c r="E41" s="385"/>
      <c r="F41" s="385"/>
      <c r="G41" s="385"/>
      <c r="H41" s="385"/>
      <c r="I41" s="385"/>
      <c r="J41" s="105"/>
      <c r="K41" s="106"/>
      <c r="L41" s="395"/>
      <c r="M41" s="395"/>
      <c r="N41" s="103">
        <f t="shared" si="0"/>
        <v>0</v>
      </c>
    </row>
    <row r="42" spans="1:14">
      <c r="A42" s="226"/>
      <c r="B42" s="104"/>
      <c r="C42" s="385"/>
      <c r="D42" s="385"/>
      <c r="E42" s="385"/>
      <c r="F42" s="385"/>
      <c r="G42" s="385"/>
      <c r="H42" s="385"/>
      <c r="I42" s="385"/>
      <c r="J42" s="105"/>
      <c r="K42" s="106"/>
      <c r="L42" s="395"/>
      <c r="M42" s="395"/>
      <c r="N42" s="103">
        <f t="shared" si="0"/>
        <v>0</v>
      </c>
    </row>
    <row r="43" spans="1:14">
      <c r="A43" s="226"/>
      <c r="B43" s="104"/>
      <c r="C43" s="385"/>
      <c r="D43" s="385"/>
      <c r="E43" s="385"/>
      <c r="F43" s="385"/>
      <c r="G43" s="385"/>
      <c r="H43" s="385"/>
      <c r="I43" s="385"/>
      <c r="J43" s="105"/>
      <c r="K43" s="106"/>
      <c r="L43" s="395"/>
      <c r="M43" s="395"/>
      <c r="N43" s="103">
        <f t="shared" si="0"/>
        <v>0</v>
      </c>
    </row>
    <row r="44" spans="1:14">
      <c r="A44" s="226"/>
      <c r="B44" s="104"/>
      <c r="C44" s="385"/>
      <c r="D44" s="385"/>
      <c r="E44" s="385"/>
      <c r="F44" s="385"/>
      <c r="G44" s="385"/>
      <c r="H44" s="385"/>
      <c r="I44" s="385"/>
      <c r="J44" s="105"/>
      <c r="K44" s="106"/>
      <c r="L44" s="395"/>
      <c r="M44" s="395"/>
      <c r="N44" s="103">
        <f t="shared" si="0"/>
        <v>0</v>
      </c>
    </row>
    <row r="45" spans="1:14">
      <c r="A45" s="226"/>
      <c r="B45" s="104"/>
      <c r="C45" s="385"/>
      <c r="D45" s="385"/>
      <c r="E45" s="385"/>
      <c r="F45" s="385"/>
      <c r="G45" s="385"/>
      <c r="H45" s="385"/>
      <c r="I45" s="385"/>
      <c r="J45" s="105"/>
      <c r="K45" s="106"/>
      <c r="L45" s="395"/>
      <c r="M45" s="395"/>
      <c r="N45" s="103">
        <f t="shared" si="0"/>
        <v>0</v>
      </c>
    </row>
    <row r="46" spans="1:14">
      <c r="A46" s="226"/>
      <c r="B46" s="104"/>
      <c r="C46" s="385"/>
      <c r="D46" s="385"/>
      <c r="E46" s="385"/>
      <c r="F46" s="385"/>
      <c r="G46" s="385"/>
      <c r="H46" s="385"/>
      <c r="I46" s="385"/>
      <c r="J46" s="105"/>
      <c r="K46" s="106"/>
      <c r="L46" s="395"/>
      <c r="M46" s="395"/>
      <c r="N46" s="103">
        <f t="shared" si="0"/>
        <v>0</v>
      </c>
    </row>
    <row r="47" spans="1:14">
      <c r="A47" s="226"/>
      <c r="B47" s="104"/>
      <c r="C47" s="385"/>
      <c r="D47" s="385"/>
      <c r="E47" s="385"/>
      <c r="F47" s="385"/>
      <c r="G47" s="385"/>
      <c r="H47" s="385"/>
      <c r="I47" s="385"/>
      <c r="J47" s="105"/>
      <c r="K47" s="106"/>
      <c r="L47" s="395"/>
      <c r="M47" s="395"/>
      <c r="N47" s="103">
        <f t="shared" si="0"/>
        <v>0</v>
      </c>
    </row>
    <row r="48" spans="1:14">
      <c r="A48" s="226"/>
      <c r="B48" s="104"/>
      <c r="C48" s="385"/>
      <c r="D48" s="385"/>
      <c r="E48" s="385"/>
      <c r="F48" s="385"/>
      <c r="G48" s="385"/>
      <c r="H48" s="385"/>
      <c r="I48" s="385"/>
      <c r="J48" s="105"/>
      <c r="K48" s="106"/>
      <c r="L48" s="395"/>
      <c r="M48" s="395"/>
      <c r="N48" s="103">
        <f t="shared" si="0"/>
        <v>0</v>
      </c>
    </row>
    <row r="49" spans="1:14">
      <c r="A49" s="23"/>
      <c r="B49" s="104"/>
      <c r="C49" s="385"/>
      <c r="D49" s="385"/>
      <c r="E49" s="385"/>
      <c r="F49" s="385"/>
      <c r="G49" s="385"/>
      <c r="H49" s="385"/>
      <c r="I49" s="385"/>
      <c r="J49" s="105"/>
      <c r="K49" s="106"/>
      <c r="L49" s="395"/>
      <c r="M49" s="395"/>
      <c r="N49" s="103">
        <f t="shared" si="0"/>
        <v>0</v>
      </c>
    </row>
    <row r="50" spans="1:14">
      <c r="A50" s="23"/>
      <c r="B50" s="104"/>
      <c r="C50" s="385"/>
      <c r="D50" s="385"/>
      <c r="E50" s="385"/>
      <c r="F50" s="385"/>
      <c r="G50" s="385"/>
      <c r="H50" s="385"/>
      <c r="I50" s="385"/>
      <c r="J50" s="105"/>
      <c r="K50" s="106"/>
      <c r="L50" s="395"/>
      <c r="M50" s="395"/>
      <c r="N50" s="103">
        <f t="shared" si="0"/>
        <v>0</v>
      </c>
    </row>
    <row r="51" spans="1:14">
      <c r="A51" s="23"/>
      <c r="B51" s="107"/>
      <c r="C51" s="385"/>
      <c r="D51" s="385"/>
      <c r="E51" s="385"/>
      <c r="F51" s="385"/>
      <c r="G51" s="385"/>
      <c r="H51" s="385"/>
      <c r="I51" s="385"/>
      <c r="J51" s="105"/>
      <c r="K51" s="106"/>
      <c r="L51" s="395"/>
      <c r="M51" s="395"/>
      <c r="N51" s="103">
        <f t="shared" si="0"/>
        <v>0</v>
      </c>
    </row>
    <row r="52" spans="1:14" ht="15.75" customHeight="1" thickBot="1">
      <c r="A52" s="23"/>
      <c r="B52" s="108"/>
      <c r="C52" s="461" t="s">
        <v>75</v>
      </c>
      <c r="D52" s="461"/>
      <c r="E52" s="461"/>
      <c r="F52" s="461"/>
      <c r="G52" s="461"/>
      <c r="H52" s="461"/>
      <c r="I52" s="461"/>
      <c r="J52" s="109"/>
      <c r="K52" s="110"/>
      <c r="L52" s="396">
        <v>0.05</v>
      </c>
      <c r="M52" s="396"/>
      <c r="N52" s="201">
        <f>L52*N98</f>
        <v>519.74294323809522</v>
      </c>
    </row>
    <row r="53" spans="1:14" ht="15" thickBot="1">
      <c r="A53" s="17"/>
      <c r="B53" s="372" t="s">
        <v>76</v>
      </c>
      <c r="C53" s="373"/>
      <c r="D53" s="373"/>
      <c r="E53" s="373"/>
      <c r="F53" s="373"/>
      <c r="G53" s="373"/>
      <c r="H53" s="373"/>
      <c r="I53" s="373"/>
      <c r="J53" s="373"/>
      <c r="K53" s="373"/>
      <c r="L53" s="373"/>
      <c r="M53" s="374"/>
      <c r="N53" s="112">
        <f>SUM(N38:N52)</f>
        <v>3786.9575517067133</v>
      </c>
    </row>
    <row r="54" spans="1:14" ht="3" customHeight="1">
      <c r="A54" s="17"/>
      <c r="B54" s="113"/>
      <c r="C54" s="88"/>
      <c r="D54" s="88"/>
      <c r="E54" s="88"/>
      <c r="F54" s="88"/>
      <c r="G54" s="88"/>
      <c r="H54" s="88"/>
      <c r="I54" s="88"/>
      <c r="J54" s="88"/>
      <c r="K54" s="88"/>
      <c r="L54" s="88"/>
      <c r="M54" s="88"/>
      <c r="N54" s="89"/>
    </row>
    <row r="55" spans="1:14" ht="19.899999999999999" customHeight="1">
      <c r="A55" s="17"/>
      <c r="B55" s="378" t="s">
        <v>77</v>
      </c>
      <c r="C55" s="379"/>
      <c r="D55" s="379"/>
      <c r="E55" s="379"/>
      <c r="F55" s="379"/>
      <c r="G55" s="379"/>
      <c r="H55" s="379"/>
      <c r="I55" s="379"/>
      <c r="J55" s="379"/>
      <c r="K55" s="379"/>
      <c r="L55" s="379"/>
      <c r="M55" s="379"/>
      <c r="N55" s="380"/>
    </row>
    <row r="56" spans="1:14" ht="6.75" customHeight="1" thickBot="1">
      <c r="A56" s="17"/>
      <c r="B56" s="388"/>
      <c r="C56" s="389"/>
      <c r="D56" s="389"/>
      <c r="E56" s="389"/>
      <c r="F56" s="389"/>
      <c r="G56" s="389"/>
      <c r="H56" s="389"/>
      <c r="I56" s="389"/>
      <c r="J56" s="389"/>
      <c r="K56" s="389"/>
      <c r="L56" s="389"/>
      <c r="M56" s="389"/>
      <c r="N56" s="390"/>
    </row>
    <row r="57" spans="1:14" ht="21" customHeight="1">
      <c r="A57" s="17"/>
      <c r="B57" s="97" t="s">
        <v>31</v>
      </c>
      <c r="C57" s="362" t="s">
        <v>3</v>
      </c>
      <c r="D57" s="362"/>
      <c r="E57" s="362"/>
      <c r="F57" s="362"/>
      <c r="G57" s="362"/>
      <c r="H57" s="362"/>
      <c r="I57" s="362"/>
      <c r="J57" s="98" t="s">
        <v>4</v>
      </c>
      <c r="K57" s="98" t="s">
        <v>5</v>
      </c>
      <c r="L57" s="362" t="s">
        <v>78</v>
      </c>
      <c r="M57" s="362"/>
      <c r="N57" s="99" t="s">
        <v>71</v>
      </c>
    </row>
    <row r="58" spans="1:14">
      <c r="A58" s="225"/>
      <c r="B58" s="100" t="s">
        <v>127</v>
      </c>
      <c r="C58" s="391" t="s">
        <v>126</v>
      </c>
      <c r="D58" s="391"/>
      <c r="E58" s="391"/>
      <c r="F58" s="391"/>
      <c r="G58" s="391"/>
      <c r="H58" s="391"/>
      <c r="I58" s="391"/>
      <c r="J58" s="114" t="s">
        <v>12</v>
      </c>
      <c r="K58" s="115">
        <v>1.3</v>
      </c>
      <c r="L58" s="468">
        <f>VLOOKUP(B58,[46]MATERIALES!$C$6:$F$373,4,0)</f>
        <v>20232.336431929732</v>
      </c>
      <c r="M58" s="469"/>
      <c r="N58" s="103">
        <f t="shared" ref="N58:N72" si="1">K58*L58</f>
        <v>26302.037361508654</v>
      </c>
    </row>
    <row r="59" spans="1:14">
      <c r="A59" s="225"/>
      <c r="B59" s="104" t="s">
        <v>125</v>
      </c>
      <c r="C59" s="385" t="s">
        <v>124</v>
      </c>
      <c r="D59" s="385"/>
      <c r="E59" s="385"/>
      <c r="F59" s="385"/>
      <c r="G59" s="385"/>
      <c r="H59" s="385"/>
      <c r="I59" s="385"/>
      <c r="J59" s="116" t="s">
        <v>123</v>
      </c>
      <c r="K59" s="117">
        <v>45</v>
      </c>
      <c r="L59" s="465">
        <f>VLOOKUP(B59,[46]MATERIALES!$C$6:$F$373,4,0)</f>
        <v>53.11283274124979</v>
      </c>
      <c r="M59" s="466"/>
      <c r="N59" s="103">
        <f t="shared" si="1"/>
        <v>2390.0774733562407</v>
      </c>
    </row>
    <row r="60" spans="1:14">
      <c r="A60" s="225"/>
      <c r="B60" s="104"/>
      <c r="C60" s="385"/>
      <c r="D60" s="385"/>
      <c r="E60" s="385"/>
      <c r="F60" s="385"/>
      <c r="G60" s="385"/>
      <c r="H60" s="385"/>
      <c r="I60" s="385"/>
      <c r="J60" s="116"/>
      <c r="K60" s="117"/>
      <c r="L60" s="465"/>
      <c r="M60" s="466"/>
      <c r="N60" s="103">
        <f t="shared" si="1"/>
        <v>0</v>
      </c>
    </row>
    <row r="61" spans="1:14">
      <c r="A61" s="225"/>
      <c r="B61" s="104"/>
      <c r="C61" s="385"/>
      <c r="D61" s="385"/>
      <c r="E61" s="385"/>
      <c r="F61" s="385"/>
      <c r="G61" s="385"/>
      <c r="H61" s="385"/>
      <c r="I61" s="385"/>
      <c r="J61" s="116"/>
      <c r="K61" s="117"/>
      <c r="L61" s="465"/>
      <c r="M61" s="466"/>
      <c r="N61" s="103">
        <f t="shared" si="1"/>
        <v>0</v>
      </c>
    </row>
    <row r="62" spans="1:14">
      <c r="A62" s="225"/>
      <c r="B62" s="104"/>
      <c r="C62" s="385"/>
      <c r="D62" s="385"/>
      <c r="E62" s="385"/>
      <c r="F62" s="385"/>
      <c r="G62" s="385"/>
      <c r="H62" s="385"/>
      <c r="I62" s="385"/>
      <c r="J62" s="116"/>
      <c r="K62" s="117"/>
      <c r="L62" s="465"/>
      <c r="M62" s="466"/>
      <c r="N62" s="103">
        <f t="shared" si="1"/>
        <v>0</v>
      </c>
    </row>
    <row r="63" spans="1:14">
      <c r="A63" s="225"/>
      <c r="B63" s="104"/>
      <c r="C63" s="385"/>
      <c r="D63" s="385"/>
      <c r="E63" s="385"/>
      <c r="F63" s="385"/>
      <c r="G63" s="385"/>
      <c r="H63" s="385"/>
      <c r="I63" s="385"/>
      <c r="J63" s="116"/>
      <c r="K63" s="117"/>
      <c r="L63" s="465"/>
      <c r="M63" s="466"/>
      <c r="N63" s="103">
        <f t="shared" si="1"/>
        <v>0</v>
      </c>
    </row>
    <row r="64" spans="1:14">
      <c r="A64" s="225"/>
      <c r="B64" s="104"/>
      <c r="C64" s="385"/>
      <c r="D64" s="385"/>
      <c r="E64" s="385"/>
      <c r="F64" s="385"/>
      <c r="G64" s="385"/>
      <c r="H64" s="385"/>
      <c r="I64" s="385"/>
      <c r="J64" s="116"/>
      <c r="K64" s="117"/>
      <c r="L64" s="465"/>
      <c r="M64" s="466"/>
      <c r="N64" s="103">
        <f t="shared" si="1"/>
        <v>0</v>
      </c>
    </row>
    <row r="65" spans="1:14">
      <c r="A65" s="225"/>
      <c r="B65" s="104"/>
      <c r="C65" s="385"/>
      <c r="D65" s="385"/>
      <c r="E65" s="385"/>
      <c r="F65" s="385"/>
      <c r="G65" s="385"/>
      <c r="H65" s="385"/>
      <c r="I65" s="385"/>
      <c r="J65" s="116"/>
      <c r="K65" s="117"/>
      <c r="L65" s="465"/>
      <c r="M65" s="466"/>
      <c r="N65" s="103">
        <f t="shared" si="1"/>
        <v>0</v>
      </c>
    </row>
    <row r="66" spans="1:14">
      <c r="A66" s="225"/>
      <c r="B66" s="104"/>
      <c r="C66" s="385"/>
      <c r="D66" s="385"/>
      <c r="E66" s="385"/>
      <c r="F66" s="385"/>
      <c r="G66" s="385"/>
      <c r="H66" s="385"/>
      <c r="I66" s="385"/>
      <c r="J66" s="116"/>
      <c r="K66" s="117"/>
      <c r="L66" s="465"/>
      <c r="M66" s="466"/>
      <c r="N66" s="103">
        <f t="shared" si="1"/>
        <v>0</v>
      </c>
    </row>
    <row r="67" spans="1:14">
      <c r="A67" s="225"/>
      <c r="B67" s="104"/>
      <c r="C67" s="385"/>
      <c r="D67" s="385"/>
      <c r="E67" s="385"/>
      <c r="F67" s="385"/>
      <c r="G67" s="385"/>
      <c r="H67" s="385"/>
      <c r="I67" s="385"/>
      <c r="J67" s="116"/>
      <c r="K67" s="117"/>
      <c r="L67" s="465"/>
      <c r="M67" s="466"/>
      <c r="N67" s="103">
        <f t="shared" si="1"/>
        <v>0</v>
      </c>
    </row>
    <row r="68" spans="1:14">
      <c r="A68" s="225"/>
      <c r="B68" s="104"/>
      <c r="C68" s="385"/>
      <c r="D68" s="385"/>
      <c r="E68" s="385"/>
      <c r="F68" s="385"/>
      <c r="G68" s="385"/>
      <c r="H68" s="385"/>
      <c r="I68" s="385"/>
      <c r="J68" s="116"/>
      <c r="K68" s="117"/>
      <c r="L68" s="465"/>
      <c r="M68" s="466"/>
      <c r="N68" s="103">
        <f t="shared" si="1"/>
        <v>0</v>
      </c>
    </row>
    <row r="69" spans="1:14">
      <c r="A69" s="225"/>
      <c r="B69" s="104"/>
      <c r="C69" s="385"/>
      <c r="D69" s="385"/>
      <c r="E69" s="385"/>
      <c r="F69" s="385"/>
      <c r="G69" s="385"/>
      <c r="H69" s="385"/>
      <c r="I69" s="385"/>
      <c r="J69" s="116"/>
      <c r="K69" s="117"/>
      <c r="L69" s="465"/>
      <c r="M69" s="466"/>
      <c r="N69" s="103">
        <f t="shared" si="1"/>
        <v>0</v>
      </c>
    </row>
    <row r="70" spans="1:14">
      <c r="A70" s="225"/>
      <c r="B70" s="104"/>
      <c r="C70" s="385"/>
      <c r="D70" s="385"/>
      <c r="E70" s="385"/>
      <c r="F70" s="385"/>
      <c r="G70" s="385"/>
      <c r="H70" s="385"/>
      <c r="I70" s="385"/>
      <c r="J70" s="116"/>
      <c r="K70" s="117"/>
      <c r="L70" s="465"/>
      <c r="M70" s="466"/>
      <c r="N70" s="103">
        <f t="shared" si="1"/>
        <v>0</v>
      </c>
    </row>
    <row r="71" spans="1:14">
      <c r="A71" s="225"/>
      <c r="B71" s="104"/>
      <c r="C71" s="385"/>
      <c r="D71" s="385"/>
      <c r="E71" s="385"/>
      <c r="F71" s="385"/>
      <c r="G71" s="385"/>
      <c r="H71" s="385"/>
      <c r="I71" s="385"/>
      <c r="J71" s="116"/>
      <c r="K71" s="117"/>
      <c r="L71" s="465"/>
      <c r="M71" s="466"/>
      <c r="N71" s="103">
        <f t="shared" si="1"/>
        <v>0</v>
      </c>
    </row>
    <row r="72" spans="1:14" ht="15.75" customHeight="1" thickBot="1">
      <c r="A72" s="23"/>
      <c r="B72" s="118"/>
      <c r="C72" s="375"/>
      <c r="D72" s="375"/>
      <c r="E72" s="375"/>
      <c r="F72" s="375"/>
      <c r="G72" s="375"/>
      <c r="H72" s="375"/>
      <c r="I72" s="375"/>
      <c r="J72" s="109"/>
      <c r="K72" s="119"/>
      <c r="L72" s="470"/>
      <c r="M72" s="471"/>
      <c r="N72" s="120">
        <f t="shared" si="1"/>
        <v>0</v>
      </c>
    </row>
    <row r="73" spans="1:14" ht="15" thickBot="1">
      <c r="A73" s="17"/>
      <c r="B73" s="372" t="s">
        <v>76</v>
      </c>
      <c r="C73" s="373"/>
      <c r="D73" s="373"/>
      <c r="E73" s="373"/>
      <c r="F73" s="373"/>
      <c r="G73" s="373"/>
      <c r="H73" s="373"/>
      <c r="I73" s="373"/>
      <c r="J73" s="373"/>
      <c r="K73" s="373"/>
      <c r="L73" s="373"/>
      <c r="M73" s="374"/>
      <c r="N73" s="121">
        <f>SUM(N58:N72)</f>
        <v>28692.114834864893</v>
      </c>
    </row>
    <row r="74" spans="1:14" ht="4.5" customHeight="1">
      <c r="A74" s="17"/>
      <c r="B74" s="87"/>
      <c r="C74" s="88"/>
      <c r="D74" s="88"/>
      <c r="E74" s="88"/>
      <c r="F74" s="88"/>
      <c r="G74" s="88"/>
      <c r="H74" s="88"/>
      <c r="I74" s="88"/>
      <c r="J74" s="88"/>
      <c r="K74" s="88"/>
      <c r="L74" s="88"/>
      <c r="M74" s="88"/>
      <c r="N74" s="89"/>
    </row>
    <row r="75" spans="1:14" s="64" customFormat="1" ht="19.149999999999999" customHeight="1">
      <c r="A75" s="86"/>
      <c r="B75" s="378" t="s">
        <v>81</v>
      </c>
      <c r="C75" s="379"/>
      <c r="D75" s="379"/>
      <c r="E75" s="379"/>
      <c r="F75" s="379"/>
      <c r="G75" s="379"/>
      <c r="H75" s="379"/>
      <c r="I75" s="379"/>
      <c r="J75" s="379"/>
      <c r="K75" s="379"/>
      <c r="L75" s="379"/>
      <c r="M75" s="379"/>
      <c r="N75" s="380"/>
    </row>
    <row r="76" spans="1:14" ht="6.75" customHeight="1" thickBot="1">
      <c r="A76" s="17"/>
      <c r="B76" s="381"/>
      <c r="C76" s="382"/>
      <c r="D76" s="382"/>
      <c r="E76" s="382"/>
      <c r="F76" s="382"/>
      <c r="G76" s="382"/>
      <c r="H76" s="382"/>
      <c r="I76" s="382"/>
      <c r="J76" s="382"/>
      <c r="K76" s="382"/>
      <c r="L76" s="382"/>
      <c r="M76" s="382"/>
      <c r="N76" s="383"/>
    </row>
    <row r="77" spans="1:14" ht="21" customHeight="1">
      <c r="A77" s="17"/>
      <c r="B77" s="122" t="s">
        <v>31</v>
      </c>
      <c r="C77" s="384" t="s">
        <v>3</v>
      </c>
      <c r="D77" s="384"/>
      <c r="E77" s="384"/>
      <c r="F77" s="384"/>
      <c r="G77" s="384"/>
      <c r="H77" s="384"/>
      <c r="I77" s="123" t="s">
        <v>4</v>
      </c>
      <c r="J77" s="123" t="s">
        <v>82</v>
      </c>
      <c r="K77" s="123" t="s">
        <v>83</v>
      </c>
      <c r="L77" s="123" t="s">
        <v>84</v>
      </c>
      <c r="M77" s="123" t="s">
        <v>85</v>
      </c>
      <c r="N77" s="124" t="s">
        <v>71</v>
      </c>
    </row>
    <row r="78" spans="1:14">
      <c r="A78" s="23"/>
      <c r="B78" s="208" t="s">
        <v>122</v>
      </c>
      <c r="C78" s="454" t="s">
        <v>121</v>
      </c>
      <c r="D78" s="455"/>
      <c r="E78" s="455"/>
      <c r="F78" s="455"/>
      <c r="G78" s="455"/>
      <c r="H78" s="456"/>
      <c r="I78" s="126" t="s">
        <v>88</v>
      </c>
      <c r="J78" s="127">
        <v>1.3</v>
      </c>
      <c r="K78" s="127">
        <v>16</v>
      </c>
      <c r="L78" s="127">
        <f>J78*K78</f>
        <v>20.8</v>
      </c>
      <c r="M78" s="128">
        <f>VLOOKUP(B78,[46]TRANSPORTE!$C$6:$F$40,4,0)</f>
        <v>956.4822964945555</v>
      </c>
      <c r="N78" s="129">
        <f>L78*M78</f>
        <v>19894.831767086755</v>
      </c>
    </row>
    <row r="79" spans="1:14">
      <c r="A79" s="23"/>
      <c r="B79" s="130"/>
      <c r="C79" s="366"/>
      <c r="D79" s="367"/>
      <c r="E79" s="367"/>
      <c r="F79" s="367"/>
      <c r="G79" s="367"/>
      <c r="H79" s="368"/>
      <c r="I79" s="131"/>
      <c r="J79" s="132"/>
      <c r="K79" s="132"/>
      <c r="L79" s="132"/>
      <c r="M79" s="133"/>
      <c r="N79" s="129">
        <f>L79*M79</f>
        <v>0</v>
      </c>
    </row>
    <row r="80" spans="1:14">
      <c r="A80" s="23"/>
      <c r="B80" s="130"/>
      <c r="C80" s="366"/>
      <c r="D80" s="367"/>
      <c r="E80" s="367"/>
      <c r="F80" s="367"/>
      <c r="G80" s="367"/>
      <c r="H80" s="368"/>
      <c r="I80" s="131"/>
      <c r="J80" s="132"/>
      <c r="K80" s="132"/>
      <c r="L80" s="132"/>
      <c r="M80" s="133"/>
      <c r="N80" s="129">
        <f>L80*M80</f>
        <v>0</v>
      </c>
    </row>
    <row r="81" spans="1:14">
      <c r="A81" s="23"/>
      <c r="B81" s="130"/>
      <c r="C81" s="366"/>
      <c r="D81" s="367"/>
      <c r="E81" s="367"/>
      <c r="F81" s="367"/>
      <c r="G81" s="367"/>
      <c r="H81" s="368"/>
      <c r="I81" s="131"/>
      <c r="J81" s="132"/>
      <c r="K81" s="132"/>
      <c r="L81" s="132"/>
      <c r="M81" s="133"/>
      <c r="N81" s="129">
        <f>L81*M81</f>
        <v>0</v>
      </c>
    </row>
    <row r="82" spans="1:14" ht="15.75" customHeight="1" thickBot="1">
      <c r="A82" s="23"/>
      <c r="B82" s="108"/>
      <c r="C82" s="369"/>
      <c r="D82" s="370"/>
      <c r="E82" s="370"/>
      <c r="F82" s="370"/>
      <c r="G82" s="370"/>
      <c r="H82" s="371"/>
      <c r="I82" s="134"/>
      <c r="J82" s="135"/>
      <c r="K82" s="135"/>
      <c r="L82" s="135"/>
      <c r="M82" s="136"/>
      <c r="N82" s="137">
        <f>L82*M82</f>
        <v>0</v>
      </c>
    </row>
    <row r="83" spans="1:14" ht="15" thickBot="1">
      <c r="A83" s="17"/>
      <c r="B83" s="372" t="s">
        <v>76</v>
      </c>
      <c r="C83" s="373"/>
      <c r="D83" s="373"/>
      <c r="E83" s="373"/>
      <c r="F83" s="373"/>
      <c r="G83" s="373"/>
      <c r="H83" s="373"/>
      <c r="I83" s="373"/>
      <c r="J83" s="373"/>
      <c r="K83" s="373"/>
      <c r="L83" s="373"/>
      <c r="M83" s="374"/>
      <c r="N83" s="121">
        <f>SUM(N78:N82)</f>
        <v>19894.831767086755</v>
      </c>
    </row>
    <row r="84" spans="1:14" ht="3.75" customHeight="1">
      <c r="A84" s="17"/>
      <c r="B84" s="87"/>
      <c r="C84" s="88"/>
      <c r="D84" s="88"/>
      <c r="E84" s="88"/>
      <c r="F84" s="88"/>
      <c r="G84" s="88"/>
      <c r="H84" s="88"/>
      <c r="I84" s="88"/>
      <c r="J84" s="88"/>
      <c r="K84" s="88"/>
      <c r="L84" s="88"/>
      <c r="M84" s="88"/>
      <c r="N84" s="89"/>
    </row>
    <row r="85" spans="1:14" ht="19.899999999999999" customHeight="1">
      <c r="A85" s="17"/>
      <c r="B85" s="336" t="s">
        <v>89</v>
      </c>
      <c r="C85" s="337"/>
      <c r="D85" s="337"/>
      <c r="E85" s="337"/>
      <c r="F85" s="337"/>
      <c r="G85" s="337"/>
      <c r="H85" s="337"/>
      <c r="I85" s="337"/>
      <c r="J85" s="337"/>
      <c r="K85" s="337"/>
      <c r="L85" s="337"/>
      <c r="M85" s="337"/>
      <c r="N85" s="338"/>
    </row>
    <row r="86" spans="1:14" ht="5.25" customHeight="1" thickBot="1">
      <c r="A86" s="17"/>
      <c r="B86" s="359"/>
      <c r="C86" s="360"/>
      <c r="D86" s="360"/>
      <c r="E86" s="360"/>
      <c r="F86" s="360"/>
      <c r="G86" s="360"/>
      <c r="H86" s="360"/>
      <c r="I86" s="360"/>
      <c r="J86" s="360"/>
      <c r="K86" s="360"/>
      <c r="L86" s="360"/>
      <c r="M86" s="360"/>
      <c r="N86" s="361"/>
    </row>
    <row r="87" spans="1:14" ht="21" customHeight="1">
      <c r="A87" s="17"/>
      <c r="B87" s="97" t="s">
        <v>31</v>
      </c>
      <c r="C87" s="362" t="s">
        <v>3</v>
      </c>
      <c r="D87" s="362"/>
      <c r="E87" s="362"/>
      <c r="F87" s="362"/>
      <c r="G87" s="362"/>
      <c r="H87" s="362"/>
      <c r="I87" s="98" t="s">
        <v>90</v>
      </c>
      <c r="J87" s="98" t="s">
        <v>91</v>
      </c>
      <c r="K87" s="98" t="s">
        <v>92</v>
      </c>
      <c r="L87" s="362" t="s">
        <v>70</v>
      </c>
      <c r="M87" s="362"/>
      <c r="N87" s="99" t="s">
        <v>71</v>
      </c>
    </row>
    <row r="88" spans="1:14">
      <c r="A88" s="224"/>
      <c r="B88" s="125" t="s">
        <v>120</v>
      </c>
      <c r="C88" s="363" t="s">
        <v>119</v>
      </c>
      <c r="D88" s="364"/>
      <c r="E88" s="364"/>
      <c r="F88" s="364"/>
      <c r="G88" s="364"/>
      <c r="H88" s="364"/>
      <c r="I88" s="128">
        <v>117995.69522162162</v>
      </c>
      <c r="J88" s="138">
        <v>185</v>
      </c>
      <c r="K88" s="139">
        <v>218292.03615999999</v>
      </c>
      <c r="L88" s="450">
        <v>21</v>
      </c>
      <c r="M88" s="451"/>
      <c r="N88" s="140">
        <f>K88/L88</f>
        <v>10394.858864761904</v>
      </c>
    </row>
    <row r="89" spans="1:14">
      <c r="A89" s="224"/>
      <c r="B89" s="141"/>
      <c r="C89" s="347"/>
      <c r="D89" s="348"/>
      <c r="E89" s="348"/>
      <c r="F89" s="348"/>
      <c r="G89" s="348"/>
      <c r="H89" s="349"/>
      <c r="I89" s="133"/>
      <c r="J89" s="142"/>
      <c r="K89" s="143"/>
      <c r="L89" s="350"/>
      <c r="M89" s="351"/>
      <c r="N89" s="140"/>
    </row>
    <row r="90" spans="1:14">
      <c r="A90" s="224"/>
      <c r="B90" s="141"/>
      <c r="C90" s="347"/>
      <c r="D90" s="348"/>
      <c r="E90" s="348"/>
      <c r="F90" s="348"/>
      <c r="G90" s="348"/>
      <c r="H90" s="349"/>
      <c r="I90" s="133"/>
      <c r="J90" s="142"/>
      <c r="K90" s="143"/>
      <c r="L90" s="350"/>
      <c r="M90" s="351"/>
      <c r="N90" s="144"/>
    </row>
    <row r="91" spans="1:14">
      <c r="A91" s="224"/>
      <c r="B91" s="141"/>
      <c r="C91" s="347"/>
      <c r="D91" s="348"/>
      <c r="E91" s="348"/>
      <c r="F91" s="348"/>
      <c r="G91" s="348"/>
      <c r="H91" s="349"/>
      <c r="I91" s="133"/>
      <c r="J91" s="142"/>
      <c r="K91" s="143"/>
      <c r="L91" s="350"/>
      <c r="M91" s="351"/>
      <c r="N91" s="144"/>
    </row>
    <row r="92" spans="1:14">
      <c r="A92" s="224"/>
      <c r="B92" s="141"/>
      <c r="C92" s="347"/>
      <c r="D92" s="348"/>
      <c r="E92" s="348"/>
      <c r="F92" s="348"/>
      <c r="G92" s="348"/>
      <c r="H92" s="349"/>
      <c r="I92" s="133"/>
      <c r="J92" s="142"/>
      <c r="K92" s="143"/>
      <c r="L92" s="350"/>
      <c r="M92" s="351"/>
      <c r="N92" s="144"/>
    </row>
    <row r="93" spans="1:14">
      <c r="A93" s="224"/>
      <c r="B93" s="141"/>
      <c r="C93" s="347"/>
      <c r="D93" s="348"/>
      <c r="E93" s="348"/>
      <c r="F93" s="348"/>
      <c r="G93" s="348"/>
      <c r="H93" s="349"/>
      <c r="I93" s="133"/>
      <c r="J93" s="142"/>
      <c r="K93" s="143"/>
      <c r="L93" s="350"/>
      <c r="M93" s="351"/>
      <c r="N93" s="144"/>
    </row>
    <row r="94" spans="1:14">
      <c r="A94" s="23"/>
      <c r="B94" s="141"/>
      <c r="C94" s="347"/>
      <c r="D94" s="348"/>
      <c r="E94" s="348"/>
      <c r="F94" s="348"/>
      <c r="G94" s="348"/>
      <c r="H94" s="349"/>
      <c r="I94" s="133"/>
      <c r="J94" s="142"/>
      <c r="K94" s="145"/>
      <c r="L94" s="350"/>
      <c r="M94" s="351"/>
      <c r="N94" s="144"/>
    </row>
    <row r="95" spans="1:14">
      <c r="A95" s="23"/>
      <c r="B95" s="141"/>
      <c r="C95" s="347"/>
      <c r="D95" s="348"/>
      <c r="E95" s="348"/>
      <c r="F95" s="348"/>
      <c r="G95" s="348"/>
      <c r="H95" s="349"/>
      <c r="I95" s="133"/>
      <c r="J95" s="142"/>
      <c r="K95" s="145"/>
      <c r="L95" s="350"/>
      <c r="M95" s="351"/>
      <c r="N95" s="144"/>
    </row>
    <row r="96" spans="1:14">
      <c r="A96" s="23"/>
      <c r="B96" s="141"/>
      <c r="C96" s="347"/>
      <c r="D96" s="348"/>
      <c r="E96" s="348"/>
      <c r="F96" s="348"/>
      <c r="G96" s="348"/>
      <c r="H96" s="349"/>
      <c r="I96" s="133"/>
      <c r="J96" s="142"/>
      <c r="K96" s="145"/>
      <c r="L96" s="350"/>
      <c r="M96" s="351"/>
      <c r="N96" s="144"/>
    </row>
    <row r="97" spans="1:14" ht="15.75" customHeight="1" thickBot="1">
      <c r="A97" s="23"/>
      <c r="B97" s="146"/>
      <c r="C97" s="352"/>
      <c r="D97" s="353"/>
      <c r="E97" s="353"/>
      <c r="F97" s="353"/>
      <c r="G97" s="353"/>
      <c r="H97" s="354"/>
      <c r="I97" s="147"/>
      <c r="J97" s="148"/>
      <c r="K97" s="147"/>
      <c r="L97" s="355"/>
      <c r="M97" s="356"/>
      <c r="N97" s="149"/>
    </row>
    <row r="98" spans="1:14" ht="15" thickBot="1">
      <c r="A98" s="17"/>
      <c r="B98" s="330" t="s">
        <v>76</v>
      </c>
      <c r="C98" s="331"/>
      <c r="D98" s="331"/>
      <c r="E98" s="331"/>
      <c r="F98" s="331"/>
      <c r="G98" s="331"/>
      <c r="H98" s="331"/>
      <c r="I98" s="331"/>
      <c r="J98" s="331"/>
      <c r="K98" s="331"/>
      <c r="L98" s="331"/>
      <c r="M98" s="332"/>
      <c r="N98" s="150">
        <f>SUM(N88:N97)</f>
        <v>10394.858864761904</v>
      </c>
    </row>
    <row r="99" spans="1:14" ht="5.0999999999999996" customHeight="1" thickBot="1">
      <c r="A99" s="17"/>
      <c r="B99" s="87"/>
      <c r="C99" s="88"/>
      <c r="D99" s="88"/>
      <c r="E99" s="88"/>
      <c r="F99" s="88"/>
      <c r="G99" s="88"/>
      <c r="H99" s="88"/>
      <c r="I99" s="88"/>
      <c r="J99" s="88"/>
      <c r="K99" s="88"/>
      <c r="L99" s="88"/>
      <c r="M99" s="88"/>
      <c r="N99" s="89"/>
    </row>
    <row r="100" spans="1:14" ht="15" thickBot="1">
      <c r="A100" s="17"/>
      <c r="B100" s="333" t="s">
        <v>97</v>
      </c>
      <c r="C100" s="334"/>
      <c r="D100" s="334"/>
      <c r="E100" s="334"/>
      <c r="F100" s="334"/>
      <c r="G100" s="334"/>
      <c r="H100" s="334"/>
      <c r="I100" s="334"/>
      <c r="J100" s="334"/>
      <c r="K100" s="334"/>
      <c r="L100" s="334"/>
      <c r="M100" s="335"/>
      <c r="N100" s="150">
        <f>N53+N73+N83+N98</f>
        <v>62768.763018420264</v>
      </c>
    </row>
    <row r="101" spans="1:14" ht="5.0999999999999996" customHeight="1">
      <c r="A101" s="17"/>
      <c r="B101" s="87"/>
      <c r="C101" s="88"/>
      <c r="D101" s="88"/>
      <c r="E101" s="88"/>
      <c r="F101" s="88"/>
      <c r="G101" s="88"/>
      <c r="H101" s="88"/>
      <c r="I101" s="88"/>
      <c r="J101" s="88"/>
      <c r="K101" s="88"/>
      <c r="L101" s="88"/>
      <c r="M101" s="88"/>
      <c r="N101" s="89"/>
    </row>
    <row r="102" spans="1:14" ht="22.5" customHeight="1">
      <c r="A102" s="17"/>
      <c r="B102" s="336" t="s">
        <v>98</v>
      </c>
      <c r="C102" s="337"/>
      <c r="D102" s="337"/>
      <c r="E102" s="337"/>
      <c r="F102" s="337"/>
      <c r="G102" s="337"/>
      <c r="H102" s="337"/>
      <c r="I102" s="337"/>
      <c r="J102" s="337"/>
      <c r="K102" s="337"/>
      <c r="L102" s="337"/>
      <c r="M102" s="337"/>
      <c r="N102" s="338"/>
    </row>
    <row r="103" spans="1:14" ht="6.75" customHeight="1" thickBot="1">
      <c r="A103" s="17"/>
      <c r="B103" s="339"/>
      <c r="C103" s="340"/>
      <c r="D103" s="340"/>
      <c r="E103" s="340"/>
      <c r="F103" s="340"/>
      <c r="G103" s="340"/>
      <c r="H103" s="340"/>
      <c r="I103" s="340"/>
      <c r="J103" s="340"/>
      <c r="K103" s="340"/>
      <c r="L103" s="340"/>
      <c r="M103" s="340"/>
      <c r="N103" s="341"/>
    </row>
    <row r="104" spans="1:14" ht="17.25" customHeight="1">
      <c r="A104" s="17"/>
      <c r="B104" s="342" t="s">
        <v>3</v>
      </c>
      <c r="C104" s="343"/>
      <c r="D104" s="343"/>
      <c r="E104" s="343"/>
      <c r="F104" s="343"/>
      <c r="G104" s="343"/>
      <c r="H104" s="343"/>
      <c r="I104" s="472"/>
      <c r="J104" s="473"/>
      <c r="K104" s="98" t="s">
        <v>99</v>
      </c>
      <c r="L104" s="344" t="s">
        <v>100</v>
      </c>
      <c r="M104" s="345"/>
      <c r="N104" s="346"/>
    </row>
    <row r="105" spans="1:14" ht="15">
      <c r="A105" s="23"/>
      <c r="B105" s="316" t="s">
        <v>101</v>
      </c>
      <c r="C105" s="317"/>
      <c r="D105" s="317"/>
      <c r="E105" s="317"/>
      <c r="F105" s="317"/>
      <c r="G105" s="317"/>
      <c r="H105" s="317"/>
      <c r="I105" s="153"/>
      <c r="J105" s="154"/>
      <c r="K105" s="155">
        <v>0.2</v>
      </c>
      <c r="L105" s="318">
        <f>K105*N100</f>
        <v>12553.752603684054</v>
      </c>
      <c r="M105" s="319"/>
      <c r="N105" s="320"/>
    </row>
    <row r="106" spans="1:14" ht="15">
      <c r="A106" s="23"/>
      <c r="B106" s="156" t="s">
        <v>102</v>
      </c>
      <c r="C106" s="157"/>
      <c r="D106" s="157"/>
      <c r="E106" s="157"/>
      <c r="F106" s="157"/>
      <c r="G106" s="157"/>
      <c r="H106" s="157"/>
      <c r="I106" s="153"/>
      <c r="J106" s="154"/>
      <c r="K106" s="155">
        <v>0.05</v>
      </c>
      <c r="L106" s="318">
        <f>K106*N100</f>
        <v>3138.4381509210134</v>
      </c>
      <c r="M106" s="319"/>
      <c r="N106" s="320"/>
    </row>
    <row r="107" spans="1:14" ht="15.75" thickBot="1">
      <c r="A107" s="23"/>
      <c r="B107" s="158" t="s">
        <v>103</v>
      </c>
      <c r="C107" s="159"/>
      <c r="D107" s="159"/>
      <c r="E107" s="159"/>
      <c r="F107" s="159"/>
      <c r="G107" s="159"/>
      <c r="H107" s="159"/>
      <c r="I107" s="160"/>
      <c r="J107" s="161"/>
      <c r="K107" s="162">
        <v>0.05</v>
      </c>
      <c r="L107" s="321">
        <f>K107*N100</f>
        <v>3138.4381509210134</v>
      </c>
      <c r="M107" s="322"/>
      <c r="N107" s="323"/>
    </row>
    <row r="108" spans="1:14" s="64" customFormat="1" ht="24.75" customHeight="1" thickBot="1">
      <c r="A108" s="86"/>
      <c r="B108" s="324" t="s">
        <v>76</v>
      </c>
      <c r="C108" s="325"/>
      <c r="D108" s="325"/>
      <c r="E108" s="325"/>
      <c r="F108" s="325"/>
      <c r="G108" s="325"/>
      <c r="H108" s="325"/>
      <c r="I108" s="325"/>
      <c r="J108" s="325"/>
      <c r="K108" s="325"/>
      <c r="L108" s="325"/>
      <c r="M108" s="326"/>
      <c r="N108" s="121">
        <f>L105+L106+L107</f>
        <v>18830.628905526082</v>
      </c>
    </row>
    <row r="109" spans="1:14" ht="6.75" customHeight="1" thickBot="1">
      <c r="A109" s="17"/>
      <c r="B109" s="87"/>
      <c r="C109" s="88"/>
      <c r="D109" s="88"/>
      <c r="E109" s="88"/>
      <c r="F109" s="88"/>
      <c r="G109" s="88"/>
      <c r="H109" s="88"/>
      <c r="I109" s="88"/>
      <c r="J109" s="88"/>
      <c r="K109" s="88"/>
      <c r="L109" s="88"/>
      <c r="M109" s="88"/>
      <c r="N109" s="89"/>
    </row>
    <row r="110" spans="1:14" ht="22.5" customHeight="1" thickBot="1">
      <c r="A110" s="17"/>
      <c r="B110" s="327" t="s">
        <v>104</v>
      </c>
      <c r="C110" s="328"/>
      <c r="D110" s="328"/>
      <c r="E110" s="328"/>
      <c r="F110" s="328"/>
      <c r="G110" s="328"/>
      <c r="H110" s="328"/>
      <c r="I110" s="328"/>
      <c r="J110" s="328"/>
      <c r="K110" s="328"/>
      <c r="L110" s="328"/>
      <c r="M110" s="329"/>
      <c r="N110" s="163">
        <f>ROUND((N100+N108),0)</f>
        <v>81599</v>
      </c>
    </row>
    <row r="111" spans="1:14" ht="7.5" customHeight="1">
      <c r="A111" s="23"/>
      <c r="B111" s="54"/>
      <c r="C111" s="55"/>
      <c r="D111" s="55"/>
      <c r="E111" s="55"/>
      <c r="F111" s="55"/>
      <c r="G111" s="55"/>
      <c r="H111" s="55"/>
      <c r="I111" s="55"/>
      <c r="J111" s="55"/>
      <c r="K111" s="55"/>
      <c r="L111" s="55"/>
      <c r="M111" s="55"/>
      <c r="N111" s="56"/>
    </row>
    <row r="112" spans="1:14" ht="7.5" customHeight="1">
      <c r="A112" s="23"/>
      <c r="B112" s="83"/>
      <c r="C112" s="84"/>
      <c r="D112" s="84"/>
      <c r="E112" s="84"/>
      <c r="F112" s="84"/>
      <c r="G112" s="84"/>
      <c r="H112" s="84"/>
      <c r="I112" s="84"/>
      <c r="J112" s="84"/>
      <c r="K112" s="84"/>
      <c r="L112" s="84"/>
      <c r="M112" s="84"/>
      <c r="N112" s="85"/>
    </row>
    <row r="113" spans="1:14" ht="10.5" customHeight="1">
      <c r="A113" s="23"/>
      <c r="B113" s="83"/>
      <c r="C113" s="84"/>
      <c r="D113" s="84"/>
      <c r="E113" s="84"/>
      <c r="F113" s="84"/>
      <c r="G113" s="84"/>
      <c r="H113" s="84"/>
      <c r="I113" s="84"/>
      <c r="J113" s="84"/>
      <c r="K113" s="84"/>
      <c r="L113" s="84"/>
      <c r="M113" s="84"/>
      <c r="N113" s="85"/>
    </row>
    <row r="114" spans="1:14" ht="12" customHeight="1">
      <c r="A114" s="23"/>
      <c r="B114" s="83"/>
      <c r="C114" s="84"/>
      <c r="D114" s="84"/>
      <c r="E114" s="84"/>
      <c r="F114" s="84"/>
      <c r="G114" s="84"/>
      <c r="H114" s="84"/>
      <c r="I114" s="84"/>
      <c r="J114" s="84"/>
      <c r="K114" s="84"/>
      <c r="L114" s="84"/>
      <c r="M114" s="84"/>
      <c r="N114" s="85"/>
    </row>
    <row r="115" spans="1:14">
      <c r="A115" s="23"/>
      <c r="B115" s="83"/>
      <c r="C115" s="84"/>
      <c r="D115" s="84"/>
      <c r="E115" s="164" t="s">
        <v>105</v>
      </c>
      <c r="F115" s="164"/>
      <c r="G115" s="164"/>
      <c r="H115" s="164"/>
      <c r="I115" s="164"/>
      <c r="J115" s="164"/>
      <c r="K115" s="84"/>
      <c r="L115" s="84"/>
      <c r="M115" s="84"/>
      <c r="N115" s="85"/>
    </row>
    <row r="116" spans="1:14">
      <c r="A116" s="23"/>
      <c r="B116" s="83"/>
      <c r="C116" s="84"/>
      <c r="D116" s="84"/>
      <c r="E116" s="84" t="s">
        <v>106</v>
      </c>
      <c r="F116" s="84"/>
      <c r="G116" s="84"/>
      <c r="H116" s="84"/>
      <c r="I116" s="84"/>
      <c r="J116" s="84"/>
      <c r="K116" s="84"/>
      <c r="L116" s="84"/>
      <c r="M116" s="84"/>
      <c r="N116" s="85"/>
    </row>
    <row r="117" spans="1:14">
      <c r="A117" s="23"/>
      <c r="B117" s="83"/>
      <c r="C117" s="84"/>
      <c r="D117" s="84"/>
      <c r="E117" s="84" t="s">
        <v>107</v>
      </c>
      <c r="F117" s="84"/>
      <c r="G117" s="84"/>
      <c r="H117" s="84"/>
      <c r="I117" s="84"/>
      <c r="J117" s="84"/>
      <c r="K117" s="84"/>
      <c r="L117" s="84"/>
      <c r="M117" s="84"/>
      <c r="N117" s="85"/>
    </row>
    <row r="118" spans="1:14">
      <c r="A118" s="23"/>
      <c r="B118" s="83"/>
      <c r="C118" s="84"/>
      <c r="D118" s="84"/>
      <c r="E118" s="84" t="s">
        <v>108</v>
      </c>
      <c r="F118" s="84"/>
      <c r="G118" s="84"/>
      <c r="H118" s="84"/>
      <c r="I118" s="84"/>
      <c r="J118" s="84"/>
      <c r="K118" s="84"/>
      <c r="L118" s="84"/>
      <c r="M118" s="84"/>
      <c r="N118" s="85"/>
    </row>
    <row r="119" spans="1:14" ht="10.5" customHeight="1" thickBot="1">
      <c r="A119" s="23"/>
      <c r="B119" s="83"/>
      <c r="C119" s="84"/>
      <c r="D119" s="84"/>
      <c r="E119" s="84"/>
      <c r="F119" s="84" t="s">
        <v>27</v>
      </c>
      <c r="G119" s="84"/>
      <c r="H119" s="84"/>
      <c r="I119" s="84"/>
      <c r="J119" s="84"/>
      <c r="K119" s="84"/>
      <c r="L119" s="84"/>
      <c r="M119" s="84"/>
      <c r="N119" s="85"/>
    </row>
    <row r="120" spans="1:14">
      <c r="A120" s="23"/>
      <c r="B120" s="165" t="s">
        <v>109</v>
      </c>
      <c r="C120" s="166"/>
      <c r="D120" s="166"/>
      <c r="E120" s="166"/>
      <c r="F120" s="166"/>
      <c r="G120" s="166"/>
      <c r="H120" s="166"/>
      <c r="I120" s="166"/>
      <c r="J120" s="166"/>
      <c r="K120" s="166"/>
      <c r="L120" s="166"/>
      <c r="M120" s="166"/>
      <c r="N120" s="167"/>
    </row>
    <row r="121" spans="1:14">
      <c r="A121" s="23"/>
      <c r="B121" s="168"/>
      <c r="C121" s="169"/>
      <c r="D121" s="169"/>
      <c r="E121" s="169"/>
      <c r="F121" s="169"/>
      <c r="G121" s="169"/>
      <c r="H121" s="169"/>
      <c r="I121" s="169"/>
      <c r="J121" s="169"/>
      <c r="K121" s="169"/>
      <c r="L121" s="169"/>
      <c r="M121" s="169"/>
      <c r="N121" s="170"/>
    </row>
    <row r="122" spans="1:14">
      <c r="A122" s="23"/>
      <c r="B122" s="168"/>
      <c r="C122" s="169"/>
      <c r="D122" s="169"/>
      <c r="E122" s="169"/>
      <c r="F122" s="169"/>
      <c r="G122" s="169"/>
      <c r="H122" s="169"/>
      <c r="I122" s="169"/>
      <c r="J122" s="169"/>
      <c r="K122" s="169"/>
      <c r="L122" s="169"/>
      <c r="M122" s="169"/>
      <c r="N122" s="170"/>
    </row>
    <row r="123" spans="1:14" ht="15" thickBot="1">
      <c r="A123" s="23"/>
      <c r="B123" s="171"/>
      <c r="C123" s="172"/>
      <c r="D123" s="172"/>
      <c r="E123" s="172"/>
      <c r="F123" s="172"/>
      <c r="G123" s="172"/>
      <c r="H123" s="172"/>
      <c r="I123" s="172"/>
      <c r="J123" s="172"/>
      <c r="K123" s="172"/>
      <c r="L123" s="172"/>
      <c r="M123" s="172"/>
      <c r="N123" s="173"/>
    </row>
    <row r="124" spans="1:14" ht="7.5" customHeight="1">
      <c r="A124" s="17"/>
      <c r="B124" s="174"/>
      <c r="C124" s="175"/>
      <c r="D124" s="175"/>
      <c r="E124" s="175"/>
      <c r="F124" s="175"/>
      <c r="G124" s="175"/>
      <c r="H124" s="175"/>
      <c r="I124" s="175"/>
      <c r="J124" s="175"/>
      <c r="K124" s="175"/>
      <c r="L124" s="175"/>
      <c r="M124" s="175"/>
      <c r="N124" s="176"/>
    </row>
    <row r="125" spans="1:14" ht="18" customHeight="1">
      <c r="A125" s="17"/>
      <c r="B125" s="58" t="s">
        <v>110</v>
      </c>
      <c r="C125" s="177"/>
      <c r="D125" s="177"/>
      <c r="E125" s="177"/>
      <c r="F125" s="177"/>
      <c r="G125" s="177"/>
      <c r="H125" s="177"/>
      <c r="I125" s="177"/>
      <c r="J125" s="177"/>
      <c r="K125" s="177"/>
      <c r="L125" s="177"/>
      <c r="M125" s="177"/>
      <c r="N125" s="178"/>
    </row>
    <row r="126" spans="1:14">
      <c r="A126" s="17"/>
      <c r="B126" s="310" t="s">
        <v>111</v>
      </c>
      <c r="C126" s="311"/>
      <c r="D126" s="311"/>
      <c r="E126" s="311"/>
      <c r="F126" s="311"/>
      <c r="G126" s="311"/>
      <c r="H126" s="311"/>
      <c r="I126" s="311"/>
      <c r="J126" s="311"/>
      <c r="K126" s="311"/>
      <c r="L126" s="311"/>
      <c r="M126" s="311"/>
      <c r="N126" s="312"/>
    </row>
    <row r="127" spans="1:14">
      <c r="A127" s="17"/>
      <c r="B127" s="310"/>
      <c r="C127" s="311"/>
      <c r="D127" s="311"/>
      <c r="E127" s="311"/>
      <c r="F127" s="311"/>
      <c r="G127" s="311"/>
      <c r="H127" s="311"/>
      <c r="I127" s="311"/>
      <c r="J127" s="311"/>
      <c r="K127" s="311"/>
      <c r="L127" s="311"/>
      <c r="M127" s="311"/>
      <c r="N127" s="312"/>
    </row>
    <row r="128" spans="1:14" ht="21" customHeight="1">
      <c r="A128" s="17"/>
      <c r="B128" s="310" t="s">
        <v>112</v>
      </c>
      <c r="C128" s="311"/>
      <c r="D128" s="311"/>
      <c r="E128" s="311"/>
      <c r="F128" s="311"/>
      <c r="G128" s="311"/>
      <c r="H128" s="311"/>
      <c r="I128" s="311"/>
      <c r="J128" s="311"/>
      <c r="K128" s="311"/>
      <c r="L128" s="311"/>
      <c r="M128" s="311"/>
      <c r="N128" s="312"/>
    </row>
    <row r="129" spans="1:14" ht="9.75" customHeight="1">
      <c r="A129" s="17"/>
      <c r="B129" s="310"/>
      <c r="C129" s="311"/>
      <c r="D129" s="311"/>
      <c r="E129" s="311"/>
      <c r="F129" s="311"/>
      <c r="G129" s="311"/>
      <c r="H129" s="311"/>
      <c r="I129" s="311"/>
      <c r="J129" s="311"/>
      <c r="K129" s="311"/>
      <c r="L129" s="311"/>
      <c r="M129" s="311"/>
      <c r="N129" s="312"/>
    </row>
    <row r="130" spans="1:14" ht="5.25" customHeight="1">
      <c r="A130" s="17"/>
      <c r="B130" s="179"/>
      <c r="C130" s="180"/>
      <c r="D130" s="180"/>
      <c r="E130" s="180"/>
      <c r="F130" s="180"/>
      <c r="G130" s="180"/>
      <c r="H130" s="180"/>
      <c r="I130" s="180"/>
      <c r="J130" s="180"/>
      <c r="K130" s="180"/>
      <c r="L130" s="180"/>
      <c r="M130" s="180"/>
      <c r="N130" s="181"/>
    </row>
    <row r="131" spans="1:14" ht="5.25" customHeight="1">
      <c r="A131" s="23"/>
      <c r="B131" s="182"/>
      <c r="C131" s="183"/>
      <c r="D131" s="183"/>
      <c r="E131" s="183"/>
      <c r="F131" s="183"/>
      <c r="G131" s="183"/>
      <c r="H131" s="183"/>
      <c r="I131" s="183"/>
      <c r="J131" s="183"/>
      <c r="K131" s="183"/>
      <c r="L131" s="183"/>
      <c r="M131" s="183"/>
      <c r="N131" s="184"/>
    </row>
    <row r="132" spans="1:14" ht="9.75" customHeight="1">
      <c r="A132" s="23"/>
      <c r="B132" s="182"/>
      <c r="C132" s="183"/>
      <c r="D132" s="183"/>
      <c r="E132" s="183"/>
      <c r="F132" s="183"/>
      <c r="G132" s="183"/>
      <c r="H132" s="183"/>
      <c r="I132" s="183"/>
      <c r="J132" s="183"/>
      <c r="K132" s="183"/>
      <c r="L132" s="183"/>
      <c r="M132" s="183"/>
      <c r="N132" s="184"/>
    </row>
    <row r="133" spans="1:14">
      <c r="A133" s="23"/>
      <c r="B133" s="185"/>
      <c r="C133" s="186"/>
      <c r="D133" s="186"/>
      <c r="E133" s="186"/>
      <c r="F133" s="186"/>
      <c r="G133" s="186"/>
      <c r="H133" s="186"/>
      <c r="I133" s="186"/>
      <c r="J133" s="186"/>
      <c r="K133" s="186"/>
      <c r="L133" s="186"/>
      <c r="M133" s="186"/>
      <c r="N133" s="187"/>
    </row>
    <row r="134" spans="1:14">
      <c r="A134" s="23"/>
      <c r="B134" s="83"/>
      <c r="C134" s="84"/>
      <c r="D134" s="84"/>
      <c r="E134" s="84" t="s">
        <v>105</v>
      </c>
      <c r="F134" s="164"/>
      <c r="G134" s="164"/>
      <c r="H134" s="84"/>
      <c r="I134" s="84"/>
      <c r="J134" s="84"/>
      <c r="K134" s="84"/>
      <c r="L134" s="84"/>
      <c r="M134" s="84"/>
      <c r="N134" s="85"/>
    </row>
    <row r="135" spans="1:14">
      <c r="A135" s="23"/>
      <c r="B135" s="83"/>
      <c r="C135" s="84"/>
      <c r="D135" s="84"/>
      <c r="E135" s="188" t="s">
        <v>106</v>
      </c>
      <c r="F135" s="84"/>
      <c r="G135" s="84"/>
      <c r="H135" s="188"/>
      <c r="I135" s="188"/>
      <c r="J135" s="188"/>
      <c r="K135" s="84"/>
      <c r="L135" s="84"/>
      <c r="M135" s="84"/>
      <c r="N135" s="85"/>
    </row>
    <row r="136" spans="1:14">
      <c r="A136" s="23"/>
      <c r="B136" s="83"/>
      <c r="C136" s="84"/>
      <c r="D136" s="84"/>
      <c r="E136" s="189" t="s">
        <v>113</v>
      </c>
      <c r="F136" s="84"/>
      <c r="G136" s="84"/>
      <c r="H136" s="189"/>
      <c r="I136" s="189"/>
      <c r="J136" s="189"/>
      <c r="K136" s="84"/>
      <c r="L136" s="84"/>
      <c r="M136" s="84"/>
      <c r="N136" s="85"/>
    </row>
    <row r="137" spans="1:14">
      <c r="A137" s="23"/>
      <c r="B137" s="190"/>
      <c r="C137" s="186"/>
      <c r="D137" s="186"/>
      <c r="E137" s="84" t="s">
        <v>108</v>
      </c>
      <c r="F137" s="84"/>
      <c r="G137" s="84"/>
      <c r="H137" s="84"/>
      <c r="I137" s="84"/>
      <c r="J137" s="84"/>
      <c r="K137" s="186"/>
      <c r="L137" s="186"/>
      <c r="M137" s="186"/>
      <c r="N137" s="187"/>
    </row>
    <row r="138" spans="1:14" ht="12.75" customHeight="1">
      <c r="A138" s="23"/>
      <c r="B138" s="190"/>
      <c r="C138" s="186"/>
      <c r="D138" s="186"/>
      <c r="E138" s="186"/>
      <c r="F138" s="84"/>
      <c r="G138" s="84"/>
      <c r="H138" s="84"/>
      <c r="I138" s="84"/>
      <c r="J138" s="84"/>
      <c r="K138" s="186"/>
      <c r="L138" s="186"/>
      <c r="M138" s="186"/>
      <c r="N138" s="187"/>
    </row>
    <row r="139" spans="1:14" ht="24.75" customHeight="1">
      <c r="A139" s="17"/>
      <c r="B139" s="313" t="s">
        <v>114</v>
      </c>
      <c r="C139" s="314"/>
      <c r="D139" s="314"/>
      <c r="E139" s="314"/>
      <c r="F139" s="314"/>
      <c r="G139" s="314"/>
      <c r="H139" s="314"/>
      <c r="I139" s="314"/>
      <c r="J139" s="314"/>
      <c r="K139" s="314"/>
      <c r="L139" s="314"/>
      <c r="M139" s="314"/>
      <c r="N139" s="315"/>
    </row>
    <row r="140" spans="1:14" ht="7.5" customHeight="1" thickBot="1">
      <c r="A140" s="23"/>
      <c r="B140" s="191"/>
      <c r="C140" s="192"/>
      <c r="D140" s="192"/>
      <c r="E140" s="193"/>
      <c r="F140" s="193"/>
      <c r="G140" s="193"/>
      <c r="H140" s="193"/>
      <c r="I140" s="193"/>
      <c r="J140" s="194"/>
      <c r="K140" s="194"/>
      <c r="L140" s="194"/>
      <c r="M140" s="194"/>
      <c r="N140" s="195"/>
    </row>
  </sheetData>
  <mergeCells count="149">
    <mergeCell ref="C69:I69"/>
    <mergeCell ref="C70:I70"/>
    <mergeCell ref="C71:I71"/>
    <mergeCell ref="C62:I62"/>
    <mergeCell ref="B139:N139"/>
    <mergeCell ref="L90:M90"/>
    <mergeCell ref="L91:M91"/>
    <mergeCell ref="L92:M92"/>
    <mergeCell ref="L93:M93"/>
    <mergeCell ref="L94:M94"/>
    <mergeCell ref="B75:N75"/>
    <mergeCell ref="B85:N85"/>
    <mergeCell ref="B102:N102"/>
    <mergeCell ref="L104:N104"/>
    <mergeCell ref="L105:N105"/>
    <mergeCell ref="C89:H89"/>
    <mergeCell ref="L72:M72"/>
    <mergeCell ref="C67:I67"/>
    <mergeCell ref="C68:I68"/>
    <mergeCell ref="L89:M89"/>
    <mergeCell ref="B105:H105"/>
    <mergeCell ref="B108:M108"/>
    <mergeCell ref="B110:M110"/>
    <mergeCell ref="B104:J104"/>
    <mergeCell ref="C90:H90"/>
    <mergeCell ref="C91:H91"/>
    <mergeCell ref="C92:H92"/>
    <mergeCell ref="B128:N129"/>
    <mergeCell ref="C96:H96"/>
    <mergeCell ref="C97:H97"/>
    <mergeCell ref="L95:M95"/>
    <mergeCell ref="L96:M96"/>
    <mergeCell ref="L97:M97"/>
    <mergeCell ref="B126:N127"/>
    <mergeCell ref="B98:M98"/>
    <mergeCell ref="B100:M100"/>
    <mergeCell ref="B103:N103"/>
    <mergeCell ref="C93:H93"/>
    <mergeCell ref="C94:H94"/>
    <mergeCell ref="C95:H95"/>
    <mergeCell ref="L106:N106"/>
    <mergeCell ref="L107:N107"/>
    <mergeCell ref="C72:I72"/>
    <mergeCell ref="B56:N56"/>
    <mergeCell ref="L57:M57"/>
    <mergeCell ref="L52:M52"/>
    <mergeCell ref="L71:M71"/>
    <mergeCell ref="C81:H81"/>
    <mergeCell ref="C82:H82"/>
    <mergeCell ref="L68:M68"/>
    <mergeCell ref="L69:M69"/>
    <mergeCell ref="L70:M70"/>
    <mergeCell ref="C64:I64"/>
    <mergeCell ref="L62:M62"/>
    <mergeCell ref="L64:M64"/>
    <mergeCell ref="L65:M65"/>
    <mergeCell ref="C63:I63"/>
    <mergeCell ref="L58:M58"/>
    <mergeCell ref="L59:M59"/>
    <mergeCell ref="L60:M60"/>
    <mergeCell ref="L61:M61"/>
    <mergeCell ref="L63:M63"/>
    <mergeCell ref="C65:I65"/>
    <mergeCell ref="C57:I57"/>
    <mergeCell ref="C58:I58"/>
    <mergeCell ref="C59:I59"/>
    <mergeCell ref="L88:M88"/>
    <mergeCell ref="B83:M83"/>
    <mergeCell ref="B86:N86"/>
    <mergeCell ref="L87:M87"/>
    <mergeCell ref="B73:M73"/>
    <mergeCell ref="B76:N76"/>
    <mergeCell ref="C80:H80"/>
    <mergeCell ref="C88:H88"/>
    <mergeCell ref="C87:H87"/>
    <mergeCell ref="C77:H77"/>
    <mergeCell ref="C78:H78"/>
    <mergeCell ref="C79:H79"/>
    <mergeCell ref="L67:M67"/>
    <mergeCell ref="L66:M66"/>
    <mergeCell ref="B30:N30"/>
    <mergeCell ref="C33:I33"/>
    <mergeCell ref="J32:K32"/>
    <mergeCell ref="J33:K33"/>
    <mergeCell ref="L44:M44"/>
    <mergeCell ref="L45:M45"/>
    <mergeCell ref="L46:M46"/>
    <mergeCell ref="C44:I44"/>
    <mergeCell ref="C66:I66"/>
    <mergeCell ref="C60:I60"/>
    <mergeCell ref="C61:I61"/>
    <mergeCell ref="C50:I50"/>
    <mergeCell ref="C52:I52"/>
    <mergeCell ref="C42:I42"/>
    <mergeCell ref="C43:I43"/>
    <mergeCell ref="B36:N36"/>
    <mergeCell ref="L37:M37"/>
    <mergeCell ref="L38:M38"/>
    <mergeCell ref="L39:M39"/>
    <mergeCell ref="C41:I41"/>
    <mergeCell ref="B53:M53"/>
    <mergeCell ref="B55:N55"/>
    <mergeCell ref="K3:K4"/>
    <mergeCell ref="N1:N6"/>
    <mergeCell ref="B1:B6"/>
    <mergeCell ref="C1:J1"/>
    <mergeCell ref="K1:K2"/>
    <mergeCell ref="C2:J2"/>
    <mergeCell ref="L1:M2"/>
    <mergeCell ref="L3:M4"/>
    <mergeCell ref="D14:E14"/>
    <mergeCell ref="C5:J5"/>
    <mergeCell ref="K5:K6"/>
    <mergeCell ref="L5:L6"/>
    <mergeCell ref="M5:M6"/>
    <mergeCell ref="C6:J6"/>
    <mergeCell ref="F8:I9"/>
    <mergeCell ref="B10:D10"/>
    <mergeCell ref="B12:E12"/>
    <mergeCell ref="H13:I13"/>
    <mergeCell ref="K13:L13"/>
    <mergeCell ref="F10:G10"/>
    <mergeCell ref="B13:D13"/>
    <mergeCell ref="C3:J4"/>
    <mergeCell ref="H10:I10"/>
    <mergeCell ref="L15:N15"/>
    <mergeCell ref="L33:M33"/>
    <mergeCell ref="B35:N35"/>
    <mergeCell ref="L42:M42"/>
    <mergeCell ref="L43:M43"/>
    <mergeCell ref="C45:I45"/>
    <mergeCell ref="C46:I46"/>
    <mergeCell ref="C37:I37"/>
    <mergeCell ref="C32:I32"/>
    <mergeCell ref="L32:M32"/>
    <mergeCell ref="L40:M40"/>
    <mergeCell ref="C38:I38"/>
    <mergeCell ref="C39:I39"/>
    <mergeCell ref="C40:I40"/>
    <mergeCell ref="L41:M41"/>
    <mergeCell ref="L50:M50"/>
    <mergeCell ref="L49:M49"/>
    <mergeCell ref="C47:I47"/>
    <mergeCell ref="C48:I48"/>
    <mergeCell ref="C49:I49"/>
    <mergeCell ref="L47:M47"/>
    <mergeCell ref="L48:M48"/>
    <mergeCell ref="C51:I51"/>
    <mergeCell ref="L51:M51"/>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AC0BD"/>
    <pageSetUpPr fitToPage="1"/>
  </sheetPr>
  <dimension ref="A1:O140"/>
  <sheetViews>
    <sheetView showGridLines="0" showRowColHeaders="0" topLeftCell="A61" zoomScale="70" zoomScaleNormal="70" workbookViewId="0">
      <selection activeCell="N111" sqref="N111"/>
    </sheetView>
  </sheetViews>
  <sheetFormatPr baseColWidth="10" defaultColWidth="0" defaultRowHeight="14.25"/>
  <cols>
    <col min="1" max="1" width="3" style="196" customWidth="1"/>
    <col min="2" max="2" width="14.28515625" style="196" customWidth="1"/>
    <col min="3" max="3" width="11.5703125" style="196" customWidth="1"/>
    <col min="4" max="4" width="13.5703125" style="196" customWidth="1"/>
    <col min="5" max="5" width="12.5703125" style="196" customWidth="1"/>
    <col min="6" max="6" width="8" style="196" customWidth="1"/>
    <col min="7" max="7" width="5.42578125" style="196" customWidth="1"/>
    <col min="8" max="8" width="10.5703125" style="196" customWidth="1"/>
    <col min="9" max="9" width="14.5703125" style="196" customWidth="1"/>
    <col min="10" max="10" width="23.42578125" style="196" customWidth="1"/>
    <col min="11" max="11" width="15.28515625" style="196" customWidth="1"/>
    <col min="12" max="12" width="11.42578125" style="196" customWidth="1"/>
    <col min="13" max="13" width="12.85546875" style="196" customWidth="1"/>
    <col min="14" max="14" width="21.5703125" style="196" customWidth="1"/>
    <col min="15" max="15" width="4.42578125" style="18" customWidth="1"/>
    <col min="16" max="16384" width="10.5703125" style="18" hidden="1"/>
  </cols>
  <sheetData>
    <row r="1" spans="1:14" ht="13.9" customHeight="1">
      <c r="A1" s="17"/>
      <c r="B1" s="418"/>
      <c r="C1" s="421"/>
      <c r="D1" s="421"/>
      <c r="E1" s="421"/>
      <c r="F1" s="421"/>
      <c r="G1" s="421"/>
      <c r="H1" s="421"/>
      <c r="I1" s="421"/>
      <c r="J1" s="422"/>
      <c r="K1" s="423" t="s">
        <v>31</v>
      </c>
      <c r="L1" s="425" t="s">
        <v>32</v>
      </c>
      <c r="M1" s="426"/>
      <c r="N1" s="432"/>
    </row>
    <row r="2" spans="1:14" ht="14.25" customHeight="1">
      <c r="A2" s="17"/>
      <c r="B2" s="419"/>
      <c r="C2" s="435" t="s">
        <v>33</v>
      </c>
      <c r="D2" s="435"/>
      <c r="E2" s="435"/>
      <c r="F2" s="435"/>
      <c r="G2" s="435"/>
      <c r="H2" s="435"/>
      <c r="I2" s="435"/>
      <c r="J2" s="436"/>
      <c r="K2" s="424"/>
      <c r="L2" s="427"/>
      <c r="M2" s="428"/>
      <c r="N2" s="433"/>
    </row>
    <row r="3" spans="1:14" ht="17.45" customHeight="1">
      <c r="A3" s="17"/>
      <c r="B3" s="419"/>
      <c r="C3" s="437" t="s">
        <v>34</v>
      </c>
      <c r="D3" s="437"/>
      <c r="E3" s="437"/>
      <c r="F3" s="437"/>
      <c r="G3" s="437"/>
      <c r="H3" s="437"/>
      <c r="I3" s="437"/>
      <c r="J3" s="438"/>
      <c r="K3" s="439" t="s">
        <v>35</v>
      </c>
      <c r="L3" s="441">
        <v>2021</v>
      </c>
      <c r="M3" s="442"/>
      <c r="N3" s="433"/>
    </row>
    <row r="4" spans="1:14" ht="2.25" customHeight="1">
      <c r="A4" s="17"/>
      <c r="B4" s="419"/>
      <c r="C4" s="437"/>
      <c r="D4" s="437"/>
      <c r="E4" s="437"/>
      <c r="F4" s="437"/>
      <c r="G4" s="437"/>
      <c r="H4" s="437"/>
      <c r="I4" s="437"/>
      <c r="J4" s="438"/>
      <c r="K4" s="440"/>
      <c r="L4" s="427"/>
      <c r="M4" s="428"/>
      <c r="N4" s="433"/>
    </row>
    <row r="5" spans="1:14" ht="14.25" customHeight="1">
      <c r="A5" s="17"/>
      <c r="B5" s="419"/>
      <c r="C5" s="437" t="s">
        <v>36</v>
      </c>
      <c r="D5" s="437"/>
      <c r="E5" s="437"/>
      <c r="F5" s="437"/>
      <c r="G5" s="437"/>
      <c r="H5" s="437"/>
      <c r="I5" s="437"/>
      <c r="J5" s="438"/>
      <c r="K5" s="439" t="s">
        <v>37</v>
      </c>
      <c r="L5" s="444"/>
      <c r="M5" s="444"/>
      <c r="N5" s="433"/>
    </row>
    <row r="6" spans="1:14" ht="3.75" customHeight="1" thickBot="1">
      <c r="A6" s="17"/>
      <c r="B6" s="420"/>
      <c r="C6" s="446"/>
      <c r="D6" s="446"/>
      <c r="E6" s="446"/>
      <c r="F6" s="446"/>
      <c r="G6" s="446"/>
      <c r="H6" s="446"/>
      <c r="I6" s="446"/>
      <c r="J6" s="447"/>
      <c r="K6" s="443"/>
      <c r="L6" s="445"/>
      <c r="M6" s="445"/>
      <c r="N6" s="434"/>
    </row>
    <row r="7" spans="1:14" ht="3.75" customHeight="1" thickBot="1">
      <c r="A7" s="17"/>
      <c r="B7" s="19"/>
      <c r="C7" s="20"/>
      <c r="D7" s="20"/>
      <c r="E7" s="20"/>
      <c r="F7" s="20"/>
      <c r="G7" s="20"/>
      <c r="H7" s="20"/>
      <c r="I7" s="20"/>
      <c r="J7" s="20"/>
      <c r="K7" s="20"/>
      <c r="L7" s="21"/>
      <c r="M7" s="21"/>
      <c r="N7" s="22"/>
    </row>
    <row r="8" spans="1:14" ht="14.25" customHeight="1">
      <c r="A8" s="23"/>
      <c r="B8" s="24"/>
      <c r="C8" s="25"/>
      <c r="D8" s="25"/>
      <c r="E8" s="25"/>
      <c r="F8" s="412"/>
      <c r="G8" s="412"/>
      <c r="H8" s="412"/>
      <c r="I8" s="412"/>
      <c r="J8" s="25"/>
      <c r="K8" s="26" t="s">
        <v>38</v>
      </c>
      <c r="L8" s="27"/>
      <c r="M8" s="27"/>
      <c r="N8" s="28"/>
    </row>
    <row r="9" spans="1:14" ht="12" customHeight="1">
      <c r="A9" s="23"/>
      <c r="B9" s="29"/>
      <c r="C9" s="30"/>
      <c r="D9" s="30"/>
      <c r="E9" s="30"/>
      <c r="F9" s="413"/>
      <c r="G9" s="413"/>
      <c r="H9" s="413"/>
      <c r="I9" s="413"/>
      <c r="J9" s="30"/>
      <c r="K9" s="31"/>
      <c r="L9" s="32" t="s">
        <v>39</v>
      </c>
      <c r="M9" s="32" t="s">
        <v>40</v>
      </c>
      <c r="N9" s="33" t="s">
        <v>41</v>
      </c>
    </row>
    <row r="10" spans="1:14" ht="21.75" customHeight="1">
      <c r="A10" s="23"/>
      <c r="B10" s="414" t="s">
        <v>42</v>
      </c>
      <c r="C10" s="415"/>
      <c r="D10" s="415"/>
      <c r="E10" s="34" t="s">
        <v>43</v>
      </c>
      <c r="F10" s="416" t="s">
        <v>44</v>
      </c>
      <c r="G10" s="416"/>
      <c r="H10" s="417" t="s">
        <v>45</v>
      </c>
      <c r="I10" s="417"/>
      <c r="J10" s="30"/>
      <c r="K10" s="35"/>
      <c r="L10" s="32"/>
      <c r="M10" s="32"/>
      <c r="N10" s="33"/>
    </row>
    <row r="11" spans="1:14" ht="5.45" customHeight="1">
      <c r="A11" s="23"/>
      <c r="B11" s="36"/>
      <c r="C11" s="37"/>
      <c r="D11" s="37"/>
      <c r="E11" s="38"/>
      <c r="F11" s="30"/>
      <c r="G11" s="30"/>
      <c r="H11" s="39"/>
      <c r="I11" s="30"/>
      <c r="J11" s="30"/>
      <c r="K11" s="35"/>
      <c r="L11" s="32"/>
      <c r="M11" s="32"/>
      <c r="N11" s="33"/>
    </row>
    <row r="12" spans="1:14" ht="19.149999999999999" customHeight="1">
      <c r="A12" s="23"/>
      <c r="B12" s="404" t="s">
        <v>46</v>
      </c>
      <c r="C12" s="405"/>
      <c r="D12" s="405"/>
      <c r="E12" s="405"/>
      <c r="F12" s="30"/>
      <c r="G12" s="30"/>
      <c r="H12" s="30"/>
      <c r="I12" s="30"/>
      <c r="J12" s="30"/>
      <c r="K12" s="31"/>
      <c r="L12" s="32"/>
      <c r="M12" s="32"/>
      <c r="N12" s="33"/>
    </row>
    <row r="13" spans="1:14" ht="23.1" customHeight="1">
      <c r="A13" s="23"/>
      <c r="B13" s="406" t="s">
        <v>47</v>
      </c>
      <c r="C13" s="407"/>
      <c r="D13" s="407"/>
      <c r="E13" s="40" t="s">
        <v>48</v>
      </c>
      <c r="F13" s="40"/>
      <c r="G13" s="41"/>
      <c r="H13" s="408" t="s">
        <v>49</v>
      </c>
      <c r="I13" s="408"/>
      <c r="J13" s="42" t="s">
        <v>48</v>
      </c>
      <c r="K13" s="408" t="s">
        <v>50</v>
      </c>
      <c r="L13" s="408"/>
      <c r="M13" s="42" t="s">
        <v>48</v>
      </c>
      <c r="N13" s="43"/>
    </row>
    <row r="14" spans="1:14" ht="18" customHeight="1">
      <c r="A14" s="23"/>
      <c r="B14" s="44" t="s">
        <v>51</v>
      </c>
      <c r="C14" s="45"/>
      <c r="D14" s="409"/>
      <c r="E14" s="409"/>
      <c r="F14" s="46"/>
      <c r="G14" s="46"/>
      <c r="H14" s="45"/>
      <c r="I14" s="47"/>
      <c r="J14" s="48" t="s">
        <v>52</v>
      </c>
      <c r="K14" s="49"/>
      <c r="L14" s="46"/>
      <c r="M14" s="46"/>
      <c r="N14" s="50"/>
    </row>
    <row r="15" spans="1:14" ht="14.25" customHeight="1" thickBot="1">
      <c r="A15" s="23"/>
      <c r="B15" s="51"/>
      <c r="C15" s="52"/>
      <c r="D15" s="53"/>
      <c r="E15" s="53"/>
      <c r="F15" s="53"/>
      <c r="G15" s="53"/>
      <c r="H15" s="52"/>
      <c r="I15" s="53"/>
      <c r="J15" s="52"/>
      <c r="K15" s="53"/>
      <c r="L15" s="410"/>
      <c r="M15" s="410"/>
      <c r="N15" s="411"/>
    </row>
    <row r="16" spans="1:14" ht="8.4499999999999993" customHeight="1">
      <c r="A16" s="23"/>
      <c r="B16" s="54"/>
      <c r="C16" s="55"/>
      <c r="D16" s="55"/>
      <c r="E16" s="55"/>
      <c r="F16" s="55"/>
      <c r="G16" s="55"/>
      <c r="H16" s="55"/>
      <c r="I16" s="55"/>
      <c r="J16" s="55"/>
      <c r="K16" s="55"/>
      <c r="L16" s="55"/>
      <c r="M16" s="55"/>
      <c r="N16" s="56"/>
    </row>
    <row r="17" spans="1:14" s="64" customFormat="1" ht="18" customHeight="1">
      <c r="A17" s="57"/>
      <c r="B17" s="58" t="s">
        <v>53</v>
      </c>
      <c r="C17" s="59"/>
      <c r="D17" s="60" t="s">
        <v>54</v>
      </c>
      <c r="E17" s="61"/>
      <c r="F17" s="62"/>
      <c r="G17" s="62"/>
      <c r="H17" s="62"/>
      <c r="I17" s="62"/>
      <c r="J17" s="62"/>
      <c r="K17" s="62"/>
      <c r="L17" s="62"/>
      <c r="M17" s="62"/>
      <c r="N17" s="63"/>
    </row>
    <row r="18" spans="1:14" s="64" customFormat="1" ht="24" customHeight="1">
      <c r="A18" s="57"/>
      <c r="B18" s="65" t="s">
        <v>55</v>
      </c>
      <c r="C18" s="66"/>
      <c r="D18" s="67"/>
      <c r="E18" s="67"/>
      <c r="F18" s="67"/>
      <c r="G18" s="67"/>
      <c r="H18" s="67"/>
      <c r="I18" s="67"/>
      <c r="J18" s="67"/>
      <c r="K18" s="67"/>
      <c r="L18" s="67"/>
      <c r="M18" s="67"/>
      <c r="N18" s="63"/>
    </row>
    <row r="19" spans="1:14" s="64" customFormat="1" ht="20.25" customHeight="1">
      <c r="A19" s="57"/>
      <c r="B19" s="68"/>
      <c r="C19" s="66"/>
      <c r="D19" s="69"/>
      <c r="E19" s="67"/>
      <c r="F19" s="67"/>
      <c r="G19" s="67"/>
      <c r="H19" s="67"/>
      <c r="I19" s="67"/>
      <c r="J19" s="67"/>
      <c r="K19" s="67"/>
      <c r="L19" s="67"/>
      <c r="M19" s="67"/>
      <c r="N19" s="63"/>
    </row>
    <row r="20" spans="1:14" s="64" customFormat="1" ht="11.25" customHeight="1">
      <c r="A20" s="57"/>
      <c r="B20" s="68"/>
      <c r="C20" s="66"/>
      <c r="D20" s="70"/>
      <c r="E20" s="70"/>
      <c r="F20" s="70"/>
      <c r="G20" s="70"/>
      <c r="H20" s="70"/>
      <c r="I20" s="70"/>
      <c r="J20" s="70"/>
      <c r="K20" s="70"/>
      <c r="L20" s="70"/>
      <c r="M20" s="70"/>
      <c r="N20" s="71"/>
    </row>
    <row r="21" spans="1:14" s="64" customFormat="1">
      <c r="A21" s="57"/>
      <c r="B21" s="68" t="s">
        <v>56</v>
      </c>
      <c r="C21" s="72"/>
      <c r="D21" s="67"/>
      <c r="E21" s="67"/>
      <c r="F21" s="67"/>
      <c r="G21" s="67"/>
      <c r="H21" s="67"/>
      <c r="I21" s="61"/>
      <c r="J21" s="73" t="s">
        <v>57</v>
      </c>
      <c r="K21" s="67"/>
      <c r="L21" s="67"/>
      <c r="M21" s="67"/>
      <c r="N21" s="71"/>
    </row>
    <row r="22" spans="1:14" s="64" customFormat="1">
      <c r="A22" s="57"/>
      <c r="B22" s="68"/>
      <c r="C22" s="66"/>
      <c r="D22" s="70"/>
      <c r="E22" s="70"/>
      <c r="F22" s="70"/>
      <c r="G22" s="70"/>
      <c r="H22" s="70"/>
      <c r="I22" s="70"/>
      <c r="J22" s="70"/>
      <c r="K22" s="70"/>
      <c r="L22" s="70"/>
      <c r="M22" s="70"/>
      <c r="N22" s="71"/>
    </row>
    <row r="23" spans="1:14" s="64" customFormat="1">
      <c r="A23" s="57"/>
      <c r="B23" s="68" t="s">
        <v>58</v>
      </c>
      <c r="C23" s="72"/>
      <c r="D23" s="67"/>
      <c r="E23" s="67"/>
      <c r="F23" s="67"/>
      <c r="G23" s="67"/>
      <c r="H23" s="67"/>
      <c r="I23" s="67"/>
      <c r="J23" s="67"/>
      <c r="K23" s="67"/>
      <c r="L23" s="67"/>
      <c r="M23" s="67"/>
      <c r="N23" s="74"/>
    </row>
    <row r="24" spans="1:14" s="64" customFormat="1">
      <c r="A24" s="57"/>
      <c r="B24" s="68"/>
      <c r="C24" s="66"/>
      <c r="D24" s="70"/>
      <c r="E24" s="70"/>
      <c r="F24" s="70"/>
      <c r="G24" s="70"/>
      <c r="H24" s="70"/>
      <c r="I24" s="70"/>
      <c r="J24" s="70"/>
      <c r="K24" s="70"/>
      <c r="L24" s="70"/>
      <c r="M24" s="70"/>
      <c r="N24" s="71"/>
    </row>
    <row r="25" spans="1:14" s="64" customFormat="1">
      <c r="A25" s="57"/>
      <c r="B25" s="68" t="s">
        <v>59</v>
      </c>
      <c r="C25" s="72"/>
      <c r="D25" s="67"/>
      <c r="E25" s="67"/>
      <c r="F25" s="67"/>
      <c r="G25" s="67"/>
      <c r="H25" s="67"/>
      <c r="I25" s="67"/>
      <c r="J25" s="67"/>
      <c r="K25" s="75" t="s">
        <v>53</v>
      </c>
      <c r="L25" s="76"/>
      <c r="M25" s="77" t="s">
        <v>54</v>
      </c>
      <c r="N25" s="78" t="s">
        <v>60</v>
      </c>
    </row>
    <row r="26" spans="1:14" s="64" customFormat="1" ht="12" customHeight="1">
      <c r="A26" s="57"/>
      <c r="B26" s="68"/>
      <c r="C26" s="66"/>
      <c r="D26" s="70"/>
      <c r="E26" s="70"/>
      <c r="F26" s="70"/>
      <c r="G26" s="70"/>
      <c r="H26" s="70"/>
      <c r="I26" s="70"/>
      <c r="J26" s="70"/>
      <c r="K26" s="70"/>
      <c r="L26" s="70"/>
      <c r="M26" s="70"/>
      <c r="N26" s="71"/>
    </row>
    <row r="27" spans="1:14" s="64" customFormat="1">
      <c r="A27" s="57"/>
      <c r="B27" s="68" t="s">
        <v>61</v>
      </c>
      <c r="C27" s="66"/>
      <c r="D27" s="70"/>
      <c r="E27" s="70"/>
      <c r="F27" s="70"/>
      <c r="G27" s="70"/>
      <c r="H27" s="61"/>
      <c r="I27" s="79" t="s">
        <v>62</v>
      </c>
      <c r="J27" s="79" t="s">
        <v>62</v>
      </c>
      <c r="K27" s="62"/>
      <c r="L27" s="70"/>
      <c r="M27" s="70"/>
      <c r="N27" s="71"/>
    </row>
    <row r="28" spans="1:14" s="64" customFormat="1">
      <c r="A28" s="57"/>
      <c r="B28" s="68"/>
      <c r="C28" s="66"/>
      <c r="D28" s="70"/>
      <c r="E28" s="70"/>
      <c r="F28" s="62" t="s">
        <v>63</v>
      </c>
      <c r="G28" s="80"/>
      <c r="H28" s="81" t="s">
        <v>39</v>
      </c>
      <c r="I28" s="81" t="s">
        <v>40</v>
      </c>
      <c r="J28" s="82" t="s">
        <v>41</v>
      </c>
      <c r="K28" s="62"/>
      <c r="L28" s="70"/>
      <c r="M28" s="70"/>
      <c r="N28" s="71"/>
    </row>
    <row r="29" spans="1:14" ht="4.5" customHeight="1" thickBot="1">
      <c r="A29" s="23"/>
      <c r="B29" s="83"/>
      <c r="C29" s="84"/>
      <c r="D29" s="84"/>
      <c r="E29" s="84"/>
      <c r="F29" s="84"/>
      <c r="G29" s="84"/>
      <c r="H29" s="84"/>
      <c r="I29" s="84"/>
      <c r="J29" s="84"/>
      <c r="K29" s="84"/>
      <c r="L29" s="84"/>
      <c r="M29" s="84"/>
      <c r="N29" s="85"/>
    </row>
    <row r="30" spans="1:14" s="64" customFormat="1" ht="25.5" customHeight="1" thickBot="1">
      <c r="A30" s="86"/>
      <c r="B30" s="429" t="s">
        <v>64</v>
      </c>
      <c r="C30" s="430"/>
      <c r="D30" s="430"/>
      <c r="E30" s="430"/>
      <c r="F30" s="430"/>
      <c r="G30" s="430"/>
      <c r="H30" s="430"/>
      <c r="I30" s="430"/>
      <c r="J30" s="430"/>
      <c r="K30" s="430"/>
      <c r="L30" s="430"/>
      <c r="M30" s="430"/>
      <c r="N30" s="431"/>
    </row>
    <row r="31" spans="1:14" ht="5.25" customHeight="1" thickBot="1">
      <c r="A31" s="17"/>
      <c r="B31" s="87"/>
      <c r="C31" s="88"/>
      <c r="D31" s="88"/>
      <c r="E31" s="88"/>
      <c r="F31" s="88"/>
      <c r="G31" s="88"/>
      <c r="H31" s="88"/>
      <c r="I31" s="88"/>
      <c r="J31" s="88"/>
      <c r="K31" s="88"/>
      <c r="L31" s="88"/>
      <c r="M31" s="88"/>
      <c r="N31" s="89"/>
    </row>
    <row r="32" spans="1:14" ht="25.5" customHeight="1">
      <c r="A32" s="17"/>
      <c r="B32" s="90" t="s">
        <v>65</v>
      </c>
      <c r="C32" s="362" t="s">
        <v>3</v>
      </c>
      <c r="D32" s="362"/>
      <c r="E32" s="362"/>
      <c r="F32" s="362"/>
      <c r="G32" s="362"/>
      <c r="H32" s="362"/>
      <c r="I32" s="362"/>
      <c r="J32" s="401" t="s">
        <v>66</v>
      </c>
      <c r="K32" s="401"/>
      <c r="L32" s="402" t="s">
        <v>4</v>
      </c>
      <c r="M32" s="402"/>
      <c r="N32" s="91" t="s">
        <v>5</v>
      </c>
    </row>
    <row r="33" spans="1:14" ht="33" customHeight="1" thickBot="1">
      <c r="A33" s="23"/>
      <c r="B33" s="92" t="s">
        <v>131</v>
      </c>
      <c r="C33" s="403" t="s">
        <v>132</v>
      </c>
      <c r="D33" s="403"/>
      <c r="E33" s="403"/>
      <c r="F33" s="403"/>
      <c r="G33" s="403"/>
      <c r="H33" s="403"/>
      <c r="I33" s="403"/>
      <c r="J33" s="403"/>
      <c r="K33" s="403"/>
      <c r="L33" s="403" t="s">
        <v>12</v>
      </c>
      <c r="M33" s="403"/>
      <c r="N33" s="93"/>
    </row>
    <row r="34" spans="1:14" ht="4.5" customHeight="1">
      <c r="A34" s="17"/>
      <c r="B34" s="94"/>
      <c r="C34" s="95"/>
      <c r="D34" s="95"/>
      <c r="E34" s="95"/>
      <c r="F34" s="95"/>
      <c r="G34" s="95"/>
      <c r="H34" s="95"/>
      <c r="I34" s="95"/>
      <c r="J34" s="95"/>
      <c r="K34" s="95"/>
      <c r="L34" s="95"/>
      <c r="M34" s="95"/>
      <c r="N34" s="96"/>
    </row>
    <row r="35" spans="1:14" ht="19.899999999999999" customHeight="1">
      <c r="A35" s="17"/>
      <c r="B35" s="336" t="s">
        <v>67</v>
      </c>
      <c r="C35" s="337"/>
      <c r="D35" s="337"/>
      <c r="E35" s="337"/>
      <c r="F35" s="337"/>
      <c r="G35" s="337"/>
      <c r="H35" s="337"/>
      <c r="I35" s="337"/>
      <c r="J35" s="337"/>
      <c r="K35" s="337"/>
      <c r="L35" s="337"/>
      <c r="M35" s="337"/>
      <c r="N35" s="338"/>
    </row>
    <row r="36" spans="1:14" ht="5.25" customHeight="1" thickBot="1">
      <c r="A36" s="17"/>
      <c r="B36" s="398"/>
      <c r="C36" s="399"/>
      <c r="D36" s="399"/>
      <c r="E36" s="399"/>
      <c r="F36" s="399"/>
      <c r="G36" s="399"/>
      <c r="H36" s="399"/>
      <c r="I36" s="399"/>
      <c r="J36" s="399"/>
      <c r="K36" s="399"/>
      <c r="L36" s="399"/>
      <c r="M36" s="399"/>
      <c r="N36" s="400"/>
    </row>
    <row r="37" spans="1:14" ht="21" customHeight="1">
      <c r="A37" s="17"/>
      <c r="B37" s="97" t="s">
        <v>31</v>
      </c>
      <c r="C37" s="362" t="s">
        <v>3</v>
      </c>
      <c r="D37" s="362"/>
      <c r="E37" s="362"/>
      <c r="F37" s="362"/>
      <c r="G37" s="362"/>
      <c r="H37" s="362"/>
      <c r="I37" s="362"/>
      <c r="J37" s="98" t="s">
        <v>68</v>
      </c>
      <c r="K37" s="98" t="s">
        <v>69</v>
      </c>
      <c r="L37" s="362" t="s">
        <v>70</v>
      </c>
      <c r="M37" s="362"/>
      <c r="N37" s="99" t="s">
        <v>71</v>
      </c>
    </row>
    <row r="38" spans="1:14">
      <c r="A38" s="226"/>
      <c r="B38" s="100" t="s">
        <v>133</v>
      </c>
      <c r="C38" s="391" t="s">
        <v>134</v>
      </c>
      <c r="D38" s="391"/>
      <c r="E38" s="391"/>
      <c r="F38" s="391"/>
      <c r="G38" s="391"/>
      <c r="H38" s="391"/>
      <c r="I38" s="391"/>
      <c r="J38" s="101"/>
      <c r="K38" s="102">
        <f>VLOOKUP(B38,[46]EQUIPOS!$C$6:$G$137,5,0)</f>
        <v>3261.3336221733753</v>
      </c>
      <c r="L38" s="397">
        <v>1</v>
      </c>
      <c r="M38" s="397"/>
      <c r="N38" s="103">
        <f>K38*L38</f>
        <v>3261.3336221733753</v>
      </c>
    </row>
    <row r="39" spans="1:14">
      <c r="A39" s="226"/>
      <c r="B39" s="104" t="s">
        <v>135</v>
      </c>
      <c r="C39" s="385" t="s">
        <v>136</v>
      </c>
      <c r="D39" s="385"/>
      <c r="E39" s="385"/>
      <c r="F39" s="385"/>
      <c r="G39" s="385"/>
      <c r="H39" s="385"/>
      <c r="I39" s="385"/>
      <c r="J39" s="105"/>
      <c r="K39" s="106">
        <f>VLOOKUP(B39,[46]EQUIPOS!$C$6:$G$137,5,0)</f>
        <v>8942.3663833786086</v>
      </c>
      <c r="L39" s="395">
        <v>1</v>
      </c>
      <c r="M39" s="395"/>
      <c r="N39" s="103">
        <f t="shared" ref="N39:N51" si="0">K39*L39</f>
        <v>8942.3663833786086</v>
      </c>
    </row>
    <row r="40" spans="1:14">
      <c r="A40" s="226"/>
      <c r="B40" s="104" t="s">
        <v>137</v>
      </c>
      <c r="C40" s="385" t="s">
        <v>138</v>
      </c>
      <c r="D40" s="385"/>
      <c r="E40" s="385"/>
      <c r="F40" s="385"/>
      <c r="G40" s="385"/>
      <c r="H40" s="385"/>
      <c r="I40" s="385"/>
      <c r="J40" s="105"/>
      <c r="K40" s="106">
        <f>VLOOKUP(B40,[46]EQUIPOS!$C$6:$G$137,5,0)</f>
        <v>140793.56566078498</v>
      </c>
      <c r="L40" s="395">
        <v>1</v>
      </c>
      <c r="M40" s="395"/>
      <c r="N40" s="103">
        <f t="shared" si="0"/>
        <v>140793.56566078498</v>
      </c>
    </row>
    <row r="41" spans="1:14">
      <c r="A41" s="23"/>
      <c r="B41" s="104"/>
      <c r="C41" s="385"/>
      <c r="D41" s="385"/>
      <c r="E41" s="385"/>
      <c r="F41" s="385"/>
      <c r="G41" s="385"/>
      <c r="H41" s="385"/>
      <c r="I41" s="385"/>
      <c r="J41" s="105"/>
      <c r="K41" s="106"/>
      <c r="L41" s="395"/>
      <c r="M41" s="395"/>
      <c r="N41" s="103">
        <f t="shared" si="0"/>
        <v>0</v>
      </c>
    </row>
    <row r="42" spans="1:14">
      <c r="A42" s="23"/>
      <c r="B42" s="107"/>
      <c r="C42" s="385"/>
      <c r="D42" s="385"/>
      <c r="E42" s="385"/>
      <c r="F42" s="385"/>
      <c r="G42" s="385"/>
      <c r="H42" s="385"/>
      <c r="I42" s="385"/>
      <c r="J42" s="105"/>
      <c r="K42" s="106"/>
      <c r="L42" s="395"/>
      <c r="M42" s="395"/>
      <c r="N42" s="103">
        <f t="shared" si="0"/>
        <v>0</v>
      </c>
    </row>
    <row r="43" spans="1:14">
      <c r="A43" s="23"/>
      <c r="B43" s="107"/>
      <c r="C43" s="385"/>
      <c r="D43" s="385"/>
      <c r="E43" s="385"/>
      <c r="F43" s="385"/>
      <c r="G43" s="385"/>
      <c r="H43" s="385"/>
      <c r="I43" s="385"/>
      <c r="J43" s="105"/>
      <c r="K43" s="106"/>
      <c r="L43" s="395"/>
      <c r="M43" s="395"/>
      <c r="N43" s="103">
        <f t="shared" si="0"/>
        <v>0</v>
      </c>
    </row>
    <row r="44" spans="1:14">
      <c r="A44" s="23"/>
      <c r="B44" s="107"/>
      <c r="C44" s="385"/>
      <c r="D44" s="385"/>
      <c r="E44" s="385"/>
      <c r="F44" s="385"/>
      <c r="G44" s="385"/>
      <c r="H44" s="385"/>
      <c r="I44" s="385"/>
      <c r="J44" s="105"/>
      <c r="K44" s="106"/>
      <c r="L44" s="395"/>
      <c r="M44" s="395"/>
      <c r="N44" s="103">
        <f t="shared" si="0"/>
        <v>0</v>
      </c>
    </row>
    <row r="45" spans="1:14">
      <c r="A45" s="23"/>
      <c r="B45" s="107"/>
      <c r="C45" s="385"/>
      <c r="D45" s="385"/>
      <c r="E45" s="385"/>
      <c r="F45" s="385"/>
      <c r="G45" s="385"/>
      <c r="H45" s="385"/>
      <c r="I45" s="385"/>
      <c r="J45" s="105"/>
      <c r="K45" s="106"/>
      <c r="L45" s="395"/>
      <c r="M45" s="395"/>
      <c r="N45" s="103">
        <f t="shared" si="0"/>
        <v>0</v>
      </c>
    </row>
    <row r="46" spans="1:14">
      <c r="A46" s="23"/>
      <c r="B46" s="107"/>
      <c r="C46" s="385"/>
      <c r="D46" s="385"/>
      <c r="E46" s="385"/>
      <c r="F46" s="385"/>
      <c r="G46" s="385"/>
      <c r="H46" s="385"/>
      <c r="I46" s="385"/>
      <c r="J46" s="105"/>
      <c r="K46" s="106"/>
      <c r="L46" s="395"/>
      <c r="M46" s="395"/>
      <c r="N46" s="103">
        <f t="shared" si="0"/>
        <v>0</v>
      </c>
    </row>
    <row r="47" spans="1:14">
      <c r="A47" s="23"/>
      <c r="B47" s="107"/>
      <c r="C47" s="385"/>
      <c r="D47" s="385"/>
      <c r="E47" s="385"/>
      <c r="F47" s="385"/>
      <c r="G47" s="385"/>
      <c r="H47" s="385"/>
      <c r="I47" s="385"/>
      <c r="J47" s="105"/>
      <c r="K47" s="106"/>
      <c r="L47" s="395"/>
      <c r="M47" s="395"/>
      <c r="N47" s="103">
        <f t="shared" si="0"/>
        <v>0</v>
      </c>
    </row>
    <row r="48" spans="1:14">
      <c r="A48" s="23"/>
      <c r="B48" s="107"/>
      <c r="C48" s="385"/>
      <c r="D48" s="385"/>
      <c r="E48" s="385"/>
      <c r="F48" s="385"/>
      <c r="G48" s="385"/>
      <c r="H48" s="385"/>
      <c r="I48" s="385"/>
      <c r="J48" s="105"/>
      <c r="K48" s="106"/>
      <c r="L48" s="395"/>
      <c r="M48" s="395"/>
      <c r="N48" s="103">
        <f t="shared" si="0"/>
        <v>0</v>
      </c>
    </row>
    <row r="49" spans="1:14">
      <c r="A49" s="23"/>
      <c r="B49" s="107"/>
      <c r="C49" s="385"/>
      <c r="D49" s="385"/>
      <c r="E49" s="385"/>
      <c r="F49" s="385"/>
      <c r="G49" s="385"/>
      <c r="H49" s="385"/>
      <c r="I49" s="385"/>
      <c r="J49" s="105"/>
      <c r="K49" s="106"/>
      <c r="L49" s="395"/>
      <c r="M49" s="395"/>
      <c r="N49" s="103">
        <f t="shared" si="0"/>
        <v>0</v>
      </c>
    </row>
    <row r="50" spans="1:14">
      <c r="A50" s="23"/>
      <c r="B50" s="107"/>
      <c r="C50" s="385"/>
      <c r="D50" s="385"/>
      <c r="E50" s="385"/>
      <c r="F50" s="385"/>
      <c r="G50" s="385"/>
      <c r="H50" s="385"/>
      <c r="I50" s="385"/>
      <c r="J50" s="105"/>
      <c r="K50" s="106"/>
      <c r="L50" s="395"/>
      <c r="M50" s="395"/>
      <c r="N50" s="103">
        <f t="shared" si="0"/>
        <v>0</v>
      </c>
    </row>
    <row r="51" spans="1:14">
      <c r="A51" s="23"/>
      <c r="B51" s="107"/>
      <c r="C51" s="385"/>
      <c r="D51" s="385"/>
      <c r="E51" s="385"/>
      <c r="F51" s="385"/>
      <c r="G51" s="385"/>
      <c r="H51" s="385"/>
      <c r="I51" s="385"/>
      <c r="J51" s="105"/>
      <c r="K51" s="106"/>
      <c r="L51" s="395"/>
      <c r="M51" s="395"/>
      <c r="N51" s="103">
        <f t="shared" si="0"/>
        <v>0</v>
      </c>
    </row>
    <row r="52" spans="1:14" ht="15.75" customHeight="1" thickBot="1">
      <c r="A52" s="23"/>
      <c r="B52" s="108"/>
      <c r="C52" s="461" t="s">
        <v>75</v>
      </c>
      <c r="D52" s="461"/>
      <c r="E52" s="461"/>
      <c r="F52" s="461"/>
      <c r="G52" s="461"/>
      <c r="H52" s="461"/>
      <c r="I52" s="461"/>
      <c r="J52" s="109"/>
      <c r="K52" s="110"/>
      <c r="L52" s="396">
        <v>0.05</v>
      </c>
      <c r="M52" s="396"/>
      <c r="N52" s="201">
        <f>L52*N98</f>
        <v>4411.318657614167</v>
      </c>
    </row>
    <row r="53" spans="1:14" ht="15" thickBot="1">
      <c r="A53" s="17"/>
      <c r="B53" s="372" t="s">
        <v>76</v>
      </c>
      <c r="C53" s="373"/>
      <c r="D53" s="373"/>
      <c r="E53" s="373"/>
      <c r="F53" s="373"/>
      <c r="G53" s="373"/>
      <c r="H53" s="373"/>
      <c r="I53" s="373"/>
      <c r="J53" s="373"/>
      <c r="K53" s="373"/>
      <c r="L53" s="373"/>
      <c r="M53" s="374"/>
      <c r="N53" s="112">
        <f>SUM(N38:N52)</f>
        <v>157408.58432395113</v>
      </c>
    </row>
    <row r="54" spans="1:14" ht="3" customHeight="1">
      <c r="A54" s="17"/>
      <c r="B54" s="113"/>
      <c r="C54" s="88"/>
      <c r="D54" s="88"/>
      <c r="E54" s="88"/>
      <c r="F54" s="88"/>
      <c r="G54" s="88"/>
      <c r="H54" s="88"/>
      <c r="I54" s="88"/>
      <c r="J54" s="88"/>
      <c r="K54" s="88"/>
      <c r="L54" s="88"/>
      <c r="M54" s="88"/>
      <c r="N54" s="89"/>
    </row>
    <row r="55" spans="1:14" ht="19.899999999999999" customHeight="1">
      <c r="A55" s="17"/>
      <c r="B55" s="378" t="s">
        <v>77</v>
      </c>
      <c r="C55" s="379"/>
      <c r="D55" s="379"/>
      <c r="E55" s="379"/>
      <c r="F55" s="379"/>
      <c r="G55" s="379"/>
      <c r="H55" s="379"/>
      <c r="I55" s="379"/>
      <c r="J55" s="379"/>
      <c r="K55" s="379"/>
      <c r="L55" s="379"/>
      <c r="M55" s="379"/>
      <c r="N55" s="380"/>
    </row>
    <row r="56" spans="1:14" ht="6.75" customHeight="1" thickBot="1">
      <c r="A56" s="17"/>
      <c r="B56" s="388"/>
      <c r="C56" s="389"/>
      <c r="D56" s="389"/>
      <c r="E56" s="389"/>
      <c r="F56" s="389"/>
      <c r="G56" s="389"/>
      <c r="H56" s="389"/>
      <c r="I56" s="389"/>
      <c r="J56" s="389"/>
      <c r="K56" s="389"/>
      <c r="L56" s="389"/>
      <c r="M56" s="389"/>
      <c r="N56" s="390"/>
    </row>
    <row r="57" spans="1:14" ht="21" customHeight="1">
      <c r="A57" s="17"/>
      <c r="B57" s="97" t="s">
        <v>31</v>
      </c>
      <c r="C57" s="362" t="s">
        <v>3</v>
      </c>
      <c r="D57" s="362"/>
      <c r="E57" s="362"/>
      <c r="F57" s="362"/>
      <c r="G57" s="362"/>
      <c r="H57" s="362"/>
      <c r="I57" s="362"/>
      <c r="J57" s="98" t="s">
        <v>4</v>
      </c>
      <c r="K57" s="98" t="s">
        <v>5</v>
      </c>
      <c r="L57" s="362" t="s">
        <v>78</v>
      </c>
      <c r="M57" s="362"/>
      <c r="N57" s="99" t="s">
        <v>71</v>
      </c>
    </row>
    <row r="58" spans="1:14" ht="28.5" customHeight="1">
      <c r="A58" s="225"/>
      <c r="B58" s="100" t="s">
        <v>139</v>
      </c>
      <c r="C58" s="385" t="s">
        <v>140</v>
      </c>
      <c r="D58" s="385"/>
      <c r="E58" s="385"/>
      <c r="F58" s="385"/>
      <c r="G58" s="385"/>
      <c r="H58" s="385"/>
      <c r="I58" s="385"/>
      <c r="J58" s="114" t="s">
        <v>22</v>
      </c>
      <c r="K58" s="115">
        <v>1</v>
      </c>
      <c r="L58" s="468">
        <f>VLOOKUP(B58,[46]MATERIALES!$C$6:$F$373,4,0)</f>
        <v>7237.1545893226967</v>
      </c>
      <c r="M58" s="469"/>
      <c r="N58" s="103">
        <f>K58*L58</f>
        <v>7237.1545893226967</v>
      </c>
    </row>
    <row r="59" spans="1:14">
      <c r="A59" s="225"/>
      <c r="B59" s="104" t="s">
        <v>141</v>
      </c>
      <c r="C59" s="385" t="s">
        <v>142</v>
      </c>
      <c r="D59" s="385"/>
      <c r="E59" s="385"/>
      <c r="F59" s="385"/>
      <c r="G59" s="385"/>
      <c r="H59" s="385"/>
      <c r="I59" s="385"/>
      <c r="J59" s="116" t="s">
        <v>143</v>
      </c>
      <c r="K59" s="117">
        <v>4.71</v>
      </c>
      <c r="L59" s="465">
        <f>VLOOKUP(B59,[46]MATERIALES!$C$6:$F$373,4,0)</f>
        <v>20450.495873455835</v>
      </c>
      <c r="M59" s="466"/>
      <c r="N59" s="103">
        <f t="shared" ref="N59:N72" si="1">K59*L59</f>
        <v>96321.835563976987</v>
      </c>
    </row>
    <row r="60" spans="1:14">
      <c r="A60" s="225"/>
      <c r="B60" s="104" t="s">
        <v>125</v>
      </c>
      <c r="C60" s="385" t="s">
        <v>124</v>
      </c>
      <c r="D60" s="385"/>
      <c r="E60" s="385"/>
      <c r="F60" s="385"/>
      <c r="G60" s="385"/>
      <c r="H60" s="385"/>
      <c r="I60" s="385"/>
      <c r="J60" s="116" t="s">
        <v>123</v>
      </c>
      <c r="K60" s="227">
        <v>167.17500000000001</v>
      </c>
      <c r="L60" s="465">
        <f>VLOOKUP(B60,[46]MATERIALES!$C$6:$F$373,4,0)</f>
        <v>53.11283274124979</v>
      </c>
      <c r="M60" s="466"/>
      <c r="N60" s="103">
        <f t="shared" si="1"/>
        <v>8879.137813518435</v>
      </c>
    </row>
    <row r="61" spans="1:14">
      <c r="A61" s="225"/>
      <c r="B61" s="104" t="s">
        <v>144</v>
      </c>
      <c r="C61" s="385" t="s">
        <v>145</v>
      </c>
      <c r="D61" s="385"/>
      <c r="E61" s="385"/>
      <c r="F61" s="385"/>
      <c r="G61" s="385"/>
      <c r="H61" s="385"/>
      <c r="I61" s="385"/>
      <c r="J61" s="116" t="s">
        <v>12</v>
      </c>
      <c r="K61" s="117">
        <v>0.77900000000000003</v>
      </c>
      <c r="L61" s="465">
        <f>VLOOKUP(B61,[46]MATERIALES!$C$6:$F$373,4,0)</f>
        <v>56869.269970829526</v>
      </c>
      <c r="M61" s="466"/>
      <c r="N61" s="103">
        <f t="shared" si="1"/>
        <v>44301.161307276205</v>
      </c>
    </row>
    <row r="62" spans="1:14" ht="29.25" customHeight="1">
      <c r="A62" s="225"/>
      <c r="B62" s="104" t="s">
        <v>146</v>
      </c>
      <c r="C62" s="385" t="s">
        <v>147</v>
      </c>
      <c r="D62" s="385"/>
      <c r="E62" s="385"/>
      <c r="F62" s="385"/>
      <c r="G62" s="385"/>
      <c r="H62" s="385"/>
      <c r="I62" s="385"/>
      <c r="J62" s="116" t="s">
        <v>12</v>
      </c>
      <c r="K62" s="117">
        <v>0.58499999999999996</v>
      </c>
      <c r="L62" s="465">
        <f>VLOOKUP(B62,[46]MATERIALES!$C$6:$F$373,4,0)</f>
        <v>52494.710742304182</v>
      </c>
      <c r="M62" s="466"/>
      <c r="N62" s="103">
        <f t="shared" si="1"/>
        <v>30709.405784247945</v>
      </c>
    </row>
    <row r="63" spans="1:14">
      <c r="A63" s="225"/>
      <c r="B63" s="104" t="s">
        <v>148</v>
      </c>
      <c r="C63" s="385" t="s">
        <v>149</v>
      </c>
      <c r="D63" s="385"/>
      <c r="E63" s="385"/>
      <c r="F63" s="385"/>
      <c r="G63" s="385"/>
      <c r="H63" s="385"/>
      <c r="I63" s="385"/>
      <c r="J63" s="116" t="s">
        <v>22</v>
      </c>
      <c r="K63" s="227">
        <v>358.92500000000001</v>
      </c>
      <c r="L63" s="465">
        <f>VLOOKUP(B63,[46]MATERIALES!$C$6:$F$373,4,0)</f>
        <v>612.7938238696579</v>
      </c>
      <c r="M63" s="466"/>
      <c r="N63" s="103">
        <f t="shared" si="1"/>
        <v>219947.02323241698</v>
      </c>
    </row>
    <row r="64" spans="1:14">
      <c r="A64" s="225"/>
      <c r="B64" s="104"/>
      <c r="C64" s="385"/>
      <c r="D64" s="385"/>
      <c r="E64" s="385"/>
      <c r="F64" s="385"/>
      <c r="G64" s="385"/>
      <c r="H64" s="385"/>
      <c r="I64" s="385"/>
      <c r="J64" s="116"/>
      <c r="K64" s="117"/>
      <c r="L64" s="465"/>
      <c r="M64" s="466"/>
      <c r="N64" s="103">
        <f t="shared" si="1"/>
        <v>0</v>
      </c>
    </row>
    <row r="65" spans="1:14">
      <c r="A65" s="225"/>
      <c r="B65" s="104"/>
      <c r="C65" s="385"/>
      <c r="D65" s="385"/>
      <c r="E65" s="385"/>
      <c r="F65" s="385"/>
      <c r="G65" s="385"/>
      <c r="H65" s="385"/>
      <c r="I65" s="385"/>
      <c r="J65" s="116"/>
      <c r="K65" s="117"/>
      <c r="L65" s="465"/>
      <c r="M65" s="466"/>
      <c r="N65" s="103">
        <f t="shared" si="1"/>
        <v>0</v>
      </c>
    </row>
    <row r="66" spans="1:14">
      <c r="A66" s="225"/>
      <c r="B66" s="104"/>
      <c r="C66" s="385"/>
      <c r="D66" s="385"/>
      <c r="E66" s="385"/>
      <c r="F66" s="385"/>
      <c r="G66" s="385"/>
      <c r="H66" s="385"/>
      <c r="I66" s="385"/>
      <c r="J66" s="116"/>
      <c r="K66" s="117"/>
      <c r="L66" s="465"/>
      <c r="M66" s="466"/>
      <c r="N66" s="103">
        <f t="shared" si="1"/>
        <v>0</v>
      </c>
    </row>
    <row r="67" spans="1:14">
      <c r="A67" s="225"/>
      <c r="B67" s="104"/>
      <c r="C67" s="385"/>
      <c r="D67" s="385"/>
      <c r="E67" s="385"/>
      <c r="F67" s="385"/>
      <c r="G67" s="385"/>
      <c r="H67" s="385"/>
      <c r="I67" s="385"/>
      <c r="J67" s="116"/>
      <c r="K67" s="117"/>
      <c r="L67" s="465"/>
      <c r="M67" s="466"/>
      <c r="N67" s="103">
        <f t="shared" si="1"/>
        <v>0</v>
      </c>
    </row>
    <row r="68" spans="1:14">
      <c r="A68" s="225"/>
      <c r="B68" s="104"/>
      <c r="C68" s="385"/>
      <c r="D68" s="385"/>
      <c r="E68" s="385"/>
      <c r="F68" s="385"/>
      <c r="G68" s="385"/>
      <c r="H68" s="385"/>
      <c r="I68" s="385"/>
      <c r="J68" s="116"/>
      <c r="K68" s="117"/>
      <c r="L68" s="465"/>
      <c r="M68" s="466"/>
      <c r="N68" s="103">
        <f t="shared" si="1"/>
        <v>0</v>
      </c>
    </row>
    <row r="69" spans="1:14">
      <c r="A69" s="225"/>
      <c r="B69" s="104"/>
      <c r="C69" s="385"/>
      <c r="D69" s="385"/>
      <c r="E69" s="385"/>
      <c r="F69" s="385"/>
      <c r="G69" s="385"/>
      <c r="H69" s="385"/>
      <c r="I69" s="385"/>
      <c r="J69" s="116"/>
      <c r="K69" s="117"/>
      <c r="L69" s="465"/>
      <c r="M69" s="466"/>
      <c r="N69" s="103">
        <f t="shared" si="1"/>
        <v>0</v>
      </c>
    </row>
    <row r="70" spans="1:14">
      <c r="A70" s="225"/>
      <c r="B70" s="104"/>
      <c r="C70" s="385"/>
      <c r="D70" s="385"/>
      <c r="E70" s="385"/>
      <c r="F70" s="385"/>
      <c r="G70" s="385"/>
      <c r="H70" s="385"/>
      <c r="I70" s="385"/>
      <c r="J70" s="116"/>
      <c r="K70" s="117"/>
      <c r="L70" s="465"/>
      <c r="M70" s="466"/>
      <c r="N70" s="103">
        <f t="shared" si="1"/>
        <v>0</v>
      </c>
    </row>
    <row r="71" spans="1:14">
      <c r="A71" s="225"/>
      <c r="B71" s="104"/>
      <c r="C71" s="385"/>
      <c r="D71" s="385"/>
      <c r="E71" s="385"/>
      <c r="F71" s="385"/>
      <c r="G71" s="385"/>
      <c r="H71" s="385"/>
      <c r="I71" s="385"/>
      <c r="J71" s="116"/>
      <c r="K71" s="117"/>
      <c r="L71" s="465"/>
      <c r="M71" s="466"/>
      <c r="N71" s="103">
        <f t="shared" si="1"/>
        <v>0</v>
      </c>
    </row>
    <row r="72" spans="1:14" ht="15.75" customHeight="1" thickBot="1">
      <c r="A72" s="23"/>
      <c r="B72" s="118"/>
      <c r="C72" s="375"/>
      <c r="D72" s="375"/>
      <c r="E72" s="375"/>
      <c r="F72" s="375"/>
      <c r="G72" s="375"/>
      <c r="H72" s="375"/>
      <c r="I72" s="375"/>
      <c r="J72" s="109"/>
      <c r="K72" s="119"/>
      <c r="L72" s="470"/>
      <c r="M72" s="471"/>
      <c r="N72" s="120">
        <f t="shared" si="1"/>
        <v>0</v>
      </c>
    </row>
    <row r="73" spans="1:14" ht="15" thickBot="1">
      <c r="A73" s="17"/>
      <c r="B73" s="372" t="s">
        <v>76</v>
      </c>
      <c r="C73" s="373"/>
      <c r="D73" s="373"/>
      <c r="E73" s="373"/>
      <c r="F73" s="373"/>
      <c r="G73" s="373"/>
      <c r="H73" s="373"/>
      <c r="I73" s="373"/>
      <c r="J73" s="373"/>
      <c r="K73" s="373"/>
      <c r="L73" s="373"/>
      <c r="M73" s="374"/>
      <c r="N73" s="121">
        <f>SUM(N58:N72)</f>
        <v>407395.71829075925</v>
      </c>
    </row>
    <row r="74" spans="1:14" ht="4.5" customHeight="1">
      <c r="A74" s="17"/>
      <c r="B74" s="87"/>
      <c r="C74" s="88"/>
      <c r="D74" s="88"/>
      <c r="E74" s="88"/>
      <c r="F74" s="88"/>
      <c r="G74" s="88"/>
      <c r="H74" s="88"/>
      <c r="I74" s="88"/>
      <c r="J74" s="88"/>
      <c r="K74" s="88"/>
      <c r="L74" s="88"/>
      <c r="M74" s="88"/>
      <c r="N74" s="89"/>
    </row>
    <row r="75" spans="1:14" s="64" customFormat="1" ht="19.149999999999999" customHeight="1">
      <c r="A75" s="86"/>
      <c r="B75" s="378" t="s">
        <v>81</v>
      </c>
      <c r="C75" s="379"/>
      <c r="D75" s="379"/>
      <c r="E75" s="379"/>
      <c r="F75" s="379"/>
      <c r="G75" s="379"/>
      <c r="H75" s="379"/>
      <c r="I75" s="379"/>
      <c r="J75" s="379"/>
      <c r="K75" s="379"/>
      <c r="L75" s="379"/>
      <c r="M75" s="379"/>
      <c r="N75" s="380"/>
    </row>
    <row r="76" spans="1:14" ht="6.75" customHeight="1" thickBot="1">
      <c r="A76" s="17"/>
      <c r="B76" s="205"/>
      <c r="C76" s="206"/>
      <c r="D76" s="206"/>
      <c r="E76" s="206"/>
      <c r="F76" s="206"/>
      <c r="G76" s="206"/>
      <c r="H76" s="206"/>
      <c r="I76" s="206"/>
      <c r="J76" s="206"/>
      <c r="K76" s="206"/>
      <c r="L76" s="206"/>
      <c r="M76" s="206"/>
      <c r="N76" s="207"/>
    </row>
    <row r="77" spans="1:14" ht="21" customHeight="1">
      <c r="A77" s="17"/>
      <c r="B77" s="122" t="s">
        <v>31</v>
      </c>
      <c r="C77" s="384" t="s">
        <v>3</v>
      </c>
      <c r="D77" s="384"/>
      <c r="E77" s="384"/>
      <c r="F77" s="384"/>
      <c r="G77" s="384"/>
      <c r="H77" s="384"/>
      <c r="I77" s="123" t="s">
        <v>4</v>
      </c>
      <c r="J77" s="123" t="s">
        <v>82</v>
      </c>
      <c r="K77" s="123" t="s">
        <v>83</v>
      </c>
      <c r="L77" s="123" t="s">
        <v>84</v>
      </c>
      <c r="M77" s="123" t="s">
        <v>85</v>
      </c>
      <c r="N77" s="124" t="s">
        <v>71</v>
      </c>
    </row>
    <row r="78" spans="1:14">
      <c r="A78" s="23"/>
      <c r="B78" s="208" t="s">
        <v>150</v>
      </c>
      <c r="C78" s="454" t="s">
        <v>151</v>
      </c>
      <c r="D78" s="455"/>
      <c r="E78" s="455"/>
      <c r="F78" s="455"/>
      <c r="G78" s="455"/>
      <c r="H78" s="456"/>
      <c r="I78" s="126" t="s">
        <v>88</v>
      </c>
      <c r="J78" s="228">
        <f>K61+K62</f>
        <v>1.3639999999999999</v>
      </c>
      <c r="K78" s="127">
        <v>16</v>
      </c>
      <c r="L78" s="127">
        <f>J78*K78</f>
        <v>21.823999999999998</v>
      </c>
      <c r="M78" s="128">
        <f>VLOOKUP(B78,[46]TRANSPORTE!$C$6:$F$40,4,0)</f>
        <v>1026.9386552215615</v>
      </c>
      <c r="N78" s="129">
        <f>L78*M78</f>
        <v>22411.909211555354</v>
      </c>
    </row>
    <row r="79" spans="1:14">
      <c r="A79" s="23"/>
      <c r="B79" s="130"/>
      <c r="C79" s="366"/>
      <c r="D79" s="367"/>
      <c r="E79" s="367"/>
      <c r="F79" s="367"/>
      <c r="G79" s="367"/>
      <c r="H79" s="368"/>
      <c r="I79" s="131"/>
      <c r="J79" s="132"/>
      <c r="K79" s="132"/>
      <c r="L79" s="132"/>
      <c r="M79" s="133"/>
      <c r="N79" s="129">
        <f t="shared" ref="N79:N82" si="2">L79*M79</f>
        <v>0</v>
      </c>
    </row>
    <row r="80" spans="1:14">
      <c r="A80" s="23"/>
      <c r="B80" s="130"/>
      <c r="C80" s="366"/>
      <c r="D80" s="367"/>
      <c r="E80" s="367"/>
      <c r="F80" s="367"/>
      <c r="G80" s="367"/>
      <c r="H80" s="368"/>
      <c r="I80" s="131"/>
      <c r="J80" s="132"/>
      <c r="K80" s="132"/>
      <c r="L80" s="132"/>
      <c r="M80" s="133"/>
      <c r="N80" s="129">
        <f t="shared" si="2"/>
        <v>0</v>
      </c>
    </row>
    <row r="81" spans="1:14">
      <c r="A81" s="23"/>
      <c r="B81" s="130"/>
      <c r="C81" s="366"/>
      <c r="D81" s="367"/>
      <c r="E81" s="367"/>
      <c r="F81" s="367"/>
      <c r="G81" s="367"/>
      <c r="H81" s="368"/>
      <c r="I81" s="131"/>
      <c r="J81" s="132"/>
      <c r="K81" s="132"/>
      <c r="L81" s="132"/>
      <c r="M81" s="133"/>
      <c r="N81" s="129">
        <f t="shared" si="2"/>
        <v>0</v>
      </c>
    </row>
    <row r="82" spans="1:14" ht="15.75" customHeight="1" thickBot="1">
      <c r="A82" s="23"/>
      <c r="B82" s="108"/>
      <c r="C82" s="369"/>
      <c r="D82" s="370"/>
      <c r="E82" s="370"/>
      <c r="F82" s="370"/>
      <c r="G82" s="370"/>
      <c r="H82" s="371"/>
      <c r="I82" s="134"/>
      <c r="J82" s="135"/>
      <c r="K82" s="135"/>
      <c r="L82" s="135"/>
      <c r="M82" s="136"/>
      <c r="N82" s="137">
        <f t="shared" si="2"/>
        <v>0</v>
      </c>
    </row>
    <row r="83" spans="1:14" ht="15" thickBot="1">
      <c r="A83" s="17"/>
      <c r="B83" s="372" t="s">
        <v>76</v>
      </c>
      <c r="C83" s="373"/>
      <c r="D83" s="373"/>
      <c r="E83" s="373"/>
      <c r="F83" s="373"/>
      <c r="G83" s="373"/>
      <c r="H83" s="373"/>
      <c r="I83" s="373"/>
      <c r="J83" s="373"/>
      <c r="K83" s="373"/>
      <c r="L83" s="373"/>
      <c r="M83" s="374"/>
      <c r="N83" s="121">
        <f>SUM(N78:N82)</f>
        <v>22411.909211555354</v>
      </c>
    </row>
    <row r="84" spans="1:14" ht="3.75" customHeight="1">
      <c r="A84" s="17"/>
      <c r="B84" s="87"/>
      <c r="C84" s="88"/>
      <c r="D84" s="88"/>
      <c r="E84" s="88"/>
      <c r="F84" s="88"/>
      <c r="G84" s="88"/>
      <c r="H84" s="88"/>
      <c r="I84" s="88"/>
      <c r="J84" s="88"/>
      <c r="K84" s="88"/>
      <c r="L84" s="88"/>
      <c r="M84" s="88"/>
      <c r="N84" s="89"/>
    </row>
    <row r="85" spans="1:14" ht="19.899999999999999" customHeight="1">
      <c r="A85" s="17"/>
      <c r="B85" s="336" t="s">
        <v>89</v>
      </c>
      <c r="C85" s="337"/>
      <c r="D85" s="337"/>
      <c r="E85" s="337"/>
      <c r="F85" s="337"/>
      <c r="G85" s="337"/>
      <c r="H85" s="337"/>
      <c r="I85" s="337"/>
      <c r="J85" s="337"/>
      <c r="K85" s="337"/>
      <c r="L85" s="337"/>
      <c r="M85" s="337"/>
      <c r="N85" s="338"/>
    </row>
    <row r="86" spans="1:14" ht="5.25" customHeight="1" thickBot="1">
      <c r="A86" s="17"/>
      <c r="B86" s="209"/>
      <c r="C86" s="210"/>
      <c r="D86" s="210"/>
      <c r="E86" s="210"/>
      <c r="F86" s="210"/>
      <c r="G86" s="210"/>
      <c r="H86" s="210"/>
      <c r="I86" s="210"/>
      <c r="J86" s="210"/>
      <c r="K86" s="210"/>
      <c r="L86" s="210"/>
      <c r="M86" s="210"/>
      <c r="N86" s="211"/>
    </row>
    <row r="87" spans="1:14" ht="21" customHeight="1">
      <c r="A87" s="17"/>
      <c r="B87" s="97" t="s">
        <v>31</v>
      </c>
      <c r="C87" s="362" t="s">
        <v>3</v>
      </c>
      <c r="D87" s="362"/>
      <c r="E87" s="362"/>
      <c r="F87" s="362"/>
      <c r="G87" s="362"/>
      <c r="H87" s="362"/>
      <c r="I87" s="98" t="s">
        <v>90</v>
      </c>
      <c r="J87" s="98" t="s">
        <v>91</v>
      </c>
      <c r="K87" s="98" t="s">
        <v>92</v>
      </c>
      <c r="L87" s="362" t="s">
        <v>70</v>
      </c>
      <c r="M87" s="362"/>
      <c r="N87" s="99" t="s">
        <v>71</v>
      </c>
    </row>
    <row r="88" spans="1:14">
      <c r="A88" s="224"/>
      <c r="B88" s="125" t="s">
        <v>152</v>
      </c>
      <c r="C88" s="363" t="s">
        <v>153</v>
      </c>
      <c r="D88" s="364"/>
      <c r="E88" s="364"/>
      <c r="F88" s="364"/>
      <c r="G88" s="364"/>
      <c r="H88" s="364"/>
      <c r="I88" s="128">
        <v>314655.21770666668</v>
      </c>
      <c r="J88" s="138">
        <v>185</v>
      </c>
      <c r="K88" s="139">
        <v>582112.15275733336</v>
      </c>
      <c r="L88" s="357">
        <v>8</v>
      </c>
      <c r="M88" s="358"/>
      <c r="N88" s="140">
        <f>K88/L88</f>
        <v>72764.01909466667</v>
      </c>
    </row>
    <row r="89" spans="1:14">
      <c r="A89" s="224"/>
      <c r="B89" s="141" t="s">
        <v>95</v>
      </c>
      <c r="C89" s="347" t="s">
        <v>96</v>
      </c>
      <c r="D89" s="348"/>
      <c r="E89" s="348"/>
      <c r="F89" s="348"/>
      <c r="G89" s="348"/>
      <c r="H89" s="349"/>
      <c r="I89" s="133">
        <v>66864.23376266667</v>
      </c>
      <c r="J89" s="142">
        <v>185</v>
      </c>
      <c r="K89" s="143">
        <v>123698.83246093334</v>
      </c>
      <c r="L89" s="357">
        <v>8</v>
      </c>
      <c r="M89" s="358"/>
      <c r="N89" s="140">
        <f>K89/L89</f>
        <v>15462.354057616667</v>
      </c>
    </row>
    <row r="90" spans="1:14">
      <c r="A90" s="224"/>
      <c r="B90" s="141"/>
      <c r="C90" s="347"/>
      <c r="D90" s="348"/>
      <c r="E90" s="348"/>
      <c r="F90" s="348"/>
      <c r="G90" s="348"/>
      <c r="H90" s="349"/>
      <c r="I90" s="133"/>
      <c r="J90" s="142"/>
      <c r="K90" s="143"/>
      <c r="L90" s="474"/>
      <c r="M90" s="475"/>
      <c r="N90" s="144"/>
    </row>
    <row r="91" spans="1:14">
      <c r="A91" s="224"/>
      <c r="B91" s="141"/>
      <c r="C91" s="347"/>
      <c r="D91" s="348"/>
      <c r="E91" s="348"/>
      <c r="F91" s="348"/>
      <c r="G91" s="348"/>
      <c r="H91" s="349"/>
      <c r="I91" s="133"/>
      <c r="J91" s="142"/>
      <c r="K91" s="143"/>
      <c r="L91" s="474"/>
      <c r="M91" s="475"/>
      <c r="N91" s="144"/>
    </row>
    <row r="92" spans="1:14">
      <c r="A92" s="224"/>
      <c r="B92" s="141"/>
      <c r="C92" s="347"/>
      <c r="D92" s="348"/>
      <c r="E92" s="348"/>
      <c r="F92" s="348"/>
      <c r="G92" s="348"/>
      <c r="H92" s="349"/>
      <c r="I92" s="133"/>
      <c r="J92" s="142"/>
      <c r="K92" s="143"/>
      <c r="L92" s="474"/>
      <c r="M92" s="475"/>
      <c r="N92" s="144"/>
    </row>
    <row r="93" spans="1:14">
      <c r="A93" s="224"/>
      <c r="B93" s="141"/>
      <c r="C93" s="347"/>
      <c r="D93" s="348"/>
      <c r="E93" s="348"/>
      <c r="F93" s="348"/>
      <c r="G93" s="348"/>
      <c r="H93" s="349"/>
      <c r="I93" s="133"/>
      <c r="J93" s="142"/>
      <c r="K93" s="143"/>
      <c r="L93" s="474"/>
      <c r="M93" s="475"/>
      <c r="N93" s="144"/>
    </row>
    <row r="94" spans="1:14">
      <c r="A94" s="23"/>
      <c r="B94" s="141"/>
      <c r="C94" s="347"/>
      <c r="D94" s="348"/>
      <c r="E94" s="348"/>
      <c r="F94" s="348"/>
      <c r="G94" s="348"/>
      <c r="H94" s="349"/>
      <c r="I94" s="133"/>
      <c r="J94" s="142"/>
      <c r="K94" s="143"/>
      <c r="L94" s="474"/>
      <c r="M94" s="475"/>
      <c r="N94" s="144"/>
    </row>
    <row r="95" spans="1:14">
      <c r="A95" s="23"/>
      <c r="B95" s="141"/>
      <c r="C95" s="347"/>
      <c r="D95" s="348"/>
      <c r="E95" s="348"/>
      <c r="F95" s="348"/>
      <c r="G95" s="348"/>
      <c r="H95" s="349"/>
      <c r="I95" s="133"/>
      <c r="J95" s="142"/>
      <c r="K95" s="145"/>
      <c r="L95" s="350"/>
      <c r="M95" s="351"/>
      <c r="N95" s="144"/>
    </row>
    <row r="96" spans="1:14">
      <c r="A96" s="23"/>
      <c r="B96" s="141"/>
      <c r="C96" s="347"/>
      <c r="D96" s="348"/>
      <c r="E96" s="348"/>
      <c r="F96" s="348"/>
      <c r="G96" s="348"/>
      <c r="H96" s="349"/>
      <c r="I96" s="133"/>
      <c r="J96" s="142"/>
      <c r="K96" s="145"/>
      <c r="L96" s="350"/>
      <c r="M96" s="351"/>
      <c r="N96" s="144"/>
    </row>
    <row r="97" spans="1:14" ht="15.75" customHeight="1" thickBot="1">
      <c r="A97" s="23"/>
      <c r="B97" s="146"/>
      <c r="C97" s="352"/>
      <c r="D97" s="353"/>
      <c r="E97" s="353"/>
      <c r="F97" s="353"/>
      <c r="G97" s="353"/>
      <c r="H97" s="354"/>
      <c r="I97" s="147"/>
      <c r="J97" s="148"/>
      <c r="K97" s="147"/>
      <c r="L97" s="355"/>
      <c r="M97" s="356"/>
      <c r="N97" s="149"/>
    </row>
    <row r="98" spans="1:14" ht="15" thickBot="1">
      <c r="A98" s="17"/>
      <c r="B98" s="330" t="s">
        <v>76</v>
      </c>
      <c r="C98" s="331"/>
      <c r="D98" s="331"/>
      <c r="E98" s="331"/>
      <c r="F98" s="331"/>
      <c r="G98" s="331"/>
      <c r="H98" s="331"/>
      <c r="I98" s="331"/>
      <c r="J98" s="331"/>
      <c r="K98" s="331"/>
      <c r="L98" s="331"/>
      <c r="M98" s="332"/>
      <c r="N98" s="150">
        <f>SUM(N88:N97)</f>
        <v>88226.37315228334</v>
      </c>
    </row>
    <row r="99" spans="1:14" ht="5.0999999999999996" customHeight="1" thickBot="1">
      <c r="A99" s="17"/>
      <c r="B99" s="87"/>
      <c r="C99" s="88"/>
      <c r="D99" s="88"/>
      <c r="E99" s="88"/>
      <c r="F99" s="88"/>
      <c r="G99" s="88"/>
      <c r="H99" s="88"/>
      <c r="I99" s="88"/>
      <c r="J99" s="88"/>
      <c r="K99" s="88"/>
      <c r="L99" s="88"/>
      <c r="M99" s="88"/>
      <c r="N99" s="89"/>
    </row>
    <row r="100" spans="1:14" ht="15" thickBot="1">
      <c r="A100" s="17"/>
      <c r="B100" s="333" t="s">
        <v>97</v>
      </c>
      <c r="C100" s="334"/>
      <c r="D100" s="334"/>
      <c r="E100" s="334"/>
      <c r="F100" s="334"/>
      <c r="G100" s="334"/>
      <c r="H100" s="334"/>
      <c r="I100" s="334"/>
      <c r="J100" s="334"/>
      <c r="K100" s="334"/>
      <c r="L100" s="334"/>
      <c r="M100" s="335"/>
      <c r="N100" s="150">
        <f>N53+N73+N83+N98</f>
        <v>675442.58497854916</v>
      </c>
    </row>
    <row r="101" spans="1:14" ht="5.0999999999999996" customHeight="1">
      <c r="A101" s="17"/>
      <c r="B101" s="87"/>
      <c r="C101" s="88"/>
      <c r="D101" s="88"/>
      <c r="E101" s="88"/>
      <c r="F101" s="88"/>
      <c r="G101" s="88"/>
      <c r="H101" s="88"/>
      <c r="I101" s="88"/>
      <c r="J101" s="88"/>
      <c r="K101" s="88"/>
      <c r="L101" s="88"/>
      <c r="M101" s="88"/>
      <c r="N101" s="89"/>
    </row>
    <row r="102" spans="1:14" ht="22.5" customHeight="1">
      <c r="A102" s="17"/>
      <c r="B102" s="336" t="s">
        <v>98</v>
      </c>
      <c r="C102" s="337"/>
      <c r="D102" s="337"/>
      <c r="E102" s="337"/>
      <c r="F102" s="337"/>
      <c r="G102" s="337"/>
      <c r="H102" s="337"/>
      <c r="I102" s="337"/>
      <c r="J102" s="337"/>
      <c r="K102" s="337"/>
      <c r="L102" s="337"/>
      <c r="M102" s="337"/>
      <c r="N102" s="338"/>
    </row>
    <row r="103" spans="1:14" ht="6.75" customHeight="1" thickBot="1">
      <c r="A103" s="17"/>
      <c r="B103" s="213"/>
      <c r="C103" s="214"/>
      <c r="D103" s="214"/>
      <c r="E103" s="214"/>
      <c r="F103" s="214"/>
      <c r="G103" s="214"/>
      <c r="H103" s="214"/>
      <c r="I103" s="214"/>
      <c r="J103" s="214"/>
      <c r="K103" s="214"/>
      <c r="L103" s="214"/>
      <c r="M103" s="214"/>
      <c r="N103" s="215"/>
    </row>
    <row r="104" spans="1:14" ht="17.25" customHeight="1">
      <c r="A104" s="17"/>
      <c r="B104" s="342" t="s">
        <v>3</v>
      </c>
      <c r="C104" s="343"/>
      <c r="D104" s="343"/>
      <c r="E104" s="343"/>
      <c r="F104" s="343"/>
      <c r="G104" s="343"/>
      <c r="H104" s="343"/>
      <c r="I104" s="151"/>
      <c r="J104" s="152"/>
      <c r="K104" s="98" t="s">
        <v>99</v>
      </c>
      <c r="L104" s="344" t="s">
        <v>100</v>
      </c>
      <c r="M104" s="345"/>
      <c r="N104" s="346"/>
    </row>
    <row r="105" spans="1:14" ht="15">
      <c r="A105" s="23"/>
      <c r="B105" s="316" t="s">
        <v>101</v>
      </c>
      <c r="C105" s="317"/>
      <c r="D105" s="317"/>
      <c r="E105" s="317"/>
      <c r="F105" s="317"/>
      <c r="G105" s="317"/>
      <c r="H105" s="317"/>
      <c r="I105" s="153"/>
      <c r="J105" s="154"/>
      <c r="K105" s="155">
        <v>0.2</v>
      </c>
      <c r="L105" s="318">
        <f>K105*N100</f>
        <v>135088.51699570983</v>
      </c>
      <c r="M105" s="319"/>
      <c r="N105" s="320"/>
    </row>
    <row r="106" spans="1:14" ht="15">
      <c r="A106" s="23"/>
      <c r="B106" s="156" t="s">
        <v>102</v>
      </c>
      <c r="C106" s="157"/>
      <c r="D106" s="157"/>
      <c r="E106" s="157"/>
      <c r="F106" s="157"/>
      <c r="G106" s="157"/>
      <c r="H106" s="157"/>
      <c r="I106" s="153"/>
      <c r="J106" s="154"/>
      <c r="K106" s="155">
        <v>0.05</v>
      </c>
      <c r="L106" s="318">
        <f>K106*N100</f>
        <v>33772.129248927457</v>
      </c>
      <c r="M106" s="319"/>
      <c r="N106" s="320"/>
    </row>
    <row r="107" spans="1:14" ht="15.75" thickBot="1">
      <c r="A107" s="23"/>
      <c r="B107" s="158" t="s">
        <v>103</v>
      </c>
      <c r="C107" s="159"/>
      <c r="D107" s="159"/>
      <c r="E107" s="159"/>
      <c r="F107" s="159"/>
      <c r="G107" s="159"/>
      <c r="H107" s="159"/>
      <c r="I107" s="160"/>
      <c r="J107" s="161"/>
      <c r="K107" s="162">
        <v>0.05</v>
      </c>
      <c r="L107" s="321">
        <f>K107*N100</f>
        <v>33772.129248927457</v>
      </c>
      <c r="M107" s="322"/>
      <c r="N107" s="323"/>
    </row>
    <row r="108" spans="1:14" s="64" customFormat="1" ht="24.75" customHeight="1" thickBot="1">
      <c r="A108" s="86"/>
      <c r="B108" s="324" t="s">
        <v>76</v>
      </c>
      <c r="C108" s="325"/>
      <c r="D108" s="325"/>
      <c r="E108" s="325"/>
      <c r="F108" s="325"/>
      <c r="G108" s="325"/>
      <c r="H108" s="325"/>
      <c r="I108" s="325"/>
      <c r="J108" s="325"/>
      <c r="K108" s="325"/>
      <c r="L108" s="325"/>
      <c r="M108" s="326"/>
      <c r="N108" s="121">
        <f>L105+L106+L107</f>
        <v>202632.77549356475</v>
      </c>
    </row>
    <row r="109" spans="1:14" ht="6.75" customHeight="1" thickBot="1">
      <c r="A109" s="17"/>
      <c r="B109" s="87"/>
      <c r="C109" s="88"/>
      <c r="D109" s="88"/>
      <c r="E109" s="88"/>
      <c r="F109" s="88"/>
      <c r="G109" s="88"/>
      <c r="H109" s="88"/>
      <c r="I109" s="88"/>
      <c r="J109" s="88"/>
      <c r="K109" s="88"/>
      <c r="L109" s="88"/>
      <c r="M109" s="88"/>
      <c r="N109" s="89"/>
    </row>
    <row r="110" spans="1:14" ht="22.5" customHeight="1" thickBot="1">
      <c r="A110" s="17"/>
      <c r="B110" s="327" t="s">
        <v>104</v>
      </c>
      <c r="C110" s="328"/>
      <c r="D110" s="328"/>
      <c r="E110" s="328"/>
      <c r="F110" s="328"/>
      <c r="G110" s="328"/>
      <c r="H110" s="328"/>
      <c r="I110" s="328"/>
      <c r="J110" s="328"/>
      <c r="K110" s="328"/>
      <c r="L110" s="328"/>
      <c r="M110" s="329"/>
      <c r="N110" s="163">
        <f>ROUND((N100+N108),0)</f>
        <v>878075</v>
      </c>
    </row>
    <row r="111" spans="1:14" ht="7.5" customHeight="1">
      <c r="A111" s="23"/>
      <c r="B111" s="54"/>
      <c r="C111" s="55"/>
      <c r="D111" s="55"/>
      <c r="E111" s="55"/>
      <c r="F111" s="55"/>
      <c r="G111" s="55"/>
      <c r="H111" s="55"/>
      <c r="I111" s="55"/>
      <c r="J111" s="55"/>
      <c r="K111" s="55"/>
      <c r="L111" s="55"/>
      <c r="M111" s="55"/>
      <c r="N111" s="56"/>
    </row>
    <row r="112" spans="1:14" ht="7.5" customHeight="1">
      <c r="A112" s="23"/>
      <c r="B112" s="83"/>
      <c r="C112" s="84"/>
      <c r="D112" s="84"/>
      <c r="E112" s="84"/>
      <c r="F112" s="84"/>
      <c r="G112" s="84"/>
      <c r="H112" s="84"/>
      <c r="I112" s="84"/>
      <c r="J112" s="84"/>
      <c r="K112" s="84"/>
      <c r="L112" s="84"/>
      <c r="M112" s="84"/>
      <c r="N112" s="85"/>
    </row>
    <row r="113" spans="1:14" ht="10.5" customHeight="1">
      <c r="A113" s="23"/>
      <c r="B113" s="83"/>
      <c r="C113" s="84"/>
      <c r="D113" s="84"/>
      <c r="E113" s="84"/>
      <c r="F113" s="84"/>
      <c r="G113" s="84"/>
      <c r="H113" s="84"/>
      <c r="I113" s="84"/>
      <c r="J113" s="84"/>
      <c r="K113" s="84"/>
      <c r="L113" s="84"/>
      <c r="M113" s="84"/>
      <c r="N113" s="85"/>
    </row>
    <row r="114" spans="1:14" ht="12" customHeight="1">
      <c r="A114" s="23"/>
      <c r="B114" s="83"/>
      <c r="C114" s="84"/>
      <c r="D114" s="84"/>
      <c r="E114" s="84"/>
      <c r="F114" s="84"/>
      <c r="G114" s="84"/>
      <c r="H114" s="84"/>
      <c r="I114" s="84"/>
      <c r="J114" s="84"/>
      <c r="K114" s="84"/>
      <c r="L114" s="84"/>
      <c r="M114" s="84"/>
      <c r="N114" s="85"/>
    </row>
    <row r="115" spans="1:14">
      <c r="A115" s="23"/>
      <c r="B115" s="83"/>
      <c r="C115" s="84"/>
      <c r="D115" s="84"/>
      <c r="E115" s="164" t="s">
        <v>105</v>
      </c>
      <c r="F115" s="164"/>
      <c r="G115" s="164"/>
      <c r="H115" s="164"/>
      <c r="I115" s="164"/>
      <c r="J115" s="164"/>
      <c r="K115" s="84"/>
      <c r="L115" s="84"/>
      <c r="M115" s="84"/>
      <c r="N115" s="85"/>
    </row>
    <row r="116" spans="1:14">
      <c r="A116" s="23"/>
      <c r="B116" s="83"/>
      <c r="C116" s="84"/>
      <c r="D116" s="84"/>
      <c r="E116" s="84" t="s">
        <v>106</v>
      </c>
      <c r="F116" s="84"/>
      <c r="G116" s="84"/>
      <c r="H116" s="84"/>
      <c r="I116" s="84"/>
      <c r="J116" s="84"/>
      <c r="K116" s="84"/>
      <c r="L116" s="84"/>
      <c r="M116" s="84"/>
      <c r="N116" s="85"/>
    </row>
    <row r="117" spans="1:14">
      <c r="A117" s="23"/>
      <c r="B117" s="83"/>
      <c r="C117" s="84"/>
      <c r="D117" s="84"/>
      <c r="E117" s="84" t="s">
        <v>107</v>
      </c>
      <c r="F117" s="84"/>
      <c r="G117" s="84"/>
      <c r="H117" s="84"/>
      <c r="I117" s="84"/>
      <c r="J117" s="84"/>
      <c r="K117" s="84"/>
      <c r="L117" s="84"/>
      <c r="M117" s="84"/>
      <c r="N117" s="85"/>
    </row>
    <row r="118" spans="1:14">
      <c r="A118" s="23"/>
      <c r="B118" s="83"/>
      <c r="C118" s="84"/>
      <c r="D118" s="84"/>
      <c r="E118" s="84" t="s">
        <v>108</v>
      </c>
      <c r="F118" s="84"/>
      <c r="G118" s="84"/>
      <c r="H118" s="84"/>
      <c r="I118" s="84"/>
      <c r="J118" s="84"/>
      <c r="K118" s="84"/>
      <c r="L118" s="84"/>
      <c r="M118" s="84"/>
      <c r="N118" s="85"/>
    </row>
    <row r="119" spans="1:14" ht="10.5" customHeight="1" thickBot="1">
      <c r="A119" s="23"/>
      <c r="B119" s="83"/>
      <c r="C119" s="84"/>
      <c r="D119" s="84"/>
      <c r="E119" s="84"/>
      <c r="F119" s="84" t="s">
        <v>27</v>
      </c>
      <c r="G119" s="84"/>
      <c r="H119" s="84"/>
      <c r="I119" s="84"/>
      <c r="J119" s="84"/>
      <c r="K119" s="84"/>
      <c r="L119" s="84"/>
      <c r="M119" s="84"/>
      <c r="N119" s="85"/>
    </row>
    <row r="120" spans="1:14">
      <c r="A120" s="23"/>
      <c r="B120" s="165" t="s">
        <v>109</v>
      </c>
      <c r="C120" s="166"/>
      <c r="D120" s="166"/>
      <c r="E120" s="166"/>
      <c r="F120" s="166"/>
      <c r="G120" s="166"/>
      <c r="H120" s="166"/>
      <c r="I120" s="166"/>
      <c r="J120" s="166"/>
      <c r="K120" s="166"/>
      <c r="L120" s="166"/>
      <c r="M120" s="166"/>
      <c r="N120" s="167"/>
    </row>
    <row r="121" spans="1:14">
      <c r="A121" s="23"/>
      <c r="B121" s="168"/>
      <c r="C121" s="169"/>
      <c r="D121" s="169"/>
      <c r="E121" s="169"/>
      <c r="F121" s="169"/>
      <c r="G121" s="169"/>
      <c r="H121" s="169"/>
      <c r="I121" s="169"/>
      <c r="J121" s="169"/>
      <c r="K121" s="169"/>
      <c r="L121" s="169"/>
      <c r="M121" s="169"/>
      <c r="N121" s="170"/>
    </row>
    <row r="122" spans="1:14">
      <c r="A122" s="23"/>
      <c r="B122" s="168"/>
      <c r="C122" s="169"/>
      <c r="D122" s="169"/>
      <c r="E122" s="169"/>
      <c r="F122" s="169"/>
      <c r="G122" s="169"/>
      <c r="H122" s="169"/>
      <c r="I122" s="169"/>
      <c r="J122" s="169"/>
      <c r="K122" s="169"/>
      <c r="L122" s="169"/>
      <c r="M122" s="169"/>
      <c r="N122" s="170"/>
    </row>
    <row r="123" spans="1:14" ht="15" thickBot="1">
      <c r="A123" s="23"/>
      <c r="B123" s="171"/>
      <c r="C123" s="172"/>
      <c r="D123" s="172"/>
      <c r="E123" s="172"/>
      <c r="F123" s="172"/>
      <c r="G123" s="172"/>
      <c r="H123" s="172"/>
      <c r="I123" s="172"/>
      <c r="J123" s="172"/>
      <c r="K123" s="172"/>
      <c r="L123" s="172"/>
      <c r="M123" s="172"/>
      <c r="N123" s="173"/>
    </row>
    <row r="124" spans="1:14" ht="7.5" customHeight="1">
      <c r="A124" s="17"/>
      <c r="B124" s="174"/>
      <c r="C124" s="175"/>
      <c r="D124" s="175"/>
      <c r="E124" s="175"/>
      <c r="F124" s="175"/>
      <c r="G124" s="175"/>
      <c r="H124" s="175"/>
      <c r="I124" s="175"/>
      <c r="J124" s="175"/>
      <c r="K124" s="175"/>
      <c r="L124" s="175"/>
      <c r="M124" s="175"/>
      <c r="N124" s="176"/>
    </row>
    <row r="125" spans="1:14" ht="18" customHeight="1">
      <c r="A125" s="17"/>
      <c r="B125" s="58" t="s">
        <v>110</v>
      </c>
      <c r="C125" s="177"/>
      <c r="D125" s="177"/>
      <c r="E125" s="177"/>
      <c r="F125" s="177"/>
      <c r="G125" s="177"/>
      <c r="H125" s="177"/>
      <c r="I125" s="177"/>
      <c r="J125" s="177"/>
      <c r="K125" s="177"/>
      <c r="L125" s="177"/>
      <c r="M125" s="177"/>
      <c r="N125" s="178"/>
    </row>
    <row r="126" spans="1:14">
      <c r="A126" s="17"/>
      <c r="B126" s="310" t="s">
        <v>111</v>
      </c>
      <c r="C126" s="311"/>
      <c r="D126" s="311"/>
      <c r="E126" s="311"/>
      <c r="F126" s="311"/>
      <c r="G126" s="311"/>
      <c r="H126" s="311"/>
      <c r="I126" s="311"/>
      <c r="J126" s="311"/>
      <c r="K126" s="311"/>
      <c r="L126" s="311"/>
      <c r="M126" s="311"/>
      <c r="N126" s="312"/>
    </row>
    <row r="127" spans="1:14">
      <c r="A127" s="17"/>
      <c r="B127" s="310"/>
      <c r="C127" s="311"/>
      <c r="D127" s="311"/>
      <c r="E127" s="311"/>
      <c r="F127" s="311"/>
      <c r="G127" s="311"/>
      <c r="H127" s="311"/>
      <c r="I127" s="311"/>
      <c r="J127" s="311"/>
      <c r="K127" s="311"/>
      <c r="L127" s="311"/>
      <c r="M127" s="311"/>
      <c r="N127" s="312"/>
    </row>
    <row r="128" spans="1:14" ht="21" customHeight="1">
      <c r="A128" s="17"/>
      <c r="B128" s="310" t="s">
        <v>112</v>
      </c>
      <c r="C128" s="311"/>
      <c r="D128" s="311"/>
      <c r="E128" s="311"/>
      <c r="F128" s="311"/>
      <c r="G128" s="311"/>
      <c r="H128" s="311"/>
      <c r="I128" s="311"/>
      <c r="J128" s="311"/>
      <c r="K128" s="311"/>
      <c r="L128" s="311"/>
      <c r="M128" s="311"/>
      <c r="N128" s="312"/>
    </row>
    <row r="129" spans="1:14" ht="9.75" customHeight="1">
      <c r="A129" s="17"/>
      <c r="B129" s="310"/>
      <c r="C129" s="311"/>
      <c r="D129" s="311"/>
      <c r="E129" s="311"/>
      <c r="F129" s="311"/>
      <c r="G129" s="311"/>
      <c r="H129" s="311"/>
      <c r="I129" s="311"/>
      <c r="J129" s="311"/>
      <c r="K129" s="311"/>
      <c r="L129" s="311"/>
      <c r="M129" s="311"/>
      <c r="N129" s="312"/>
    </row>
    <row r="130" spans="1:14" ht="5.25" customHeight="1">
      <c r="A130" s="17"/>
      <c r="B130" s="179"/>
      <c r="C130" s="180"/>
      <c r="D130" s="180"/>
      <c r="E130" s="180"/>
      <c r="F130" s="180"/>
      <c r="G130" s="180"/>
      <c r="H130" s="180"/>
      <c r="I130" s="180"/>
      <c r="J130" s="180"/>
      <c r="K130" s="180"/>
      <c r="L130" s="180"/>
      <c r="M130" s="180"/>
      <c r="N130" s="181"/>
    </row>
    <row r="131" spans="1:14" ht="5.25" customHeight="1">
      <c r="A131" s="23"/>
      <c r="B131" s="182"/>
      <c r="C131" s="183"/>
      <c r="D131" s="183"/>
      <c r="E131" s="183"/>
      <c r="F131" s="183"/>
      <c r="G131" s="183"/>
      <c r="H131" s="183"/>
      <c r="I131" s="183"/>
      <c r="J131" s="183"/>
      <c r="K131" s="183"/>
      <c r="L131" s="183"/>
      <c r="M131" s="183"/>
      <c r="N131" s="184"/>
    </row>
    <row r="132" spans="1:14" ht="9.75" customHeight="1">
      <c r="A132" s="23"/>
      <c r="B132" s="182"/>
      <c r="C132" s="183"/>
      <c r="D132" s="183"/>
      <c r="E132" s="183"/>
      <c r="F132" s="183"/>
      <c r="G132" s="183"/>
      <c r="H132" s="183"/>
      <c r="I132" s="183"/>
      <c r="J132" s="183"/>
      <c r="K132" s="183"/>
      <c r="L132" s="183"/>
      <c r="M132" s="183"/>
      <c r="N132" s="184"/>
    </row>
    <row r="133" spans="1:14">
      <c r="A133" s="23"/>
      <c r="B133" s="185"/>
      <c r="C133" s="186"/>
      <c r="D133" s="186"/>
      <c r="E133" s="186"/>
      <c r="F133" s="186"/>
      <c r="G133" s="186"/>
      <c r="H133" s="186"/>
      <c r="I133" s="186"/>
      <c r="J133" s="186"/>
      <c r="K133" s="186"/>
      <c r="L133" s="186"/>
      <c r="M133" s="186"/>
      <c r="N133" s="187"/>
    </row>
    <row r="134" spans="1:14">
      <c r="A134" s="23"/>
      <c r="B134" s="83"/>
      <c r="C134" s="84"/>
      <c r="D134" s="84"/>
      <c r="E134" s="84" t="s">
        <v>105</v>
      </c>
      <c r="F134" s="164"/>
      <c r="G134" s="164"/>
      <c r="H134" s="84"/>
      <c r="I134" s="84"/>
      <c r="J134" s="84"/>
      <c r="K134" s="84"/>
      <c r="L134" s="84"/>
      <c r="M134" s="84"/>
      <c r="N134" s="85"/>
    </row>
    <row r="135" spans="1:14">
      <c r="A135" s="23"/>
      <c r="B135" s="83"/>
      <c r="C135" s="84"/>
      <c r="D135" s="84"/>
      <c r="E135" s="188" t="s">
        <v>106</v>
      </c>
      <c r="F135" s="84"/>
      <c r="G135" s="84"/>
      <c r="H135" s="188"/>
      <c r="I135" s="188"/>
      <c r="J135" s="188"/>
      <c r="K135" s="84"/>
      <c r="L135" s="84"/>
      <c r="M135" s="84"/>
      <c r="N135" s="85"/>
    </row>
    <row r="136" spans="1:14">
      <c r="A136" s="23"/>
      <c r="B136" s="83"/>
      <c r="C136" s="84"/>
      <c r="D136" s="84"/>
      <c r="E136" s="189" t="s">
        <v>113</v>
      </c>
      <c r="F136" s="84"/>
      <c r="G136" s="84"/>
      <c r="H136" s="189"/>
      <c r="I136" s="189"/>
      <c r="J136" s="189"/>
      <c r="K136" s="84"/>
      <c r="L136" s="84"/>
      <c r="M136" s="84"/>
      <c r="N136" s="85"/>
    </row>
    <row r="137" spans="1:14">
      <c r="A137" s="23"/>
      <c r="B137" s="190"/>
      <c r="C137" s="186"/>
      <c r="D137" s="186"/>
      <c r="E137" s="84" t="s">
        <v>108</v>
      </c>
      <c r="F137" s="84"/>
      <c r="G137" s="84"/>
      <c r="H137" s="84"/>
      <c r="I137" s="84"/>
      <c r="J137" s="84"/>
      <c r="K137" s="186"/>
      <c r="L137" s="186"/>
      <c r="M137" s="186"/>
      <c r="N137" s="187"/>
    </row>
    <row r="138" spans="1:14" ht="12.75" customHeight="1">
      <c r="A138" s="23"/>
      <c r="B138" s="190"/>
      <c r="C138" s="186"/>
      <c r="D138" s="186"/>
      <c r="E138" s="186"/>
      <c r="F138" s="84"/>
      <c r="G138" s="84"/>
      <c r="H138" s="84"/>
      <c r="I138" s="84"/>
      <c r="J138" s="84"/>
      <c r="K138" s="186"/>
      <c r="L138" s="186"/>
      <c r="M138" s="186"/>
      <c r="N138" s="187"/>
    </row>
    <row r="139" spans="1:14" ht="24.75" customHeight="1">
      <c r="A139" s="17"/>
      <c r="B139" s="313" t="s">
        <v>114</v>
      </c>
      <c r="C139" s="314"/>
      <c r="D139" s="314"/>
      <c r="E139" s="314"/>
      <c r="F139" s="314"/>
      <c r="G139" s="314"/>
      <c r="H139" s="314"/>
      <c r="I139" s="314"/>
      <c r="J139" s="314"/>
      <c r="K139" s="314"/>
      <c r="L139" s="314"/>
      <c r="M139" s="314"/>
      <c r="N139" s="315"/>
    </row>
    <row r="140" spans="1:14" ht="7.5" customHeight="1" thickBot="1">
      <c r="A140" s="23"/>
      <c r="B140" s="191"/>
      <c r="C140" s="192"/>
      <c r="D140" s="192"/>
      <c r="E140" s="193"/>
      <c r="F140" s="193"/>
      <c r="G140" s="193"/>
      <c r="H140" s="193"/>
      <c r="I140" s="193"/>
      <c r="J140" s="194"/>
      <c r="K140" s="194"/>
      <c r="L140" s="194"/>
      <c r="M140" s="194"/>
      <c r="N140" s="195"/>
    </row>
  </sheetData>
  <mergeCells count="146">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B36:N36"/>
    <mergeCell ref="C37:I37"/>
    <mergeCell ref="L37:M37"/>
    <mergeCell ref="C38:I38"/>
    <mergeCell ref="L38:M38"/>
    <mergeCell ref="B30:N30"/>
    <mergeCell ref="C32:I32"/>
    <mergeCell ref="J32:K32"/>
    <mergeCell ref="L32:M32"/>
    <mergeCell ref="C33:I33"/>
    <mergeCell ref="J33:K33"/>
    <mergeCell ref="L33:M33"/>
    <mergeCell ref="C42:I42"/>
    <mergeCell ref="L42:M42"/>
    <mergeCell ref="C43:I43"/>
    <mergeCell ref="L43:M43"/>
    <mergeCell ref="C44:I44"/>
    <mergeCell ref="L44:M44"/>
    <mergeCell ref="C39:I39"/>
    <mergeCell ref="L39:M39"/>
    <mergeCell ref="C40:I40"/>
    <mergeCell ref="L40:M40"/>
    <mergeCell ref="C41:I41"/>
    <mergeCell ref="L41:M41"/>
    <mergeCell ref="C48:I48"/>
    <mergeCell ref="L48:M48"/>
    <mergeCell ref="C49:I49"/>
    <mergeCell ref="L49:M49"/>
    <mergeCell ref="C50:I50"/>
    <mergeCell ref="L50:M50"/>
    <mergeCell ref="C45:I45"/>
    <mergeCell ref="L45:M45"/>
    <mergeCell ref="C46:I46"/>
    <mergeCell ref="L46:M46"/>
    <mergeCell ref="C47:I47"/>
    <mergeCell ref="L47:M47"/>
    <mergeCell ref="B56:N56"/>
    <mergeCell ref="C57:I57"/>
    <mergeCell ref="L57:M57"/>
    <mergeCell ref="C58:I58"/>
    <mergeCell ref="L58:M58"/>
    <mergeCell ref="C59:I59"/>
    <mergeCell ref="L59:M59"/>
    <mergeCell ref="C51:I51"/>
    <mergeCell ref="L51:M51"/>
    <mergeCell ref="C52:I52"/>
    <mergeCell ref="L52:M52"/>
    <mergeCell ref="B53:M53"/>
    <mergeCell ref="B55:N55"/>
    <mergeCell ref="C63:I63"/>
    <mergeCell ref="L63:M63"/>
    <mergeCell ref="C64:I64"/>
    <mergeCell ref="L64:M64"/>
    <mergeCell ref="C65:I65"/>
    <mergeCell ref="L65:M65"/>
    <mergeCell ref="C60:I60"/>
    <mergeCell ref="L60:M60"/>
    <mergeCell ref="C61:I61"/>
    <mergeCell ref="L61:M61"/>
    <mergeCell ref="C62:I62"/>
    <mergeCell ref="L62:M62"/>
    <mergeCell ref="C69:I69"/>
    <mergeCell ref="L69:M69"/>
    <mergeCell ref="C70:I70"/>
    <mergeCell ref="L70:M70"/>
    <mergeCell ref="C71:I71"/>
    <mergeCell ref="L71:M71"/>
    <mergeCell ref="C66:I66"/>
    <mergeCell ref="L66:M66"/>
    <mergeCell ref="C67:I67"/>
    <mergeCell ref="L67:M67"/>
    <mergeCell ref="C68:I68"/>
    <mergeCell ref="L68:M68"/>
    <mergeCell ref="C79:H79"/>
    <mergeCell ref="C80:H80"/>
    <mergeCell ref="C81:H81"/>
    <mergeCell ref="C82:H82"/>
    <mergeCell ref="B83:M83"/>
    <mergeCell ref="B85:N85"/>
    <mergeCell ref="C72:I72"/>
    <mergeCell ref="L72:M72"/>
    <mergeCell ref="B73:M73"/>
    <mergeCell ref="B75:N75"/>
    <mergeCell ref="C77:H77"/>
    <mergeCell ref="C78:H78"/>
    <mergeCell ref="C90:H90"/>
    <mergeCell ref="L90:M90"/>
    <mergeCell ref="C91:H91"/>
    <mergeCell ref="L91:M91"/>
    <mergeCell ref="C92:H92"/>
    <mergeCell ref="L92:M92"/>
    <mergeCell ref="C87:H87"/>
    <mergeCell ref="L87:M87"/>
    <mergeCell ref="C88:H88"/>
    <mergeCell ref="L88:M88"/>
    <mergeCell ref="C89:H89"/>
    <mergeCell ref="L89:M89"/>
    <mergeCell ref="C96:H96"/>
    <mergeCell ref="L96:M96"/>
    <mergeCell ref="C97:H97"/>
    <mergeCell ref="L97:M97"/>
    <mergeCell ref="B98:M98"/>
    <mergeCell ref="B100:M100"/>
    <mergeCell ref="C93:H93"/>
    <mergeCell ref="L93:M93"/>
    <mergeCell ref="C94:H94"/>
    <mergeCell ref="L94:M94"/>
    <mergeCell ref="C95:H95"/>
    <mergeCell ref="L95:M95"/>
    <mergeCell ref="L107:N107"/>
    <mergeCell ref="B108:M108"/>
    <mergeCell ref="B110:M110"/>
    <mergeCell ref="B126:N127"/>
    <mergeCell ref="B128:N129"/>
    <mergeCell ref="B139:N139"/>
    <mergeCell ref="B102:N102"/>
    <mergeCell ref="B104:H104"/>
    <mergeCell ref="L104:N104"/>
    <mergeCell ref="B105:H105"/>
    <mergeCell ref="L105:N105"/>
    <mergeCell ref="L106:N106"/>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AC0BD"/>
    <pageSetUpPr fitToPage="1"/>
  </sheetPr>
  <dimension ref="A1:O140"/>
  <sheetViews>
    <sheetView showGridLines="0" showRowColHeaders="0" topLeftCell="A59" zoomScale="70" zoomScaleNormal="70" workbookViewId="0">
      <selection activeCell="N111" sqref="N111"/>
    </sheetView>
  </sheetViews>
  <sheetFormatPr baseColWidth="10" defaultColWidth="0" defaultRowHeight="14.25"/>
  <cols>
    <col min="1" max="1" width="3" style="196" customWidth="1"/>
    <col min="2" max="2" width="14.28515625" style="196" customWidth="1"/>
    <col min="3" max="3" width="11.5703125" style="196" customWidth="1"/>
    <col min="4" max="4" width="13.5703125" style="196" customWidth="1"/>
    <col min="5" max="5" width="12.5703125" style="196" customWidth="1"/>
    <col min="6" max="6" width="8" style="196" customWidth="1"/>
    <col min="7" max="7" width="5.42578125" style="196" customWidth="1"/>
    <col min="8" max="8" width="10.5703125" style="196" customWidth="1"/>
    <col min="9" max="9" width="14.5703125" style="196" customWidth="1"/>
    <col min="10" max="10" width="23.42578125" style="196" customWidth="1"/>
    <col min="11" max="11" width="15.28515625" style="196" customWidth="1"/>
    <col min="12" max="12" width="11.42578125" style="196" customWidth="1"/>
    <col min="13" max="13" width="12.85546875" style="196" customWidth="1"/>
    <col min="14" max="14" width="21.5703125" style="196" customWidth="1"/>
    <col min="15" max="15" width="4.42578125" style="18" customWidth="1"/>
    <col min="16" max="16384" width="10.5703125" style="18" hidden="1"/>
  </cols>
  <sheetData>
    <row r="1" spans="1:14" ht="13.9" customHeight="1">
      <c r="A1" s="17"/>
      <c r="B1" s="418"/>
      <c r="C1" s="421"/>
      <c r="D1" s="421"/>
      <c r="E1" s="421"/>
      <c r="F1" s="421"/>
      <c r="G1" s="421"/>
      <c r="H1" s="421"/>
      <c r="I1" s="421"/>
      <c r="J1" s="422"/>
      <c r="K1" s="423" t="s">
        <v>31</v>
      </c>
      <c r="L1" s="425" t="s">
        <v>32</v>
      </c>
      <c r="M1" s="426"/>
      <c r="N1" s="432"/>
    </row>
    <row r="2" spans="1:14" ht="14.25" customHeight="1">
      <c r="A2" s="17"/>
      <c r="B2" s="419"/>
      <c r="C2" s="435" t="s">
        <v>33</v>
      </c>
      <c r="D2" s="435"/>
      <c r="E2" s="435"/>
      <c r="F2" s="435"/>
      <c r="G2" s="435"/>
      <c r="H2" s="435"/>
      <c r="I2" s="435"/>
      <c r="J2" s="436"/>
      <c r="K2" s="424"/>
      <c r="L2" s="427"/>
      <c r="M2" s="428"/>
      <c r="N2" s="433"/>
    </row>
    <row r="3" spans="1:14" ht="17.45" customHeight="1">
      <c r="A3" s="17"/>
      <c r="B3" s="419"/>
      <c r="C3" s="437" t="s">
        <v>34</v>
      </c>
      <c r="D3" s="437"/>
      <c r="E3" s="437"/>
      <c r="F3" s="437"/>
      <c r="G3" s="437"/>
      <c r="H3" s="437"/>
      <c r="I3" s="437"/>
      <c r="J3" s="438"/>
      <c r="K3" s="439" t="s">
        <v>35</v>
      </c>
      <c r="L3" s="441">
        <v>2021</v>
      </c>
      <c r="M3" s="442"/>
      <c r="N3" s="433"/>
    </row>
    <row r="4" spans="1:14" ht="2.25" customHeight="1">
      <c r="A4" s="17"/>
      <c r="B4" s="419"/>
      <c r="C4" s="437"/>
      <c r="D4" s="437"/>
      <c r="E4" s="437"/>
      <c r="F4" s="437"/>
      <c r="G4" s="437"/>
      <c r="H4" s="437"/>
      <c r="I4" s="437"/>
      <c r="J4" s="438"/>
      <c r="K4" s="440"/>
      <c r="L4" s="427"/>
      <c r="M4" s="428"/>
      <c r="N4" s="433"/>
    </row>
    <row r="5" spans="1:14" ht="14.25" customHeight="1">
      <c r="A5" s="17"/>
      <c r="B5" s="419"/>
      <c r="C5" s="437" t="s">
        <v>36</v>
      </c>
      <c r="D5" s="437"/>
      <c r="E5" s="437"/>
      <c r="F5" s="437"/>
      <c r="G5" s="437"/>
      <c r="H5" s="437"/>
      <c r="I5" s="437"/>
      <c r="J5" s="438"/>
      <c r="K5" s="439" t="s">
        <v>37</v>
      </c>
      <c r="L5" s="444"/>
      <c r="M5" s="444"/>
      <c r="N5" s="433"/>
    </row>
    <row r="6" spans="1:14" ht="3.75" customHeight="1" thickBot="1">
      <c r="A6" s="17"/>
      <c r="B6" s="420"/>
      <c r="C6" s="446"/>
      <c r="D6" s="446"/>
      <c r="E6" s="446"/>
      <c r="F6" s="446"/>
      <c r="G6" s="446"/>
      <c r="H6" s="446"/>
      <c r="I6" s="446"/>
      <c r="J6" s="447"/>
      <c r="K6" s="443"/>
      <c r="L6" s="445"/>
      <c r="M6" s="445"/>
      <c r="N6" s="434"/>
    </row>
    <row r="7" spans="1:14" ht="3.75" customHeight="1" thickBot="1">
      <c r="A7" s="17"/>
      <c r="B7" s="19"/>
      <c r="C7" s="20"/>
      <c r="D7" s="20"/>
      <c r="E7" s="20"/>
      <c r="F7" s="20"/>
      <c r="G7" s="20"/>
      <c r="H7" s="20"/>
      <c r="I7" s="20"/>
      <c r="J7" s="20"/>
      <c r="K7" s="20"/>
      <c r="L7" s="21"/>
      <c r="M7" s="21"/>
      <c r="N7" s="22"/>
    </row>
    <row r="8" spans="1:14" ht="14.25" customHeight="1">
      <c r="A8" s="23"/>
      <c r="B8" s="24"/>
      <c r="C8" s="25"/>
      <c r="D8" s="25"/>
      <c r="E8" s="25"/>
      <c r="F8" s="412"/>
      <c r="G8" s="412"/>
      <c r="H8" s="412"/>
      <c r="I8" s="412"/>
      <c r="J8" s="25"/>
      <c r="K8" s="26" t="s">
        <v>38</v>
      </c>
      <c r="L8" s="27"/>
      <c r="M8" s="27"/>
      <c r="N8" s="28"/>
    </row>
    <row r="9" spans="1:14" ht="12" customHeight="1">
      <c r="A9" s="23"/>
      <c r="B9" s="29"/>
      <c r="C9" s="30"/>
      <c r="D9" s="30"/>
      <c r="E9" s="30"/>
      <c r="F9" s="413"/>
      <c r="G9" s="413"/>
      <c r="H9" s="413"/>
      <c r="I9" s="413"/>
      <c r="J9" s="30"/>
      <c r="K9" s="31"/>
      <c r="L9" s="32" t="s">
        <v>39</v>
      </c>
      <c r="M9" s="32" t="s">
        <v>40</v>
      </c>
      <c r="N9" s="33" t="s">
        <v>41</v>
      </c>
    </row>
    <row r="10" spans="1:14" ht="21.75" customHeight="1">
      <c r="A10" s="23"/>
      <c r="B10" s="414" t="s">
        <v>42</v>
      </c>
      <c r="C10" s="415"/>
      <c r="D10" s="415"/>
      <c r="E10" s="34" t="s">
        <v>43</v>
      </c>
      <c r="F10" s="416" t="s">
        <v>44</v>
      </c>
      <c r="G10" s="416"/>
      <c r="H10" s="417" t="s">
        <v>45</v>
      </c>
      <c r="I10" s="417"/>
      <c r="J10" s="30"/>
      <c r="K10" s="35"/>
      <c r="L10" s="32"/>
      <c r="M10" s="32"/>
      <c r="N10" s="33"/>
    </row>
    <row r="11" spans="1:14" ht="5.45" customHeight="1">
      <c r="A11" s="23"/>
      <c r="B11" s="36"/>
      <c r="C11" s="37"/>
      <c r="D11" s="37"/>
      <c r="E11" s="38"/>
      <c r="F11" s="30"/>
      <c r="G11" s="30"/>
      <c r="H11" s="39"/>
      <c r="I11" s="30"/>
      <c r="J11" s="30"/>
      <c r="K11" s="35"/>
      <c r="L11" s="32"/>
      <c r="M11" s="32"/>
      <c r="N11" s="33"/>
    </row>
    <row r="12" spans="1:14" ht="19.149999999999999" customHeight="1">
      <c r="A12" s="23"/>
      <c r="B12" s="404" t="s">
        <v>46</v>
      </c>
      <c r="C12" s="405"/>
      <c r="D12" s="405"/>
      <c r="E12" s="405"/>
      <c r="F12" s="30"/>
      <c r="G12" s="30"/>
      <c r="H12" s="30"/>
      <c r="I12" s="30"/>
      <c r="J12" s="30"/>
      <c r="K12" s="31"/>
      <c r="L12" s="32"/>
      <c r="M12" s="32"/>
      <c r="N12" s="33"/>
    </row>
    <row r="13" spans="1:14" ht="23.1" customHeight="1">
      <c r="A13" s="23"/>
      <c r="B13" s="406" t="s">
        <v>47</v>
      </c>
      <c r="C13" s="407"/>
      <c r="D13" s="407"/>
      <c r="E13" s="40" t="s">
        <v>48</v>
      </c>
      <c r="F13" s="40"/>
      <c r="G13" s="41"/>
      <c r="H13" s="408" t="s">
        <v>49</v>
      </c>
      <c r="I13" s="408"/>
      <c r="J13" s="42" t="s">
        <v>48</v>
      </c>
      <c r="K13" s="408" t="s">
        <v>50</v>
      </c>
      <c r="L13" s="408"/>
      <c r="M13" s="42" t="s">
        <v>48</v>
      </c>
      <c r="N13" s="43"/>
    </row>
    <row r="14" spans="1:14" ht="18" customHeight="1">
      <c r="A14" s="23"/>
      <c r="B14" s="44" t="s">
        <v>51</v>
      </c>
      <c r="C14" s="45"/>
      <c r="D14" s="409"/>
      <c r="E14" s="409"/>
      <c r="F14" s="46"/>
      <c r="G14" s="46"/>
      <c r="H14" s="45"/>
      <c r="I14" s="47"/>
      <c r="J14" s="48" t="s">
        <v>52</v>
      </c>
      <c r="K14" s="49"/>
      <c r="L14" s="46"/>
      <c r="M14" s="46"/>
      <c r="N14" s="50"/>
    </row>
    <row r="15" spans="1:14" ht="14.25" customHeight="1" thickBot="1">
      <c r="A15" s="23"/>
      <c r="B15" s="51"/>
      <c r="C15" s="52"/>
      <c r="D15" s="53"/>
      <c r="E15" s="53"/>
      <c r="F15" s="53"/>
      <c r="G15" s="53"/>
      <c r="H15" s="52"/>
      <c r="I15" s="53"/>
      <c r="J15" s="52"/>
      <c r="K15" s="53"/>
      <c r="L15" s="410"/>
      <c r="M15" s="410"/>
      <c r="N15" s="411"/>
    </row>
    <row r="16" spans="1:14" ht="8.4499999999999993" customHeight="1">
      <c r="A16" s="23"/>
      <c r="B16" s="54"/>
      <c r="C16" s="55"/>
      <c r="D16" s="55"/>
      <c r="E16" s="55"/>
      <c r="F16" s="55"/>
      <c r="G16" s="55"/>
      <c r="H16" s="55"/>
      <c r="I16" s="55"/>
      <c r="J16" s="55"/>
      <c r="K16" s="55"/>
      <c r="L16" s="55"/>
      <c r="M16" s="55"/>
      <c r="N16" s="56"/>
    </row>
    <row r="17" spans="1:14" s="64" customFormat="1" ht="18" customHeight="1">
      <c r="A17" s="57"/>
      <c r="B17" s="58" t="s">
        <v>53</v>
      </c>
      <c r="C17" s="59"/>
      <c r="D17" s="60" t="s">
        <v>54</v>
      </c>
      <c r="E17" s="61"/>
      <c r="F17" s="62"/>
      <c r="G17" s="62"/>
      <c r="H17" s="62"/>
      <c r="I17" s="62"/>
      <c r="J17" s="62"/>
      <c r="K17" s="62"/>
      <c r="L17" s="62"/>
      <c r="M17" s="62"/>
      <c r="N17" s="63"/>
    </row>
    <row r="18" spans="1:14" s="64" customFormat="1" ht="24" customHeight="1">
      <c r="A18" s="57"/>
      <c r="B18" s="65" t="s">
        <v>55</v>
      </c>
      <c r="C18" s="66"/>
      <c r="D18" s="67"/>
      <c r="E18" s="67"/>
      <c r="F18" s="67"/>
      <c r="G18" s="67"/>
      <c r="H18" s="67"/>
      <c r="I18" s="67"/>
      <c r="J18" s="67"/>
      <c r="K18" s="67"/>
      <c r="L18" s="67"/>
      <c r="M18" s="67"/>
      <c r="N18" s="63"/>
    </row>
    <row r="19" spans="1:14" s="64" customFormat="1" ht="20.25" customHeight="1">
      <c r="A19" s="57"/>
      <c r="B19" s="68"/>
      <c r="C19" s="66"/>
      <c r="D19" s="69"/>
      <c r="E19" s="67"/>
      <c r="F19" s="67"/>
      <c r="G19" s="67"/>
      <c r="H19" s="67"/>
      <c r="I19" s="67"/>
      <c r="J19" s="67"/>
      <c r="K19" s="67"/>
      <c r="L19" s="67"/>
      <c r="M19" s="67"/>
      <c r="N19" s="63"/>
    </row>
    <row r="20" spans="1:14" s="64" customFormat="1" ht="11.25" customHeight="1">
      <c r="A20" s="57"/>
      <c r="B20" s="68"/>
      <c r="C20" s="66"/>
      <c r="D20" s="70"/>
      <c r="E20" s="70"/>
      <c r="F20" s="70"/>
      <c r="G20" s="70"/>
      <c r="H20" s="70"/>
      <c r="I20" s="70"/>
      <c r="J20" s="70"/>
      <c r="K20" s="70"/>
      <c r="L20" s="70"/>
      <c r="M20" s="70"/>
      <c r="N20" s="71"/>
    </row>
    <row r="21" spans="1:14" s="64" customFormat="1">
      <c r="A21" s="57"/>
      <c r="B21" s="68" t="s">
        <v>56</v>
      </c>
      <c r="C21" s="72"/>
      <c r="D21" s="67"/>
      <c r="E21" s="67"/>
      <c r="F21" s="67"/>
      <c r="G21" s="67"/>
      <c r="H21" s="67"/>
      <c r="I21" s="61"/>
      <c r="J21" s="73" t="s">
        <v>57</v>
      </c>
      <c r="K21" s="67"/>
      <c r="L21" s="67"/>
      <c r="M21" s="67"/>
      <c r="N21" s="71"/>
    </row>
    <row r="22" spans="1:14" s="64" customFormat="1">
      <c r="A22" s="57"/>
      <c r="B22" s="68"/>
      <c r="C22" s="66"/>
      <c r="D22" s="70"/>
      <c r="E22" s="70"/>
      <c r="F22" s="70"/>
      <c r="G22" s="70"/>
      <c r="H22" s="70"/>
      <c r="I22" s="70"/>
      <c r="J22" s="70"/>
      <c r="K22" s="70"/>
      <c r="L22" s="70"/>
      <c r="M22" s="70"/>
      <c r="N22" s="71"/>
    </row>
    <row r="23" spans="1:14" s="64" customFormat="1">
      <c r="A23" s="57"/>
      <c r="B23" s="68" t="s">
        <v>58</v>
      </c>
      <c r="C23" s="72"/>
      <c r="D23" s="67"/>
      <c r="E23" s="67"/>
      <c r="F23" s="67"/>
      <c r="G23" s="67"/>
      <c r="H23" s="67"/>
      <c r="I23" s="67"/>
      <c r="J23" s="67"/>
      <c r="K23" s="67"/>
      <c r="L23" s="67"/>
      <c r="M23" s="67"/>
      <c r="N23" s="74"/>
    </row>
    <row r="24" spans="1:14" s="64" customFormat="1">
      <c r="A24" s="57"/>
      <c r="B24" s="68"/>
      <c r="C24" s="66"/>
      <c r="D24" s="70"/>
      <c r="E24" s="70"/>
      <c r="F24" s="70"/>
      <c r="G24" s="70"/>
      <c r="H24" s="70"/>
      <c r="I24" s="70"/>
      <c r="J24" s="70"/>
      <c r="K24" s="70"/>
      <c r="L24" s="70"/>
      <c r="M24" s="70"/>
      <c r="N24" s="71"/>
    </row>
    <row r="25" spans="1:14" s="64" customFormat="1">
      <c r="A25" s="57"/>
      <c r="B25" s="68" t="s">
        <v>59</v>
      </c>
      <c r="C25" s="72"/>
      <c r="D25" s="67"/>
      <c r="E25" s="67"/>
      <c r="F25" s="67"/>
      <c r="G25" s="67"/>
      <c r="H25" s="67"/>
      <c r="I25" s="67"/>
      <c r="J25" s="67"/>
      <c r="K25" s="75" t="s">
        <v>53</v>
      </c>
      <c r="L25" s="76"/>
      <c r="M25" s="77" t="s">
        <v>54</v>
      </c>
      <c r="N25" s="78" t="s">
        <v>60</v>
      </c>
    </row>
    <row r="26" spans="1:14" s="64" customFormat="1" ht="12" customHeight="1">
      <c r="A26" s="57"/>
      <c r="B26" s="68"/>
      <c r="C26" s="66"/>
      <c r="D26" s="70"/>
      <c r="E26" s="70"/>
      <c r="F26" s="70"/>
      <c r="G26" s="70"/>
      <c r="H26" s="70"/>
      <c r="I26" s="70"/>
      <c r="J26" s="70"/>
      <c r="K26" s="70"/>
      <c r="L26" s="70"/>
      <c r="M26" s="70"/>
      <c r="N26" s="71"/>
    </row>
    <row r="27" spans="1:14" s="64" customFormat="1">
      <c r="A27" s="57"/>
      <c r="B27" s="68" t="s">
        <v>61</v>
      </c>
      <c r="C27" s="66"/>
      <c r="D27" s="70"/>
      <c r="E27" s="70"/>
      <c r="F27" s="70"/>
      <c r="G27" s="70"/>
      <c r="H27" s="61"/>
      <c r="I27" s="79" t="s">
        <v>62</v>
      </c>
      <c r="J27" s="79" t="s">
        <v>62</v>
      </c>
      <c r="K27" s="62"/>
      <c r="L27" s="70"/>
      <c r="M27" s="70"/>
      <c r="N27" s="71"/>
    </row>
    <row r="28" spans="1:14" s="64" customFormat="1">
      <c r="A28" s="57"/>
      <c r="B28" s="68"/>
      <c r="C28" s="66"/>
      <c r="D28" s="70"/>
      <c r="E28" s="70"/>
      <c r="F28" s="62" t="s">
        <v>63</v>
      </c>
      <c r="G28" s="80"/>
      <c r="H28" s="81" t="s">
        <v>39</v>
      </c>
      <c r="I28" s="81" t="s">
        <v>40</v>
      </c>
      <c r="J28" s="82" t="s">
        <v>41</v>
      </c>
      <c r="K28" s="62"/>
      <c r="L28" s="70"/>
      <c r="M28" s="70"/>
      <c r="N28" s="71"/>
    </row>
    <row r="29" spans="1:14" ht="4.5" customHeight="1" thickBot="1">
      <c r="A29" s="23"/>
      <c r="B29" s="83"/>
      <c r="C29" s="84"/>
      <c r="D29" s="84"/>
      <c r="E29" s="84"/>
      <c r="F29" s="84"/>
      <c r="G29" s="84"/>
      <c r="H29" s="84"/>
      <c r="I29" s="84"/>
      <c r="J29" s="84"/>
      <c r="K29" s="84"/>
      <c r="L29" s="84"/>
      <c r="M29" s="84"/>
      <c r="N29" s="85"/>
    </row>
    <row r="30" spans="1:14" s="64" customFormat="1" ht="25.5" customHeight="1" thickBot="1">
      <c r="A30" s="86"/>
      <c r="B30" s="429" t="s">
        <v>64</v>
      </c>
      <c r="C30" s="430"/>
      <c r="D30" s="430"/>
      <c r="E30" s="430"/>
      <c r="F30" s="430"/>
      <c r="G30" s="430"/>
      <c r="H30" s="430"/>
      <c r="I30" s="430"/>
      <c r="J30" s="430"/>
      <c r="K30" s="430"/>
      <c r="L30" s="430"/>
      <c r="M30" s="430"/>
      <c r="N30" s="431"/>
    </row>
    <row r="31" spans="1:14" ht="5.25" customHeight="1" thickBot="1">
      <c r="A31" s="17"/>
      <c r="B31" s="87"/>
      <c r="C31" s="88"/>
      <c r="D31" s="88"/>
      <c r="E31" s="88"/>
      <c r="F31" s="88"/>
      <c r="G31" s="88"/>
      <c r="H31" s="88"/>
      <c r="I31" s="88"/>
      <c r="J31" s="88"/>
      <c r="K31" s="88"/>
      <c r="L31" s="88"/>
      <c r="M31" s="88"/>
      <c r="N31" s="89"/>
    </row>
    <row r="32" spans="1:14" ht="25.5" customHeight="1">
      <c r="A32" s="17"/>
      <c r="B32" s="90" t="s">
        <v>65</v>
      </c>
      <c r="C32" s="362" t="s">
        <v>3</v>
      </c>
      <c r="D32" s="362"/>
      <c r="E32" s="362"/>
      <c r="F32" s="362"/>
      <c r="G32" s="362"/>
      <c r="H32" s="362"/>
      <c r="I32" s="362"/>
      <c r="J32" s="401" t="s">
        <v>66</v>
      </c>
      <c r="K32" s="401"/>
      <c r="L32" s="402" t="s">
        <v>4</v>
      </c>
      <c r="M32" s="402"/>
      <c r="N32" s="91" t="s">
        <v>5</v>
      </c>
    </row>
    <row r="33" spans="1:14" ht="33" customHeight="1" thickBot="1">
      <c r="A33" s="23"/>
      <c r="B33" s="92" t="s">
        <v>18</v>
      </c>
      <c r="C33" s="403" t="s">
        <v>154</v>
      </c>
      <c r="D33" s="403"/>
      <c r="E33" s="403"/>
      <c r="F33" s="403"/>
      <c r="G33" s="403"/>
      <c r="H33" s="403"/>
      <c r="I33" s="403"/>
      <c r="J33" s="403"/>
      <c r="K33" s="403"/>
      <c r="L33" s="403" t="s">
        <v>12</v>
      </c>
      <c r="M33" s="403"/>
      <c r="N33" s="93"/>
    </row>
    <row r="34" spans="1:14" ht="4.5" customHeight="1">
      <c r="A34" s="17"/>
      <c r="B34" s="94"/>
      <c r="C34" s="95"/>
      <c r="D34" s="95"/>
      <c r="E34" s="95"/>
      <c r="F34" s="95"/>
      <c r="G34" s="95"/>
      <c r="H34" s="95"/>
      <c r="I34" s="95"/>
      <c r="J34" s="95"/>
      <c r="K34" s="95"/>
      <c r="L34" s="95"/>
      <c r="M34" s="95"/>
      <c r="N34" s="96"/>
    </row>
    <row r="35" spans="1:14" ht="19.899999999999999" customHeight="1">
      <c r="A35" s="17"/>
      <c r="B35" s="336" t="s">
        <v>67</v>
      </c>
      <c r="C35" s="337"/>
      <c r="D35" s="337"/>
      <c r="E35" s="337"/>
      <c r="F35" s="337"/>
      <c r="G35" s="337"/>
      <c r="H35" s="337"/>
      <c r="I35" s="337"/>
      <c r="J35" s="337"/>
      <c r="K35" s="337"/>
      <c r="L35" s="337"/>
      <c r="M35" s="337"/>
      <c r="N35" s="338"/>
    </row>
    <row r="36" spans="1:14" ht="5.25" customHeight="1" thickBot="1">
      <c r="A36" s="17"/>
      <c r="B36" s="198"/>
      <c r="C36" s="199"/>
      <c r="D36" s="199"/>
      <c r="E36" s="199"/>
      <c r="F36" s="199"/>
      <c r="G36" s="199"/>
      <c r="H36" s="199"/>
      <c r="I36" s="199"/>
      <c r="J36" s="199"/>
      <c r="K36" s="199"/>
      <c r="L36" s="199"/>
      <c r="M36" s="199"/>
      <c r="N36" s="200"/>
    </row>
    <row r="37" spans="1:14" ht="21" customHeight="1">
      <c r="A37" s="17"/>
      <c r="B37" s="97" t="s">
        <v>31</v>
      </c>
      <c r="C37" s="362" t="s">
        <v>3</v>
      </c>
      <c r="D37" s="362"/>
      <c r="E37" s="362"/>
      <c r="F37" s="362"/>
      <c r="G37" s="362"/>
      <c r="H37" s="362"/>
      <c r="I37" s="362"/>
      <c r="J37" s="98" t="s">
        <v>68</v>
      </c>
      <c r="K37" s="98" t="s">
        <v>69</v>
      </c>
      <c r="L37" s="362" t="s">
        <v>70</v>
      </c>
      <c r="M37" s="362"/>
      <c r="N37" s="99" t="s">
        <v>71</v>
      </c>
    </row>
    <row r="38" spans="1:14">
      <c r="A38" s="226"/>
      <c r="B38" s="100" t="s">
        <v>155</v>
      </c>
      <c r="C38" s="391" t="s">
        <v>156</v>
      </c>
      <c r="D38" s="391"/>
      <c r="E38" s="391"/>
      <c r="F38" s="391"/>
      <c r="G38" s="391"/>
      <c r="H38" s="391"/>
      <c r="I38" s="391"/>
      <c r="J38" s="101"/>
      <c r="K38" s="235">
        <v>5559.9074525885826</v>
      </c>
      <c r="L38" s="397">
        <f>1/1</f>
        <v>1</v>
      </c>
      <c r="M38" s="397"/>
      <c r="N38" s="103">
        <f>K38*L38</f>
        <v>5559.9074525885826</v>
      </c>
    </row>
    <row r="39" spans="1:14">
      <c r="A39" s="226"/>
      <c r="B39" s="104"/>
      <c r="C39" s="385"/>
      <c r="D39" s="385"/>
      <c r="E39" s="385"/>
      <c r="F39" s="385"/>
      <c r="G39" s="385"/>
      <c r="H39" s="385"/>
      <c r="I39" s="385"/>
      <c r="J39" s="105"/>
      <c r="K39" s="106"/>
      <c r="L39" s="397"/>
      <c r="M39" s="397"/>
      <c r="N39" s="103">
        <f t="shared" ref="N39:N51" si="0">K39*L39</f>
        <v>0</v>
      </c>
    </row>
    <row r="40" spans="1:14">
      <c r="A40" s="23"/>
      <c r="B40" s="104"/>
      <c r="C40" s="385"/>
      <c r="D40" s="385"/>
      <c r="E40" s="385"/>
      <c r="F40" s="385"/>
      <c r="G40" s="385"/>
      <c r="H40" s="385"/>
      <c r="I40" s="385"/>
      <c r="J40" s="105"/>
      <c r="K40" s="106"/>
      <c r="L40" s="395"/>
      <c r="M40" s="395"/>
      <c r="N40" s="103">
        <f t="shared" si="0"/>
        <v>0</v>
      </c>
    </row>
    <row r="41" spans="1:14">
      <c r="A41" s="23"/>
      <c r="B41" s="104"/>
      <c r="C41" s="385"/>
      <c r="D41" s="385"/>
      <c r="E41" s="385"/>
      <c r="F41" s="385"/>
      <c r="G41" s="385"/>
      <c r="H41" s="385"/>
      <c r="I41" s="385"/>
      <c r="J41" s="105"/>
      <c r="K41" s="106"/>
      <c r="L41" s="395"/>
      <c r="M41" s="395"/>
      <c r="N41" s="103">
        <f t="shared" si="0"/>
        <v>0</v>
      </c>
    </row>
    <row r="42" spans="1:14">
      <c r="A42" s="23"/>
      <c r="B42" s="107"/>
      <c r="C42" s="385"/>
      <c r="D42" s="385"/>
      <c r="E42" s="385"/>
      <c r="F42" s="385"/>
      <c r="G42" s="385"/>
      <c r="H42" s="385"/>
      <c r="I42" s="385"/>
      <c r="J42" s="105"/>
      <c r="K42" s="106"/>
      <c r="L42" s="395"/>
      <c r="M42" s="395"/>
      <c r="N42" s="103">
        <f t="shared" si="0"/>
        <v>0</v>
      </c>
    </row>
    <row r="43" spans="1:14">
      <c r="A43" s="23"/>
      <c r="B43" s="107"/>
      <c r="C43" s="385"/>
      <c r="D43" s="385"/>
      <c r="E43" s="385"/>
      <c r="F43" s="385"/>
      <c r="G43" s="385"/>
      <c r="H43" s="385"/>
      <c r="I43" s="385"/>
      <c r="J43" s="105"/>
      <c r="K43" s="106"/>
      <c r="L43" s="395"/>
      <c r="M43" s="395"/>
      <c r="N43" s="103">
        <f t="shared" si="0"/>
        <v>0</v>
      </c>
    </row>
    <row r="44" spans="1:14">
      <c r="A44" s="23"/>
      <c r="B44" s="107"/>
      <c r="C44" s="385"/>
      <c r="D44" s="385"/>
      <c r="E44" s="385"/>
      <c r="F44" s="385"/>
      <c r="G44" s="385"/>
      <c r="H44" s="385"/>
      <c r="I44" s="385"/>
      <c r="J44" s="105"/>
      <c r="K44" s="106"/>
      <c r="L44" s="395"/>
      <c r="M44" s="395"/>
      <c r="N44" s="103">
        <f t="shared" si="0"/>
        <v>0</v>
      </c>
    </row>
    <row r="45" spans="1:14">
      <c r="A45" s="23"/>
      <c r="B45" s="107"/>
      <c r="C45" s="385"/>
      <c r="D45" s="385"/>
      <c r="E45" s="385"/>
      <c r="F45" s="385"/>
      <c r="G45" s="385"/>
      <c r="H45" s="385"/>
      <c r="I45" s="385"/>
      <c r="J45" s="105"/>
      <c r="K45" s="106"/>
      <c r="L45" s="395"/>
      <c r="M45" s="395"/>
      <c r="N45" s="103">
        <f t="shared" si="0"/>
        <v>0</v>
      </c>
    </row>
    <row r="46" spans="1:14">
      <c r="A46" s="23"/>
      <c r="B46" s="107"/>
      <c r="C46" s="385"/>
      <c r="D46" s="385"/>
      <c r="E46" s="385"/>
      <c r="F46" s="385"/>
      <c r="G46" s="385"/>
      <c r="H46" s="385"/>
      <c r="I46" s="385"/>
      <c r="J46" s="105"/>
      <c r="K46" s="106"/>
      <c r="L46" s="395"/>
      <c r="M46" s="395"/>
      <c r="N46" s="103">
        <f t="shared" si="0"/>
        <v>0</v>
      </c>
    </row>
    <row r="47" spans="1:14">
      <c r="A47" s="23"/>
      <c r="B47" s="107"/>
      <c r="C47" s="385"/>
      <c r="D47" s="385"/>
      <c r="E47" s="385"/>
      <c r="F47" s="385"/>
      <c r="G47" s="385"/>
      <c r="H47" s="385"/>
      <c r="I47" s="385"/>
      <c r="J47" s="105"/>
      <c r="K47" s="106"/>
      <c r="L47" s="395"/>
      <c r="M47" s="395"/>
      <c r="N47" s="103">
        <f t="shared" si="0"/>
        <v>0</v>
      </c>
    </row>
    <row r="48" spans="1:14">
      <c r="A48" s="23"/>
      <c r="B48" s="107"/>
      <c r="C48" s="385"/>
      <c r="D48" s="385"/>
      <c r="E48" s="385"/>
      <c r="F48" s="385"/>
      <c r="G48" s="385"/>
      <c r="H48" s="385"/>
      <c r="I48" s="385"/>
      <c r="J48" s="105"/>
      <c r="K48" s="106"/>
      <c r="L48" s="395"/>
      <c r="M48" s="395"/>
      <c r="N48" s="103">
        <f t="shared" si="0"/>
        <v>0</v>
      </c>
    </row>
    <row r="49" spans="1:14">
      <c r="A49" s="23"/>
      <c r="B49" s="107"/>
      <c r="C49" s="385"/>
      <c r="D49" s="385"/>
      <c r="E49" s="385"/>
      <c r="F49" s="385"/>
      <c r="G49" s="385"/>
      <c r="H49" s="385"/>
      <c r="I49" s="385"/>
      <c r="J49" s="105"/>
      <c r="K49" s="106"/>
      <c r="L49" s="395"/>
      <c r="M49" s="395"/>
      <c r="N49" s="103">
        <f t="shared" si="0"/>
        <v>0</v>
      </c>
    </row>
    <row r="50" spans="1:14">
      <c r="A50" s="23"/>
      <c r="B50" s="107"/>
      <c r="C50" s="385"/>
      <c r="D50" s="385"/>
      <c r="E50" s="385"/>
      <c r="F50" s="385"/>
      <c r="G50" s="385"/>
      <c r="H50" s="385"/>
      <c r="I50" s="385"/>
      <c r="J50" s="105"/>
      <c r="K50" s="106"/>
      <c r="L50" s="395"/>
      <c r="M50" s="395"/>
      <c r="N50" s="103">
        <f t="shared" si="0"/>
        <v>0</v>
      </c>
    </row>
    <row r="51" spans="1:14">
      <c r="A51" s="23"/>
      <c r="B51" s="107"/>
      <c r="C51" s="385"/>
      <c r="D51" s="385"/>
      <c r="E51" s="385"/>
      <c r="F51" s="385"/>
      <c r="G51" s="385"/>
      <c r="H51" s="385"/>
      <c r="I51" s="385"/>
      <c r="J51" s="105"/>
      <c r="K51" s="106"/>
      <c r="L51" s="395"/>
      <c r="M51" s="395"/>
      <c r="N51" s="103">
        <f t="shared" si="0"/>
        <v>0</v>
      </c>
    </row>
    <row r="52" spans="1:14" ht="15.75" customHeight="1" thickBot="1">
      <c r="A52" s="23"/>
      <c r="B52" s="108"/>
      <c r="C52" s="461" t="s">
        <v>75</v>
      </c>
      <c r="D52" s="461"/>
      <c r="E52" s="461"/>
      <c r="F52" s="461"/>
      <c r="G52" s="461"/>
      <c r="H52" s="461"/>
      <c r="I52" s="461"/>
      <c r="J52" s="109"/>
      <c r="K52" s="110"/>
      <c r="L52" s="396">
        <v>0.05</v>
      </c>
      <c r="M52" s="396"/>
      <c r="N52" s="201">
        <f>L52*N98</f>
        <v>3738.5416666666674</v>
      </c>
    </row>
    <row r="53" spans="1:14" ht="15" thickBot="1">
      <c r="A53" s="17"/>
      <c r="B53" s="372" t="s">
        <v>76</v>
      </c>
      <c r="C53" s="373"/>
      <c r="D53" s="373"/>
      <c r="E53" s="373"/>
      <c r="F53" s="373"/>
      <c r="G53" s="373"/>
      <c r="H53" s="373"/>
      <c r="I53" s="373"/>
      <c r="J53" s="373"/>
      <c r="K53" s="373"/>
      <c r="L53" s="373"/>
      <c r="M53" s="374"/>
      <c r="N53" s="112">
        <f>SUM(N38:N52)</f>
        <v>9298.4491192552505</v>
      </c>
    </row>
    <row r="54" spans="1:14" ht="3" customHeight="1">
      <c r="A54" s="17"/>
      <c r="B54" s="113"/>
      <c r="C54" s="88"/>
      <c r="D54" s="88"/>
      <c r="E54" s="88"/>
      <c r="F54" s="88"/>
      <c r="G54" s="88"/>
      <c r="H54" s="88"/>
      <c r="I54" s="88"/>
      <c r="J54" s="88"/>
      <c r="K54" s="88"/>
      <c r="L54" s="88"/>
      <c r="M54" s="88"/>
      <c r="N54" s="89"/>
    </row>
    <row r="55" spans="1:14" ht="19.899999999999999" customHeight="1">
      <c r="A55" s="17"/>
      <c r="B55" s="378" t="s">
        <v>77</v>
      </c>
      <c r="C55" s="379"/>
      <c r="D55" s="379"/>
      <c r="E55" s="379"/>
      <c r="F55" s="379"/>
      <c r="G55" s="379"/>
      <c r="H55" s="379"/>
      <c r="I55" s="379"/>
      <c r="J55" s="379"/>
      <c r="K55" s="379"/>
      <c r="L55" s="379"/>
      <c r="M55" s="379"/>
      <c r="N55" s="380"/>
    </row>
    <row r="56" spans="1:14" ht="6.75" customHeight="1" thickBot="1">
      <c r="A56" s="17"/>
      <c r="B56" s="202"/>
      <c r="C56" s="203"/>
      <c r="D56" s="203"/>
      <c r="E56" s="203"/>
      <c r="F56" s="203"/>
      <c r="G56" s="203"/>
      <c r="H56" s="203"/>
      <c r="I56" s="203"/>
      <c r="J56" s="203"/>
      <c r="K56" s="203"/>
      <c r="L56" s="203"/>
      <c r="M56" s="203"/>
      <c r="N56" s="204"/>
    </row>
    <row r="57" spans="1:14" ht="21" customHeight="1">
      <c r="A57" s="17"/>
      <c r="B57" s="97" t="s">
        <v>31</v>
      </c>
      <c r="C57" s="362" t="s">
        <v>3</v>
      </c>
      <c r="D57" s="362"/>
      <c r="E57" s="362"/>
      <c r="F57" s="362"/>
      <c r="G57" s="362"/>
      <c r="H57" s="362"/>
      <c r="I57" s="362"/>
      <c r="J57" s="98" t="s">
        <v>4</v>
      </c>
      <c r="K57" s="98" t="s">
        <v>5</v>
      </c>
      <c r="L57" s="362" t="s">
        <v>78</v>
      </c>
      <c r="M57" s="362"/>
      <c r="N57" s="99" t="s">
        <v>71</v>
      </c>
    </row>
    <row r="58" spans="1:14">
      <c r="A58" s="225"/>
      <c r="B58" s="100" t="s">
        <v>144</v>
      </c>
      <c r="C58" s="391" t="s">
        <v>145</v>
      </c>
      <c r="D58" s="391"/>
      <c r="E58" s="391"/>
      <c r="F58" s="391"/>
      <c r="G58" s="391"/>
      <c r="H58" s="391"/>
      <c r="I58" s="391"/>
      <c r="J58" s="114" t="s">
        <v>12</v>
      </c>
      <c r="K58" s="115">
        <v>0.84</v>
      </c>
      <c r="L58" s="468">
        <f>VLOOKUP(B58,[46]MATERIALES!$C$6:$F$373,4,0)</f>
        <v>56869.269970829526</v>
      </c>
      <c r="M58" s="469"/>
      <c r="N58" s="103">
        <f>K58*L58</f>
        <v>47770.186775496797</v>
      </c>
    </row>
    <row r="59" spans="1:14">
      <c r="A59" s="225"/>
      <c r="B59" s="104" t="s">
        <v>125</v>
      </c>
      <c r="C59" s="385" t="s">
        <v>124</v>
      </c>
      <c r="D59" s="385"/>
      <c r="E59" s="385"/>
      <c r="F59" s="385"/>
      <c r="G59" s="385"/>
      <c r="H59" s="385"/>
      <c r="I59" s="385"/>
      <c r="J59" s="116" t="s">
        <v>123</v>
      </c>
      <c r="K59" s="229">
        <v>185</v>
      </c>
      <c r="L59" s="465">
        <f>VLOOKUP(B59,[46]MATERIALES!$C$6:$F$373,4,0)</f>
        <v>53.11283274124979</v>
      </c>
      <c r="M59" s="466"/>
      <c r="N59" s="103">
        <f t="shared" ref="N59:N72" si="1">K59*L59</f>
        <v>9825.8740571312119</v>
      </c>
    </row>
    <row r="60" spans="1:14" ht="29.25" customHeight="1">
      <c r="A60" s="225"/>
      <c r="B60" s="104" t="s">
        <v>146</v>
      </c>
      <c r="C60" s="385" t="s">
        <v>147</v>
      </c>
      <c r="D60" s="385"/>
      <c r="E60" s="385"/>
      <c r="F60" s="385"/>
      <c r="G60" s="385"/>
      <c r="H60" s="385"/>
      <c r="I60" s="385"/>
      <c r="J60" s="116" t="s">
        <v>12</v>
      </c>
      <c r="K60" s="117">
        <v>0.63</v>
      </c>
      <c r="L60" s="465">
        <f>VLOOKUP(B60,[46]MATERIALES!$C$6:$F$373,4,0)</f>
        <v>52494.710742304182</v>
      </c>
      <c r="M60" s="466"/>
      <c r="N60" s="103">
        <f t="shared" si="1"/>
        <v>33071.667767651634</v>
      </c>
    </row>
    <row r="61" spans="1:14" ht="14.1" customHeight="1">
      <c r="A61" s="225"/>
      <c r="B61" s="104" t="s">
        <v>148</v>
      </c>
      <c r="C61" s="385" t="s">
        <v>149</v>
      </c>
      <c r="D61" s="385"/>
      <c r="E61" s="385"/>
      <c r="F61" s="385"/>
      <c r="G61" s="385"/>
      <c r="H61" s="385"/>
      <c r="I61" s="385"/>
      <c r="J61" s="116" t="s">
        <v>22</v>
      </c>
      <c r="K61" s="117">
        <v>260</v>
      </c>
      <c r="L61" s="465">
        <f>VLOOKUP(B61,[46]MATERIALES!$C$6:$F$373,4,0)</f>
        <v>612.7938238696579</v>
      </c>
      <c r="M61" s="466"/>
      <c r="N61" s="103">
        <f t="shared" si="1"/>
        <v>159326.39420611106</v>
      </c>
    </row>
    <row r="62" spans="1:14">
      <c r="A62" s="225"/>
      <c r="B62" s="104"/>
      <c r="C62" s="385"/>
      <c r="D62" s="385"/>
      <c r="E62" s="385"/>
      <c r="F62" s="385"/>
      <c r="G62" s="385"/>
      <c r="H62" s="385"/>
      <c r="I62" s="385"/>
      <c r="J62" s="116"/>
      <c r="K62" s="117"/>
      <c r="L62" s="465"/>
      <c r="M62" s="466"/>
      <c r="N62" s="103">
        <f t="shared" si="1"/>
        <v>0</v>
      </c>
    </row>
    <row r="63" spans="1:14">
      <c r="A63" s="225"/>
      <c r="B63" s="104"/>
      <c r="C63" s="385"/>
      <c r="D63" s="385"/>
      <c r="E63" s="385"/>
      <c r="F63" s="385"/>
      <c r="G63" s="385"/>
      <c r="H63" s="385"/>
      <c r="I63" s="385"/>
      <c r="J63" s="116"/>
      <c r="K63" s="117"/>
      <c r="L63" s="465"/>
      <c r="M63" s="466"/>
      <c r="N63" s="103">
        <f t="shared" si="1"/>
        <v>0</v>
      </c>
    </row>
    <row r="64" spans="1:14">
      <c r="A64" s="225"/>
      <c r="B64" s="104"/>
      <c r="C64" s="385"/>
      <c r="D64" s="385"/>
      <c r="E64" s="385"/>
      <c r="F64" s="385"/>
      <c r="G64" s="385"/>
      <c r="H64" s="385"/>
      <c r="I64" s="385"/>
      <c r="J64" s="116"/>
      <c r="K64" s="117"/>
      <c r="L64" s="465"/>
      <c r="M64" s="466"/>
      <c r="N64" s="103">
        <f t="shared" si="1"/>
        <v>0</v>
      </c>
    </row>
    <row r="65" spans="1:14">
      <c r="A65" s="225"/>
      <c r="B65" s="104"/>
      <c r="C65" s="385"/>
      <c r="D65" s="385"/>
      <c r="E65" s="385"/>
      <c r="F65" s="385"/>
      <c r="G65" s="385"/>
      <c r="H65" s="385"/>
      <c r="I65" s="385"/>
      <c r="J65" s="116"/>
      <c r="K65" s="117"/>
      <c r="L65" s="465"/>
      <c r="M65" s="466"/>
      <c r="N65" s="103">
        <f t="shared" si="1"/>
        <v>0</v>
      </c>
    </row>
    <row r="66" spans="1:14">
      <c r="A66" s="225"/>
      <c r="B66" s="104"/>
      <c r="C66" s="385"/>
      <c r="D66" s="385"/>
      <c r="E66" s="385"/>
      <c r="F66" s="385"/>
      <c r="G66" s="385"/>
      <c r="H66" s="385"/>
      <c r="I66" s="385"/>
      <c r="J66" s="116"/>
      <c r="K66" s="117"/>
      <c r="L66" s="465"/>
      <c r="M66" s="466"/>
      <c r="N66" s="103">
        <f t="shared" si="1"/>
        <v>0</v>
      </c>
    </row>
    <row r="67" spans="1:14">
      <c r="A67" s="225"/>
      <c r="B67" s="104"/>
      <c r="C67" s="385"/>
      <c r="D67" s="385"/>
      <c r="E67" s="385"/>
      <c r="F67" s="385"/>
      <c r="G67" s="385"/>
      <c r="H67" s="385"/>
      <c r="I67" s="385"/>
      <c r="J67" s="116"/>
      <c r="K67" s="117"/>
      <c r="L67" s="465"/>
      <c r="M67" s="466"/>
      <c r="N67" s="103">
        <f t="shared" si="1"/>
        <v>0</v>
      </c>
    </row>
    <row r="68" spans="1:14">
      <c r="A68" s="225"/>
      <c r="B68" s="104"/>
      <c r="C68" s="385"/>
      <c r="D68" s="385"/>
      <c r="E68" s="385"/>
      <c r="F68" s="385"/>
      <c r="G68" s="385"/>
      <c r="H68" s="385"/>
      <c r="I68" s="385"/>
      <c r="J68" s="116"/>
      <c r="K68" s="117"/>
      <c r="L68" s="465"/>
      <c r="M68" s="466"/>
      <c r="N68" s="103">
        <f t="shared" si="1"/>
        <v>0</v>
      </c>
    </row>
    <row r="69" spans="1:14">
      <c r="A69" s="225"/>
      <c r="B69" s="104"/>
      <c r="C69" s="385"/>
      <c r="D69" s="385"/>
      <c r="E69" s="385"/>
      <c r="F69" s="385"/>
      <c r="G69" s="385"/>
      <c r="H69" s="385"/>
      <c r="I69" s="385"/>
      <c r="J69" s="116"/>
      <c r="K69" s="117"/>
      <c r="L69" s="465"/>
      <c r="M69" s="466"/>
      <c r="N69" s="103">
        <f t="shared" si="1"/>
        <v>0</v>
      </c>
    </row>
    <row r="70" spans="1:14">
      <c r="A70" s="225"/>
      <c r="B70" s="104"/>
      <c r="C70" s="385"/>
      <c r="D70" s="385"/>
      <c r="E70" s="385"/>
      <c r="F70" s="385"/>
      <c r="G70" s="385"/>
      <c r="H70" s="385"/>
      <c r="I70" s="385"/>
      <c r="J70" s="116"/>
      <c r="K70" s="117"/>
      <c r="L70" s="465"/>
      <c r="M70" s="466"/>
      <c r="N70" s="103">
        <f t="shared" si="1"/>
        <v>0</v>
      </c>
    </row>
    <row r="71" spans="1:14">
      <c r="A71" s="225"/>
      <c r="B71" s="104"/>
      <c r="C71" s="385"/>
      <c r="D71" s="385"/>
      <c r="E71" s="385"/>
      <c r="F71" s="385"/>
      <c r="G71" s="385"/>
      <c r="H71" s="385"/>
      <c r="I71" s="385"/>
      <c r="J71" s="116"/>
      <c r="K71" s="117"/>
      <c r="L71" s="465"/>
      <c r="M71" s="466"/>
      <c r="N71" s="103">
        <f t="shared" si="1"/>
        <v>0</v>
      </c>
    </row>
    <row r="72" spans="1:14" ht="15.75" customHeight="1" thickBot="1">
      <c r="A72" s="23"/>
      <c r="B72" s="118"/>
      <c r="C72" s="375"/>
      <c r="D72" s="375"/>
      <c r="E72" s="375"/>
      <c r="F72" s="375"/>
      <c r="G72" s="375"/>
      <c r="H72" s="375"/>
      <c r="I72" s="375"/>
      <c r="J72" s="109"/>
      <c r="K72" s="119"/>
      <c r="L72" s="470"/>
      <c r="M72" s="471"/>
      <c r="N72" s="120">
        <f t="shared" si="1"/>
        <v>0</v>
      </c>
    </row>
    <row r="73" spans="1:14" ht="15" thickBot="1">
      <c r="A73" s="17"/>
      <c r="B73" s="372" t="s">
        <v>76</v>
      </c>
      <c r="C73" s="373"/>
      <c r="D73" s="373"/>
      <c r="E73" s="373"/>
      <c r="F73" s="373"/>
      <c r="G73" s="373"/>
      <c r="H73" s="373"/>
      <c r="I73" s="373"/>
      <c r="J73" s="373"/>
      <c r="K73" s="373"/>
      <c r="L73" s="373"/>
      <c r="M73" s="374"/>
      <c r="N73" s="121">
        <f>SUM(N58:N72)</f>
        <v>249994.12280639069</v>
      </c>
    </row>
    <row r="74" spans="1:14" ht="4.5" customHeight="1">
      <c r="A74" s="17"/>
      <c r="B74" s="87"/>
      <c r="C74" s="88"/>
      <c r="D74" s="88"/>
      <c r="E74" s="88"/>
      <c r="F74" s="88"/>
      <c r="G74" s="88"/>
      <c r="H74" s="88"/>
      <c r="I74" s="88"/>
      <c r="J74" s="88"/>
      <c r="K74" s="88"/>
      <c r="L74" s="88"/>
      <c r="M74" s="88"/>
      <c r="N74" s="89"/>
    </row>
    <row r="75" spans="1:14" s="64" customFormat="1" ht="19.149999999999999" customHeight="1">
      <c r="A75" s="86"/>
      <c r="B75" s="378" t="s">
        <v>81</v>
      </c>
      <c r="C75" s="379"/>
      <c r="D75" s="379"/>
      <c r="E75" s="379"/>
      <c r="F75" s="379"/>
      <c r="G75" s="379"/>
      <c r="H75" s="379"/>
      <c r="I75" s="379"/>
      <c r="J75" s="379"/>
      <c r="K75" s="379"/>
      <c r="L75" s="379"/>
      <c r="M75" s="379"/>
      <c r="N75" s="380"/>
    </row>
    <row r="76" spans="1:14" ht="6.75" customHeight="1" thickBot="1">
      <c r="A76" s="17"/>
      <c r="B76" s="205"/>
      <c r="C76" s="206"/>
      <c r="D76" s="206"/>
      <c r="E76" s="206"/>
      <c r="F76" s="206"/>
      <c r="G76" s="206"/>
      <c r="H76" s="206"/>
      <c r="I76" s="206"/>
      <c r="J76" s="206"/>
      <c r="K76" s="206"/>
      <c r="L76" s="206"/>
      <c r="M76" s="206"/>
      <c r="N76" s="207"/>
    </row>
    <row r="77" spans="1:14" ht="21" customHeight="1">
      <c r="A77" s="17"/>
      <c r="B77" s="122" t="s">
        <v>31</v>
      </c>
      <c r="C77" s="384" t="s">
        <v>3</v>
      </c>
      <c r="D77" s="384"/>
      <c r="E77" s="384"/>
      <c r="F77" s="384"/>
      <c r="G77" s="384"/>
      <c r="H77" s="384"/>
      <c r="I77" s="123" t="s">
        <v>4</v>
      </c>
      <c r="J77" s="123" t="s">
        <v>82</v>
      </c>
      <c r="K77" s="123" t="s">
        <v>83</v>
      </c>
      <c r="L77" s="123" t="s">
        <v>84</v>
      </c>
      <c r="M77" s="123" t="s">
        <v>85</v>
      </c>
      <c r="N77" s="124" t="s">
        <v>71</v>
      </c>
    </row>
    <row r="78" spans="1:14">
      <c r="A78" s="23"/>
      <c r="B78" s="208" t="s">
        <v>150</v>
      </c>
      <c r="C78" s="454" t="s">
        <v>151</v>
      </c>
      <c r="D78" s="455"/>
      <c r="E78" s="455"/>
      <c r="F78" s="455"/>
      <c r="G78" s="455"/>
      <c r="H78" s="456"/>
      <c r="I78" s="126" t="s">
        <v>88</v>
      </c>
      <c r="J78" s="228">
        <f>K58+K60</f>
        <v>1.47</v>
      </c>
      <c r="K78" s="127">
        <v>16</v>
      </c>
      <c r="L78" s="127">
        <f>J78*K78</f>
        <v>23.52</v>
      </c>
      <c r="M78" s="128">
        <f>VLOOKUP(B78,[46]TRANSPORTE!$C$6:$F$40,4,0)</f>
        <v>1026.9386552215615</v>
      </c>
      <c r="N78" s="129">
        <f>L78*M78</f>
        <v>24153.597170811125</v>
      </c>
    </row>
    <row r="79" spans="1:14">
      <c r="A79" s="23"/>
      <c r="B79" s="130"/>
      <c r="C79" s="366"/>
      <c r="D79" s="367"/>
      <c r="E79" s="367"/>
      <c r="F79" s="367"/>
      <c r="G79" s="367"/>
      <c r="H79" s="368"/>
      <c r="I79" s="131"/>
      <c r="J79" s="132"/>
      <c r="K79" s="132"/>
      <c r="L79" s="132"/>
      <c r="M79" s="133"/>
      <c r="N79" s="129">
        <f t="shared" ref="N79:N82" si="2">L79*M79</f>
        <v>0</v>
      </c>
    </row>
    <row r="80" spans="1:14">
      <c r="A80" s="23"/>
      <c r="B80" s="130"/>
      <c r="C80" s="366"/>
      <c r="D80" s="367"/>
      <c r="E80" s="367"/>
      <c r="F80" s="367"/>
      <c r="G80" s="367"/>
      <c r="H80" s="368"/>
      <c r="I80" s="131"/>
      <c r="J80" s="132"/>
      <c r="K80" s="132"/>
      <c r="L80" s="132"/>
      <c r="M80" s="133"/>
      <c r="N80" s="129">
        <f t="shared" si="2"/>
        <v>0</v>
      </c>
    </row>
    <row r="81" spans="1:14">
      <c r="A81" s="23"/>
      <c r="B81" s="130"/>
      <c r="C81" s="366"/>
      <c r="D81" s="367"/>
      <c r="E81" s="367"/>
      <c r="F81" s="367"/>
      <c r="G81" s="367"/>
      <c r="H81" s="368"/>
      <c r="I81" s="131"/>
      <c r="J81" s="132"/>
      <c r="K81" s="132"/>
      <c r="L81" s="132"/>
      <c r="M81" s="133"/>
      <c r="N81" s="129">
        <f t="shared" si="2"/>
        <v>0</v>
      </c>
    </row>
    <row r="82" spans="1:14" ht="15.75" customHeight="1" thickBot="1">
      <c r="A82" s="23"/>
      <c r="B82" s="108"/>
      <c r="C82" s="369"/>
      <c r="D82" s="370"/>
      <c r="E82" s="370"/>
      <c r="F82" s="370"/>
      <c r="G82" s="370"/>
      <c r="H82" s="371"/>
      <c r="I82" s="134"/>
      <c r="J82" s="135"/>
      <c r="K82" s="135"/>
      <c r="L82" s="135"/>
      <c r="M82" s="136"/>
      <c r="N82" s="137">
        <f t="shared" si="2"/>
        <v>0</v>
      </c>
    </row>
    <row r="83" spans="1:14" ht="15" thickBot="1">
      <c r="A83" s="17"/>
      <c r="B83" s="372" t="s">
        <v>76</v>
      </c>
      <c r="C83" s="373"/>
      <c r="D83" s="373"/>
      <c r="E83" s="373"/>
      <c r="F83" s="373"/>
      <c r="G83" s="373"/>
      <c r="H83" s="373"/>
      <c r="I83" s="373"/>
      <c r="J83" s="373"/>
      <c r="K83" s="373"/>
      <c r="L83" s="373"/>
      <c r="M83" s="374"/>
      <c r="N83" s="121">
        <f>SUM(N78:N82)</f>
        <v>24153.597170811125</v>
      </c>
    </row>
    <row r="84" spans="1:14" ht="3.75" customHeight="1">
      <c r="A84" s="17"/>
      <c r="B84" s="87"/>
      <c r="C84" s="88"/>
      <c r="D84" s="88"/>
      <c r="E84" s="88"/>
      <c r="F84" s="88"/>
      <c r="G84" s="88"/>
      <c r="H84" s="88"/>
      <c r="I84" s="88"/>
      <c r="J84" s="88"/>
      <c r="K84" s="88"/>
      <c r="L84" s="88"/>
      <c r="M84" s="88"/>
      <c r="N84" s="89"/>
    </row>
    <row r="85" spans="1:14" ht="19.899999999999999" customHeight="1">
      <c r="A85" s="17"/>
      <c r="B85" s="336" t="s">
        <v>89</v>
      </c>
      <c r="C85" s="337"/>
      <c r="D85" s="337"/>
      <c r="E85" s="337"/>
      <c r="F85" s="337"/>
      <c r="G85" s="337"/>
      <c r="H85" s="337"/>
      <c r="I85" s="337"/>
      <c r="J85" s="337"/>
      <c r="K85" s="337"/>
      <c r="L85" s="337"/>
      <c r="M85" s="337"/>
      <c r="N85" s="338"/>
    </row>
    <row r="86" spans="1:14" ht="5.25" customHeight="1" thickBot="1">
      <c r="A86" s="17"/>
      <c r="B86" s="209"/>
      <c r="C86" s="210"/>
      <c r="D86" s="210"/>
      <c r="E86" s="210"/>
      <c r="F86" s="210"/>
      <c r="G86" s="210"/>
      <c r="H86" s="210"/>
      <c r="I86" s="210"/>
      <c r="J86" s="210"/>
      <c r="K86" s="210"/>
      <c r="L86" s="210"/>
      <c r="M86" s="210"/>
      <c r="N86" s="211"/>
    </row>
    <row r="87" spans="1:14" ht="21" customHeight="1">
      <c r="A87" s="17"/>
      <c r="B87" s="97" t="s">
        <v>31</v>
      </c>
      <c r="C87" s="362" t="s">
        <v>3</v>
      </c>
      <c r="D87" s="362"/>
      <c r="E87" s="362"/>
      <c r="F87" s="362"/>
      <c r="G87" s="362"/>
      <c r="H87" s="362"/>
      <c r="I87" s="98" t="s">
        <v>90</v>
      </c>
      <c r="J87" s="98" t="s">
        <v>91</v>
      </c>
      <c r="K87" s="98" t="s">
        <v>92</v>
      </c>
      <c r="L87" s="362" t="s">
        <v>70</v>
      </c>
      <c r="M87" s="362"/>
      <c r="N87" s="99" t="s">
        <v>71</v>
      </c>
    </row>
    <row r="88" spans="1:14">
      <c r="A88" s="224"/>
      <c r="B88" s="125" t="s">
        <v>152</v>
      </c>
      <c r="C88" s="363" t="s">
        <v>153</v>
      </c>
      <c r="D88" s="364"/>
      <c r="E88" s="364"/>
      <c r="F88" s="364"/>
      <c r="G88" s="364"/>
      <c r="H88" s="364"/>
      <c r="I88" s="128">
        <f>K88/J88*100</f>
        <v>266666.66666666669</v>
      </c>
      <c r="J88" s="138">
        <v>185</v>
      </c>
      <c r="K88" s="139">
        <f>VLOOKUP(B88,'[46]MANO DE OBRA'!$C$15:$F$79,4,0)</f>
        <v>493333.33333333337</v>
      </c>
      <c r="L88" s="450">
        <v>8</v>
      </c>
      <c r="M88" s="451"/>
      <c r="N88" s="140">
        <f>K88/L88</f>
        <v>61666.666666666672</v>
      </c>
    </row>
    <row r="89" spans="1:14">
      <c r="A89" s="224"/>
      <c r="B89" s="141" t="s">
        <v>95</v>
      </c>
      <c r="C89" s="347" t="s">
        <v>96</v>
      </c>
      <c r="D89" s="348"/>
      <c r="E89" s="348"/>
      <c r="F89" s="348"/>
      <c r="G89" s="348"/>
      <c r="H89" s="349"/>
      <c r="I89" s="133">
        <f>K89/J89*100</f>
        <v>56666.666666666672</v>
      </c>
      <c r="J89" s="142">
        <v>185</v>
      </c>
      <c r="K89" s="143">
        <f>VLOOKUP(B89,'[46]MANO DE OBRA'!$C$15:$F$79,4,0)</f>
        <v>104833.33333333334</v>
      </c>
      <c r="L89" s="450">
        <v>8</v>
      </c>
      <c r="M89" s="451"/>
      <c r="N89" s="140">
        <f>K89/L89</f>
        <v>13104.166666666668</v>
      </c>
    </row>
    <row r="90" spans="1:14">
      <c r="A90" s="224"/>
      <c r="B90" s="141"/>
      <c r="C90" s="347"/>
      <c r="D90" s="348"/>
      <c r="E90" s="348"/>
      <c r="F90" s="348"/>
      <c r="G90" s="348"/>
      <c r="H90" s="349"/>
      <c r="I90" s="133"/>
      <c r="J90" s="142"/>
      <c r="K90" s="143"/>
      <c r="L90" s="350"/>
      <c r="M90" s="351"/>
      <c r="N90" s="144"/>
    </row>
    <row r="91" spans="1:14">
      <c r="A91" s="224"/>
      <c r="B91" s="141"/>
      <c r="C91" s="347"/>
      <c r="D91" s="348"/>
      <c r="E91" s="348"/>
      <c r="F91" s="348"/>
      <c r="G91" s="348"/>
      <c r="H91" s="349"/>
      <c r="I91" s="133"/>
      <c r="J91" s="142"/>
      <c r="K91" s="143"/>
      <c r="L91" s="350"/>
      <c r="M91" s="351"/>
      <c r="N91" s="144"/>
    </row>
    <row r="92" spans="1:14">
      <c r="A92" s="224"/>
      <c r="B92" s="141"/>
      <c r="C92" s="347"/>
      <c r="D92" s="348"/>
      <c r="E92" s="348"/>
      <c r="F92" s="348"/>
      <c r="G92" s="348"/>
      <c r="H92" s="349"/>
      <c r="I92" s="133"/>
      <c r="J92" s="142"/>
      <c r="K92" s="143"/>
      <c r="L92" s="350"/>
      <c r="M92" s="351"/>
      <c r="N92" s="144"/>
    </row>
    <row r="93" spans="1:14">
      <c r="A93" s="224"/>
      <c r="B93" s="141"/>
      <c r="C93" s="347"/>
      <c r="D93" s="348"/>
      <c r="E93" s="348"/>
      <c r="F93" s="348"/>
      <c r="G93" s="348"/>
      <c r="H93" s="349"/>
      <c r="I93" s="133"/>
      <c r="J93" s="142"/>
      <c r="K93" s="143"/>
      <c r="L93" s="350"/>
      <c r="M93" s="351"/>
      <c r="N93" s="144"/>
    </row>
    <row r="94" spans="1:14">
      <c r="A94" s="224"/>
      <c r="B94" s="141"/>
      <c r="C94" s="347"/>
      <c r="D94" s="348"/>
      <c r="E94" s="348"/>
      <c r="F94" s="348"/>
      <c r="G94" s="348"/>
      <c r="H94" s="349"/>
      <c r="I94" s="133"/>
      <c r="J94" s="142"/>
      <c r="K94" s="143"/>
      <c r="L94" s="350"/>
      <c r="M94" s="351"/>
      <c r="N94" s="144"/>
    </row>
    <row r="95" spans="1:14">
      <c r="A95" s="23"/>
      <c r="B95" s="141"/>
      <c r="C95" s="347"/>
      <c r="D95" s="348"/>
      <c r="E95" s="348"/>
      <c r="F95" s="348"/>
      <c r="G95" s="348"/>
      <c r="H95" s="349"/>
      <c r="I95" s="133"/>
      <c r="J95" s="142"/>
      <c r="K95" s="143"/>
      <c r="L95" s="350"/>
      <c r="M95" s="351"/>
      <c r="N95" s="144"/>
    </row>
    <row r="96" spans="1:14">
      <c r="A96" s="23"/>
      <c r="B96" s="141"/>
      <c r="C96" s="347"/>
      <c r="D96" s="348"/>
      <c r="E96" s="348"/>
      <c r="F96" s="348"/>
      <c r="G96" s="348"/>
      <c r="H96" s="349"/>
      <c r="I96" s="133"/>
      <c r="J96" s="142"/>
      <c r="K96" s="145"/>
      <c r="L96" s="350"/>
      <c r="M96" s="351"/>
      <c r="N96" s="144"/>
    </row>
    <row r="97" spans="1:14" ht="15.75" customHeight="1" thickBot="1">
      <c r="A97" s="23"/>
      <c r="B97" s="146"/>
      <c r="C97" s="352"/>
      <c r="D97" s="353"/>
      <c r="E97" s="353"/>
      <c r="F97" s="353"/>
      <c r="G97" s="353"/>
      <c r="H97" s="354"/>
      <c r="I97" s="147"/>
      <c r="J97" s="148"/>
      <c r="K97" s="147"/>
      <c r="L97" s="355"/>
      <c r="M97" s="356"/>
      <c r="N97" s="149"/>
    </row>
    <row r="98" spans="1:14" ht="15" thickBot="1">
      <c r="A98" s="17"/>
      <c r="B98" s="330" t="s">
        <v>76</v>
      </c>
      <c r="C98" s="331"/>
      <c r="D98" s="331"/>
      <c r="E98" s="331"/>
      <c r="F98" s="331"/>
      <c r="G98" s="331"/>
      <c r="H98" s="331"/>
      <c r="I98" s="331"/>
      <c r="J98" s="331"/>
      <c r="K98" s="331"/>
      <c r="L98" s="331"/>
      <c r="M98" s="332"/>
      <c r="N98" s="150">
        <f>SUM(N88:N97)</f>
        <v>74770.833333333343</v>
      </c>
    </row>
    <row r="99" spans="1:14" ht="5.0999999999999996" customHeight="1" thickBot="1">
      <c r="A99" s="17"/>
      <c r="B99" s="87"/>
      <c r="C99" s="88"/>
      <c r="D99" s="88"/>
      <c r="E99" s="88"/>
      <c r="F99" s="88"/>
      <c r="G99" s="88"/>
      <c r="H99" s="88"/>
      <c r="I99" s="88"/>
      <c r="J99" s="88"/>
      <c r="K99" s="88"/>
      <c r="L99" s="88"/>
      <c r="M99" s="88"/>
      <c r="N99" s="89"/>
    </row>
    <row r="100" spans="1:14" ht="15" thickBot="1">
      <c r="A100" s="17"/>
      <c r="B100" s="333" t="s">
        <v>97</v>
      </c>
      <c r="C100" s="334"/>
      <c r="D100" s="334"/>
      <c r="E100" s="334"/>
      <c r="F100" s="334"/>
      <c r="G100" s="334"/>
      <c r="H100" s="334"/>
      <c r="I100" s="334"/>
      <c r="J100" s="334"/>
      <c r="K100" s="334"/>
      <c r="L100" s="334"/>
      <c r="M100" s="335"/>
      <c r="N100" s="150">
        <f>N53+N73+N83+N98</f>
        <v>358217.00242979045</v>
      </c>
    </row>
    <row r="101" spans="1:14" ht="5.0999999999999996" customHeight="1">
      <c r="A101" s="17"/>
      <c r="B101" s="87"/>
      <c r="C101" s="88"/>
      <c r="D101" s="88"/>
      <c r="E101" s="88"/>
      <c r="F101" s="88"/>
      <c r="G101" s="88"/>
      <c r="H101" s="88"/>
      <c r="I101" s="88"/>
      <c r="J101" s="88"/>
      <c r="K101" s="88"/>
      <c r="L101" s="88"/>
      <c r="M101" s="88"/>
      <c r="N101" s="89"/>
    </row>
    <row r="102" spans="1:14" ht="22.5" customHeight="1">
      <c r="A102" s="17"/>
      <c r="B102" s="336" t="s">
        <v>98</v>
      </c>
      <c r="C102" s="337"/>
      <c r="D102" s="337"/>
      <c r="E102" s="337"/>
      <c r="F102" s="337"/>
      <c r="G102" s="337"/>
      <c r="H102" s="337"/>
      <c r="I102" s="337"/>
      <c r="J102" s="337"/>
      <c r="K102" s="337"/>
      <c r="L102" s="337"/>
      <c r="M102" s="337"/>
      <c r="N102" s="338"/>
    </row>
    <row r="103" spans="1:14" ht="6.75" customHeight="1" thickBot="1">
      <c r="A103" s="17"/>
      <c r="B103" s="213"/>
      <c r="C103" s="214"/>
      <c r="D103" s="214"/>
      <c r="E103" s="214"/>
      <c r="F103" s="214"/>
      <c r="G103" s="214"/>
      <c r="H103" s="214"/>
      <c r="I103" s="214"/>
      <c r="J103" s="214"/>
      <c r="K103" s="214"/>
      <c r="L103" s="214"/>
      <c r="M103" s="214"/>
      <c r="N103" s="215"/>
    </row>
    <row r="104" spans="1:14" ht="17.25" customHeight="1">
      <c r="A104" s="17"/>
      <c r="B104" s="342" t="s">
        <v>3</v>
      </c>
      <c r="C104" s="343"/>
      <c r="D104" s="343"/>
      <c r="E104" s="343"/>
      <c r="F104" s="343"/>
      <c r="G104" s="343"/>
      <c r="H104" s="343"/>
      <c r="I104" s="151"/>
      <c r="J104" s="152"/>
      <c r="K104" s="98" t="s">
        <v>99</v>
      </c>
      <c r="L104" s="344" t="s">
        <v>100</v>
      </c>
      <c r="M104" s="345"/>
      <c r="N104" s="346"/>
    </row>
    <row r="105" spans="1:14" ht="15">
      <c r="A105" s="23"/>
      <c r="B105" s="316" t="s">
        <v>101</v>
      </c>
      <c r="C105" s="317"/>
      <c r="D105" s="317"/>
      <c r="E105" s="317"/>
      <c r="F105" s="317"/>
      <c r="G105" s="317"/>
      <c r="H105" s="317"/>
      <c r="I105" s="153"/>
      <c r="J105" s="154"/>
      <c r="K105" s="155">
        <v>0.2</v>
      </c>
      <c r="L105" s="318">
        <f>K105*N100</f>
        <v>71643.400485958089</v>
      </c>
      <c r="M105" s="319"/>
      <c r="N105" s="320"/>
    </row>
    <row r="106" spans="1:14" ht="15">
      <c r="A106" s="23"/>
      <c r="B106" s="156" t="s">
        <v>102</v>
      </c>
      <c r="C106" s="157"/>
      <c r="D106" s="157"/>
      <c r="E106" s="157"/>
      <c r="F106" s="157"/>
      <c r="G106" s="157"/>
      <c r="H106" s="157"/>
      <c r="I106" s="153"/>
      <c r="J106" s="154"/>
      <c r="K106" s="155">
        <v>0.05</v>
      </c>
      <c r="L106" s="318">
        <f>K106*N100</f>
        <v>17910.850121489522</v>
      </c>
      <c r="M106" s="319"/>
      <c r="N106" s="320"/>
    </row>
    <row r="107" spans="1:14" ht="15.75" thickBot="1">
      <c r="A107" s="23"/>
      <c r="B107" s="158" t="s">
        <v>103</v>
      </c>
      <c r="C107" s="159"/>
      <c r="D107" s="159"/>
      <c r="E107" s="159"/>
      <c r="F107" s="159"/>
      <c r="G107" s="159"/>
      <c r="H107" s="159"/>
      <c r="I107" s="160"/>
      <c r="J107" s="161"/>
      <c r="K107" s="162">
        <v>0.05</v>
      </c>
      <c r="L107" s="321">
        <f>K107*N100</f>
        <v>17910.850121489522</v>
      </c>
      <c r="M107" s="322"/>
      <c r="N107" s="323"/>
    </row>
    <row r="108" spans="1:14" s="64" customFormat="1" ht="24.75" customHeight="1" thickBot="1">
      <c r="A108" s="86"/>
      <c r="B108" s="324" t="s">
        <v>76</v>
      </c>
      <c r="C108" s="325"/>
      <c r="D108" s="325"/>
      <c r="E108" s="325"/>
      <c r="F108" s="325"/>
      <c r="G108" s="325"/>
      <c r="H108" s="325"/>
      <c r="I108" s="325"/>
      <c r="J108" s="325"/>
      <c r="K108" s="325"/>
      <c r="L108" s="325"/>
      <c r="M108" s="326"/>
      <c r="N108" s="121">
        <f>L105+L106+L107</f>
        <v>107465.10072893713</v>
      </c>
    </row>
    <row r="109" spans="1:14" ht="6.75" customHeight="1" thickBot="1">
      <c r="A109" s="17"/>
      <c r="B109" s="87"/>
      <c r="C109" s="88"/>
      <c r="D109" s="88"/>
      <c r="E109" s="88"/>
      <c r="F109" s="88"/>
      <c r="G109" s="88"/>
      <c r="H109" s="88"/>
      <c r="I109" s="88"/>
      <c r="J109" s="88"/>
      <c r="K109" s="88"/>
      <c r="L109" s="88"/>
      <c r="M109" s="88"/>
      <c r="N109" s="89"/>
    </row>
    <row r="110" spans="1:14" ht="22.5" customHeight="1" thickBot="1">
      <c r="A110" s="17"/>
      <c r="B110" s="327" t="s">
        <v>104</v>
      </c>
      <c r="C110" s="328"/>
      <c r="D110" s="328"/>
      <c r="E110" s="328"/>
      <c r="F110" s="328"/>
      <c r="G110" s="328"/>
      <c r="H110" s="328"/>
      <c r="I110" s="328"/>
      <c r="J110" s="328"/>
      <c r="K110" s="328"/>
      <c r="L110" s="328"/>
      <c r="M110" s="329"/>
      <c r="N110" s="163">
        <f>ROUND((N100+N108),0)</f>
        <v>465682</v>
      </c>
    </row>
    <row r="111" spans="1:14" ht="7.5" customHeight="1">
      <c r="A111" s="23"/>
      <c r="B111" s="54"/>
      <c r="C111" s="55"/>
      <c r="D111" s="55"/>
      <c r="E111" s="55"/>
      <c r="F111" s="55"/>
      <c r="G111" s="55"/>
      <c r="H111" s="55"/>
      <c r="I111" s="55"/>
      <c r="J111" s="55"/>
      <c r="K111" s="55"/>
      <c r="L111" s="55"/>
      <c r="M111" s="55"/>
      <c r="N111" s="56"/>
    </row>
    <row r="112" spans="1:14" ht="7.5" customHeight="1">
      <c r="A112" s="23"/>
      <c r="B112" s="83"/>
      <c r="C112" s="84"/>
      <c r="D112" s="84"/>
      <c r="E112" s="84"/>
      <c r="F112" s="84"/>
      <c r="G112" s="84"/>
      <c r="H112" s="84"/>
      <c r="I112" s="84"/>
      <c r="J112" s="84"/>
      <c r="K112" s="84"/>
      <c r="L112" s="84"/>
      <c r="M112" s="84"/>
      <c r="N112" s="85"/>
    </row>
    <row r="113" spans="1:14" ht="10.5" customHeight="1">
      <c r="A113" s="23"/>
      <c r="B113" s="83"/>
      <c r="C113" s="84"/>
      <c r="D113" s="84"/>
      <c r="E113" s="84"/>
      <c r="F113" s="84"/>
      <c r="G113" s="84"/>
      <c r="H113" s="84"/>
      <c r="I113" s="84"/>
      <c r="J113" s="84"/>
      <c r="K113" s="84"/>
      <c r="L113" s="84"/>
      <c r="M113" s="84"/>
      <c r="N113" s="85"/>
    </row>
    <row r="114" spans="1:14" ht="12" customHeight="1">
      <c r="A114" s="23"/>
      <c r="B114" s="83"/>
      <c r="C114" s="84"/>
      <c r="D114" s="84"/>
      <c r="E114" s="84"/>
      <c r="F114" s="84"/>
      <c r="G114" s="84"/>
      <c r="H114" s="84"/>
      <c r="I114" s="84"/>
      <c r="J114" s="84"/>
      <c r="K114" s="84"/>
      <c r="L114" s="84"/>
      <c r="M114" s="84"/>
      <c r="N114" s="85"/>
    </row>
    <row r="115" spans="1:14">
      <c r="A115" s="23"/>
      <c r="B115" s="83"/>
      <c r="C115" s="84"/>
      <c r="D115" s="84"/>
      <c r="E115" s="164" t="s">
        <v>105</v>
      </c>
      <c r="F115" s="164"/>
      <c r="G115" s="164"/>
      <c r="H115" s="164"/>
      <c r="I115" s="164"/>
      <c r="J115" s="164"/>
      <c r="K115" s="84"/>
      <c r="L115" s="84"/>
      <c r="M115" s="84"/>
      <c r="N115" s="85"/>
    </row>
    <row r="116" spans="1:14">
      <c r="A116" s="23"/>
      <c r="B116" s="83"/>
      <c r="C116" s="84"/>
      <c r="D116" s="84"/>
      <c r="E116" s="84" t="s">
        <v>106</v>
      </c>
      <c r="F116" s="84"/>
      <c r="G116" s="84"/>
      <c r="H116" s="84"/>
      <c r="I116" s="84"/>
      <c r="J116" s="84"/>
      <c r="K116" s="84"/>
      <c r="L116" s="84"/>
      <c r="M116" s="84"/>
      <c r="N116" s="85"/>
    </row>
    <row r="117" spans="1:14">
      <c r="A117" s="23"/>
      <c r="B117" s="83"/>
      <c r="C117" s="84"/>
      <c r="D117" s="84"/>
      <c r="E117" s="84" t="s">
        <v>107</v>
      </c>
      <c r="F117" s="84"/>
      <c r="G117" s="84"/>
      <c r="H117" s="84"/>
      <c r="I117" s="84"/>
      <c r="J117" s="84"/>
      <c r="K117" s="84"/>
      <c r="L117" s="84"/>
      <c r="M117" s="84"/>
      <c r="N117" s="85"/>
    </row>
    <row r="118" spans="1:14">
      <c r="A118" s="23"/>
      <c r="B118" s="83"/>
      <c r="C118" s="84"/>
      <c r="D118" s="84"/>
      <c r="E118" s="84" t="s">
        <v>108</v>
      </c>
      <c r="F118" s="84"/>
      <c r="G118" s="84"/>
      <c r="H118" s="84"/>
      <c r="I118" s="84"/>
      <c r="J118" s="84"/>
      <c r="K118" s="84"/>
      <c r="L118" s="84"/>
      <c r="M118" s="84"/>
      <c r="N118" s="85"/>
    </row>
    <row r="119" spans="1:14" ht="10.5" customHeight="1" thickBot="1">
      <c r="A119" s="23"/>
      <c r="B119" s="83"/>
      <c r="C119" s="84"/>
      <c r="D119" s="84"/>
      <c r="E119" s="84"/>
      <c r="F119" s="84" t="s">
        <v>27</v>
      </c>
      <c r="G119" s="84"/>
      <c r="H119" s="84"/>
      <c r="I119" s="84"/>
      <c r="J119" s="84"/>
      <c r="K119" s="84"/>
      <c r="L119" s="84"/>
      <c r="M119" s="84"/>
      <c r="N119" s="85"/>
    </row>
    <row r="120" spans="1:14">
      <c r="A120" s="23"/>
      <c r="B120" s="165" t="s">
        <v>109</v>
      </c>
      <c r="C120" s="166"/>
      <c r="D120" s="166"/>
      <c r="E120" s="166"/>
      <c r="F120" s="166"/>
      <c r="G120" s="166"/>
      <c r="H120" s="166"/>
      <c r="I120" s="166"/>
      <c r="J120" s="166"/>
      <c r="K120" s="166"/>
      <c r="L120" s="166"/>
      <c r="M120" s="166"/>
      <c r="N120" s="167"/>
    </row>
    <row r="121" spans="1:14">
      <c r="A121" s="23"/>
      <c r="B121" s="168"/>
      <c r="C121" s="169"/>
      <c r="D121" s="169"/>
      <c r="E121" s="169"/>
      <c r="F121" s="169"/>
      <c r="G121" s="169"/>
      <c r="H121" s="169"/>
      <c r="I121" s="169"/>
      <c r="J121" s="169"/>
      <c r="K121" s="169"/>
      <c r="L121" s="169"/>
      <c r="M121" s="169"/>
      <c r="N121" s="170"/>
    </row>
    <row r="122" spans="1:14">
      <c r="A122" s="23"/>
      <c r="B122" s="168"/>
      <c r="C122" s="169"/>
      <c r="D122" s="169"/>
      <c r="E122" s="169"/>
      <c r="F122" s="169"/>
      <c r="G122" s="169"/>
      <c r="H122" s="169"/>
      <c r="I122" s="169"/>
      <c r="J122" s="169"/>
      <c r="K122" s="169"/>
      <c r="L122" s="169"/>
      <c r="M122" s="169"/>
      <c r="N122" s="170"/>
    </row>
    <row r="123" spans="1:14" ht="15" thickBot="1">
      <c r="A123" s="23"/>
      <c r="B123" s="171"/>
      <c r="C123" s="172"/>
      <c r="D123" s="172"/>
      <c r="E123" s="172"/>
      <c r="F123" s="172"/>
      <c r="G123" s="172"/>
      <c r="H123" s="172"/>
      <c r="I123" s="172"/>
      <c r="J123" s="172"/>
      <c r="K123" s="172"/>
      <c r="L123" s="172"/>
      <c r="M123" s="172"/>
      <c r="N123" s="173"/>
    </row>
    <row r="124" spans="1:14" ht="7.5" customHeight="1">
      <c r="A124" s="17"/>
      <c r="B124" s="174"/>
      <c r="C124" s="175"/>
      <c r="D124" s="175"/>
      <c r="E124" s="175"/>
      <c r="F124" s="175"/>
      <c r="G124" s="175"/>
      <c r="H124" s="175"/>
      <c r="I124" s="175"/>
      <c r="J124" s="175"/>
      <c r="K124" s="175"/>
      <c r="L124" s="175"/>
      <c r="M124" s="175"/>
      <c r="N124" s="176"/>
    </row>
    <row r="125" spans="1:14" ht="18" customHeight="1">
      <c r="A125" s="17"/>
      <c r="B125" s="58" t="s">
        <v>110</v>
      </c>
      <c r="C125" s="177"/>
      <c r="D125" s="177"/>
      <c r="E125" s="177"/>
      <c r="F125" s="177"/>
      <c r="G125" s="177"/>
      <c r="H125" s="177"/>
      <c r="I125" s="177"/>
      <c r="J125" s="177"/>
      <c r="K125" s="177"/>
      <c r="L125" s="177"/>
      <c r="M125" s="177"/>
      <c r="N125" s="178"/>
    </row>
    <row r="126" spans="1:14">
      <c r="A126" s="17"/>
      <c r="B126" s="310" t="s">
        <v>111</v>
      </c>
      <c r="C126" s="311"/>
      <c r="D126" s="311"/>
      <c r="E126" s="311"/>
      <c r="F126" s="311"/>
      <c r="G126" s="311"/>
      <c r="H126" s="311"/>
      <c r="I126" s="311"/>
      <c r="J126" s="311"/>
      <c r="K126" s="311"/>
      <c r="L126" s="311"/>
      <c r="M126" s="311"/>
      <c r="N126" s="312"/>
    </row>
    <row r="127" spans="1:14">
      <c r="A127" s="17"/>
      <c r="B127" s="310"/>
      <c r="C127" s="311"/>
      <c r="D127" s="311"/>
      <c r="E127" s="311"/>
      <c r="F127" s="311"/>
      <c r="G127" s="311"/>
      <c r="H127" s="311"/>
      <c r="I127" s="311"/>
      <c r="J127" s="311"/>
      <c r="K127" s="311"/>
      <c r="L127" s="311"/>
      <c r="M127" s="311"/>
      <c r="N127" s="312"/>
    </row>
    <row r="128" spans="1:14" ht="21" customHeight="1">
      <c r="A128" s="17"/>
      <c r="B128" s="310" t="s">
        <v>112</v>
      </c>
      <c r="C128" s="311"/>
      <c r="D128" s="311"/>
      <c r="E128" s="311"/>
      <c r="F128" s="311"/>
      <c r="G128" s="311"/>
      <c r="H128" s="311"/>
      <c r="I128" s="311"/>
      <c r="J128" s="311"/>
      <c r="K128" s="311"/>
      <c r="L128" s="311"/>
      <c r="M128" s="311"/>
      <c r="N128" s="312"/>
    </row>
    <row r="129" spans="1:14" ht="9.75" customHeight="1">
      <c r="A129" s="17"/>
      <c r="B129" s="310"/>
      <c r="C129" s="311"/>
      <c r="D129" s="311"/>
      <c r="E129" s="311"/>
      <c r="F129" s="311"/>
      <c r="G129" s="311"/>
      <c r="H129" s="311"/>
      <c r="I129" s="311"/>
      <c r="J129" s="311"/>
      <c r="K129" s="311"/>
      <c r="L129" s="311"/>
      <c r="M129" s="311"/>
      <c r="N129" s="312"/>
    </row>
    <row r="130" spans="1:14" ht="5.25" customHeight="1">
      <c r="A130" s="17"/>
      <c r="B130" s="179"/>
      <c r="C130" s="180"/>
      <c r="D130" s="180"/>
      <c r="E130" s="180"/>
      <c r="F130" s="180"/>
      <c r="G130" s="180"/>
      <c r="H130" s="180"/>
      <c r="I130" s="180"/>
      <c r="J130" s="180"/>
      <c r="K130" s="180"/>
      <c r="L130" s="180"/>
      <c r="M130" s="180"/>
      <c r="N130" s="181"/>
    </row>
    <row r="131" spans="1:14" ht="5.25" customHeight="1">
      <c r="A131" s="23"/>
      <c r="B131" s="182"/>
      <c r="C131" s="183"/>
      <c r="D131" s="183"/>
      <c r="E131" s="183"/>
      <c r="F131" s="183"/>
      <c r="G131" s="183"/>
      <c r="H131" s="183"/>
      <c r="I131" s="183"/>
      <c r="J131" s="183"/>
      <c r="K131" s="183"/>
      <c r="L131" s="183"/>
      <c r="M131" s="183"/>
      <c r="N131" s="184"/>
    </row>
    <row r="132" spans="1:14" ht="9.75" customHeight="1">
      <c r="A132" s="23"/>
      <c r="B132" s="182"/>
      <c r="C132" s="183"/>
      <c r="D132" s="183"/>
      <c r="E132" s="183"/>
      <c r="F132" s="183"/>
      <c r="G132" s="183"/>
      <c r="H132" s="183"/>
      <c r="I132" s="183"/>
      <c r="J132" s="183"/>
      <c r="K132" s="183"/>
      <c r="L132" s="183"/>
      <c r="M132" s="183"/>
      <c r="N132" s="184"/>
    </row>
    <row r="133" spans="1:14">
      <c r="A133" s="23"/>
      <c r="B133" s="185"/>
      <c r="C133" s="186"/>
      <c r="D133" s="186"/>
      <c r="E133" s="186"/>
      <c r="F133" s="186"/>
      <c r="G133" s="186"/>
      <c r="H133" s="186"/>
      <c r="I133" s="186"/>
      <c r="J133" s="186"/>
      <c r="K133" s="186"/>
      <c r="L133" s="186"/>
      <c r="M133" s="186"/>
      <c r="N133" s="187"/>
    </row>
    <row r="134" spans="1:14">
      <c r="A134" s="23"/>
      <c r="B134" s="83"/>
      <c r="C134" s="84"/>
      <c r="D134" s="84"/>
      <c r="E134" s="84" t="s">
        <v>105</v>
      </c>
      <c r="F134" s="164"/>
      <c r="G134" s="164"/>
      <c r="H134" s="84"/>
      <c r="I134" s="84"/>
      <c r="J134" s="84"/>
      <c r="K134" s="84"/>
      <c r="L134" s="84"/>
      <c r="M134" s="84"/>
      <c r="N134" s="85"/>
    </row>
    <row r="135" spans="1:14">
      <c r="A135" s="23"/>
      <c r="B135" s="83"/>
      <c r="C135" s="84"/>
      <c r="D135" s="84"/>
      <c r="E135" s="188" t="s">
        <v>106</v>
      </c>
      <c r="F135" s="84"/>
      <c r="G135" s="84"/>
      <c r="H135" s="188"/>
      <c r="I135" s="188"/>
      <c r="J135" s="188"/>
      <c r="K135" s="84"/>
      <c r="L135" s="84"/>
      <c r="M135" s="84"/>
      <c r="N135" s="85"/>
    </row>
    <row r="136" spans="1:14">
      <c r="A136" s="23"/>
      <c r="B136" s="83"/>
      <c r="C136" s="84"/>
      <c r="D136" s="84"/>
      <c r="E136" s="189" t="s">
        <v>113</v>
      </c>
      <c r="F136" s="84"/>
      <c r="G136" s="84"/>
      <c r="H136" s="189"/>
      <c r="I136" s="189"/>
      <c r="J136" s="189"/>
      <c r="K136" s="84"/>
      <c r="L136" s="84"/>
      <c r="M136" s="84"/>
      <c r="N136" s="85"/>
    </row>
    <row r="137" spans="1:14">
      <c r="A137" s="23"/>
      <c r="B137" s="190"/>
      <c r="C137" s="186"/>
      <c r="D137" s="186"/>
      <c r="E137" s="84" t="s">
        <v>108</v>
      </c>
      <c r="F137" s="84"/>
      <c r="G137" s="84"/>
      <c r="H137" s="84"/>
      <c r="I137" s="84"/>
      <c r="J137" s="84"/>
      <c r="K137" s="186"/>
      <c r="L137" s="186"/>
      <c r="M137" s="186"/>
      <c r="N137" s="187"/>
    </row>
    <row r="138" spans="1:14" ht="12.75" customHeight="1">
      <c r="A138" s="23"/>
      <c r="B138" s="190"/>
      <c r="C138" s="186"/>
      <c r="D138" s="186"/>
      <c r="E138" s="186"/>
      <c r="F138" s="84"/>
      <c r="G138" s="84"/>
      <c r="H138" s="84"/>
      <c r="I138" s="84"/>
      <c r="J138" s="84"/>
      <c r="K138" s="186"/>
      <c r="L138" s="186"/>
      <c r="M138" s="186"/>
      <c r="N138" s="187"/>
    </row>
    <row r="139" spans="1:14" ht="24.75" customHeight="1">
      <c r="A139" s="17"/>
      <c r="B139" s="313" t="s">
        <v>114</v>
      </c>
      <c r="C139" s="314"/>
      <c r="D139" s="314"/>
      <c r="E139" s="314"/>
      <c r="F139" s="314"/>
      <c r="G139" s="314"/>
      <c r="H139" s="314"/>
      <c r="I139" s="314"/>
      <c r="J139" s="314"/>
      <c r="K139" s="314"/>
      <c r="L139" s="314"/>
      <c r="M139" s="314"/>
      <c r="N139" s="315"/>
    </row>
    <row r="140" spans="1:14" ht="7.5" customHeight="1" thickBot="1">
      <c r="A140" s="23"/>
      <c r="B140" s="191"/>
      <c r="C140" s="192"/>
      <c r="D140" s="192"/>
      <c r="E140" s="193"/>
      <c r="F140" s="193"/>
      <c r="G140" s="193"/>
      <c r="H140" s="193"/>
      <c r="I140" s="193"/>
      <c r="J140" s="194"/>
      <c r="K140" s="194"/>
      <c r="L140" s="194"/>
      <c r="M140" s="194"/>
      <c r="N140" s="195"/>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7AC0BD"/>
    <pageSetUpPr fitToPage="1"/>
  </sheetPr>
  <dimension ref="A1:O140"/>
  <sheetViews>
    <sheetView showGridLines="0" showRowColHeaders="0" topLeftCell="A67" zoomScale="70" zoomScaleNormal="70" workbookViewId="0">
      <selection activeCell="N111" sqref="N111"/>
    </sheetView>
  </sheetViews>
  <sheetFormatPr baseColWidth="10" defaultColWidth="0" defaultRowHeight="14.25"/>
  <cols>
    <col min="1" max="1" width="3" style="196" customWidth="1"/>
    <col min="2" max="2" width="14.28515625" style="196" customWidth="1"/>
    <col min="3" max="3" width="11.5703125" style="196" customWidth="1"/>
    <col min="4" max="4" width="13.5703125" style="196" customWidth="1"/>
    <col min="5" max="5" width="12.5703125" style="196" customWidth="1"/>
    <col min="6" max="6" width="8" style="196" customWidth="1"/>
    <col min="7" max="7" width="5.42578125" style="196" customWidth="1"/>
    <col min="8" max="8" width="10.5703125" style="196" customWidth="1"/>
    <col min="9" max="9" width="14.5703125" style="196" customWidth="1"/>
    <col min="10" max="10" width="23.42578125" style="196" customWidth="1"/>
    <col min="11" max="11" width="15.28515625" style="196" customWidth="1"/>
    <col min="12" max="12" width="11.42578125" style="196" customWidth="1"/>
    <col min="13" max="13" width="12.85546875" style="196" customWidth="1"/>
    <col min="14" max="14" width="21.5703125" style="196" customWidth="1"/>
    <col min="15" max="15" width="4.42578125" style="18" customWidth="1"/>
    <col min="16" max="16384" width="10.5703125" style="18" hidden="1"/>
  </cols>
  <sheetData>
    <row r="1" spans="1:14" ht="13.9" customHeight="1">
      <c r="A1" s="17"/>
      <c r="B1" s="418"/>
      <c r="C1" s="421"/>
      <c r="D1" s="421"/>
      <c r="E1" s="421"/>
      <c r="F1" s="421"/>
      <c r="G1" s="421"/>
      <c r="H1" s="421"/>
      <c r="I1" s="421"/>
      <c r="J1" s="422"/>
      <c r="K1" s="423" t="s">
        <v>31</v>
      </c>
      <c r="L1" s="425" t="s">
        <v>32</v>
      </c>
      <c r="M1" s="426"/>
      <c r="N1" s="432"/>
    </row>
    <row r="2" spans="1:14" ht="14.25" customHeight="1">
      <c r="A2" s="17"/>
      <c r="B2" s="419"/>
      <c r="C2" s="435" t="s">
        <v>33</v>
      </c>
      <c r="D2" s="435"/>
      <c r="E2" s="435"/>
      <c r="F2" s="435"/>
      <c r="G2" s="435"/>
      <c r="H2" s="435"/>
      <c r="I2" s="435"/>
      <c r="J2" s="436"/>
      <c r="K2" s="424"/>
      <c r="L2" s="427"/>
      <c r="M2" s="428"/>
      <c r="N2" s="433"/>
    </row>
    <row r="3" spans="1:14" ht="17.45" customHeight="1">
      <c r="A3" s="17"/>
      <c r="B3" s="419"/>
      <c r="C3" s="437" t="s">
        <v>34</v>
      </c>
      <c r="D3" s="437"/>
      <c r="E3" s="437"/>
      <c r="F3" s="437"/>
      <c r="G3" s="437"/>
      <c r="H3" s="437"/>
      <c r="I3" s="437"/>
      <c r="J3" s="438"/>
      <c r="K3" s="439" t="s">
        <v>35</v>
      </c>
      <c r="L3" s="441">
        <v>2021</v>
      </c>
      <c r="M3" s="442"/>
      <c r="N3" s="433"/>
    </row>
    <row r="4" spans="1:14" ht="2.25" customHeight="1">
      <c r="A4" s="17"/>
      <c r="B4" s="419"/>
      <c r="C4" s="437"/>
      <c r="D4" s="437"/>
      <c r="E4" s="437"/>
      <c r="F4" s="437"/>
      <c r="G4" s="437"/>
      <c r="H4" s="437"/>
      <c r="I4" s="437"/>
      <c r="J4" s="438"/>
      <c r="K4" s="440"/>
      <c r="L4" s="427"/>
      <c r="M4" s="428"/>
      <c r="N4" s="433"/>
    </row>
    <row r="5" spans="1:14" ht="14.25" customHeight="1">
      <c r="A5" s="17"/>
      <c r="B5" s="419"/>
      <c r="C5" s="437" t="s">
        <v>36</v>
      </c>
      <c r="D5" s="437"/>
      <c r="E5" s="437"/>
      <c r="F5" s="437"/>
      <c r="G5" s="437"/>
      <c r="H5" s="437"/>
      <c r="I5" s="437"/>
      <c r="J5" s="438"/>
      <c r="K5" s="439" t="s">
        <v>37</v>
      </c>
      <c r="L5" s="444"/>
      <c r="M5" s="444"/>
      <c r="N5" s="433"/>
    </row>
    <row r="6" spans="1:14" ht="3.75" customHeight="1" thickBot="1">
      <c r="A6" s="17"/>
      <c r="B6" s="420"/>
      <c r="C6" s="446"/>
      <c r="D6" s="446"/>
      <c r="E6" s="446"/>
      <c r="F6" s="446"/>
      <c r="G6" s="446"/>
      <c r="H6" s="446"/>
      <c r="I6" s="446"/>
      <c r="J6" s="447"/>
      <c r="K6" s="443"/>
      <c r="L6" s="445"/>
      <c r="M6" s="445"/>
      <c r="N6" s="434"/>
    </row>
    <row r="7" spans="1:14" ht="3.75" customHeight="1" thickBot="1">
      <c r="A7" s="17"/>
      <c r="B7" s="19"/>
      <c r="C7" s="20"/>
      <c r="D7" s="20"/>
      <c r="E7" s="20"/>
      <c r="F7" s="20"/>
      <c r="G7" s="20"/>
      <c r="H7" s="20"/>
      <c r="I7" s="20"/>
      <c r="J7" s="20"/>
      <c r="K7" s="20"/>
      <c r="L7" s="21"/>
      <c r="M7" s="21"/>
      <c r="N7" s="22"/>
    </row>
    <row r="8" spans="1:14" ht="14.25" customHeight="1">
      <c r="A8" s="23"/>
      <c r="B8" s="24"/>
      <c r="C8" s="25"/>
      <c r="D8" s="25"/>
      <c r="E8" s="25"/>
      <c r="F8" s="412"/>
      <c r="G8" s="412"/>
      <c r="H8" s="412"/>
      <c r="I8" s="412"/>
      <c r="J8" s="25"/>
      <c r="K8" s="26" t="s">
        <v>38</v>
      </c>
      <c r="L8" s="27"/>
      <c r="M8" s="27"/>
      <c r="N8" s="28"/>
    </row>
    <row r="9" spans="1:14" ht="12" customHeight="1">
      <c r="A9" s="23"/>
      <c r="B9" s="29"/>
      <c r="C9" s="30"/>
      <c r="D9" s="30"/>
      <c r="E9" s="30"/>
      <c r="F9" s="413"/>
      <c r="G9" s="413"/>
      <c r="H9" s="413"/>
      <c r="I9" s="413"/>
      <c r="J9" s="30"/>
      <c r="K9" s="31"/>
      <c r="L9" s="32" t="s">
        <v>39</v>
      </c>
      <c r="M9" s="32" t="s">
        <v>40</v>
      </c>
      <c r="N9" s="33" t="s">
        <v>41</v>
      </c>
    </row>
    <row r="10" spans="1:14" ht="21.75" customHeight="1">
      <c r="A10" s="23"/>
      <c r="B10" s="414" t="s">
        <v>42</v>
      </c>
      <c r="C10" s="415"/>
      <c r="D10" s="415"/>
      <c r="E10" s="34" t="s">
        <v>43</v>
      </c>
      <c r="F10" s="416" t="s">
        <v>44</v>
      </c>
      <c r="G10" s="416"/>
      <c r="H10" s="417" t="s">
        <v>45</v>
      </c>
      <c r="I10" s="417"/>
      <c r="J10" s="30"/>
      <c r="K10" s="35"/>
      <c r="L10" s="32"/>
      <c r="M10" s="32"/>
      <c r="N10" s="33"/>
    </row>
    <row r="11" spans="1:14" ht="5.45" customHeight="1">
      <c r="A11" s="23"/>
      <c r="B11" s="36"/>
      <c r="C11" s="37"/>
      <c r="D11" s="37"/>
      <c r="E11" s="38"/>
      <c r="F11" s="30"/>
      <c r="G11" s="30"/>
      <c r="H11" s="39"/>
      <c r="I11" s="30"/>
      <c r="J11" s="30"/>
      <c r="K11" s="35"/>
      <c r="L11" s="32"/>
      <c r="M11" s="32"/>
      <c r="N11" s="33"/>
    </row>
    <row r="12" spans="1:14" ht="19.149999999999999" customHeight="1">
      <c r="A12" s="23"/>
      <c r="B12" s="404" t="s">
        <v>46</v>
      </c>
      <c r="C12" s="405"/>
      <c r="D12" s="405"/>
      <c r="E12" s="405"/>
      <c r="F12" s="30"/>
      <c r="G12" s="30"/>
      <c r="H12" s="30"/>
      <c r="I12" s="30"/>
      <c r="J12" s="30"/>
      <c r="K12" s="31"/>
      <c r="L12" s="32"/>
      <c r="M12" s="32"/>
      <c r="N12" s="33"/>
    </row>
    <row r="13" spans="1:14" ht="23.1" customHeight="1">
      <c r="A13" s="23"/>
      <c r="B13" s="406" t="s">
        <v>47</v>
      </c>
      <c r="C13" s="407"/>
      <c r="D13" s="407"/>
      <c r="E13" s="40" t="s">
        <v>48</v>
      </c>
      <c r="F13" s="40"/>
      <c r="G13" s="41"/>
      <c r="H13" s="408" t="s">
        <v>49</v>
      </c>
      <c r="I13" s="408"/>
      <c r="J13" s="42" t="s">
        <v>48</v>
      </c>
      <c r="K13" s="408" t="s">
        <v>50</v>
      </c>
      <c r="L13" s="408"/>
      <c r="M13" s="42" t="s">
        <v>48</v>
      </c>
      <c r="N13" s="43"/>
    </row>
    <row r="14" spans="1:14" ht="18" customHeight="1">
      <c r="A14" s="23"/>
      <c r="B14" s="44" t="s">
        <v>51</v>
      </c>
      <c r="C14" s="45"/>
      <c r="D14" s="409"/>
      <c r="E14" s="409"/>
      <c r="F14" s="46"/>
      <c r="G14" s="46"/>
      <c r="H14" s="45"/>
      <c r="I14" s="47"/>
      <c r="J14" s="48" t="s">
        <v>52</v>
      </c>
      <c r="K14" s="49"/>
      <c r="L14" s="46"/>
      <c r="M14" s="46"/>
      <c r="N14" s="50"/>
    </row>
    <row r="15" spans="1:14" ht="14.25" customHeight="1" thickBot="1">
      <c r="A15" s="23"/>
      <c r="B15" s="51"/>
      <c r="C15" s="52"/>
      <c r="D15" s="53"/>
      <c r="E15" s="53"/>
      <c r="F15" s="53"/>
      <c r="G15" s="53"/>
      <c r="H15" s="52"/>
      <c r="I15" s="53"/>
      <c r="J15" s="52"/>
      <c r="K15" s="53"/>
      <c r="L15" s="410"/>
      <c r="M15" s="410"/>
      <c r="N15" s="411"/>
    </row>
    <row r="16" spans="1:14" ht="8.4499999999999993" customHeight="1">
      <c r="A16" s="23"/>
      <c r="B16" s="54"/>
      <c r="C16" s="55"/>
      <c r="D16" s="55"/>
      <c r="E16" s="55"/>
      <c r="F16" s="55"/>
      <c r="G16" s="55"/>
      <c r="H16" s="55"/>
      <c r="I16" s="55"/>
      <c r="J16" s="55"/>
      <c r="K16" s="55"/>
      <c r="L16" s="55"/>
      <c r="M16" s="55"/>
      <c r="N16" s="56"/>
    </row>
    <row r="17" spans="1:14" s="64" customFormat="1" ht="18" customHeight="1">
      <c r="A17" s="57"/>
      <c r="B17" s="58" t="s">
        <v>53</v>
      </c>
      <c r="C17" s="59"/>
      <c r="D17" s="60" t="s">
        <v>54</v>
      </c>
      <c r="E17" s="61"/>
      <c r="F17" s="62"/>
      <c r="G17" s="62"/>
      <c r="H17" s="62"/>
      <c r="I17" s="62"/>
      <c r="J17" s="62"/>
      <c r="K17" s="62"/>
      <c r="L17" s="62"/>
      <c r="M17" s="62"/>
      <c r="N17" s="63"/>
    </row>
    <row r="18" spans="1:14" s="64" customFormat="1" ht="24" customHeight="1">
      <c r="A18" s="57"/>
      <c r="B18" s="65" t="s">
        <v>55</v>
      </c>
      <c r="C18" s="66"/>
      <c r="D18" s="67"/>
      <c r="E18" s="67"/>
      <c r="F18" s="67"/>
      <c r="G18" s="67"/>
      <c r="H18" s="67"/>
      <c r="I18" s="67"/>
      <c r="J18" s="67"/>
      <c r="K18" s="67"/>
      <c r="L18" s="67"/>
      <c r="M18" s="67"/>
      <c r="N18" s="63"/>
    </row>
    <row r="19" spans="1:14" s="64" customFormat="1" ht="20.25" customHeight="1">
      <c r="A19" s="57"/>
      <c r="B19" s="68"/>
      <c r="C19" s="66"/>
      <c r="D19" s="69"/>
      <c r="E19" s="67"/>
      <c r="F19" s="67"/>
      <c r="G19" s="67"/>
      <c r="H19" s="67"/>
      <c r="I19" s="67"/>
      <c r="J19" s="67"/>
      <c r="K19" s="67"/>
      <c r="L19" s="67"/>
      <c r="M19" s="67"/>
      <c r="N19" s="63"/>
    </row>
    <row r="20" spans="1:14" s="64" customFormat="1" ht="11.25" customHeight="1">
      <c r="A20" s="57"/>
      <c r="B20" s="68"/>
      <c r="C20" s="66"/>
      <c r="D20" s="70"/>
      <c r="E20" s="70"/>
      <c r="F20" s="70"/>
      <c r="G20" s="70"/>
      <c r="H20" s="70"/>
      <c r="I20" s="70"/>
      <c r="J20" s="70"/>
      <c r="K20" s="70"/>
      <c r="L20" s="70"/>
      <c r="M20" s="70"/>
      <c r="N20" s="71"/>
    </row>
    <row r="21" spans="1:14" s="64" customFormat="1">
      <c r="A21" s="57"/>
      <c r="B21" s="68" t="s">
        <v>56</v>
      </c>
      <c r="C21" s="72"/>
      <c r="D21" s="67"/>
      <c r="E21" s="67"/>
      <c r="F21" s="67"/>
      <c r="G21" s="67"/>
      <c r="H21" s="67"/>
      <c r="I21" s="61"/>
      <c r="J21" s="73" t="s">
        <v>57</v>
      </c>
      <c r="K21" s="67"/>
      <c r="L21" s="67"/>
      <c r="M21" s="67"/>
      <c r="N21" s="71"/>
    </row>
    <row r="22" spans="1:14" s="64" customFormat="1">
      <c r="A22" s="57"/>
      <c r="B22" s="68"/>
      <c r="C22" s="66"/>
      <c r="D22" s="70"/>
      <c r="E22" s="70"/>
      <c r="F22" s="70"/>
      <c r="G22" s="70"/>
      <c r="H22" s="70"/>
      <c r="I22" s="70"/>
      <c r="J22" s="70"/>
      <c r="K22" s="70"/>
      <c r="L22" s="70"/>
      <c r="M22" s="70"/>
      <c r="N22" s="71"/>
    </row>
    <row r="23" spans="1:14" s="64" customFormat="1">
      <c r="A23" s="57"/>
      <c r="B23" s="68" t="s">
        <v>58</v>
      </c>
      <c r="C23" s="72"/>
      <c r="D23" s="67"/>
      <c r="E23" s="67"/>
      <c r="F23" s="67"/>
      <c r="G23" s="67"/>
      <c r="H23" s="67"/>
      <c r="I23" s="67"/>
      <c r="J23" s="67"/>
      <c r="K23" s="67"/>
      <c r="L23" s="67"/>
      <c r="M23" s="67"/>
      <c r="N23" s="74"/>
    </row>
    <row r="24" spans="1:14" s="64" customFormat="1">
      <c r="A24" s="57"/>
      <c r="B24" s="68"/>
      <c r="C24" s="66"/>
      <c r="D24" s="70"/>
      <c r="E24" s="70"/>
      <c r="F24" s="70"/>
      <c r="G24" s="70"/>
      <c r="H24" s="70"/>
      <c r="I24" s="70"/>
      <c r="J24" s="70"/>
      <c r="K24" s="70"/>
      <c r="L24" s="70"/>
      <c r="M24" s="70"/>
      <c r="N24" s="71"/>
    </row>
    <row r="25" spans="1:14" s="64" customFormat="1">
      <c r="A25" s="57"/>
      <c r="B25" s="68" t="s">
        <v>59</v>
      </c>
      <c r="C25" s="72"/>
      <c r="D25" s="67"/>
      <c r="E25" s="67"/>
      <c r="F25" s="67"/>
      <c r="G25" s="67"/>
      <c r="H25" s="67"/>
      <c r="I25" s="67"/>
      <c r="J25" s="67"/>
      <c r="K25" s="75" t="s">
        <v>53</v>
      </c>
      <c r="L25" s="76"/>
      <c r="M25" s="77" t="s">
        <v>54</v>
      </c>
      <c r="N25" s="78" t="s">
        <v>60</v>
      </c>
    </row>
    <row r="26" spans="1:14" s="64" customFormat="1" ht="12" customHeight="1">
      <c r="A26" s="57"/>
      <c r="B26" s="68"/>
      <c r="C26" s="66"/>
      <c r="D26" s="70"/>
      <c r="E26" s="70"/>
      <c r="F26" s="70"/>
      <c r="G26" s="70"/>
      <c r="H26" s="70"/>
      <c r="I26" s="70"/>
      <c r="J26" s="70"/>
      <c r="K26" s="70"/>
      <c r="L26" s="70"/>
      <c r="M26" s="70"/>
      <c r="N26" s="71"/>
    </row>
    <row r="27" spans="1:14" s="64" customFormat="1">
      <c r="A27" s="57"/>
      <c r="B27" s="68" t="s">
        <v>61</v>
      </c>
      <c r="C27" s="66"/>
      <c r="D27" s="70"/>
      <c r="E27" s="70"/>
      <c r="F27" s="70"/>
      <c r="G27" s="70"/>
      <c r="H27" s="61"/>
      <c r="I27" s="79" t="s">
        <v>62</v>
      </c>
      <c r="J27" s="79" t="s">
        <v>62</v>
      </c>
      <c r="K27" s="62"/>
      <c r="L27" s="70"/>
      <c r="M27" s="70"/>
      <c r="N27" s="71"/>
    </row>
    <row r="28" spans="1:14" s="64" customFormat="1">
      <c r="A28" s="57"/>
      <c r="B28" s="68"/>
      <c r="C28" s="66"/>
      <c r="D28" s="70"/>
      <c r="E28" s="70"/>
      <c r="F28" s="62" t="s">
        <v>63</v>
      </c>
      <c r="G28" s="80"/>
      <c r="H28" s="81" t="s">
        <v>39</v>
      </c>
      <c r="I28" s="81" t="s">
        <v>40</v>
      </c>
      <c r="J28" s="82" t="s">
        <v>41</v>
      </c>
      <c r="K28" s="62"/>
      <c r="L28" s="70"/>
      <c r="M28" s="70"/>
      <c r="N28" s="71"/>
    </row>
    <row r="29" spans="1:14" ht="4.5" customHeight="1" thickBot="1">
      <c r="A29" s="23"/>
      <c r="B29" s="83"/>
      <c r="C29" s="84"/>
      <c r="D29" s="84"/>
      <c r="E29" s="84"/>
      <c r="F29" s="84"/>
      <c r="G29" s="84"/>
      <c r="H29" s="84"/>
      <c r="I29" s="84"/>
      <c r="J29" s="84"/>
      <c r="K29" s="84"/>
      <c r="L29" s="84"/>
      <c r="M29" s="84"/>
      <c r="N29" s="85"/>
    </row>
    <row r="30" spans="1:14" s="64" customFormat="1" ht="25.5" customHeight="1" thickBot="1">
      <c r="A30" s="86"/>
      <c r="B30" s="429" t="s">
        <v>64</v>
      </c>
      <c r="C30" s="430"/>
      <c r="D30" s="430"/>
      <c r="E30" s="430"/>
      <c r="F30" s="430"/>
      <c r="G30" s="430"/>
      <c r="H30" s="430"/>
      <c r="I30" s="430"/>
      <c r="J30" s="430"/>
      <c r="K30" s="430"/>
      <c r="L30" s="430"/>
      <c r="M30" s="430"/>
      <c r="N30" s="431"/>
    </row>
    <row r="31" spans="1:14" ht="5.25" customHeight="1" thickBot="1">
      <c r="A31" s="17"/>
      <c r="B31" s="87"/>
      <c r="C31" s="88"/>
      <c r="D31" s="88"/>
      <c r="E31" s="88"/>
      <c r="F31" s="88"/>
      <c r="G31" s="88"/>
      <c r="H31" s="88"/>
      <c r="I31" s="88"/>
      <c r="J31" s="88"/>
      <c r="K31" s="88"/>
      <c r="L31" s="88"/>
      <c r="M31" s="88"/>
      <c r="N31" s="89"/>
    </row>
    <row r="32" spans="1:14" ht="25.5" customHeight="1">
      <c r="A32" s="17"/>
      <c r="B32" s="90" t="s">
        <v>65</v>
      </c>
      <c r="C32" s="362" t="s">
        <v>3</v>
      </c>
      <c r="D32" s="362"/>
      <c r="E32" s="362"/>
      <c r="F32" s="362"/>
      <c r="G32" s="362"/>
      <c r="H32" s="362"/>
      <c r="I32" s="362"/>
      <c r="J32" s="401" t="s">
        <v>66</v>
      </c>
      <c r="K32" s="401"/>
      <c r="L32" s="402" t="s">
        <v>4</v>
      </c>
      <c r="M32" s="402"/>
      <c r="N32" s="91" t="s">
        <v>5</v>
      </c>
    </row>
    <row r="33" spans="1:14" ht="33" customHeight="1" thickBot="1">
      <c r="A33" s="23"/>
      <c r="B33" s="92" t="s">
        <v>20</v>
      </c>
      <c r="C33" s="403" t="s">
        <v>157</v>
      </c>
      <c r="D33" s="403"/>
      <c r="E33" s="403"/>
      <c r="F33" s="403"/>
      <c r="G33" s="403"/>
      <c r="H33" s="403"/>
      <c r="I33" s="403"/>
      <c r="J33" s="403"/>
      <c r="K33" s="403"/>
      <c r="L33" s="403" t="s">
        <v>22</v>
      </c>
      <c r="M33" s="403"/>
      <c r="N33" s="93"/>
    </row>
    <row r="34" spans="1:14" ht="4.5" customHeight="1">
      <c r="A34" s="17"/>
      <c r="B34" s="94"/>
      <c r="C34" s="95"/>
      <c r="D34" s="95"/>
      <c r="E34" s="95"/>
      <c r="F34" s="95"/>
      <c r="G34" s="95"/>
      <c r="H34" s="95"/>
      <c r="I34" s="95"/>
      <c r="J34" s="95"/>
      <c r="K34" s="95"/>
      <c r="L34" s="95"/>
      <c r="M34" s="95"/>
      <c r="N34" s="96"/>
    </row>
    <row r="35" spans="1:14" ht="19.899999999999999" customHeight="1">
      <c r="A35" s="17"/>
      <c r="B35" s="336" t="s">
        <v>67</v>
      </c>
      <c r="C35" s="337"/>
      <c r="D35" s="337"/>
      <c r="E35" s="337"/>
      <c r="F35" s="337"/>
      <c r="G35" s="337"/>
      <c r="H35" s="337"/>
      <c r="I35" s="337"/>
      <c r="J35" s="337"/>
      <c r="K35" s="337"/>
      <c r="L35" s="337"/>
      <c r="M35" s="337"/>
      <c r="N35" s="338"/>
    </row>
    <row r="36" spans="1:14" ht="5.25" customHeight="1" thickBot="1">
      <c r="A36" s="17"/>
      <c r="B36" s="398"/>
      <c r="C36" s="399"/>
      <c r="D36" s="399"/>
      <c r="E36" s="399"/>
      <c r="F36" s="399"/>
      <c r="G36" s="399"/>
      <c r="H36" s="399"/>
      <c r="I36" s="399"/>
      <c r="J36" s="399"/>
      <c r="K36" s="399"/>
      <c r="L36" s="399"/>
      <c r="M36" s="399"/>
      <c r="N36" s="400"/>
    </row>
    <row r="37" spans="1:14" ht="21" customHeight="1">
      <c r="A37" s="17"/>
      <c r="B37" s="97" t="s">
        <v>31</v>
      </c>
      <c r="C37" s="362" t="s">
        <v>3</v>
      </c>
      <c r="D37" s="362"/>
      <c r="E37" s="362"/>
      <c r="F37" s="362"/>
      <c r="G37" s="362"/>
      <c r="H37" s="362"/>
      <c r="I37" s="362"/>
      <c r="J37" s="98" t="s">
        <v>68</v>
      </c>
      <c r="K37" s="98" t="s">
        <v>69</v>
      </c>
      <c r="L37" s="362" t="s">
        <v>70</v>
      </c>
      <c r="M37" s="362"/>
      <c r="N37" s="99" t="s">
        <v>71</v>
      </c>
    </row>
    <row r="38" spans="1:14">
      <c r="A38" s="226"/>
      <c r="B38" s="100" t="s">
        <v>158</v>
      </c>
      <c r="C38" s="391" t="s">
        <v>159</v>
      </c>
      <c r="D38" s="391"/>
      <c r="E38" s="391"/>
      <c r="F38" s="391"/>
      <c r="G38" s="391"/>
      <c r="H38" s="391"/>
      <c r="I38" s="391"/>
      <c r="J38" s="101"/>
      <c r="K38" s="102">
        <f>VLOOKUP(B38,[46]EQUIPOS!$C$6:$G$137,5,0)</f>
        <v>1716.9343456086929</v>
      </c>
      <c r="L38" s="397">
        <f>1/38.125</f>
        <v>2.6229508196721311E-2</v>
      </c>
      <c r="M38" s="397"/>
      <c r="N38" s="103">
        <f>K38*L38</f>
        <v>45.034343491375552</v>
      </c>
    </row>
    <row r="39" spans="1:14">
      <c r="A39" s="226"/>
      <c r="B39" s="104"/>
      <c r="C39" s="385"/>
      <c r="D39" s="385"/>
      <c r="E39" s="385"/>
      <c r="F39" s="385"/>
      <c r="G39" s="385"/>
      <c r="H39" s="385"/>
      <c r="I39" s="385"/>
      <c r="J39" s="105"/>
      <c r="K39" s="106"/>
      <c r="L39" s="397"/>
      <c r="M39" s="397"/>
      <c r="N39" s="103">
        <f t="shared" ref="N39:N51" si="0">K39*L39</f>
        <v>0</v>
      </c>
    </row>
    <row r="40" spans="1:14">
      <c r="A40" s="226"/>
      <c r="B40" s="104"/>
      <c r="C40" s="385"/>
      <c r="D40" s="385"/>
      <c r="E40" s="385"/>
      <c r="F40" s="385"/>
      <c r="G40" s="385"/>
      <c r="H40" s="385"/>
      <c r="I40" s="385"/>
      <c r="J40" s="105"/>
      <c r="K40" s="106"/>
      <c r="L40" s="395"/>
      <c r="M40" s="395"/>
      <c r="N40" s="103">
        <f t="shared" si="0"/>
        <v>0</v>
      </c>
    </row>
    <row r="41" spans="1:14">
      <c r="A41" s="226"/>
      <c r="B41" s="104"/>
      <c r="C41" s="385"/>
      <c r="D41" s="385"/>
      <c r="E41" s="385"/>
      <c r="F41" s="385"/>
      <c r="G41" s="385"/>
      <c r="H41" s="385"/>
      <c r="I41" s="385"/>
      <c r="J41" s="105"/>
      <c r="K41" s="106"/>
      <c r="L41" s="395"/>
      <c r="M41" s="395"/>
      <c r="N41" s="103">
        <f t="shared" si="0"/>
        <v>0</v>
      </c>
    </row>
    <row r="42" spans="1:14">
      <c r="A42" s="226"/>
      <c r="B42" s="104"/>
      <c r="C42" s="385"/>
      <c r="D42" s="385"/>
      <c r="E42" s="385"/>
      <c r="F42" s="385"/>
      <c r="G42" s="385"/>
      <c r="H42" s="385"/>
      <c r="I42" s="385"/>
      <c r="J42" s="105"/>
      <c r="K42" s="106"/>
      <c r="L42" s="395"/>
      <c r="M42" s="395"/>
      <c r="N42" s="103">
        <f t="shared" si="0"/>
        <v>0</v>
      </c>
    </row>
    <row r="43" spans="1:14">
      <c r="A43" s="226"/>
      <c r="B43" s="104"/>
      <c r="C43" s="385"/>
      <c r="D43" s="385"/>
      <c r="E43" s="385"/>
      <c r="F43" s="385"/>
      <c r="G43" s="385"/>
      <c r="H43" s="385"/>
      <c r="I43" s="385"/>
      <c r="J43" s="105"/>
      <c r="K43" s="106"/>
      <c r="L43" s="395"/>
      <c r="M43" s="395"/>
      <c r="N43" s="103">
        <f t="shared" si="0"/>
        <v>0</v>
      </c>
    </row>
    <row r="44" spans="1:14">
      <c r="A44" s="226"/>
      <c r="B44" s="104"/>
      <c r="C44" s="385"/>
      <c r="D44" s="385"/>
      <c r="E44" s="385"/>
      <c r="F44" s="385"/>
      <c r="G44" s="385"/>
      <c r="H44" s="385"/>
      <c r="I44" s="385"/>
      <c r="J44" s="105"/>
      <c r="K44" s="106"/>
      <c r="L44" s="395"/>
      <c r="M44" s="395"/>
      <c r="N44" s="103">
        <f t="shared" si="0"/>
        <v>0</v>
      </c>
    </row>
    <row r="45" spans="1:14">
      <c r="A45" s="226"/>
      <c r="B45" s="104"/>
      <c r="C45" s="385"/>
      <c r="D45" s="385"/>
      <c r="E45" s="385"/>
      <c r="F45" s="385"/>
      <c r="G45" s="385"/>
      <c r="H45" s="385"/>
      <c r="I45" s="385"/>
      <c r="J45" s="105"/>
      <c r="K45" s="106"/>
      <c r="L45" s="395"/>
      <c r="M45" s="395"/>
      <c r="N45" s="103">
        <f t="shared" si="0"/>
        <v>0</v>
      </c>
    </row>
    <row r="46" spans="1:14">
      <c r="A46" s="226"/>
      <c r="B46" s="104"/>
      <c r="C46" s="385"/>
      <c r="D46" s="385"/>
      <c r="E46" s="385"/>
      <c r="F46" s="385"/>
      <c r="G46" s="385"/>
      <c r="H46" s="385"/>
      <c r="I46" s="385"/>
      <c r="J46" s="105"/>
      <c r="K46" s="106"/>
      <c r="L46" s="395"/>
      <c r="M46" s="395"/>
      <c r="N46" s="103">
        <f t="shared" si="0"/>
        <v>0</v>
      </c>
    </row>
    <row r="47" spans="1:14">
      <c r="A47" s="226"/>
      <c r="B47" s="104"/>
      <c r="C47" s="385"/>
      <c r="D47" s="385"/>
      <c r="E47" s="385"/>
      <c r="F47" s="385"/>
      <c r="G47" s="385"/>
      <c r="H47" s="385"/>
      <c r="I47" s="385"/>
      <c r="J47" s="105"/>
      <c r="K47" s="106"/>
      <c r="L47" s="395"/>
      <c r="M47" s="395"/>
      <c r="N47" s="103">
        <f t="shared" si="0"/>
        <v>0</v>
      </c>
    </row>
    <row r="48" spans="1:14">
      <c r="A48" s="226"/>
      <c r="B48" s="104"/>
      <c r="C48" s="385"/>
      <c r="D48" s="385"/>
      <c r="E48" s="385"/>
      <c r="F48" s="385"/>
      <c r="G48" s="385"/>
      <c r="H48" s="385"/>
      <c r="I48" s="385"/>
      <c r="J48" s="105"/>
      <c r="K48" s="106"/>
      <c r="L48" s="395"/>
      <c r="M48" s="395"/>
      <c r="N48" s="103">
        <f t="shared" si="0"/>
        <v>0</v>
      </c>
    </row>
    <row r="49" spans="1:14">
      <c r="A49" s="23"/>
      <c r="B49" s="104"/>
      <c r="C49" s="385"/>
      <c r="D49" s="385"/>
      <c r="E49" s="385"/>
      <c r="F49" s="385"/>
      <c r="G49" s="385"/>
      <c r="H49" s="385"/>
      <c r="I49" s="385"/>
      <c r="J49" s="105"/>
      <c r="K49" s="106"/>
      <c r="L49" s="395"/>
      <c r="M49" s="395"/>
      <c r="N49" s="103">
        <f t="shared" si="0"/>
        <v>0</v>
      </c>
    </row>
    <row r="50" spans="1:14">
      <c r="A50" s="23"/>
      <c r="B50" s="104"/>
      <c r="C50" s="385"/>
      <c r="D50" s="385"/>
      <c r="E50" s="385"/>
      <c r="F50" s="385"/>
      <c r="G50" s="385"/>
      <c r="H50" s="385"/>
      <c r="I50" s="385"/>
      <c r="J50" s="105"/>
      <c r="K50" s="106"/>
      <c r="L50" s="395"/>
      <c r="M50" s="395"/>
      <c r="N50" s="103">
        <f t="shared" si="0"/>
        <v>0</v>
      </c>
    </row>
    <row r="51" spans="1:14">
      <c r="A51" s="23"/>
      <c r="B51" s="107"/>
      <c r="C51" s="385"/>
      <c r="D51" s="385"/>
      <c r="E51" s="385"/>
      <c r="F51" s="385"/>
      <c r="G51" s="385"/>
      <c r="H51" s="385"/>
      <c r="I51" s="385"/>
      <c r="J51" s="105"/>
      <c r="K51" s="106"/>
      <c r="L51" s="395"/>
      <c r="M51" s="395"/>
      <c r="N51" s="103">
        <f t="shared" si="0"/>
        <v>0</v>
      </c>
    </row>
    <row r="52" spans="1:14" ht="15.75" customHeight="1" thickBot="1">
      <c r="A52" s="23"/>
      <c r="B52" s="108"/>
      <c r="C52" s="461" t="s">
        <v>75</v>
      </c>
      <c r="D52" s="461"/>
      <c r="E52" s="461"/>
      <c r="F52" s="461"/>
      <c r="G52" s="461"/>
      <c r="H52" s="461"/>
      <c r="I52" s="461"/>
      <c r="J52" s="109"/>
      <c r="K52" s="110"/>
      <c r="L52" s="396">
        <v>0.02</v>
      </c>
      <c r="M52" s="396"/>
      <c r="N52" s="201">
        <f>L52*N98</f>
        <v>12.882809938072153</v>
      </c>
    </row>
    <row r="53" spans="1:14" ht="15" thickBot="1">
      <c r="A53" s="17"/>
      <c r="B53" s="372" t="s">
        <v>76</v>
      </c>
      <c r="C53" s="373"/>
      <c r="D53" s="373"/>
      <c r="E53" s="373"/>
      <c r="F53" s="373"/>
      <c r="G53" s="373"/>
      <c r="H53" s="373"/>
      <c r="I53" s="373"/>
      <c r="J53" s="373"/>
      <c r="K53" s="373"/>
      <c r="L53" s="373"/>
      <c r="M53" s="374"/>
      <c r="N53" s="112">
        <f>SUM(N38:N52)</f>
        <v>57.917153429447708</v>
      </c>
    </row>
    <row r="54" spans="1:14" ht="3" customHeight="1">
      <c r="A54" s="17"/>
      <c r="B54" s="113"/>
      <c r="C54" s="88"/>
      <c r="D54" s="88"/>
      <c r="E54" s="88"/>
      <c r="F54" s="88"/>
      <c r="G54" s="88"/>
      <c r="H54" s="88"/>
      <c r="I54" s="88"/>
      <c r="J54" s="88"/>
      <c r="K54" s="88"/>
      <c r="L54" s="88"/>
      <c r="M54" s="88"/>
      <c r="N54" s="89"/>
    </row>
    <row r="55" spans="1:14" ht="19.899999999999999" customHeight="1">
      <c r="A55" s="17"/>
      <c r="B55" s="378" t="s">
        <v>77</v>
      </c>
      <c r="C55" s="379"/>
      <c r="D55" s="379"/>
      <c r="E55" s="379"/>
      <c r="F55" s="379"/>
      <c r="G55" s="379"/>
      <c r="H55" s="379"/>
      <c r="I55" s="379"/>
      <c r="J55" s="379"/>
      <c r="K55" s="379"/>
      <c r="L55" s="379"/>
      <c r="M55" s="379"/>
      <c r="N55" s="380"/>
    </row>
    <row r="56" spans="1:14" ht="6.75" customHeight="1" thickBot="1">
      <c r="A56" s="17"/>
      <c r="B56" s="388"/>
      <c r="C56" s="389"/>
      <c r="D56" s="389"/>
      <c r="E56" s="389"/>
      <c r="F56" s="389"/>
      <c r="G56" s="389"/>
      <c r="H56" s="389"/>
      <c r="I56" s="389"/>
      <c r="J56" s="389"/>
      <c r="K56" s="389"/>
      <c r="L56" s="389"/>
      <c r="M56" s="389"/>
      <c r="N56" s="390"/>
    </row>
    <row r="57" spans="1:14" ht="21" customHeight="1">
      <c r="A57" s="17"/>
      <c r="B57" s="97" t="s">
        <v>31</v>
      </c>
      <c r="C57" s="362" t="s">
        <v>3</v>
      </c>
      <c r="D57" s="362"/>
      <c r="E57" s="362"/>
      <c r="F57" s="362"/>
      <c r="G57" s="362"/>
      <c r="H57" s="362"/>
      <c r="I57" s="362"/>
      <c r="J57" s="98" t="s">
        <v>4</v>
      </c>
      <c r="K57" s="98" t="s">
        <v>5</v>
      </c>
      <c r="L57" s="362" t="s">
        <v>78</v>
      </c>
      <c r="M57" s="362"/>
      <c r="N57" s="99" t="s">
        <v>71</v>
      </c>
    </row>
    <row r="58" spans="1:14">
      <c r="A58" s="225"/>
      <c r="B58" s="100" t="s">
        <v>160</v>
      </c>
      <c r="C58" s="391" t="s">
        <v>161</v>
      </c>
      <c r="D58" s="391"/>
      <c r="E58" s="391"/>
      <c r="F58" s="391"/>
      <c r="G58" s="391"/>
      <c r="H58" s="391"/>
      <c r="I58" s="391"/>
      <c r="J58" s="114" t="s">
        <v>22</v>
      </c>
      <c r="K58" s="230">
        <v>1.0509999999999999</v>
      </c>
      <c r="L58" s="468">
        <f>VLOOKUP(B58,[46]MATERIALES!$C$6:$F$373,4,0)</f>
        <v>4935.0858097902928</v>
      </c>
      <c r="M58" s="469"/>
      <c r="N58" s="103">
        <f>K58*L58</f>
        <v>5186.7751860895978</v>
      </c>
    </row>
    <row r="59" spans="1:14">
      <c r="A59" s="225"/>
      <c r="B59" s="104" t="s">
        <v>162</v>
      </c>
      <c r="C59" s="385" t="s">
        <v>163</v>
      </c>
      <c r="D59" s="385"/>
      <c r="E59" s="385"/>
      <c r="F59" s="385"/>
      <c r="G59" s="385"/>
      <c r="H59" s="385"/>
      <c r="I59" s="385"/>
      <c r="J59" s="116" t="s">
        <v>22</v>
      </c>
      <c r="K59" s="117">
        <v>3.7600000000000001E-2</v>
      </c>
      <c r="L59" s="465">
        <f>VLOOKUP(B59,[46]MATERIALES!$C$6:$F$373,4,0)</f>
        <v>8440.123577596225</v>
      </c>
      <c r="M59" s="466"/>
      <c r="N59" s="103">
        <f t="shared" ref="N59:N72" si="1">K59*L59</f>
        <v>317.34864651761808</v>
      </c>
    </row>
    <row r="60" spans="1:14">
      <c r="A60" s="225"/>
      <c r="B60" s="104"/>
      <c r="C60" s="385"/>
      <c r="D60" s="385"/>
      <c r="E60" s="385"/>
      <c r="F60" s="385"/>
      <c r="G60" s="385"/>
      <c r="H60" s="385"/>
      <c r="I60" s="385"/>
      <c r="J60" s="116"/>
      <c r="K60" s="117"/>
      <c r="L60" s="465"/>
      <c r="M60" s="466"/>
      <c r="N60" s="103">
        <f t="shared" si="1"/>
        <v>0</v>
      </c>
    </row>
    <row r="61" spans="1:14">
      <c r="A61" s="225"/>
      <c r="B61" s="104"/>
      <c r="C61" s="385"/>
      <c r="D61" s="385"/>
      <c r="E61" s="385"/>
      <c r="F61" s="385"/>
      <c r="G61" s="385"/>
      <c r="H61" s="385"/>
      <c r="I61" s="385"/>
      <c r="J61" s="116"/>
      <c r="K61" s="117"/>
      <c r="L61" s="465"/>
      <c r="M61" s="466"/>
      <c r="N61" s="103">
        <f t="shared" si="1"/>
        <v>0</v>
      </c>
    </row>
    <row r="62" spans="1:14">
      <c r="A62" s="225"/>
      <c r="B62" s="104"/>
      <c r="C62" s="385"/>
      <c r="D62" s="385"/>
      <c r="E62" s="385"/>
      <c r="F62" s="385"/>
      <c r="G62" s="385"/>
      <c r="H62" s="385"/>
      <c r="I62" s="385"/>
      <c r="J62" s="116"/>
      <c r="K62" s="117"/>
      <c r="L62" s="465"/>
      <c r="M62" s="466"/>
      <c r="N62" s="103">
        <f t="shared" si="1"/>
        <v>0</v>
      </c>
    </row>
    <row r="63" spans="1:14">
      <c r="A63" s="225"/>
      <c r="B63" s="104"/>
      <c r="C63" s="385"/>
      <c r="D63" s="385"/>
      <c r="E63" s="385"/>
      <c r="F63" s="385"/>
      <c r="G63" s="385"/>
      <c r="H63" s="385"/>
      <c r="I63" s="385"/>
      <c r="J63" s="116"/>
      <c r="K63" s="117"/>
      <c r="L63" s="465"/>
      <c r="M63" s="466"/>
      <c r="N63" s="103">
        <f t="shared" si="1"/>
        <v>0</v>
      </c>
    </row>
    <row r="64" spans="1:14">
      <c r="A64" s="225"/>
      <c r="B64" s="104"/>
      <c r="C64" s="385"/>
      <c r="D64" s="385"/>
      <c r="E64" s="385"/>
      <c r="F64" s="385"/>
      <c r="G64" s="385"/>
      <c r="H64" s="385"/>
      <c r="I64" s="385"/>
      <c r="J64" s="116"/>
      <c r="K64" s="117"/>
      <c r="L64" s="465"/>
      <c r="M64" s="466"/>
      <c r="N64" s="103">
        <f t="shared" si="1"/>
        <v>0</v>
      </c>
    </row>
    <row r="65" spans="1:14">
      <c r="A65" s="225"/>
      <c r="B65" s="104"/>
      <c r="C65" s="385"/>
      <c r="D65" s="385"/>
      <c r="E65" s="385"/>
      <c r="F65" s="385"/>
      <c r="G65" s="385"/>
      <c r="H65" s="385"/>
      <c r="I65" s="385"/>
      <c r="J65" s="116"/>
      <c r="K65" s="117"/>
      <c r="L65" s="465"/>
      <c r="M65" s="466"/>
      <c r="N65" s="103">
        <f t="shared" si="1"/>
        <v>0</v>
      </c>
    </row>
    <row r="66" spans="1:14">
      <c r="A66" s="225"/>
      <c r="B66" s="104"/>
      <c r="C66" s="385"/>
      <c r="D66" s="385"/>
      <c r="E66" s="385"/>
      <c r="F66" s="385"/>
      <c r="G66" s="385"/>
      <c r="H66" s="385"/>
      <c r="I66" s="385"/>
      <c r="J66" s="116"/>
      <c r="K66" s="117"/>
      <c r="L66" s="465"/>
      <c r="M66" s="466"/>
      <c r="N66" s="103">
        <f t="shared" si="1"/>
        <v>0</v>
      </c>
    </row>
    <row r="67" spans="1:14">
      <c r="A67" s="225"/>
      <c r="B67" s="104"/>
      <c r="C67" s="385"/>
      <c r="D67" s="385"/>
      <c r="E67" s="385"/>
      <c r="F67" s="385"/>
      <c r="G67" s="385"/>
      <c r="H67" s="385"/>
      <c r="I67" s="385"/>
      <c r="J67" s="116"/>
      <c r="K67" s="117"/>
      <c r="L67" s="465"/>
      <c r="M67" s="466"/>
      <c r="N67" s="103">
        <f t="shared" si="1"/>
        <v>0</v>
      </c>
    </row>
    <row r="68" spans="1:14">
      <c r="A68" s="225"/>
      <c r="B68" s="104"/>
      <c r="C68" s="385"/>
      <c r="D68" s="385"/>
      <c r="E68" s="385"/>
      <c r="F68" s="385"/>
      <c r="G68" s="385"/>
      <c r="H68" s="385"/>
      <c r="I68" s="385"/>
      <c r="J68" s="116"/>
      <c r="K68" s="117"/>
      <c r="L68" s="465"/>
      <c r="M68" s="466"/>
      <c r="N68" s="103">
        <f t="shared" si="1"/>
        <v>0</v>
      </c>
    </row>
    <row r="69" spans="1:14">
      <c r="A69" s="225"/>
      <c r="B69" s="104"/>
      <c r="C69" s="385"/>
      <c r="D69" s="385"/>
      <c r="E69" s="385"/>
      <c r="F69" s="385"/>
      <c r="G69" s="385"/>
      <c r="H69" s="385"/>
      <c r="I69" s="385"/>
      <c r="J69" s="116"/>
      <c r="K69" s="117"/>
      <c r="L69" s="465"/>
      <c r="M69" s="466"/>
      <c r="N69" s="103">
        <f t="shared" si="1"/>
        <v>0</v>
      </c>
    </row>
    <row r="70" spans="1:14">
      <c r="A70" s="225"/>
      <c r="B70" s="104"/>
      <c r="C70" s="385"/>
      <c r="D70" s="385"/>
      <c r="E70" s="385"/>
      <c r="F70" s="385"/>
      <c r="G70" s="385"/>
      <c r="H70" s="385"/>
      <c r="I70" s="385"/>
      <c r="J70" s="116"/>
      <c r="K70" s="117"/>
      <c r="L70" s="465"/>
      <c r="M70" s="466"/>
      <c r="N70" s="103">
        <f t="shared" si="1"/>
        <v>0</v>
      </c>
    </row>
    <row r="71" spans="1:14">
      <c r="A71" s="225"/>
      <c r="B71" s="104"/>
      <c r="C71" s="385"/>
      <c r="D71" s="385"/>
      <c r="E71" s="385"/>
      <c r="F71" s="385"/>
      <c r="G71" s="385"/>
      <c r="H71" s="385"/>
      <c r="I71" s="385"/>
      <c r="J71" s="116"/>
      <c r="K71" s="117"/>
      <c r="L71" s="465"/>
      <c r="M71" s="466"/>
      <c r="N71" s="103">
        <f t="shared" si="1"/>
        <v>0</v>
      </c>
    </row>
    <row r="72" spans="1:14" ht="15.75" customHeight="1" thickBot="1">
      <c r="A72" s="23"/>
      <c r="B72" s="118"/>
      <c r="C72" s="375"/>
      <c r="D72" s="375"/>
      <c r="E72" s="375"/>
      <c r="F72" s="375"/>
      <c r="G72" s="375"/>
      <c r="H72" s="375"/>
      <c r="I72" s="375"/>
      <c r="J72" s="109"/>
      <c r="K72" s="119"/>
      <c r="L72" s="470"/>
      <c r="M72" s="471"/>
      <c r="N72" s="120">
        <f t="shared" si="1"/>
        <v>0</v>
      </c>
    </row>
    <row r="73" spans="1:14" ht="15" thickBot="1">
      <c r="A73" s="17"/>
      <c r="B73" s="372" t="s">
        <v>76</v>
      </c>
      <c r="C73" s="373"/>
      <c r="D73" s="373"/>
      <c r="E73" s="373"/>
      <c r="F73" s="373"/>
      <c r="G73" s="373"/>
      <c r="H73" s="373"/>
      <c r="I73" s="373"/>
      <c r="J73" s="373"/>
      <c r="K73" s="373"/>
      <c r="L73" s="373"/>
      <c r="M73" s="374"/>
      <c r="N73" s="121">
        <f>SUM(N58:N72)</f>
        <v>5504.1238326072162</v>
      </c>
    </row>
    <row r="74" spans="1:14" ht="4.5" customHeight="1">
      <c r="A74" s="17"/>
      <c r="B74" s="87"/>
      <c r="C74" s="88"/>
      <c r="D74" s="88"/>
      <c r="E74" s="88"/>
      <c r="F74" s="88"/>
      <c r="G74" s="88"/>
      <c r="H74" s="88"/>
      <c r="I74" s="88"/>
      <c r="J74" s="88"/>
      <c r="K74" s="88"/>
      <c r="L74" s="88"/>
      <c r="M74" s="88"/>
      <c r="N74" s="89"/>
    </row>
    <row r="75" spans="1:14" s="64" customFormat="1" ht="19.149999999999999" customHeight="1">
      <c r="A75" s="86"/>
      <c r="B75" s="378" t="s">
        <v>81</v>
      </c>
      <c r="C75" s="379"/>
      <c r="D75" s="379"/>
      <c r="E75" s="379"/>
      <c r="F75" s="379"/>
      <c r="G75" s="379"/>
      <c r="H75" s="379"/>
      <c r="I75" s="379"/>
      <c r="J75" s="379"/>
      <c r="K75" s="379"/>
      <c r="L75" s="379"/>
      <c r="M75" s="379"/>
      <c r="N75" s="380"/>
    </row>
    <row r="76" spans="1:14" ht="6.75" customHeight="1" thickBot="1">
      <c r="A76" s="17"/>
      <c r="B76" s="381"/>
      <c r="C76" s="382"/>
      <c r="D76" s="382"/>
      <c r="E76" s="382"/>
      <c r="F76" s="382"/>
      <c r="G76" s="382"/>
      <c r="H76" s="382"/>
      <c r="I76" s="382"/>
      <c r="J76" s="382"/>
      <c r="K76" s="382"/>
      <c r="L76" s="382"/>
      <c r="M76" s="382"/>
      <c r="N76" s="383"/>
    </row>
    <row r="77" spans="1:14" ht="21" customHeight="1">
      <c r="A77" s="17"/>
      <c r="B77" s="122" t="s">
        <v>31</v>
      </c>
      <c r="C77" s="384" t="s">
        <v>3</v>
      </c>
      <c r="D77" s="384"/>
      <c r="E77" s="384"/>
      <c r="F77" s="384"/>
      <c r="G77" s="384"/>
      <c r="H77" s="384"/>
      <c r="I77" s="123" t="s">
        <v>4</v>
      </c>
      <c r="J77" s="123" t="s">
        <v>82</v>
      </c>
      <c r="K77" s="123" t="s">
        <v>83</v>
      </c>
      <c r="L77" s="123" t="s">
        <v>84</v>
      </c>
      <c r="M77" s="123" t="s">
        <v>85</v>
      </c>
      <c r="N77" s="124" t="s">
        <v>71</v>
      </c>
    </row>
    <row r="78" spans="1:14">
      <c r="A78" s="23"/>
      <c r="B78" s="208" t="s">
        <v>164</v>
      </c>
      <c r="C78" s="454" t="s">
        <v>165</v>
      </c>
      <c r="D78" s="455"/>
      <c r="E78" s="455"/>
      <c r="F78" s="455"/>
      <c r="G78" s="455"/>
      <c r="H78" s="456"/>
      <c r="I78" s="126" t="s">
        <v>166</v>
      </c>
      <c r="J78" s="127">
        <v>1.0509999999999999</v>
      </c>
      <c r="K78" s="127">
        <v>4</v>
      </c>
      <c r="L78" s="127">
        <f>J78*K78</f>
        <v>4.2039999999999997</v>
      </c>
      <c r="M78" s="128">
        <f>VLOOKUP(B78,[46]TRANSPORTE!$C$6:$F$40,4,0)</f>
        <v>0.71502026905849136</v>
      </c>
      <c r="N78" s="129">
        <f>L78*M78</f>
        <v>3.0059452111218974</v>
      </c>
    </row>
    <row r="79" spans="1:14">
      <c r="A79" s="23"/>
      <c r="B79" s="130"/>
      <c r="C79" s="366"/>
      <c r="D79" s="367"/>
      <c r="E79" s="367"/>
      <c r="F79" s="367"/>
      <c r="G79" s="367"/>
      <c r="H79" s="368"/>
      <c r="I79" s="131"/>
      <c r="J79" s="132"/>
      <c r="K79" s="132"/>
      <c r="L79" s="132"/>
      <c r="M79" s="133"/>
      <c r="N79" s="129">
        <f t="shared" ref="N79:N82" si="2">L79*M79</f>
        <v>0</v>
      </c>
    </row>
    <row r="80" spans="1:14">
      <c r="A80" s="23"/>
      <c r="B80" s="130"/>
      <c r="C80" s="366"/>
      <c r="D80" s="367"/>
      <c r="E80" s="367"/>
      <c r="F80" s="367"/>
      <c r="G80" s="367"/>
      <c r="H80" s="368"/>
      <c r="I80" s="131"/>
      <c r="J80" s="132"/>
      <c r="K80" s="132"/>
      <c r="L80" s="132"/>
      <c r="M80" s="133"/>
      <c r="N80" s="129">
        <f t="shared" si="2"/>
        <v>0</v>
      </c>
    </row>
    <row r="81" spans="1:14">
      <c r="A81" s="23"/>
      <c r="B81" s="130"/>
      <c r="C81" s="366"/>
      <c r="D81" s="367"/>
      <c r="E81" s="367"/>
      <c r="F81" s="367"/>
      <c r="G81" s="367"/>
      <c r="H81" s="368"/>
      <c r="I81" s="131"/>
      <c r="J81" s="132"/>
      <c r="K81" s="132"/>
      <c r="L81" s="132"/>
      <c r="M81" s="133"/>
      <c r="N81" s="129">
        <f t="shared" si="2"/>
        <v>0</v>
      </c>
    </row>
    <row r="82" spans="1:14" ht="15.75" customHeight="1" thickBot="1">
      <c r="A82" s="23"/>
      <c r="B82" s="108"/>
      <c r="C82" s="369"/>
      <c r="D82" s="370"/>
      <c r="E82" s="370"/>
      <c r="F82" s="370"/>
      <c r="G82" s="370"/>
      <c r="H82" s="371"/>
      <c r="I82" s="134"/>
      <c r="J82" s="135"/>
      <c r="K82" s="135"/>
      <c r="L82" s="135"/>
      <c r="M82" s="136"/>
      <c r="N82" s="137">
        <f t="shared" si="2"/>
        <v>0</v>
      </c>
    </row>
    <row r="83" spans="1:14" ht="15" thickBot="1">
      <c r="A83" s="17"/>
      <c r="B83" s="372" t="s">
        <v>76</v>
      </c>
      <c r="C83" s="373"/>
      <c r="D83" s="373"/>
      <c r="E83" s="373"/>
      <c r="F83" s="373"/>
      <c r="G83" s="373"/>
      <c r="H83" s="373"/>
      <c r="I83" s="373"/>
      <c r="J83" s="373"/>
      <c r="K83" s="373"/>
      <c r="L83" s="373"/>
      <c r="M83" s="374"/>
      <c r="N83" s="121">
        <f>SUM(N78:N82)</f>
        <v>3.0059452111218974</v>
      </c>
    </row>
    <row r="84" spans="1:14" ht="3.75" customHeight="1">
      <c r="A84" s="17"/>
      <c r="B84" s="87"/>
      <c r="C84" s="88"/>
      <c r="D84" s="88"/>
      <c r="E84" s="88"/>
      <c r="F84" s="88"/>
      <c r="G84" s="88"/>
      <c r="H84" s="88"/>
      <c r="I84" s="88"/>
      <c r="J84" s="88"/>
      <c r="K84" s="88"/>
      <c r="L84" s="88"/>
      <c r="M84" s="88"/>
      <c r="N84" s="89"/>
    </row>
    <row r="85" spans="1:14" ht="19.899999999999999" customHeight="1">
      <c r="A85" s="17"/>
      <c r="B85" s="336" t="s">
        <v>89</v>
      </c>
      <c r="C85" s="337"/>
      <c r="D85" s="337"/>
      <c r="E85" s="337"/>
      <c r="F85" s="337"/>
      <c r="G85" s="337"/>
      <c r="H85" s="337"/>
      <c r="I85" s="337"/>
      <c r="J85" s="337"/>
      <c r="K85" s="337"/>
      <c r="L85" s="337"/>
      <c r="M85" s="337"/>
      <c r="N85" s="338"/>
    </row>
    <row r="86" spans="1:14" ht="5.25" customHeight="1" thickBot="1">
      <c r="A86" s="17"/>
      <c r="B86" s="359"/>
      <c r="C86" s="360"/>
      <c r="D86" s="360"/>
      <c r="E86" s="360"/>
      <c r="F86" s="360"/>
      <c r="G86" s="360"/>
      <c r="H86" s="360"/>
      <c r="I86" s="360"/>
      <c r="J86" s="360"/>
      <c r="K86" s="360"/>
      <c r="L86" s="360"/>
      <c r="M86" s="360"/>
      <c r="N86" s="361"/>
    </row>
    <row r="87" spans="1:14" ht="21" customHeight="1">
      <c r="A87" s="17"/>
      <c r="B87" s="97" t="s">
        <v>31</v>
      </c>
      <c r="C87" s="362" t="s">
        <v>3</v>
      </c>
      <c r="D87" s="362"/>
      <c r="E87" s="362"/>
      <c r="F87" s="362"/>
      <c r="G87" s="362"/>
      <c r="H87" s="362"/>
      <c r="I87" s="98" t="s">
        <v>90</v>
      </c>
      <c r="J87" s="98" t="s">
        <v>91</v>
      </c>
      <c r="K87" s="98" t="s">
        <v>92</v>
      </c>
      <c r="L87" s="362" t="s">
        <v>70</v>
      </c>
      <c r="M87" s="362"/>
      <c r="N87" s="99" t="s">
        <v>71</v>
      </c>
    </row>
    <row r="88" spans="1:14">
      <c r="A88" s="224"/>
      <c r="B88" s="125" t="s">
        <v>167</v>
      </c>
      <c r="C88" s="363" t="s">
        <v>168</v>
      </c>
      <c r="D88" s="364"/>
      <c r="E88" s="364"/>
      <c r="F88" s="364"/>
      <c r="G88" s="364"/>
      <c r="H88" s="364"/>
      <c r="I88" s="128">
        <v>39331.90221333332</v>
      </c>
      <c r="J88" s="138">
        <v>185</v>
      </c>
      <c r="K88" s="139">
        <v>72764.019094666641</v>
      </c>
      <c r="L88" s="357">
        <v>305</v>
      </c>
      <c r="M88" s="358"/>
      <c r="N88" s="140">
        <f>K88/L88</f>
        <v>238.57055440874308</v>
      </c>
    </row>
    <row r="89" spans="1:14">
      <c r="A89" s="224"/>
      <c r="B89" s="141" t="s">
        <v>95</v>
      </c>
      <c r="C89" s="347" t="s">
        <v>96</v>
      </c>
      <c r="D89" s="348"/>
      <c r="E89" s="348"/>
      <c r="F89" s="348"/>
      <c r="G89" s="348"/>
      <c r="H89" s="349"/>
      <c r="I89" s="133">
        <v>66864.23376266686</v>
      </c>
      <c r="J89" s="142">
        <v>185</v>
      </c>
      <c r="K89" s="143">
        <v>123698.83246093369</v>
      </c>
      <c r="L89" s="474">
        <v>305</v>
      </c>
      <c r="M89" s="475"/>
      <c r="N89" s="140">
        <f>K89/L89</f>
        <v>405.56994249486456</v>
      </c>
    </row>
    <row r="90" spans="1:14">
      <c r="A90" s="224"/>
      <c r="B90" s="141"/>
      <c r="C90" s="347"/>
      <c r="D90" s="348"/>
      <c r="E90" s="348"/>
      <c r="F90" s="348"/>
      <c r="G90" s="348"/>
      <c r="H90" s="349"/>
      <c r="I90" s="133"/>
      <c r="J90" s="142"/>
      <c r="K90" s="143"/>
      <c r="L90" s="350"/>
      <c r="M90" s="351"/>
      <c r="N90" s="144"/>
    </row>
    <row r="91" spans="1:14">
      <c r="A91" s="224"/>
      <c r="B91" s="141"/>
      <c r="C91" s="347"/>
      <c r="D91" s="348"/>
      <c r="E91" s="348"/>
      <c r="F91" s="348"/>
      <c r="G91" s="348"/>
      <c r="H91" s="349"/>
      <c r="I91" s="133"/>
      <c r="J91" s="142"/>
      <c r="K91" s="143"/>
      <c r="L91" s="350"/>
      <c r="M91" s="351"/>
      <c r="N91" s="144"/>
    </row>
    <row r="92" spans="1:14">
      <c r="A92" s="224"/>
      <c r="B92" s="141"/>
      <c r="C92" s="347"/>
      <c r="D92" s="348"/>
      <c r="E92" s="348"/>
      <c r="F92" s="348"/>
      <c r="G92" s="348"/>
      <c r="H92" s="349"/>
      <c r="I92" s="133"/>
      <c r="J92" s="142"/>
      <c r="K92" s="143"/>
      <c r="L92" s="350"/>
      <c r="M92" s="351"/>
      <c r="N92" s="144"/>
    </row>
    <row r="93" spans="1:14">
      <c r="A93" s="224"/>
      <c r="B93" s="141"/>
      <c r="C93" s="347"/>
      <c r="D93" s="348"/>
      <c r="E93" s="348"/>
      <c r="F93" s="348"/>
      <c r="G93" s="348"/>
      <c r="H93" s="349"/>
      <c r="I93" s="133"/>
      <c r="J93" s="142"/>
      <c r="K93" s="143"/>
      <c r="L93" s="350"/>
      <c r="M93" s="351"/>
      <c r="N93" s="144"/>
    </row>
    <row r="94" spans="1:14">
      <c r="A94" s="23"/>
      <c r="B94" s="141"/>
      <c r="C94" s="347"/>
      <c r="D94" s="348"/>
      <c r="E94" s="348"/>
      <c r="F94" s="348"/>
      <c r="G94" s="348"/>
      <c r="H94" s="349"/>
      <c r="I94" s="133"/>
      <c r="J94" s="142"/>
      <c r="K94" s="143"/>
      <c r="L94" s="350"/>
      <c r="M94" s="351"/>
      <c r="N94" s="144"/>
    </row>
    <row r="95" spans="1:14">
      <c r="A95" s="23"/>
      <c r="B95" s="141"/>
      <c r="C95" s="347"/>
      <c r="D95" s="348"/>
      <c r="E95" s="348"/>
      <c r="F95" s="348"/>
      <c r="G95" s="348"/>
      <c r="H95" s="349"/>
      <c r="I95" s="133"/>
      <c r="J95" s="142"/>
      <c r="K95" s="145"/>
      <c r="L95" s="350"/>
      <c r="M95" s="351"/>
      <c r="N95" s="144"/>
    </row>
    <row r="96" spans="1:14">
      <c r="A96" s="23"/>
      <c r="B96" s="141"/>
      <c r="C96" s="347"/>
      <c r="D96" s="348"/>
      <c r="E96" s="348"/>
      <c r="F96" s="348"/>
      <c r="G96" s="348"/>
      <c r="H96" s="349"/>
      <c r="I96" s="133"/>
      <c r="J96" s="142"/>
      <c r="K96" s="145"/>
      <c r="L96" s="350"/>
      <c r="M96" s="351"/>
      <c r="N96" s="144"/>
    </row>
    <row r="97" spans="1:14" ht="15.75" customHeight="1" thickBot="1">
      <c r="A97" s="23"/>
      <c r="B97" s="146"/>
      <c r="C97" s="352"/>
      <c r="D97" s="353"/>
      <c r="E97" s="353"/>
      <c r="F97" s="353"/>
      <c r="G97" s="353"/>
      <c r="H97" s="354"/>
      <c r="I97" s="147"/>
      <c r="J97" s="148"/>
      <c r="K97" s="147"/>
      <c r="L97" s="355"/>
      <c r="M97" s="356"/>
      <c r="N97" s="149"/>
    </row>
    <row r="98" spans="1:14" ht="15" thickBot="1">
      <c r="A98" s="17"/>
      <c r="B98" s="330" t="s">
        <v>76</v>
      </c>
      <c r="C98" s="331"/>
      <c r="D98" s="331"/>
      <c r="E98" s="331"/>
      <c r="F98" s="331"/>
      <c r="G98" s="331"/>
      <c r="H98" s="331"/>
      <c r="I98" s="331"/>
      <c r="J98" s="331"/>
      <c r="K98" s="331"/>
      <c r="L98" s="331"/>
      <c r="M98" s="332"/>
      <c r="N98" s="150">
        <f>SUM(N88:N97)</f>
        <v>644.14049690360764</v>
      </c>
    </row>
    <row r="99" spans="1:14" ht="5.0999999999999996" customHeight="1" thickBot="1">
      <c r="A99" s="17"/>
      <c r="B99" s="87"/>
      <c r="C99" s="88"/>
      <c r="D99" s="88"/>
      <c r="E99" s="88"/>
      <c r="F99" s="88"/>
      <c r="G99" s="88"/>
      <c r="H99" s="88"/>
      <c r="I99" s="88"/>
      <c r="J99" s="88"/>
      <c r="K99" s="88"/>
      <c r="L99" s="88"/>
      <c r="M99" s="88"/>
      <c r="N99" s="89"/>
    </row>
    <row r="100" spans="1:14" ht="15" thickBot="1">
      <c r="A100" s="17"/>
      <c r="B100" s="333" t="s">
        <v>97</v>
      </c>
      <c r="C100" s="334"/>
      <c r="D100" s="334"/>
      <c r="E100" s="334"/>
      <c r="F100" s="334"/>
      <c r="G100" s="334"/>
      <c r="H100" s="334"/>
      <c r="I100" s="334"/>
      <c r="J100" s="334"/>
      <c r="K100" s="334"/>
      <c r="L100" s="334"/>
      <c r="M100" s="335"/>
      <c r="N100" s="150">
        <f>N53+N73+N83+N98</f>
        <v>6209.1874281513929</v>
      </c>
    </row>
    <row r="101" spans="1:14" ht="5.0999999999999996" customHeight="1">
      <c r="A101" s="17"/>
      <c r="B101" s="87"/>
      <c r="C101" s="88"/>
      <c r="D101" s="88"/>
      <c r="E101" s="88"/>
      <c r="F101" s="88"/>
      <c r="G101" s="88"/>
      <c r="H101" s="88"/>
      <c r="I101" s="88"/>
      <c r="J101" s="88"/>
      <c r="K101" s="88"/>
      <c r="L101" s="88"/>
      <c r="M101" s="88"/>
      <c r="N101" s="89"/>
    </row>
    <row r="102" spans="1:14" ht="22.5" customHeight="1">
      <c r="A102" s="17"/>
      <c r="B102" s="336" t="s">
        <v>98</v>
      </c>
      <c r="C102" s="337"/>
      <c r="D102" s="337"/>
      <c r="E102" s="337"/>
      <c r="F102" s="337"/>
      <c r="G102" s="337"/>
      <c r="H102" s="337"/>
      <c r="I102" s="337"/>
      <c r="J102" s="337"/>
      <c r="K102" s="337"/>
      <c r="L102" s="337"/>
      <c r="M102" s="337"/>
      <c r="N102" s="338"/>
    </row>
    <row r="103" spans="1:14" ht="6.75" customHeight="1" thickBot="1">
      <c r="A103" s="17"/>
      <c r="B103" s="339"/>
      <c r="C103" s="340"/>
      <c r="D103" s="340"/>
      <c r="E103" s="340"/>
      <c r="F103" s="340"/>
      <c r="G103" s="340"/>
      <c r="H103" s="340"/>
      <c r="I103" s="340"/>
      <c r="J103" s="340"/>
      <c r="K103" s="340"/>
      <c r="L103" s="340"/>
      <c r="M103" s="340"/>
      <c r="N103" s="341"/>
    </row>
    <row r="104" spans="1:14" ht="17.25" customHeight="1">
      <c r="A104" s="17"/>
      <c r="B104" s="342" t="s">
        <v>3</v>
      </c>
      <c r="C104" s="343"/>
      <c r="D104" s="343"/>
      <c r="E104" s="343"/>
      <c r="F104" s="343"/>
      <c r="G104" s="343"/>
      <c r="H104" s="343"/>
      <c r="I104" s="151"/>
      <c r="J104" s="152"/>
      <c r="K104" s="98" t="s">
        <v>99</v>
      </c>
      <c r="L104" s="344" t="s">
        <v>100</v>
      </c>
      <c r="M104" s="345"/>
      <c r="N104" s="346"/>
    </row>
    <row r="105" spans="1:14" ht="15">
      <c r="A105" s="23"/>
      <c r="B105" s="316" t="s">
        <v>101</v>
      </c>
      <c r="C105" s="317"/>
      <c r="D105" s="317"/>
      <c r="E105" s="317"/>
      <c r="F105" s="317"/>
      <c r="G105" s="317"/>
      <c r="H105" s="317"/>
      <c r="I105" s="153"/>
      <c r="J105" s="154"/>
      <c r="K105" s="155">
        <v>0.2</v>
      </c>
      <c r="L105" s="318">
        <f>K105*N100</f>
        <v>1241.8374856302787</v>
      </c>
      <c r="M105" s="319"/>
      <c r="N105" s="320"/>
    </row>
    <row r="106" spans="1:14" ht="15">
      <c r="A106" s="23"/>
      <c r="B106" s="156" t="s">
        <v>102</v>
      </c>
      <c r="C106" s="157"/>
      <c r="D106" s="157"/>
      <c r="E106" s="157"/>
      <c r="F106" s="157"/>
      <c r="G106" s="157"/>
      <c r="H106" s="157"/>
      <c r="I106" s="153"/>
      <c r="J106" s="154"/>
      <c r="K106" s="155">
        <v>0.05</v>
      </c>
      <c r="L106" s="318">
        <f>K106*N100</f>
        <v>310.45937140756968</v>
      </c>
      <c r="M106" s="319"/>
      <c r="N106" s="320"/>
    </row>
    <row r="107" spans="1:14" ht="15.75" thickBot="1">
      <c r="A107" s="23"/>
      <c r="B107" s="158" t="s">
        <v>103</v>
      </c>
      <c r="C107" s="159"/>
      <c r="D107" s="159"/>
      <c r="E107" s="159"/>
      <c r="F107" s="159"/>
      <c r="G107" s="159"/>
      <c r="H107" s="159"/>
      <c r="I107" s="160"/>
      <c r="J107" s="161"/>
      <c r="K107" s="162">
        <v>0.05</v>
      </c>
      <c r="L107" s="321">
        <f>K107*N100</f>
        <v>310.45937140756968</v>
      </c>
      <c r="M107" s="322"/>
      <c r="N107" s="323"/>
    </row>
    <row r="108" spans="1:14" s="64" customFormat="1" ht="24.75" customHeight="1" thickBot="1">
      <c r="A108" s="86"/>
      <c r="B108" s="324" t="s">
        <v>76</v>
      </c>
      <c r="C108" s="325"/>
      <c r="D108" s="325"/>
      <c r="E108" s="325"/>
      <c r="F108" s="325"/>
      <c r="G108" s="325"/>
      <c r="H108" s="325"/>
      <c r="I108" s="325"/>
      <c r="J108" s="325"/>
      <c r="K108" s="325"/>
      <c r="L108" s="325"/>
      <c r="M108" s="326"/>
      <c r="N108" s="121">
        <f>L105+L106+L107</f>
        <v>1862.7562284454182</v>
      </c>
    </row>
    <row r="109" spans="1:14" ht="6.75" customHeight="1" thickBot="1">
      <c r="A109" s="17"/>
      <c r="B109" s="87"/>
      <c r="C109" s="88"/>
      <c r="D109" s="88"/>
      <c r="E109" s="88"/>
      <c r="F109" s="88"/>
      <c r="G109" s="88"/>
      <c r="H109" s="88"/>
      <c r="I109" s="88"/>
      <c r="J109" s="88"/>
      <c r="K109" s="88"/>
      <c r="L109" s="88"/>
      <c r="M109" s="88"/>
      <c r="N109" s="89"/>
    </row>
    <row r="110" spans="1:14" ht="22.5" customHeight="1" thickBot="1">
      <c r="A110" s="17"/>
      <c r="B110" s="327" t="s">
        <v>104</v>
      </c>
      <c r="C110" s="328"/>
      <c r="D110" s="328"/>
      <c r="E110" s="328"/>
      <c r="F110" s="328"/>
      <c r="G110" s="328"/>
      <c r="H110" s="328"/>
      <c r="I110" s="328"/>
      <c r="J110" s="328"/>
      <c r="K110" s="328"/>
      <c r="L110" s="328"/>
      <c r="M110" s="329"/>
      <c r="N110" s="163">
        <f>ROUND((N100+N108),0)</f>
        <v>8072</v>
      </c>
    </row>
    <row r="111" spans="1:14" ht="7.5" customHeight="1">
      <c r="A111" s="23"/>
      <c r="B111" s="54"/>
      <c r="C111" s="55"/>
      <c r="D111" s="55"/>
      <c r="E111" s="55"/>
      <c r="F111" s="55"/>
      <c r="G111" s="55"/>
      <c r="H111" s="55"/>
      <c r="I111" s="55"/>
      <c r="J111" s="55"/>
      <c r="K111" s="55"/>
      <c r="L111" s="55"/>
      <c r="M111" s="55"/>
      <c r="N111" s="56"/>
    </row>
    <row r="112" spans="1:14" ht="7.5" customHeight="1">
      <c r="A112" s="23"/>
      <c r="B112" s="83"/>
      <c r="C112" s="84"/>
      <c r="D112" s="84"/>
      <c r="E112" s="84"/>
      <c r="F112" s="84"/>
      <c r="G112" s="84"/>
      <c r="H112" s="84"/>
      <c r="I112" s="84"/>
      <c r="J112" s="84"/>
      <c r="K112" s="84"/>
      <c r="L112" s="84"/>
      <c r="M112" s="84"/>
      <c r="N112" s="85"/>
    </row>
    <row r="113" spans="1:14" ht="10.5" customHeight="1">
      <c r="A113" s="23"/>
      <c r="B113" s="83"/>
      <c r="C113" s="84"/>
      <c r="D113" s="84"/>
      <c r="E113" s="84"/>
      <c r="F113" s="84"/>
      <c r="G113" s="84"/>
      <c r="H113" s="84"/>
      <c r="I113" s="84"/>
      <c r="J113" s="84"/>
      <c r="K113" s="84"/>
      <c r="L113" s="84"/>
      <c r="M113" s="84"/>
      <c r="N113" s="85"/>
    </row>
    <row r="114" spans="1:14" ht="12" customHeight="1">
      <c r="A114" s="23"/>
      <c r="B114" s="83"/>
      <c r="C114" s="84"/>
      <c r="D114" s="84"/>
      <c r="E114" s="84"/>
      <c r="F114" s="84"/>
      <c r="G114" s="84"/>
      <c r="H114" s="84"/>
      <c r="I114" s="84"/>
      <c r="J114" s="84"/>
      <c r="K114" s="84"/>
      <c r="L114" s="84"/>
      <c r="M114" s="84"/>
      <c r="N114" s="85"/>
    </row>
    <row r="115" spans="1:14">
      <c r="A115" s="23"/>
      <c r="B115" s="83"/>
      <c r="C115" s="84"/>
      <c r="D115" s="84"/>
      <c r="E115" s="164" t="s">
        <v>105</v>
      </c>
      <c r="F115" s="164"/>
      <c r="G115" s="164"/>
      <c r="H115" s="164"/>
      <c r="I115" s="164"/>
      <c r="J115" s="164"/>
      <c r="K115" s="84"/>
      <c r="L115" s="84"/>
      <c r="M115" s="84"/>
      <c r="N115" s="85"/>
    </row>
    <row r="116" spans="1:14">
      <c r="A116" s="23"/>
      <c r="B116" s="83"/>
      <c r="C116" s="84"/>
      <c r="D116" s="84"/>
      <c r="E116" s="84" t="s">
        <v>106</v>
      </c>
      <c r="F116" s="84"/>
      <c r="G116" s="84"/>
      <c r="H116" s="84"/>
      <c r="I116" s="84"/>
      <c r="J116" s="84"/>
      <c r="K116" s="84"/>
      <c r="L116" s="84"/>
      <c r="M116" s="84"/>
      <c r="N116" s="85"/>
    </row>
    <row r="117" spans="1:14">
      <c r="A117" s="23"/>
      <c r="B117" s="83"/>
      <c r="C117" s="84"/>
      <c r="D117" s="84"/>
      <c r="E117" s="84" t="s">
        <v>107</v>
      </c>
      <c r="F117" s="84"/>
      <c r="G117" s="84"/>
      <c r="H117" s="84"/>
      <c r="I117" s="84"/>
      <c r="J117" s="84"/>
      <c r="K117" s="84"/>
      <c r="L117" s="84"/>
      <c r="M117" s="84"/>
      <c r="N117" s="85"/>
    </row>
    <row r="118" spans="1:14">
      <c r="A118" s="23"/>
      <c r="B118" s="83"/>
      <c r="C118" s="84"/>
      <c r="D118" s="84"/>
      <c r="E118" s="84" t="s">
        <v>108</v>
      </c>
      <c r="F118" s="84"/>
      <c r="G118" s="84"/>
      <c r="H118" s="84"/>
      <c r="I118" s="84"/>
      <c r="J118" s="84"/>
      <c r="K118" s="84"/>
      <c r="L118" s="84"/>
      <c r="M118" s="84"/>
      <c r="N118" s="85"/>
    </row>
    <row r="119" spans="1:14" ht="10.5" customHeight="1" thickBot="1">
      <c r="A119" s="23"/>
      <c r="B119" s="83"/>
      <c r="C119" s="84"/>
      <c r="D119" s="84"/>
      <c r="E119" s="84"/>
      <c r="F119" s="84" t="s">
        <v>27</v>
      </c>
      <c r="G119" s="84"/>
      <c r="H119" s="84"/>
      <c r="I119" s="84"/>
      <c r="J119" s="84"/>
      <c r="K119" s="84"/>
      <c r="L119" s="84"/>
      <c r="M119" s="84"/>
      <c r="N119" s="85"/>
    </row>
    <row r="120" spans="1:14">
      <c r="A120" s="23"/>
      <c r="B120" s="165" t="s">
        <v>109</v>
      </c>
      <c r="C120" s="166"/>
      <c r="D120" s="166"/>
      <c r="E120" s="166"/>
      <c r="F120" s="166"/>
      <c r="G120" s="166"/>
      <c r="H120" s="166"/>
      <c r="I120" s="166"/>
      <c r="J120" s="166"/>
      <c r="K120" s="166"/>
      <c r="L120" s="166"/>
      <c r="M120" s="166"/>
      <c r="N120" s="167"/>
    </row>
    <row r="121" spans="1:14">
      <c r="A121" s="23"/>
      <c r="B121" s="168"/>
      <c r="C121" s="169"/>
      <c r="D121" s="169"/>
      <c r="E121" s="169"/>
      <c r="F121" s="169"/>
      <c r="G121" s="169"/>
      <c r="H121" s="169"/>
      <c r="I121" s="169"/>
      <c r="J121" s="169"/>
      <c r="K121" s="169"/>
      <c r="L121" s="169"/>
      <c r="M121" s="169"/>
      <c r="N121" s="170"/>
    </row>
    <row r="122" spans="1:14">
      <c r="A122" s="23"/>
      <c r="B122" s="168"/>
      <c r="C122" s="169"/>
      <c r="D122" s="169"/>
      <c r="E122" s="169"/>
      <c r="F122" s="169"/>
      <c r="G122" s="169"/>
      <c r="H122" s="169"/>
      <c r="I122" s="169"/>
      <c r="J122" s="169"/>
      <c r="K122" s="169"/>
      <c r="L122" s="169"/>
      <c r="M122" s="169"/>
      <c r="N122" s="170"/>
    </row>
    <row r="123" spans="1:14" ht="15" thickBot="1">
      <c r="A123" s="23"/>
      <c r="B123" s="171"/>
      <c r="C123" s="172"/>
      <c r="D123" s="172"/>
      <c r="E123" s="172"/>
      <c r="F123" s="172"/>
      <c r="G123" s="172"/>
      <c r="H123" s="172"/>
      <c r="I123" s="172"/>
      <c r="J123" s="172"/>
      <c r="K123" s="172"/>
      <c r="L123" s="172"/>
      <c r="M123" s="172"/>
      <c r="N123" s="173"/>
    </row>
    <row r="124" spans="1:14" ht="7.5" customHeight="1">
      <c r="A124" s="17"/>
      <c r="B124" s="174"/>
      <c r="C124" s="175"/>
      <c r="D124" s="175"/>
      <c r="E124" s="175"/>
      <c r="F124" s="175"/>
      <c r="G124" s="175"/>
      <c r="H124" s="175"/>
      <c r="I124" s="175"/>
      <c r="J124" s="175"/>
      <c r="K124" s="175"/>
      <c r="L124" s="175"/>
      <c r="M124" s="175"/>
      <c r="N124" s="176"/>
    </row>
    <row r="125" spans="1:14" ht="18" customHeight="1">
      <c r="A125" s="17"/>
      <c r="B125" s="58" t="s">
        <v>110</v>
      </c>
      <c r="C125" s="177"/>
      <c r="D125" s="177"/>
      <c r="E125" s="177"/>
      <c r="F125" s="177"/>
      <c r="G125" s="177"/>
      <c r="H125" s="177"/>
      <c r="I125" s="177"/>
      <c r="J125" s="177"/>
      <c r="K125" s="177"/>
      <c r="L125" s="177"/>
      <c r="M125" s="177"/>
      <c r="N125" s="178"/>
    </row>
    <row r="126" spans="1:14">
      <c r="A126" s="17"/>
      <c r="B126" s="310" t="s">
        <v>111</v>
      </c>
      <c r="C126" s="311"/>
      <c r="D126" s="311"/>
      <c r="E126" s="311"/>
      <c r="F126" s="311"/>
      <c r="G126" s="311"/>
      <c r="H126" s="311"/>
      <c r="I126" s="311"/>
      <c r="J126" s="311"/>
      <c r="K126" s="311"/>
      <c r="L126" s="311"/>
      <c r="M126" s="311"/>
      <c r="N126" s="312"/>
    </row>
    <row r="127" spans="1:14">
      <c r="A127" s="17"/>
      <c r="B127" s="310"/>
      <c r="C127" s="311"/>
      <c r="D127" s="311"/>
      <c r="E127" s="311"/>
      <c r="F127" s="311"/>
      <c r="G127" s="311"/>
      <c r="H127" s="311"/>
      <c r="I127" s="311"/>
      <c r="J127" s="311"/>
      <c r="K127" s="311"/>
      <c r="L127" s="311"/>
      <c r="M127" s="311"/>
      <c r="N127" s="312"/>
    </row>
    <row r="128" spans="1:14" ht="21" customHeight="1">
      <c r="A128" s="17"/>
      <c r="B128" s="310" t="s">
        <v>112</v>
      </c>
      <c r="C128" s="311"/>
      <c r="D128" s="311"/>
      <c r="E128" s="311"/>
      <c r="F128" s="311"/>
      <c r="G128" s="311"/>
      <c r="H128" s="311"/>
      <c r="I128" s="311"/>
      <c r="J128" s="311"/>
      <c r="K128" s="311"/>
      <c r="L128" s="311"/>
      <c r="M128" s="311"/>
      <c r="N128" s="312"/>
    </row>
    <row r="129" spans="1:14" ht="9.75" customHeight="1">
      <c r="A129" s="17"/>
      <c r="B129" s="310"/>
      <c r="C129" s="311"/>
      <c r="D129" s="311"/>
      <c r="E129" s="311"/>
      <c r="F129" s="311"/>
      <c r="G129" s="311"/>
      <c r="H129" s="311"/>
      <c r="I129" s="311"/>
      <c r="J129" s="311"/>
      <c r="K129" s="311"/>
      <c r="L129" s="311"/>
      <c r="M129" s="311"/>
      <c r="N129" s="312"/>
    </row>
    <row r="130" spans="1:14" ht="5.25" customHeight="1">
      <c r="A130" s="17"/>
      <c r="B130" s="179"/>
      <c r="C130" s="180"/>
      <c r="D130" s="180"/>
      <c r="E130" s="180"/>
      <c r="F130" s="180"/>
      <c r="G130" s="180"/>
      <c r="H130" s="180"/>
      <c r="I130" s="180"/>
      <c r="J130" s="180"/>
      <c r="K130" s="180"/>
      <c r="L130" s="180"/>
      <c r="M130" s="180"/>
      <c r="N130" s="181"/>
    </row>
    <row r="131" spans="1:14" ht="5.25" customHeight="1">
      <c r="A131" s="23"/>
      <c r="B131" s="182"/>
      <c r="C131" s="183"/>
      <c r="D131" s="183"/>
      <c r="E131" s="183"/>
      <c r="F131" s="183"/>
      <c r="G131" s="183"/>
      <c r="H131" s="183"/>
      <c r="I131" s="183"/>
      <c r="J131" s="183"/>
      <c r="K131" s="183"/>
      <c r="L131" s="183"/>
      <c r="M131" s="183"/>
      <c r="N131" s="184"/>
    </row>
    <row r="132" spans="1:14" ht="9.75" customHeight="1">
      <c r="A132" s="23"/>
      <c r="B132" s="182"/>
      <c r="C132" s="183"/>
      <c r="D132" s="183"/>
      <c r="E132" s="183"/>
      <c r="F132" s="183"/>
      <c r="G132" s="183"/>
      <c r="H132" s="183"/>
      <c r="I132" s="183"/>
      <c r="J132" s="183"/>
      <c r="K132" s="183"/>
      <c r="L132" s="183"/>
      <c r="M132" s="183"/>
      <c r="N132" s="184"/>
    </row>
    <row r="133" spans="1:14">
      <c r="A133" s="23"/>
      <c r="B133" s="185"/>
      <c r="C133" s="186"/>
      <c r="D133" s="186"/>
      <c r="E133" s="186"/>
      <c r="F133" s="186"/>
      <c r="G133" s="186"/>
      <c r="H133" s="186"/>
      <c r="I133" s="186"/>
      <c r="J133" s="186"/>
      <c r="K133" s="186"/>
      <c r="L133" s="186"/>
      <c r="M133" s="186"/>
      <c r="N133" s="187"/>
    </row>
    <row r="134" spans="1:14">
      <c r="A134" s="23"/>
      <c r="B134" s="83"/>
      <c r="C134" s="84"/>
      <c r="D134" s="84"/>
      <c r="E134" s="84" t="s">
        <v>105</v>
      </c>
      <c r="F134" s="164"/>
      <c r="G134" s="164"/>
      <c r="H134" s="84"/>
      <c r="I134" s="84"/>
      <c r="J134" s="84"/>
      <c r="K134" s="84"/>
      <c r="L134" s="84"/>
      <c r="M134" s="84"/>
      <c r="N134" s="85"/>
    </row>
    <row r="135" spans="1:14">
      <c r="A135" s="23"/>
      <c r="B135" s="83"/>
      <c r="C135" s="84"/>
      <c r="D135" s="84"/>
      <c r="E135" s="188" t="s">
        <v>106</v>
      </c>
      <c r="F135" s="84"/>
      <c r="G135" s="84"/>
      <c r="H135" s="188"/>
      <c r="I135" s="188"/>
      <c r="J135" s="188"/>
      <c r="K135" s="84"/>
      <c r="L135" s="84"/>
      <c r="M135" s="84"/>
      <c r="N135" s="85"/>
    </row>
    <row r="136" spans="1:14">
      <c r="A136" s="23"/>
      <c r="B136" s="83"/>
      <c r="C136" s="84"/>
      <c r="D136" s="84"/>
      <c r="E136" s="189" t="s">
        <v>113</v>
      </c>
      <c r="F136" s="84"/>
      <c r="G136" s="84"/>
      <c r="H136" s="189"/>
      <c r="I136" s="189"/>
      <c r="J136" s="189"/>
      <c r="K136" s="84"/>
      <c r="L136" s="84"/>
      <c r="M136" s="84"/>
      <c r="N136" s="85"/>
    </row>
    <row r="137" spans="1:14">
      <c r="A137" s="23"/>
      <c r="B137" s="190"/>
      <c r="C137" s="186"/>
      <c r="D137" s="186"/>
      <c r="E137" s="84" t="s">
        <v>108</v>
      </c>
      <c r="F137" s="84"/>
      <c r="G137" s="84"/>
      <c r="H137" s="84"/>
      <c r="I137" s="84"/>
      <c r="J137" s="84"/>
      <c r="K137" s="186"/>
      <c r="L137" s="186"/>
      <c r="M137" s="186"/>
      <c r="N137" s="187"/>
    </row>
    <row r="138" spans="1:14" ht="12.75" customHeight="1">
      <c r="A138" s="23"/>
      <c r="B138" s="190"/>
      <c r="C138" s="186"/>
      <c r="D138" s="186"/>
      <c r="E138" s="186"/>
      <c r="F138" s="84"/>
      <c r="G138" s="84"/>
      <c r="H138" s="84"/>
      <c r="I138" s="84"/>
      <c r="J138" s="84"/>
      <c r="K138" s="186"/>
      <c r="L138" s="186"/>
      <c r="M138" s="186"/>
      <c r="N138" s="187"/>
    </row>
    <row r="139" spans="1:14" ht="24.75" customHeight="1">
      <c r="A139" s="17"/>
      <c r="B139" s="313" t="s">
        <v>114</v>
      </c>
      <c r="C139" s="314"/>
      <c r="D139" s="314"/>
      <c r="E139" s="314"/>
      <c r="F139" s="314"/>
      <c r="G139" s="314"/>
      <c r="H139" s="314"/>
      <c r="I139" s="314"/>
      <c r="J139" s="314"/>
      <c r="K139" s="314"/>
      <c r="L139" s="314"/>
      <c r="M139" s="314"/>
      <c r="N139" s="315"/>
    </row>
    <row r="140" spans="1:14" ht="7.5" customHeight="1" thickBot="1">
      <c r="A140" s="23"/>
      <c r="B140" s="191"/>
      <c r="C140" s="192"/>
      <c r="D140" s="192"/>
      <c r="E140" s="193"/>
      <c r="F140" s="193"/>
      <c r="G140" s="193"/>
      <c r="H140" s="193"/>
      <c r="I140" s="193"/>
      <c r="J140" s="194"/>
      <c r="K140" s="194"/>
      <c r="L140" s="194"/>
      <c r="M140" s="194"/>
      <c r="N140" s="195"/>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2" orientation="portrait" verticalDpi="597"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7AC0BD"/>
    <pageSetUpPr fitToPage="1"/>
  </sheetPr>
  <dimension ref="A1:O140"/>
  <sheetViews>
    <sheetView showGridLines="0" showRowColHeaders="0" topLeftCell="A66" zoomScale="70" zoomScaleNormal="70" workbookViewId="0">
      <selection activeCell="N111" sqref="N111"/>
    </sheetView>
  </sheetViews>
  <sheetFormatPr baseColWidth="10" defaultColWidth="0" defaultRowHeight="14.25"/>
  <cols>
    <col min="1" max="1" width="3" style="196" customWidth="1"/>
    <col min="2" max="2" width="14.28515625" style="196" customWidth="1"/>
    <col min="3" max="3" width="11.5703125" style="196" customWidth="1"/>
    <col min="4" max="4" width="13.5703125" style="196" customWidth="1"/>
    <col min="5" max="5" width="12.5703125" style="196" customWidth="1"/>
    <col min="6" max="6" width="8" style="196" customWidth="1"/>
    <col min="7" max="7" width="5.42578125" style="196" customWidth="1"/>
    <col min="8" max="8" width="10.5703125" style="196" customWidth="1"/>
    <col min="9" max="9" width="14.5703125" style="196" customWidth="1"/>
    <col min="10" max="10" width="23.42578125" style="196" customWidth="1"/>
    <col min="11" max="11" width="15.28515625" style="196" customWidth="1"/>
    <col min="12" max="12" width="11.42578125" style="196" customWidth="1"/>
    <col min="13" max="13" width="12.85546875" style="196" customWidth="1"/>
    <col min="14" max="14" width="21.5703125" style="196" customWidth="1"/>
    <col min="15" max="15" width="4.42578125" style="18" customWidth="1"/>
    <col min="16" max="16384" width="10.5703125" style="18" hidden="1"/>
  </cols>
  <sheetData>
    <row r="1" spans="1:14" ht="13.9" customHeight="1">
      <c r="A1" s="17"/>
      <c r="B1" s="418"/>
      <c r="C1" s="421"/>
      <c r="D1" s="421"/>
      <c r="E1" s="421"/>
      <c r="F1" s="421"/>
      <c r="G1" s="421"/>
      <c r="H1" s="421"/>
      <c r="I1" s="421"/>
      <c r="J1" s="422"/>
      <c r="K1" s="423" t="s">
        <v>31</v>
      </c>
      <c r="L1" s="425" t="s">
        <v>32</v>
      </c>
      <c r="M1" s="426"/>
      <c r="N1" s="432"/>
    </row>
    <row r="2" spans="1:14" ht="14.25" customHeight="1">
      <c r="A2" s="17"/>
      <c r="B2" s="419"/>
      <c r="C2" s="435" t="s">
        <v>33</v>
      </c>
      <c r="D2" s="435"/>
      <c r="E2" s="435"/>
      <c r="F2" s="435"/>
      <c r="G2" s="435"/>
      <c r="H2" s="435"/>
      <c r="I2" s="435"/>
      <c r="J2" s="436"/>
      <c r="K2" s="424"/>
      <c r="L2" s="427"/>
      <c r="M2" s="428"/>
      <c r="N2" s="433"/>
    </row>
    <row r="3" spans="1:14" ht="17.45" customHeight="1">
      <c r="A3" s="17"/>
      <c r="B3" s="419"/>
      <c r="C3" s="437" t="s">
        <v>34</v>
      </c>
      <c r="D3" s="437"/>
      <c r="E3" s="437"/>
      <c r="F3" s="437"/>
      <c r="G3" s="437"/>
      <c r="H3" s="437"/>
      <c r="I3" s="437"/>
      <c r="J3" s="438"/>
      <c r="K3" s="439" t="s">
        <v>35</v>
      </c>
      <c r="L3" s="441">
        <v>2021</v>
      </c>
      <c r="M3" s="442"/>
      <c r="N3" s="433"/>
    </row>
    <row r="4" spans="1:14" ht="2.25" customHeight="1">
      <c r="A4" s="17"/>
      <c r="B4" s="419"/>
      <c r="C4" s="437"/>
      <c r="D4" s="437"/>
      <c r="E4" s="437"/>
      <c r="F4" s="437"/>
      <c r="G4" s="437"/>
      <c r="H4" s="437"/>
      <c r="I4" s="437"/>
      <c r="J4" s="438"/>
      <c r="K4" s="440"/>
      <c r="L4" s="427"/>
      <c r="M4" s="428"/>
      <c r="N4" s="433"/>
    </row>
    <row r="5" spans="1:14" ht="14.25" customHeight="1">
      <c r="A5" s="17"/>
      <c r="B5" s="419"/>
      <c r="C5" s="437" t="s">
        <v>36</v>
      </c>
      <c r="D5" s="437"/>
      <c r="E5" s="437"/>
      <c r="F5" s="437"/>
      <c r="G5" s="437"/>
      <c r="H5" s="437"/>
      <c r="I5" s="437"/>
      <c r="J5" s="438"/>
      <c r="K5" s="439" t="s">
        <v>37</v>
      </c>
      <c r="L5" s="444"/>
      <c r="M5" s="444"/>
      <c r="N5" s="433"/>
    </row>
    <row r="6" spans="1:14" ht="3.75" customHeight="1" thickBot="1">
      <c r="A6" s="17"/>
      <c r="B6" s="420"/>
      <c r="C6" s="446"/>
      <c r="D6" s="446"/>
      <c r="E6" s="446"/>
      <c r="F6" s="446"/>
      <c r="G6" s="446"/>
      <c r="H6" s="446"/>
      <c r="I6" s="446"/>
      <c r="J6" s="447"/>
      <c r="K6" s="443"/>
      <c r="L6" s="445"/>
      <c r="M6" s="445"/>
      <c r="N6" s="434"/>
    </row>
    <row r="7" spans="1:14" ht="3.75" customHeight="1" thickBot="1">
      <c r="A7" s="17"/>
      <c r="B7" s="19"/>
      <c r="C7" s="20"/>
      <c r="D7" s="20"/>
      <c r="E7" s="20"/>
      <c r="F7" s="20"/>
      <c r="G7" s="20"/>
      <c r="H7" s="20"/>
      <c r="I7" s="20"/>
      <c r="J7" s="20"/>
      <c r="K7" s="20"/>
      <c r="L7" s="21"/>
      <c r="M7" s="21"/>
      <c r="N7" s="22"/>
    </row>
    <row r="8" spans="1:14" ht="14.25" customHeight="1">
      <c r="A8" s="23"/>
      <c r="B8" s="24"/>
      <c r="C8" s="25"/>
      <c r="D8" s="25"/>
      <c r="E8" s="25"/>
      <c r="F8" s="412"/>
      <c r="G8" s="412"/>
      <c r="H8" s="412"/>
      <c r="I8" s="412"/>
      <c r="J8" s="25"/>
      <c r="K8" s="26" t="s">
        <v>38</v>
      </c>
      <c r="L8" s="27"/>
      <c r="M8" s="27"/>
      <c r="N8" s="28"/>
    </row>
    <row r="9" spans="1:14" ht="12" customHeight="1">
      <c r="A9" s="23"/>
      <c r="B9" s="29"/>
      <c r="C9" s="30"/>
      <c r="D9" s="30"/>
      <c r="E9" s="30"/>
      <c r="F9" s="413"/>
      <c r="G9" s="413"/>
      <c r="H9" s="413"/>
      <c r="I9" s="413"/>
      <c r="J9" s="30"/>
      <c r="K9" s="31"/>
      <c r="L9" s="32" t="s">
        <v>39</v>
      </c>
      <c r="M9" s="32" t="s">
        <v>40</v>
      </c>
      <c r="N9" s="33" t="s">
        <v>41</v>
      </c>
    </row>
    <row r="10" spans="1:14" ht="21.75" customHeight="1">
      <c r="A10" s="23"/>
      <c r="B10" s="414" t="s">
        <v>42</v>
      </c>
      <c r="C10" s="415"/>
      <c r="D10" s="415"/>
      <c r="E10" s="34" t="s">
        <v>43</v>
      </c>
      <c r="F10" s="416" t="s">
        <v>44</v>
      </c>
      <c r="G10" s="416"/>
      <c r="H10" s="417" t="s">
        <v>45</v>
      </c>
      <c r="I10" s="417"/>
      <c r="J10" s="30"/>
      <c r="K10" s="35"/>
      <c r="L10" s="32"/>
      <c r="M10" s="32"/>
      <c r="N10" s="33"/>
    </row>
    <row r="11" spans="1:14" ht="5.45" customHeight="1">
      <c r="A11" s="23"/>
      <c r="B11" s="36"/>
      <c r="C11" s="37"/>
      <c r="D11" s="37"/>
      <c r="E11" s="38"/>
      <c r="F11" s="30"/>
      <c r="G11" s="30"/>
      <c r="H11" s="39"/>
      <c r="I11" s="30"/>
      <c r="J11" s="30"/>
      <c r="K11" s="35"/>
      <c r="L11" s="32"/>
      <c r="M11" s="32"/>
      <c r="N11" s="33"/>
    </row>
    <row r="12" spans="1:14" ht="19.149999999999999" customHeight="1">
      <c r="A12" s="23"/>
      <c r="B12" s="404" t="s">
        <v>46</v>
      </c>
      <c r="C12" s="405"/>
      <c r="D12" s="405"/>
      <c r="E12" s="405"/>
      <c r="F12" s="30"/>
      <c r="G12" s="30"/>
      <c r="H12" s="30"/>
      <c r="I12" s="30"/>
      <c r="J12" s="30"/>
      <c r="K12" s="31"/>
      <c r="L12" s="32"/>
      <c r="M12" s="32"/>
      <c r="N12" s="33"/>
    </row>
    <row r="13" spans="1:14" ht="23.1" customHeight="1">
      <c r="A13" s="23"/>
      <c r="B13" s="406" t="s">
        <v>47</v>
      </c>
      <c r="C13" s="407"/>
      <c r="D13" s="407"/>
      <c r="E13" s="40" t="s">
        <v>48</v>
      </c>
      <c r="F13" s="40"/>
      <c r="G13" s="41"/>
      <c r="H13" s="408" t="s">
        <v>49</v>
      </c>
      <c r="I13" s="408"/>
      <c r="J13" s="42" t="s">
        <v>48</v>
      </c>
      <c r="K13" s="408" t="s">
        <v>50</v>
      </c>
      <c r="L13" s="408"/>
      <c r="M13" s="42" t="s">
        <v>48</v>
      </c>
      <c r="N13" s="43"/>
    </row>
    <row r="14" spans="1:14" ht="18" customHeight="1">
      <c r="A14" s="23"/>
      <c r="B14" s="44" t="s">
        <v>51</v>
      </c>
      <c r="C14" s="45"/>
      <c r="D14" s="409"/>
      <c r="E14" s="409"/>
      <c r="F14" s="46"/>
      <c r="G14" s="46"/>
      <c r="H14" s="45"/>
      <c r="I14" s="47"/>
      <c r="J14" s="48" t="s">
        <v>52</v>
      </c>
      <c r="K14" s="49"/>
      <c r="L14" s="46"/>
      <c r="M14" s="46"/>
      <c r="N14" s="50"/>
    </row>
    <row r="15" spans="1:14" ht="14.25" customHeight="1" thickBot="1">
      <c r="A15" s="23"/>
      <c r="B15" s="51"/>
      <c r="C15" s="52"/>
      <c r="D15" s="53"/>
      <c r="E15" s="53"/>
      <c r="F15" s="53"/>
      <c r="G15" s="53"/>
      <c r="H15" s="52"/>
      <c r="I15" s="53"/>
      <c r="J15" s="52"/>
      <c r="K15" s="53"/>
      <c r="L15" s="410"/>
      <c r="M15" s="410"/>
      <c r="N15" s="411"/>
    </row>
    <row r="16" spans="1:14" ht="8.4499999999999993" customHeight="1">
      <c r="A16" s="23"/>
      <c r="B16" s="54"/>
      <c r="C16" s="55"/>
      <c r="D16" s="55"/>
      <c r="E16" s="55"/>
      <c r="F16" s="55"/>
      <c r="G16" s="55"/>
      <c r="H16" s="55"/>
      <c r="I16" s="55"/>
      <c r="J16" s="55"/>
      <c r="K16" s="55"/>
      <c r="L16" s="55"/>
      <c r="M16" s="55"/>
      <c r="N16" s="56"/>
    </row>
    <row r="17" spans="1:14" s="64" customFormat="1" ht="18" customHeight="1">
      <c r="A17" s="57"/>
      <c r="B17" s="58" t="s">
        <v>53</v>
      </c>
      <c r="C17" s="59"/>
      <c r="D17" s="60" t="s">
        <v>54</v>
      </c>
      <c r="E17" s="61"/>
      <c r="F17" s="62"/>
      <c r="G17" s="62"/>
      <c r="H17" s="62"/>
      <c r="I17" s="62"/>
      <c r="J17" s="62"/>
      <c r="K17" s="62"/>
      <c r="L17" s="62"/>
      <c r="M17" s="62"/>
      <c r="N17" s="63"/>
    </row>
    <row r="18" spans="1:14" s="64" customFormat="1" ht="24" customHeight="1">
      <c r="A18" s="57"/>
      <c r="B18" s="65" t="s">
        <v>55</v>
      </c>
      <c r="C18" s="66"/>
      <c r="D18" s="67"/>
      <c r="E18" s="67"/>
      <c r="F18" s="67"/>
      <c r="G18" s="67"/>
      <c r="H18" s="67"/>
      <c r="I18" s="67"/>
      <c r="J18" s="67"/>
      <c r="K18" s="67"/>
      <c r="L18" s="67"/>
      <c r="M18" s="67"/>
      <c r="N18" s="63"/>
    </row>
    <row r="19" spans="1:14" s="64" customFormat="1" ht="20.25" customHeight="1">
      <c r="A19" s="57"/>
      <c r="B19" s="68"/>
      <c r="C19" s="66"/>
      <c r="D19" s="69"/>
      <c r="E19" s="67"/>
      <c r="F19" s="67"/>
      <c r="G19" s="67"/>
      <c r="H19" s="67"/>
      <c r="I19" s="67"/>
      <c r="J19" s="67"/>
      <c r="K19" s="67"/>
      <c r="L19" s="67"/>
      <c r="M19" s="67"/>
      <c r="N19" s="63"/>
    </row>
    <row r="20" spans="1:14" s="64" customFormat="1" ht="11.25" customHeight="1">
      <c r="A20" s="57"/>
      <c r="B20" s="68"/>
      <c r="C20" s="66"/>
      <c r="D20" s="70"/>
      <c r="E20" s="70"/>
      <c r="F20" s="70"/>
      <c r="G20" s="70"/>
      <c r="H20" s="70"/>
      <c r="I20" s="70"/>
      <c r="J20" s="70"/>
      <c r="K20" s="70"/>
      <c r="L20" s="70"/>
      <c r="M20" s="70"/>
      <c r="N20" s="71"/>
    </row>
    <row r="21" spans="1:14" s="64" customFormat="1">
      <c r="A21" s="57"/>
      <c r="B21" s="68" t="s">
        <v>56</v>
      </c>
      <c r="C21" s="72"/>
      <c r="D21" s="67"/>
      <c r="E21" s="67"/>
      <c r="F21" s="67"/>
      <c r="G21" s="67"/>
      <c r="H21" s="67"/>
      <c r="I21" s="61"/>
      <c r="J21" s="73" t="s">
        <v>57</v>
      </c>
      <c r="K21" s="67"/>
      <c r="L21" s="67"/>
      <c r="M21" s="67"/>
      <c r="N21" s="71"/>
    </row>
    <row r="22" spans="1:14" s="64" customFormat="1">
      <c r="A22" s="57"/>
      <c r="B22" s="68"/>
      <c r="C22" s="66"/>
      <c r="D22" s="70"/>
      <c r="E22" s="70"/>
      <c r="F22" s="70"/>
      <c r="G22" s="70"/>
      <c r="H22" s="70"/>
      <c r="I22" s="70"/>
      <c r="J22" s="70"/>
      <c r="K22" s="70"/>
      <c r="L22" s="70"/>
      <c r="M22" s="70"/>
      <c r="N22" s="71"/>
    </row>
    <row r="23" spans="1:14" s="64" customFormat="1">
      <c r="A23" s="57"/>
      <c r="B23" s="68" t="s">
        <v>58</v>
      </c>
      <c r="C23" s="72"/>
      <c r="D23" s="67"/>
      <c r="E23" s="67"/>
      <c r="F23" s="67"/>
      <c r="G23" s="67"/>
      <c r="H23" s="67"/>
      <c r="I23" s="67"/>
      <c r="J23" s="67"/>
      <c r="K23" s="67"/>
      <c r="L23" s="67"/>
      <c r="M23" s="67"/>
      <c r="N23" s="74"/>
    </row>
    <row r="24" spans="1:14" s="64" customFormat="1">
      <c r="A24" s="57"/>
      <c r="B24" s="68"/>
      <c r="C24" s="66"/>
      <c r="D24" s="70"/>
      <c r="E24" s="70"/>
      <c r="F24" s="70"/>
      <c r="G24" s="70"/>
      <c r="H24" s="70"/>
      <c r="I24" s="70"/>
      <c r="J24" s="70"/>
      <c r="K24" s="70"/>
      <c r="L24" s="70"/>
      <c r="M24" s="70"/>
      <c r="N24" s="71"/>
    </row>
    <row r="25" spans="1:14" s="64" customFormat="1">
      <c r="A25" s="57"/>
      <c r="B25" s="68" t="s">
        <v>59</v>
      </c>
      <c r="C25" s="72"/>
      <c r="D25" s="67"/>
      <c r="E25" s="67"/>
      <c r="F25" s="67"/>
      <c r="G25" s="67"/>
      <c r="H25" s="67"/>
      <c r="I25" s="67"/>
      <c r="J25" s="67"/>
      <c r="K25" s="75" t="s">
        <v>53</v>
      </c>
      <c r="L25" s="76"/>
      <c r="M25" s="77" t="s">
        <v>54</v>
      </c>
      <c r="N25" s="78" t="s">
        <v>60</v>
      </c>
    </row>
    <row r="26" spans="1:14" s="64" customFormat="1" ht="12" customHeight="1">
      <c r="A26" s="57"/>
      <c r="B26" s="68"/>
      <c r="C26" s="66"/>
      <c r="D26" s="70"/>
      <c r="E26" s="70"/>
      <c r="F26" s="70"/>
      <c r="G26" s="70"/>
      <c r="H26" s="70"/>
      <c r="I26" s="70"/>
      <c r="J26" s="70"/>
      <c r="K26" s="70"/>
      <c r="L26" s="70"/>
      <c r="M26" s="70"/>
      <c r="N26" s="71"/>
    </row>
    <row r="27" spans="1:14" s="64" customFormat="1">
      <c r="A27" s="57"/>
      <c r="B27" s="68" t="s">
        <v>61</v>
      </c>
      <c r="C27" s="66"/>
      <c r="D27" s="70"/>
      <c r="E27" s="70"/>
      <c r="F27" s="70"/>
      <c r="G27" s="70"/>
      <c r="H27" s="61"/>
      <c r="I27" s="79" t="s">
        <v>62</v>
      </c>
      <c r="J27" s="79" t="s">
        <v>62</v>
      </c>
      <c r="K27" s="62"/>
      <c r="L27" s="70"/>
      <c r="M27" s="70"/>
      <c r="N27" s="71"/>
    </row>
    <row r="28" spans="1:14" s="64" customFormat="1">
      <c r="A28" s="57"/>
      <c r="B28" s="68"/>
      <c r="C28" s="66"/>
      <c r="D28" s="70"/>
      <c r="E28" s="70"/>
      <c r="F28" s="62" t="s">
        <v>63</v>
      </c>
      <c r="G28" s="80"/>
      <c r="H28" s="81" t="s">
        <v>39</v>
      </c>
      <c r="I28" s="81" t="s">
        <v>40</v>
      </c>
      <c r="J28" s="82" t="s">
        <v>41</v>
      </c>
      <c r="K28" s="62"/>
      <c r="L28" s="70"/>
      <c r="M28" s="70"/>
      <c r="N28" s="71"/>
    </row>
    <row r="29" spans="1:14" ht="4.5" customHeight="1" thickBot="1">
      <c r="A29" s="23"/>
      <c r="B29" s="83"/>
      <c r="C29" s="84"/>
      <c r="D29" s="84"/>
      <c r="E29" s="84"/>
      <c r="F29" s="84"/>
      <c r="G29" s="84"/>
      <c r="H29" s="84"/>
      <c r="I29" s="84"/>
      <c r="J29" s="84"/>
      <c r="K29" s="84"/>
      <c r="L29" s="84"/>
      <c r="M29" s="84"/>
      <c r="N29" s="85"/>
    </row>
    <row r="30" spans="1:14" s="64" customFormat="1" ht="25.5" customHeight="1" thickBot="1">
      <c r="A30" s="86"/>
      <c r="B30" s="429" t="s">
        <v>64</v>
      </c>
      <c r="C30" s="430"/>
      <c r="D30" s="430"/>
      <c r="E30" s="430"/>
      <c r="F30" s="430"/>
      <c r="G30" s="430"/>
      <c r="H30" s="430"/>
      <c r="I30" s="430"/>
      <c r="J30" s="430"/>
      <c r="K30" s="430"/>
      <c r="L30" s="430"/>
      <c r="M30" s="430"/>
      <c r="N30" s="431"/>
    </row>
    <row r="31" spans="1:14" ht="5.25" customHeight="1" thickBot="1">
      <c r="A31" s="17"/>
      <c r="B31" s="87"/>
      <c r="C31" s="88"/>
      <c r="D31" s="88"/>
      <c r="E31" s="88"/>
      <c r="F31" s="88"/>
      <c r="G31" s="88"/>
      <c r="H31" s="88"/>
      <c r="I31" s="88"/>
      <c r="J31" s="88"/>
      <c r="K31" s="88"/>
      <c r="L31" s="88"/>
      <c r="M31" s="88"/>
      <c r="N31" s="89"/>
    </row>
    <row r="32" spans="1:14" ht="25.5" customHeight="1">
      <c r="A32" s="17"/>
      <c r="B32" s="90" t="s">
        <v>65</v>
      </c>
      <c r="C32" s="362" t="s">
        <v>3</v>
      </c>
      <c r="D32" s="362"/>
      <c r="E32" s="362"/>
      <c r="F32" s="362"/>
      <c r="G32" s="362"/>
      <c r="H32" s="362"/>
      <c r="I32" s="362"/>
      <c r="J32" s="401" t="s">
        <v>66</v>
      </c>
      <c r="K32" s="401"/>
      <c r="L32" s="402" t="s">
        <v>4</v>
      </c>
      <c r="M32" s="402"/>
      <c r="N32" s="91" t="s">
        <v>5</v>
      </c>
    </row>
    <row r="33" spans="1:14" ht="33" customHeight="1" thickBot="1">
      <c r="A33" s="23"/>
      <c r="B33" s="92" t="s">
        <v>23</v>
      </c>
      <c r="C33" s="403" t="s">
        <v>169</v>
      </c>
      <c r="D33" s="403"/>
      <c r="E33" s="403"/>
      <c r="F33" s="403"/>
      <c r="G33" s="403"/>
      <c r="H33" s="403"/>
      <c r="I33" s="403"/>
      <c r="J33" s="403"/>
      <c r="K33" s="403"/>
      <c r="L33" s="403" t="s">
        <v>22</v>
      </c>
      <c r="M33" s="403"/>
      <c r="N33" s="93"/>
    </row>
    <row r="34" spans="1:14" ht="4.5" customHeight="1">
      <c r="A34" s="17"/>
      <c r="B34" s="94"/>
      <c r="C34" s="95"/>
      <c r="D34" s="95"/>
      <c r="E34" s="95"/>
      <c r="F34" s="95"/>
      <c r="G34" s="95"/>
      <c r="H34" s="95"/>
      <c r="I34" s="95"/>
      <c r="J34" s="95"/>
      <c r="K34" s="95"/>
      <c r="L34" s="95"/>
      <c r="M34" s="95"/>
      <c r="N34" s="96"/>
    </row>
    <row r="35" spans="1:14" ht="19.899999999999999" customHeight="1">
      <c r="A35" s="17"/>
      <c r="B35" s="336" t="s">
        <v>67</v>
      </c>
      <c r="C35" s="337"/>
      <c r="D35" s="337"/>
      <c r="E35" s="337"/>
      <c r="F35" s="337"/>
      <c r="G35" s="337"/>
      <c r="H35" s="337"/>
      <c r="I35" s="337"/>
      <c r="J35" s="337"/>
      <c r="K35" s="337"/>
      <c r="L35" s="337"/>
      <c r="M35" s="337"/>
      <c r="N35" s="338"/>
    </row>
    <row r="36" spans="1:14" ht="5.25" customHeight="1" thickBot="1">
      <c r="A36" s="17"/>
      <c r="B36" s="398"/>
      <c r="C36" s="399"/>
      <c r="D36" s="399"/>
      <c r="E36" s="399"/>
      <c r="F36" s="399"/>
      <c r="G36" s="399"/>
      <c r="H36" s="399"/>
      <c r="I36" s="399"/>
      <c r="J36" s="399"/>
      <c r="K36" s="399"/>
      <c r="L36" s="399"/>
      <c r="M36" s="399"/>
      <c r="N36" s="400"/>
    </row>
    <row r="37" spans="1:14" ht="21" customHeight="1">
      <c r="A37" s="17"/>
      <c r="B37" s="97" t="s">
        <v>31</v>
      </c>
      <c r="C37" s="362" t="s">
        <v>3</v>
      </c>
      <c r="D37" s="362"/>
      <c r="E37" s="362"/>
      <c r="F37" s="362"/>
      <c r="G37" s="362"/>
      <c r="H37" s="362"/>
      <c r="I37" s="362"/>
      <c r="J37" s="98" t="s">
        <v>68</v>
      </c>
      <c r="K37" s="98" t="s">
        <v>69</v>
      </c>
      <c r="L37" s="362" t="s">
        <v>70</v>
      </c>
      <c r="M37" s="362"/>
      <c r="N37" s="99" t="s">
        <v>71</v>
      </c>
    </row>
    <row r="38" spans="1:14" ht="29.25" customHeight="1">
      <c r="A38" s="226"/>
      <c r="B38" s="100" t="s">
        <v>158</v>
      </c>
      <c r="C38" s="391" t="s">
        <v>159</v>
      </c>
      <c r="D38" s="391"/>
      <c r="E38" s="391"/>
      <c r="F38" s="391"/>
      <c r="G38" s="391"/>
      <c r="H38" s="391"/>
      <c r="I38" s="391"/>
      <c r="J38" s="101"/>
      <c r="K38" s="102">
        <f>VLOOKUP(B38,[46]EQUIPOS!$C$6:$G$137,5,0)</f>
        <v>1716.9343456086929</v>
      </c>
      <c r="L38" s="397">
        <v>2.5999999999999999E-2</v>
      </c>
      <c r="M38" s="397"/>
      <c r="N38" s="103">
        <f>K38*L38</f>
        <v>44.640292985826015</v>
      </c>
    </row>
    <row r="39" spans="1:14">
      <c r="A39" s="226"/>
      <c r="B39" s="104"/>
      <c r="C39" s="385"/>
      <c r="D39" s="385"/>
      <c r="E39" s="385"/>
      <c r="F39" s="385"/>
      <c r="G39" s="385"/>
      <c r="H39" s="385"/>
      <c r="I39" s="385"/>
      <c r="J39" s="105"/>
      <c r="K39" s="106"/>
      <c r="L39" s="397"/>
      <c r="M39" s="397"/>
      <c r="N39" s="103">
        <f t="shared" ref="N39:N51" si="0">K39*L39</f>
        <v>0</v>
      </c>
    </row>
    <row r="40" spans="1:14">
      <c r="A40" s="226"/>
      <c r="B40" s="104"/>
      <c r="C40" s="385"/>
      <c r="D40" s="385"/>
      <c r="E40" s="385"/>
      <c r="F40" s="385"/>
      <c r="G40" s="385"/>
      <c r="H40" s="385"/>
      <c r="I40" s="385"/>
      <c r="J40" s="105"/>
      <c r="K40" s="106"/>
      <c r="L40" s="395"/>
      <c r="M40" s="395"/>
      <c r="N40" s="103">
        <f t="shared" si="0"/>
        <v>0</v>
      </c>
    </row>
    <row r="41" spans="1:14">
      <c r="A41" s="226"/>
      <c r="B41" s="104"/>
      <c r="C41" s="385"/>
      <c r="D41" s="385"/>
      <c r="E41" s="385"/>
      <c r="F41" s="385"/>
      <c r="G41" s="385"/>
      <c r="H41" s="385"/>
      <c r="I41" s="385"/>
      <c r="J41" s="105"/>
      <c r="K41" s="106"/>
      <c r="L41" s="395"/>
      <c r="M41" s="395"/>
      <c r="N41" s="103">
        <f t="shared" si="0"/>
        <v>0</v>
      </c>
    </row>
    <row r="42" spans="1:14">
      <c r="A42" s="226"/>
      <c r="B42" s="104"/>
      <c r="C42" s="385"/>
      <c r="D42" s="385"/>
      <c r="E42" s="385"/>
      <c r="F42" s="385"/>
      <c r="G42" s="385"/>
      <c r="H42" s="385"/>
      <c r="I42" s="385"/>
      <c r="J42" s="105"/>
      <c r="K42" s="106"/>
      <c r="L42" s="395"/>
      <c r="M42" s="395"/>
      <c r="N42" s="103">
        <f t="shared" si="0"/>
        <v>0</v>
      </c>
    </row>
    <row r="43" spans="1:14">
      <c r="A43" s="226"/>
      <c r="B43" s="104"/>
      <c r="C43" s="385"/>
      <c r="D43" s="385"/>
      <c r="E43" s="385"/>
      <c r="F43" s="385"/>
      <c r="G43" s="385"/>
      <c r="H43" s="385"/>
      <c r="I43" s="385"/>
      <c r="J43" s="105"/>
      <c r="K43" s="106"/>
      <c r="L43" s="395"/>
      <c r="M43" s="395"/>
      <c r="N43" s="103">
        <f t="shared" si="0"/>
        <v>0</v>
      </c>
    </row>
    <row r="44" spans="1:14">
      <c r="A44" s="226"/>
      <c r="B44" s="104"/>
      <c r="C44" s="385"/>
      <c r="D44" s="385"/>
      <c r="E44" s="385"/>
      <c r="F44" s="385"/>
      <c r="G44" s="385"/>
      <c r="H44" s="385"/>
      <c r="I44" s="385"/>
      <c r="J44" s="105"/>
      <c r="K44" s="106"/>
      <c r="L44" s="395"/>
      <c r="M44" s="395"/>
      <c r="N44" s="103">
        <f t="shared" si="0"/>
        <v>0</v>
      </c>
    </row>
    <row r="45" spans="1:14">
      <c r="A45" s="226"/>
      <c r="B45" s="104"/>
      <c r="C45" s="385"/>
      <c r="D45" s="385"/>
      <c r="E45" s="385"/>
      <c r="F45" s="385"/>
      <c r="G45" s="385"/>
      <c r="H45" s="385"/>
      <c r="I45" s="385"/>
      <c r="J45" s="105"/>
      <c r="K45" s="106"/>
      <c r="L45" s="395"/>
      <c r="M45" s="395"/>
      <c r="N45" s="103">
        <f t="shared" si="0"/>
        <v>0</v>
      </c>
    </row>
    <row r="46" spans="1:14">
      <c r="A46" s="226"/>
      <c r="B46" s="104"/>
      <c r="C46" s="385"/>
      <c r="D46" s="385"/>
      <c r="E46" s="385"/>
      <c r="F46" s="385"/>
      <c r="G46" s="385"/>
      <c r="H46" s="385"/>
      <c r="I46" s="385"/>
      <c r="J46" s="105"/>
      <c r="K46" s="106"/>
      <c r="L46" s="395"/>
      <c r="M46" s="395"/>
      <c r="N46" s="103">
        <f t="shared" si="0"/>
        <v>0</v>
      </c>
    </row>
    <row r="47" spans="1:14">
      <c r="A47" s="226"/>
      <c r="B47" s="104"/>
      <c r="C47" s="385"/>
      <c r="D47" s="385"/>
      <c r="E47" s="385"/>
      <c r="F47" s="385"/>
      <c r="G47" s="385"/>
      <c r="H47" s="385"/>
      <c r="I47" s="385"/>
      <c r="J47" s="105"/>
      <c r="K47" s="106"/>
      <c r="L47" s="395"/>
      <c r="M47" s="395"/>
      <c r="N47" s="103">
        <f t="shared" si="0"/>
        <v>0</v>
      </c>
    </row>
    <row r="48" spans="1:14">
      <c r="A48" s="226"/>
      <c r="B48" s="104"/>
      <c r="C48" s="385"/>
      <c r="D48" s="385"/>
      <c r="E48" s="385"/>
      <c r="F48" s="385"/>
      <c r="G48" s="385"/>
      <c r="H48" s="385"/>
      <c r="I48" s="385"/>
      <c r="J48" s="105"/>
      <c r="K48" s="106"/>
      <c r="L48" s="395"/>
      <c r="M48" s="395"/>
      <c r="N48" s="103">
        <f t="shared" si="0"/>
        <v>0</v>
      </c>
    </row>
    <row r="49" spans="1:14">
      <c r="A49" s="23"/>
      <c r="B49" s="104"/>
      <c r="C49" s="385"/>
      <c r="D49" s="385"/>
      <c r="E49" s="385"/>
      <c r="F49" s="385"/>
      <c r="G49" s="385"/>
      <c r="H49" s="385"/>
      <c r="I49" s="385"/>
      <c r="J49" s="105"/>
      <c r="K49" s="106"/>
      <c r="L49" s="395"/>
      <c r="M49" s="395"/>
      <c r="N49" s="103">
        <f t="shared" si="0"/>
        <v>0</v>
      </c>
    </row>
    <row r="50" spans="1:14">
      <c r="A50" s="23"/>
      <c r="B50" s="104"/>
      <c r="C50" s="385"/>
      <c r="D50" s="385"/>
      <c r="E50" s="385"/>
      <c r="F50" s="385"/>
      <c r="G50" s="385"/>
      <c r="H50" s="385"/>
      <c r="I50" s="385"/>
      <c r="J50" s="105"/>
      <c r="K50" s="106"/>
      <c r="L50" s="395"/>
      <c r="M50" s="395"/>
      <c r="N50" s="103">
        <f t="shared" si="0"/>
        <v>0</v>
      </c>
    </row>
    <row r="51" spans="1:14">
      <c r="A51" s="23"/>
      <c r="B51" s="107"/>
      <c r="C51" s="385"/>
      <c r="D51" s="385"/>
      <c r="E51" s="385"/>
      <c r="F51" s="385"/>
      <c r="G51" s="385"/>
      <c r="H51" s="385"/>
      <c r="I51" s="385"/>
      <c r="J51" s="105"/>
      <c r="K51" s="106"/>
      <c r="L51" s="395"/>
      <c r="M51" s="395"/>
      <c r="N51" s="103">
        <f t="shared" si="0"/>
        <v>0</v>
      </c>
    </row>
    <row r="52" spans="1:14" ht="15.75" customHeight="1" thickBot="1">
      <c r="A52" s="23"/>
      <c r="B52" s="108"/>
      <c r="C52" s="461" t="s">
        <v>75</v>
      </c>
      <c r="D52" s="461"/>
      <c r="E52" s="461"/>
      <c r="F52" s="461"/>
      <c r="G52" s="461"/>
      <c r="H52" s="461"/>
      <c r="I52" s="461"/>
      <c r="J52" s="109"/>
      <c r="K52" s="110"/>
      <c r="L52" s="396">
        <v>0.02</v>
      </c>
      <c r="M52" s="396"/>
      <c r="N52" s="201">
        <f>L52*N98</f>
        <v>19.646285155560033</v>
      </c>
    </row>
    <row r="53" spans="1:14" ht="15" thickBot="1">
      <c r="A53" s="17"/>
      <c r="B53" s="372" t="s">
        <v>76</v>
      </c>
      <c r="C53" s="373"/>
      <c r="D53" s="373"/>
      <c r="E53" s="373"/>
      <c r="F53" s="373"/>
      <c r="G53" s="373"/>
      <c r="H53" s="373"/>
      <c r="I53" s="373"/>
      <c r="J53" s="373"/>
      <c r="K53" s="373"/>
      <c r="L53" s="373"/>
      <c r="M53" s="374"/>
      <c r="N53" s="112">
        <f>SUM(N38:N52)</f>
        <v>64.286578141386045</v>
      </c>
    </row>
    <row r="54" spans="1:14" ht="3" customHeight="1">
      <c r="A54" s="17"/>
      <c r="B54" s="113"/>
      <c r="C54" s="88"/>
      <c r="D54" s="88"/>
      <c r="E54" s="88"/>
      <c r="F54" s="88"/>
      <c r="G54" s="88"/>
      <c r="H54" s="88"/>
      <c r="I54" s="88"/>
      <c r="J54" s="88"/>
      <c r="K54" s="88"/>
      <c r="L54" s="88"/>
      <c r="M54" s="88"/>
      <c r="N54" s="89"/>
    </row>
    <row r="55" spans="1:14" ht="19.899999999999999" customHeight="1">
      <c r="A55" s="17"/>
      <c r="B55" s="378" t="s">
        <v>77</v>
      </c>
      <c r="C55" s="379"/>
      <c r="D55" s="379"/>
      <c r="E55" s="379"/>
      <c r="F55" s="379"/>
      <c r="G55" s="379"/>
      <c r="H55" s="379"/>
      <c r="I55" s="379"/>
      <c r="J55" s="379"/>
      <c r="K55" s="379"/>
      <c r="L55" s="379"/>
      <c r="M55" s="379"/>
      <c r="N55" s="380"/>
    </row>
    <row r="56" spans="1:14" ht="6.75" customHeight="1" thickBot="1">
      <c r="A56" s="17"/>
      <c r="B56" s="388"/>
      <c r="C56" s="389"/>
      <c r="D56" s="389"/>
      <c r="E56" s="389"/>
      <c r="F56" s="389"/>
      <c r="G56" s="389"/>
      <c r="H56" s="389"/>
      <c r="I56" s="389"/>
      <c r="J56" s="389"/>
      <c r="K56" s="389"/>
      <c r="L56" s="389"/>
      <c r="M56" s="389"/>
      <c r="N56" s="390"/>
    </row>
    <row r="57" spans="1:14" ht="21" customHeight="1">
      <c r="A57" s="17"/>
      <c r="B57" s="97" t="s">
        <v>31</v>
      </c>
      <c r="C57" s="362" t="s">
        <v>3</v>
      </c>
      <c r="D57" s="362"/>
      <c r="E57" s="362"/>
      <c r="F57" s="362"/>
      <c r="G57" s="362"/>
      <c r="H57" s="362"/>
      <c r="I57" s="362"/>
      <c r="J57" s="98" t="s">
        <v>4</v>
      </c>
      <c r="K57" s="98" t="s">
        <v>5</v>
      </c>
      <c r="L57" s="362" t="s">
        <v>78</v>
      </c>
      <c r="M57" s="362"/>
      <c r="N57" s="99" t="s">
        <v>71</v>
      </c>
    </row>
    <row r="58" spans="1:14">
      <c r="A58" s="225"/>
      <c r="B58" s="100" t="s">
        <v>170</v>
      </c>
      <c r="C58" s="391" t="s">
        <v>171</v>
      </c>
      <c r="D58" s="391"/>
      <c r="E58" s="391"/>
      <c r="F58" s="391"/>
      <c r="G58" s="391"/>
      <c r="H58" s="391"/>
      <c r="I58" s="391"/>
      <c r="J58" s="114" t="s">
        <v>22</v>
      </c>
      <c r="K58" s="115">
        <v>1.05</v>
      </c>
      <c r="L58" s="468">
        <f>VLOOKUP(B58,[46]MATERIALES!$C$6:$F$373,4,0)</f>
        <v>4248.5988353975981</v>
      </c>
      <c r="M58" s="469"/>
      <c r="N58" s="103">
        <f>K58*L58</f>
        <v>4461.0287771674784</v>
      </c>
    </row>
    <row r="59" spans="1:14">
      <c r="A59" s="225"/>
      <c r="B59" s="104" t="s">
        <v>162</v>
      </c>
      <c r="C59" s="385" t="s">
        <v>163</v>
      </c>
      <c r="D59" s="385"/>
      <c r="E59" s="385"/>
      <c r="F59" s="385"/>
      <c r="G59" s="385"/>
      <c r="H59" s="385"/>
      <c r="I59" s="385"/>
      <c r="J59" s="116" t="s">
        <v>22</v>
      </c>
      <c r="K59" s="117">
        <v>0.03</v>
      </c>
      <c r="L59" s="465">
        <f>VLOOKUP(B59,[46]MATERIALES!$C$6:$F$373,4,0)</f>
        <v>8440.123577596225</v>
      </c>
      <c r="M59" s="466"/>
      <c r="N59" s="103">
        <f t="shared" ref="N59:N72" si="1">K59*L59</f>
        <v>253.20370732788675</v>
      </c>
    </row>
    <row r="60" spans="1:14">
      <c r="A60" s="225"/>
      <c r="B60" s="104"/>
      <c r="C60" s="385"/>
      <c r="D60" s="385"/>
      <c r="E60" s="385"/>
      <c r="F60" s="385"/>
      <c r="G60" s="385"/>
      <c r="H60" s="385"/>
      <c r="I60" s="385"/>
      <c r="J60" s="116"/>
      <c r="K60" s="117"/>
      <c r="L60" s="465"/>
      <c r="M60" s="466"/>
      <c r="N60" s="103">
        <f t="shared" si="1"/>
        <v>0</v>
      </c>
    </row>
    <row r="61" spans="1:14">
      <c r="A61" s="225"/>
      <c r="B61" s="104"/>
      <c r="C61" s="385"/>
      <c r="D61" s="385"/>
      <c r="E61" s="385"/>
      <c r="F61" s="385"/>
      <c r="G61" s="385"/>
      <c r="H61" s="385"/>
      <c r="I61" s="385"/>
      <c r="J61" s="116"/>
      <c r="K61" s="117"/>
      <c r="L61" s="465"/>
      <c r="M61" s="466"/>
      <c r="N61" s="103">
        <f t="shared" si="1"/>
        <v>0</v>
      </c>
    </row>
    <row r="62" spans="1:14">
      <c r="A62" s="225"/>
      <c r="B62" s="104"/>
      <c r="C62" s="385"/>
      <c r="D62" s="385"/>
      <c r="E62" s="385"/>
      <c r="F62" s="385"/>
      <c r="G62" s="385"/>
      <c r="H62" s="385"/>
      <c r="I62" s="385"/>
      <c r="J62" s="116"/>
      <c r="K62" s="117"/>
      <c r="L62" s="465"/>
      <c r="M62" s="466"/>
      <c r="N62" s="103">
        <f t="shared" si="1"/>
        <v>0</v>
      </c>
    </row>
    <row r="63" spans="1:14">
      <c r="A63" s="225"/>
      <c r="B63" s="104"/>
      <c r="C63" s="385"/>
      <c r="D63" s="385"/>
      <c r="E63" s="385"/>
      <c r="F63" s="385"/>
      <c r="G63" s="385"/>
      <c r="H63" s="385"/>
      <c r="I63" s="385"/>
      <c r="J63" s="116"/>
      <c r="K63" s="117"/>
      <c r="L63" s="465"/>
      <c r="M63" s="466"/>
      <c r="N63" s="103">
        <f t="shared" si="1"/>
        <v>0</v>
      </c>
    </row>
    <row r="64" spans="1:14">
      <c r="A64" s="225"/>
      <c r="B64" s="104"/>
      <c r="C64" s="385"/>
      <c r="D64" s="385"/>
      <c r="E64" s="385"/>
      <c r="F64" s="385"/>
      <c r="G64" s="385"/>
      <c r="H64" s="385"/>
      <c r="I64" s="385"/>
      <c r="J64" s="116"/>
      <c r="K64" s="117"/>
      <c r="L64" s="465"/>
      <c r="M64" s="466"/>
      <c r="N64" s="103">
        <f t="shared" si="1"/>
        <v>0</v>
      </c>
    </row>
    <row r="65" spans="1:14">
      <c r="A65" s="225"/>
      <c r="B65" s="104"/>
      <c r="C65" s="385"/>
      <c r="D65" s="385"/>
      <c r="E65" s="385"/>
      <c r="F65" s="385"/>
      <c r="G65" s="385"/>
      <c r="H65" s="385"/>
      <c r="I65" s="385"/>
      <c r="J65" s="116"/>
      <c r="K65" s="117"/>
      <c r="L65" s="465"/>
      <c r="M65" s="466"/>
      <c r="N65" s="103">
        <f t="shared" si="1"/>
        <v>0</v>
      </c>
    </row>
    <row r="66" spans="1:14">
      <c r="A66" s="225"/>
      <c r="B66" s="104"/>
      <c r="C66" s="385"/>
      <c r="D66" s="385"/>
      <c r="E66" s="385"/>
      <c r="F66" s="385"/>
      <c r="G66" s="385"/>
      <c r="H66" s="385"/>
      <c r="I66" s="385"/>
      <c r="J66" s="116"/>
      <c r="K66" s="117"/>
      <c r="L66" s="465"/>
      <c r="M66" s="466"/>
      <c r="N66" s="103">
        <f t="shared" si="1"/>
        <v>0</v>
      </c>
    </row>
    <row r="67" spans="1:14">
      <c r="A67" s="225"/>
      <c r="B67" s="104"/>
      <c r="C67" s="385"/>
      <c r="D67" s="385"/>
      <c r="E67" s="385"/>
      <c r="F67" s="385"/>
      <c r="G67" s="385"/>
      <c r="H67" s="385"/>
      <c r="I67" s="385"/>
      <c r="J67" s="116"/>
      <c r="K67" s="117"/>
      <c r="L67" s="465"/>
      <c r="M67" s="466"/>
      <c r="N67" s="103">
        <f t="shared" si="1"/>
        <v>0</v>
      </c>
    </row>
    <row r="68" spans="1:14">
      <c r="A68" s="225"/>
      <c r="B68" s="104"/>
      <c r="C68" s="385"/>
      <c r="D68" s="385"/>
      <c r="E68" s="385"/>
      <c r="F68" s="385"/>
      <c r="G68" s="385"/>
      <c r="H68" s="385"/>
      <c r="I68" s="385"/>
      <c r="J68" s="116"/>
      <c r="K68" s="117"/>
      <c r="L68" s="465"/>
      <c r="M68" s="466"/>
      <c r="N68" s="103">
        <f t="shared" si="1"/>
        <v>0</v>
      </c>
    </row>
    <row r="69" spans="1:14">
      <c r="A69" s="225"/>
      <c r="B69" s="104"/>
      <c r="C69" s="385"/>
      <c r="D69" s="385"/>
      <c r="E69" s="385"/>
      <c r="F69" s="385"/>
      <c r="G69" s="385"/>
      <c r="H69" s="385"/>
      <c r="I69" s="385"/>
      <c r="J69" s="116"/>
      <c r="K69" s="117"/>
      <c r="L69" s="465"/>
      <c r="M69" s="466"/>
      <c r="N69" s="103">
        <f t="shared" si="1"/>
        <v>0</v>
      </c>
    </row>
    <row r="70" spans="1:14">
      <c r="A70" s="225"/>
      <c r="B70" s="104"/>
      <c r="C70" s="385"/>
      <c r="D70" s="385"/>
      <c r="E70" s="385"/>
      <c r="F70" s="385"/>
      <c r="G70" s="385"/>
      <c r="H70" s="385"/>
      <c r="I70" s="385"/>
      <c r="J70" s="116"/>
      <c r="K70" s="117"/>
      <c r="L70" s="465"/>
      <c r="M70" s="466"/>
      <c r="N70" s="103">
        <f t="shared" si="1"/>
        <v>0</v>
      </c>
    </row>
    <row r="71" spans="1:14">
      <c r="A71" s="225"/>
      <c r="B71" s="104"/>
      <c r="C71" s="385"/>
      <c r="D71" s="385"/>
      <c r="E71" s="385"/>
      <c r="F71" s="385"/>
      <c r="G71" s="385"/>
      <c r="H71" s="385"/>
      <c r="I71" s="385"/>
      <c r="J71" s="116"/>
      <c r="K71" s="117"/>
      <c r="L71" s="465"/>
      <c r="M71" s="466"/>
      <c r="N71" s="103">
        <f t="shared" si="1"/>
        <v>0</v>
      </c>
    </row>
    <row r="72" spans="1:14" ht="15.75" customHeight="1" thickBot="1">
      <c r="A72" s="23"/>
      <c r="B72" s="118"/>
      <c r="C72" s="375"/>
      <c r="D72" s="375"/>
      <c r="E72" s="375"/>
      <c r="F72" s="375"/>
      <c r="G72" s="375"/>
      <c r="H72" s="375"/>
      <c r="I72" s="375"/>
      <c r="J72" s="109"/>
      <c r="K72" s="119"/>
      <c r="L72" s="470"/>
      <c r="M72" s="471"/>
      <c r="N72" s="120">
        <f t="shared" si="1"/>
        <v>0</v>
      </c>
    </row>
    <row r="73" spans="1:14" ht="15" thickBot="1">
      <c r="A73" s="17"/>
      <c r="B73" s="372" t="s">
        <v>76</v>
      </c>
      <c r="C73" s="373"/>
      <c r="D73" s="373"/>
      <c r="E73" s="373"/>
      <c r="F73" s="373"/>
      <c r="G73" s="373"/>
      <c r="H73" s="373"/>
      <c r="I73" s="373"/>
      <c r="J73" s="373"/>
      <c r="K73" s="373"/>
      <c r="L73" s="373"/>
      <c r="M73" s="374"/>
      <c r="N73" s="121">
        <f>SUM(N58:N72)</f>
        <v>4714.2324844953655</v>
      </c>
    </row>
    <row r="74" spans="1:14" ht="4.5" customHeight="1">
      <c r="A74" s="17"/>
      <c r="B74" s="87"/>
      <c r="C74" s="88"/>
      <c r="D74" s="88"/>
      <c r="E74" s="88"/>
      <c r="F74" s="88"/>
      <c r="G74" s="88"/>
      <c r="H74" s="88"/>
      <c r="I74" s="88"/>
      <c r="J74" s="88"/>
      <c r="K74" s="88"/>
      <c r="L74" s="88"/>
      <c r="M74" s="88"/>
      <c r="N74" s="89"/>
    </row>
    <row r="75" spans="1:14" s="64" customFormat="1" ht="19.149999999999999" customHeight="1">
      <c r="A75" s="86"/>
      <c r="B75" s="378" t="s">
        <v>81</v>
      </c>
      <c r="C75" s="379"/>
      <c r="D75" s="379"/>
      <c r="E75" s="379"/>
      <c r="F75" s="379"/>
      <c r="G75" s="379"/>
      <c r="H75" s="379"/>
      <c r="I75" s="379"/>
      <c r="J75" s="379"/>
      <c r="K75" s="379"/>
      <c r="L75" s="379"/>
      <c r="M75" s="379"/>
      <c r="N75" s="380"/>
    </row>
    <row r="76" spans="1:14" ht="6.75" customHeight="1" thickBot="1">
      <c r="A76" s="17"/>
      <c r="B76" s="381"/>
      <c r="C76" s="382"/>
      <c r="D76" s="382"/>
      <c r="E76" s="382"/>
      <c r="F76" s="382"/>
      <c r="G76" s="382"/>
      <c r="H76" s="382"/>
      <c r="I76" s="382"/>
      <c r="J76" s="382"/>
      <c r="K76" s="382"/>
      <c r="L76" s="382"/>
      <c r="M76" s="382"/>
      <c r="N76" s="383"/>
    </row>
    <row r="77" spans="1:14" ht="21" customHeight="1">
      <c r="A77" s="17"/>
      <c r="B77" s="122" t="s">
        <v>31</v>
      </c>
      <c r="C77" s="384" t="s">
        <v>3</v>
      </c>
      <c r="D77" s="384"/>
      <c r="E77" s="384"/>
      <c r="F77" s="384"/>
      <c r="G77" s="384"/>
      <c r="H77" s="384"/>
      <c r="I77" s="123" t="s">
        <v>4</v>
      </c>
      <c r="J77" s="123" t="s">
        <v>82</v>
      </c>
      <c r="K77" s="123" t="s">
        <v>83</v>
      </c>
      <c r="L77" s="123" t="s">
        <v>84</v>
      </c>
      <c r="M77" s="123" t="s">
        <v>85</v>
      </c>
      <c r="N77" s="124" t="s">
        <v>71</v>
      </c>
    </row>
    <row r="78" spans="1:14">
      <c r="A78" s="23"/>
      <c r="B78" s="208" t="s">
        <v>164</v>
      </c>
      <c r="C78" s="454" t="s">
        <v>165</v>
      </c>
      <c r="D78" s="455"/>
      <c r="E78" s="455"/>
      <c r="F78" s="455"/>
      <c r="G78" s="455"/>
      <c r="H78" s="456"/>
      <c r="I78" s="126" t="s">
        <v>166</v>
      </c>
      <c r="J78" s="127">
        <v>1.05</v>
      </c>
      <c r="K78" s="127">
        <v>4</v>
      </c>
      <c r="L78" s="127">
        <f>J78*K78</f>
        <v>4.2</v>
      </c>
      <c r="M78" s="128">
        <v>0.73</v>
      </c>
      <c r="N78" s="129">
        <f>L78*M78</f>
        <v>3.0659999999999998</v>
      </c>
    </row>
    <row r="79" spans="1:14">
      <c r="A79" s="23"/>
      <c r="B79" s="130"/>
      <c r="C79" s="366"/>
      <c r="D79" s="367"/>
      <c r="E79" s="367"/>
      <c r="F79" s="367"/>
      <c r="G79" s="367"/>
      <c r="H79" s="368"/>
      <c r="I79" s="131"/>
      <c r="J79" s="132"/>
      <c r="K79" s="132"/>
      <c r="L79" s="132"/>
      <c r="M79" s="133"/>
      <c r="N79" s="129">
        <f t="shared" ref="N79:N82" si="2">L79*M79</f>
        <v>0</v>
      </c>
    </row>
    <row r="80" spans="1:14">
      <c r="A80" s="23"/>
      <c r="B80" s="130"/>
      <c r="C80" s="366"/>
      <c r="D80" s="367"/>
      <c r="E80" s="367"/>
      <c r="F80" s="367"/>
      <c r="G80" s="367"/>
      <c r="H80" s="368"/>
      <c r="I80" s="131"/>
      <c r="J80" s="132"/>
      <c r="K80" s="132"/>
      <c r="L80" s="132"/>
      <c r="M80" s="133"/>
      <c r="N80" s="129">
        <f t="shared" si="2"/>
        <v>0</v>
      </c>
    </row>
    <row r="81" spans="1:14">
      <c r="A81" s="23"/>
      <c r="B81" s="130"/>
      <c r="C81" s="366"/>
      <c r="D81" s="367"/>
      <c r="E81" s="367"/>
      <c r="F81" s="367"/>
      <c r="G81" s="367"/>
      <c r="H81" s="368"/>
      <c r="I81" s="131"/>
      <c r="J81" s="132"/>
      <c r="K81" s="132"/>
      <c r="L81" s="132"/>
      <c r="M81" s="133"/>
      <c r="N81" s="129">
        <f t="shared" si="2"/>
        <v>0</v>
      </c>
    </row>
    <row r="82" spans="1:14" ht="15.75" customHeight="1" thickBot="1">
      <c r="A82" s="23"/>
      <c r="B82" s="108"/>
      <c r="C82" s="369"/>
      <c r="D82" s="370"/>
      <c r="E82" s="370"/>
      <c r="F82" s="370"/>
      <c r="G82" s="370"/>
      <c r="H82" s="371"/>
      <c r="I82" s="134"/>
      <c r="J82" s="135"/>
      <c r="K82" s="135"/>
      <c r="L82" s="135"/>
      <c r="M82" s="136"/>
      <c r="N82" s="137">
        <f t="shared" si="2"/>
        <v>0</v>
      </c>
    </row>
    <row r="83" spans="1:14" ht="15" thickBot="1">
      <c r="A83" s="17"/>
      <c r="B83" s="372" t="s">
        <v>76</v>
      </c>
      <c r="C83" s="373"/>
      <c r="D83" s="373"/>
      <c r="E83" s="373"/>
      <c r="F83" s="373"/>
      <c r="G83" s="373"/>
      <c r="H83" s="373"/>
      <c r="I83" s="373"/>
      <c r="J83" s="373"/>
      <c r="K83" s="373"/>
      <c r="L83" s="373"/>
      <c r="M83" s="374"/>
      <c r="N83" s="121">
        <f>SUM(N78:N82)</f>
        <v>3.0659999999999998</v>
      </c>
    </row>
    <row r="84" spans="1:14" ht="3.75" customHeight="1">
      <c r="A84" s="17"/>
      <c r="B84" s="87"/>
      <c r="C84" s="88"/>
      <c r="D84" s="88"/>
      <c r="E84" s="88"/>
      <c r="F84" s="88"/>
      <c r="G84" s="88"/>
      <c r="H84" s="88"/>
      <c r="I84" s="88"/>
      <c r="J84" s="88"/>
      <c r="K84" s="88"/>
      <c r="L84" s="88"/>
      <c r="M84" s="88"/>
      <c r="N84" s="89"/>
    </row>
    <row r="85" spans="1:14" ht="19.899999999999999" customHeight="1">
      <c r="A85" s="17"/>
      <c r="B85" s="336" t="s">
        <v>89</v>
      </c>
      <c r="C85" s="337"/>
      <c r="D85" s="337"/>
      <c r="E85" s="337"/>
      <c r="F85" s="337"/>
      <c r="G85" s="337"/>
      <c r="H85" s="337"/>
      <c r="I85" s="337"/>
      <c r="J85" s="337"/>
      <c r="K85" s="337"/>
      <c r="L85" s="337"/>
      <c r="M85" s="337"/>
      <c r="N85" s="338"/>
    </row>
    <row r="86" spans="1:14" ht="5.25" customHeight="1" thickBot="1">
      <c r="A86" s="17"/>
      <c r="B86" s="359"/>
      <c r="C86" s="360"/>
      <c r="D86" s="360"/>
      <c r="E86" s="360"/>
      <c r="F86" s="360"/>
      <c r="G86" s="360"/>
      <c r="H86" s="360"/>
      <c r="I86" s="360"/>
      <c r="J86" s="360"/>
      <c r="K86" s="360"/>
      <c r="L86" s="360"/>
      <c r="M86" s="360"/>
      <c r="N86" s="361"/>
    </row>
    <row r="87" spans="1:14" ht="21" customHeight="1">
      <c r="A87" s="17"/>
      <c r="B87" s="97" t="s">
        <v>31</v>
      </c>
      <c r="C87" s="362" t="s">
        <v>3</v>
      </c>
      <c r="D87" s="362"/>
      <c r="E87" s="362"/>
      <c r="F87" s="362"/>
      <c r="G87" s="362"/>
      <c r="H87" s="362"/>
      <c r="I87" s="98" t="s">
        <v>90</v>
      </c>
      <c r="J87" s="98" t="s">
        <v>91</v>
      </c>
      <c r="K87" s="98" t="s">
        <v>92</v>
      </c>
      <c r="L87" s="362" t="s">
        <v>70</v>
      </c>
      <c r="M87" s="362"/>
      <c r="N87" s="99" t="s">
        <v>71</v>
      </c>
    </row>
    <row r="88" spans="1:14">
      <c r="A88" s="224"/>
      <c r="B88" s="125" t="s">
        <v>167</v>
      </c>
      <c r="C88" s="363" t="s">
        <v>168</v>
      </c>
      <c r="D88" s="364"/>
      <c r="E88" s="364"/>
      <c r="F88" s="364"/>
      <c r="G88" s="364"/>
      <c r="H88" s="364"/>
      <c r="I88" s="128">
        <v>39331.90221333332</v>
      </c>
      <c r="J88" s="138">
        <v>185</v>
      </c>
      <c r="K88" s="139">
        <v>72764.019094666641</v>
      </c>
      <c r="L88" s="357">
        <v>200</v>
      </c>
      <c r="M88" s="358"/>
      <c r="N88" s="140">
        <f>K88/L88</f>
        <v>363.8200954733332</v>
      </c>
    </row>
    <row r="89" spans="1:14">
      <c r="A89" s="224"/>
      <c r="B89" s="141" t="s">
        <v>95</v>
      </c>
      <c r="C89" s="347" t="s">
        <v>96</v>
      </c>
      <c r="D89" s="348"/>
      <c r="E89" s="348"/>
      <c r="F89" s="348"/>
      <c r="G89" s="348"/>
      <c r="H89" s="349"/>
      <c r="I89" s="133">
        <v>66864.23376266686</v>
      </c>
      <c r="J89" s="142">
        <v>185</v>
      </c>
      <c r="K89" s="143">
        <v>123698.83246093369</v>
      </c>
      <c r="L89" s="474">
        <v>200</v>
      </c>
      <c r="M89" s="475"/>
      <c r="N89" s="140">
        <f>K89/L89</f>
        <v>618.49416230466841</v>
      </c>
    </row>
    <row r="90" spans="1:14">
      <c r="A90" s="224"/>
      <c r="B90" s="141"/>
      <c r="C90" s="347"/>
      <c r="D90" s="348"/>
      <c r="E90" s="348"/>
      <c r="F90" s="348"/>
      <c r="G90" s="348"/>
      <c r="H90" s="349"/>
      <c r="I90" s="133"/>
      <c r="J90" s="142"/>
      <c r="K90" s="143"/>
      <c r="L90" s="474"/>
      <c r="M90" s="475"/>
      <c r="N90" s="144"/>
    </row>
    <row r="91" spans="1:14">
      <c r="A91" s="224"/>
      <c r="B91" s="141"/>
      <c r="C91" s="347"/>
      <c r="D91" s="348"/>
      <c r="E91" s="348"/>
      <c r="F91" s="348"/>
      <c r="G91" s="348"/>
      <c r="H91" s="349"/>
      <c r="I91" s="133"/>
      <c r="J91" s="142"/>
      <c r="K91" s="143"/>
      <c r="L91" s="474"/>
      <c r="M91" s="475"/>
      <c r="N91" s="144"/>
    </row>
    <row r="92" spans="1:14">
      <c r="A92" s="224"/>
      <c r="B92" s="141"/>
      <c r="C92" s="347"/>
      <c r="D92" s="348"/>
      <c r="E92" s="348"/>
      <c r="F92" s="348"/>
      <c r="G92" s="348"/>
      <c r="H92" s="349"/>
      <c r="I92" s="133"/>
      <c r="J92" s="142"/>
      <c r="K92" s="143"/>
      <c r="L92" s="474"/>
      <c r="M92" s="475"/>
      <c r="N92" s="144"/>
    </row>
    <row r="93" spans="1:14">
      <c r="A93" s="224"/>
      <c r="B93" s="141"/>
      <c r="C93" s="347"/>
      <c r="D93" s="348"/>
      <c r="E93" s="348"/>
      <c r="F93" s="348"/>
      <c r="G93" s="348"/>
      <c r="H93" s="349"/>
      <c r="I93" s="133"/>
      <c r="J93" s="142"/>
      <c r="K93" s="143"/>
      <c r="L93" s="350"/>
      <c r="M93" s="351"/>
      <c r="N93" s="144"/>
    </row>
    <row r="94" spans="1:14">
      <c r="A94" s="23"/>
      <c r="B94" s="141"/>
      <c r="C94" s="347"/>
      <c r="D94" s="348"/>
      <c r="E94" s="348"/>
      <c r="F94" s="348"/>
      <c r="G94" s="348"/>
      <c r="H94" s="349"/>
      <c r="I94" s="133"/>
      <c r="J94" s="142"/>
      <c r="K94" s="143"/>
      <c r="L94" s="350"/>
      <c r="M94" s="351"/>
      <c r="N94" s="144"/>
    </row>
    <row r="95" spans="1:14">
      <c r="A95" s="23"/>
      <c r="B95" s="141"/>
      <c r="C95" s="347"/>
      <c r="D95" s="348"/>
      <c r="E95" s="348"/>
      <c r="F95" s="348"/>
      <c r="G95" s="348"/>
      <c r="H95" s="349"/>
      <c r="I95" s="133"/>
      <c r="J95" s="142"/>
      <c r="K95" s="145"/>
      <c r="L95" s="350"/>
      <c r="M95" s="351"/>
      <c r="N95" s="144"/>
    </row>
    <row r="96" spans="1:14">
      <c r="A96" s="23"/>
      <c r="B96" s="141"/>
      <c r="C96" s="347"/>
      <c r="D96" s="348"/>
      <c r="E96" s="348"/>
      <c r="F96" s="348"/>
      <c r="G96" s="348"/>
      <c r="H96" s="349"/>
      <c r="I96" s="133"/>
      <c r="J96" s="142"/>
      <c r="K96" s="145"/>
      <c r="L96" s="350"/>
      <c r="M96" s="351"/>
      <c r="N96" s="144"/>
    </row>
    <row r="97" spans="1:14" ht="15.75" customHeight="1" thickBot="1">
      <c r="A97" s="23"/>
      <c r="B97" s="146"/>
      <c r="C97" s="352"/>
      <c r="D97" s="353"/>
      <c r="E97" s="353"/>
      <c r="F97" s="353"/>
      <c r="G97" s="353"/>
      <c r="H97" s="354"/>
      <c r="I97" s="147"/>
      <c r="J97" s="148"/>
      <c r="K97" s="147"/>
      <c r="L97" s="355"/>
      <c r="M97" s="356"/>
      <c r="N97" s="149"/>
    </row>
    <row r="98" spans="1:14" ht="15" thickBot="1">
      <c r="A98" s="17"/>
      <c r="B98" s="330" t="s">
        <v>76</v>
      </c>
      <c r="C98" s="331"/>
      <c r="D98" s="331"/>
      <c r="E98" s="331"/>
      <c r="F98" s="331"/>
      <c r="G98" s="331"/>
      <c r="H98" s="331"/>
      <c r="I98" s="331"/>
      <c r="J98" s="331"/>
      <c r="K98" s="331"/>
      <c r="L98" s="331"/>
      <c r="M98" s="332"/>
      <c r="N98" s="150">
        <f>SUM(N88:N97)</f>
        <v>982.31425777800155</v>
      </c>
    </row>
    <row r="99" spans="1:14" ht="5.0999999999999996" customHeight="1" thickBot="1">
      <c r="A99" s="17"/>
      <c r="B99" s="87"/>
      <c r="C99" s="88"/>
      <c r="D99" s="88"/>
      <c r="E99" s="88"/>
      <c r="F99" s="88"/>
      <c r="G99" s="88"/>
      <c r="H99" s="88"/>
      <c r="I99" s="88"/>
      <c r="J99" s="88"/>
      <c r="K99" s="88"/>
      <c r="L99" s="88"/>
      <c r="M99" s="88"/>
      <c r="N99" s="89"/>
    </row>
    <row r="100" spans="1:14" ht="15" thickBot="1">
      <c r="A100" s="17"/>
      <c r="B100" s="333" t="s">
        <v>97</v>
      </c>
      <c r="C100" s="334"/>
      <c r="D100" s="334"/>
      <c r="E100" s="334"/>
      <c r="F100" s="334"/>
      <c r="G100" s="334"/>
      <c r="H100" s="334"/>
      <c r="I100" s="334"/>
      <c r="J100" s="334"/>
      <c r="K100" s="334"/>
      <c r="L100" s="334"/>
      <c r="M100" s="335"/>
      <c r="N100" s="150">
        <f>N53+N73+N83+N98</f>
        <v>5763.8993204147528</v>
      </c>
    </row>
    <row r="101" spans="1:14" ht="5.0999999999999996" customHeight="1">
      <c r="A101" s="17"/>
      <c r="B101" s="87"/>
      <c r="C101" s="88"/>
      <c r="D101" s="88"/>
      <c r="E101" s="88"/>
      <c r="F101" s="88"/>
      <c r="G101" s="88"/>
      <c r="H101" s="88"/>
      <c r="I101" s="88"/>
      <c r="J101" s="88"/>
      <c r="K101" s="88"/>
      <c r="L101" s="88"/>
      <c r="M101" s="88"/>
      <c r="N101" s="89"/>
    </row>
    <row r="102" spans="1:14" ht="22.5" customHeight="1">
      <c r="A102" s="17"/>
      <c r="B102" s="336" t="s">
        <v>98</v>
      </c>
      <c r="C102" s="337"/>
      <c r="D102" s="337"/>
      <c r="E102" s="337"/>
      <c r="F102" s="337"/>
      <c r="G102" s="337"/>
      <c r="H102" s="337"/>
      <c r="I102" s="337"/>
      <c r="J102" s="337"/>
      <c r="K102" s="337"/>
      <c r="L102" s="337"/>
      <c r="M102" s="337"/>
      <c r="N102" s="338"/>
    </row>
    <row r="103" spans="1:14" ht="6.75" customHeight="1" thickBot="1">
      <c r="A103" s="17"/>
      <c r="B103" s="339"/>
      <c r="C103" s="340"/>
      <c r="D103" s="340"/>
      <c r="E103" s="340"/>
      <c r="F103" s="340"/>
      <c r="G103" s="340"/>
      <c r="H103" s="340"/>
      <c r="I103" s="340"/>
      <c r="J103" s="340"/>
      <c r="K103" s="340"/>
      <c r="L103" s="340"/>
      <c r="M103" s="340"/>
      <c r="N103" s="341"/>
    </row>
    <row r="104" spans="1:14" ht="17.25" customHeight="1">
      <c r="A104" s="17"/>
      <c r="B104" s="342" t="s">
        <v>3</v>
      </c>
      <c r="C104" s="343"/>
      <c r="D104" s="343"/>
      <c r="E104" s="343"/>
      <c r="F104" s="343"/>
      <c r="G104" s="343"/>
      <c r="H104" s="343"/>
      <c r="I104" s="151"/>
      <c r="J104" s="152"/>
      <c r="K104" s="98" t="s">
        <v>99</v>
      </c>
      <c r="L104" s="344" t="s">
        <v>100</v>
      </c>
      <c r="M104" s="345"/>
      <c r="N104" s="346"/>
    </row>
    <row r="105" spans="1:14" ht="15">
      <c r="A105" s="23"/>
      <c r="B105" s="316" t="s">
        <v>101</v>
      </c>
      <c r="C105" s="317"/>
      <c r="D105" s="317"/>
      <c r="E105" s="317"/>
      <c r="F105" s="317"/>
      <c r="G105" s="317"/>
      <c r="H105" s="317"/>
      <c r="I105" s="153"/>
      <c r="J105" s="154"/>
      <c r="K105" s="155">
        <v>0.2</v>
      </c>
      <c r="L105" s="318">
        <f>K105*N100</f>
        <v>1152.7798640829506</v>
      </c>
      <c r="M105" s="319"/>
      <c r="N105" s="320"/>
    </row>
    <row r="106" spans="1:14" ht="15">
      <c r="A106" s="23"/>
      <c r="B106" s="156" t="s">
        <v>102</v>
      </c>
      <c r="C106" s="157"/>
      <c r="D106" s="157"/>
      <c r="E106" s="157"/>
      <c r="F106" s="157"/>
      <c r="G106" s="157"/>
      <c r="H106" s="157"/>
      <c r="I106" s="153"/>
      <c r="J106" s="154"/>
      <c r="K106" s="155">
        <v>0.05</v>
      </c>
      <c r="L106" s="318">
        <f>K106*N100</f>
        <v>288.19496602073764</v>
      </c>
      <c r="M106" s="319"/>
      <c r="N106" s="320"/>
    </row>
    <row r="107" spans="1:14" ht="15.75" thickBot="1">
      <c r="A107" s="23"/>
      <c r="B107" s="158" t="s">
        <v>103</v>
      </c>
      <c r="C107" s="159"/>
      <c r="D107" s="159"/>
      <c r="E107" s="159"/>
      <c r="F107" s="159"/>
      <c r="G107" s="159"/>
      <c r="H107" s="159"/>
      <c r="I107" s="160"/>
      <c r="J107" s="161"/>
      <c r="K107" s="162">
        <v>0.05</v>
      </c>
      <c r="L107" s="321">
        <f>K107*N100</f>
        <v>288.19496602073764</v>
      </c>
      <c r="M107" s="322"/>
      <c r="N107" s="323"/>
    </row>
    <row r="108" spans="1:14" s="64" customFormat="1" ht="24.75" customHeight="1" thickBot="1">
      <c r="A108" s="86"/>
      <c r="B108" s="324" t="s">
        <v>76</v>
      </c>
      <c r="C108" s="325"/>
      <c r="D108" s="325"/>
      <c r="E108" s="325"/>
      <c r="F108" s="325"/>
      <c r="G108" s="325"/>
      <c r="H108" s="325"/>
      <c r="I108" s="325"/>
      <c r="J108" s="325"/>
      <c r="K108" s="325"/>
      <c r="L108" s="325"/>
      <c r="M108" s="326"/>
      <c r="N108" s="121">
        <f>L105+L106+L107</f>
        <v>1729.1697961244258</v>
      </c>
    </row>
    <row r="109" spans="1:14" ht="6.75" customHeight="1" thickBot="1">
      <c r="A109" s="17"/>
      <c r="B109" s="87"/>
      <c r="C109" s="88"/>
      <c r="D109" s="88"/>
      <c r="E109" s="88"/>
      <c r="F109" s="88"/>
      <c r="G109" s="88"/>
      <c r="H109" s="88"/>
      <c r="I109" s="88"/>
      <c r="J109" s="88"/>
      <c r="K109" s="88"/>
      <c r="L109" s="88"/>
      <c r="M109" s="88"/>
      <c r="N109" s="89"/>
    </row>
    <row r="110" spans="1:14" ht="22.5" customHeight="1" thickBot="1">
      <c r="A110" s="17"/>
      <c r="B110" s="327" t="s">
        <v>104</v>
      </c>
      <c r="C110" s="328"/>
      <c r="D110" s="328"/>
      <c r="E110" s="328"/>
      <c r="F110" s="328"/>
      <c r="G110" s="328"/>
      <c r="H110" s="328"/>
      <c r="I110" s="328"/>
      <c r="J110" s="328"/>
      <c r="K110" s="328"/>
      <c r="L110" s="328"/>
      <c r="M110" s="329"/>
      <c r="N110" s="163">
        <f>ROUND((N100+N108),0)</f>
        <v>7493</v>
      </c>
    </row>
    <row r="111" spans="1:14" ht="7.5" customHeight="1">
      <c r="A111" s="23"/>
      <c r="B111" s="54"/>
      <c r="C111" s="55"/>
      <c r="D111" s="55"/>
      <c r="E111" s="55"/>
      <c r="F111" s="55"/>
      <c r="G111" s="55"/>
      <c r="H111" s="55"/>
      <c r="I111" s="55"/>
      <c r="J111" s="55"/>
      <c r="K111" s="55"/>
      <c r="L111" s="55"/>
      <c r="M111" s="55"/>
      <c r="N111" s="56"/>
    </row>
    <row r="112" spans="1:14" ht="7.5" customHeight="1">
      <c r="A112" s="23"/>
      <c r="B112" s="83"/>
      <c r="C112" s="84"/>
      <c r="D112" s="84"/>
      <c r="E112" s="84"/>
      <c r="F112" s="84"/>
      <c r="G112" s="84"/>
      <c r="H112" s="84"/>
      <c r="I112" s="84"/>
      <c r="J112" s="84"/>
      <c r="K112" s="84"/>
      <c r="L112" s="84"/>
      <c r="M112" s="84"/>
      <c r="N112" s="85"/>
    </row>
    <row r="113" spans="1:14" ht="10.5" customHeight="1">
      <c r="A113" s="23"/>
      <c r="B113" s="83"/>
      <c r="C113" s="84"/>
      <c r="D113" s="84"/>
      <c r="E113" s="84"/>
      <c r="F113" s="84"/>
      <c r="G113" s="84"/>
      <c r="H113" s="84"/>
      <c r="I113" s="84"/>
      <c r="J113" s="84"/>
      <c r="K113" s="84"/>
      <c r="L113" s="84"/>
      <c r="M113" s="84"/>
      <c r="N113" s="85"/>
    </row>
    <row r="114" spans="1:14" ht="12" customHeight="1">
      <c r="A114" s="23"/>
      <c r="B114" s="83"/>
      <c r="C114" s="84"/>
      <c r="D114" s="84"/>
      <c r="E114" s="84"/>
      <c r="F114" s="84"/>
      <c r="G114" s="84"/>
      <c r="H114" s="84"/>
      <c r="I114" s="84"/>
      <c r="J114" s="84"/>
      <c r="K114" s="84"/>
      <c r="L114" s="84"/>
      <c r="M114" s="84"/>
      <c r="N114" s="85"/>
    </row>
    <row r="115" spans="1:14">
      <c r="A115" s="23"/>
      <c r="B115" s="83"/>
      <c r="C115" s="84"/>
      <c r="D115" s="84"/>
      <c r="E115" s="164" t="s">
        <v>105</v>
      </c>
      <c r="F115" s="164"/>
      <c r="G115" s="164"/>
      <c r="H115" s="164"/>
      <c r="I115" s="164"/>
      <c r="J115" s="164"/>
      <c r="K115" s="84"/>
      <c r="L115" s="84"/>
      <c r="M115" s="84"/>
      <c r="N115" s="85"/>
    </row>
    <row r="116" spans="1:14">
      <c r="A116" s="23"/>
      <c r="B116" s="83"/>
      <c r="C116" s="84"/>
      <c r="D116" s="84"/>
      <c r="E116" s="84" t="s">
        <v>106</v>
      </c>
      <c r="F116" s="84"/>
      <c r="G116" s="84"/>
      <c r="H116" s="84"/>
      <c r="I116" s="84"/>
      <c r="J116" s="84"/>
      <c r="K116" s="84"/>
      <c r="L116" s="84"/>
      <c r="M116" s="84"/>
      <c r="N116" s="85"/>
    </row>
    <row r="117" spans="1:14">
      <c r="A117" s="23"/>
      <c r="B117" s="83"/>
      <c r="C117" s="84"/>
      <c r="D117" s="84"/>
      <c r="E117" s="84" t="s">
        <v>107</v>
      </c>
      <c r="F117" s="84"/>
      <c r="G117" s="84"/>
      <c r="H117" s="84"/>
      <c r="I117" s="84"/>
      <c r="J117" s="84"/>
      <c r="K117" s="84"/>
      <c r="L117" s="84"/>
      <c r="M117" s="84"/>
      <c r="N117" s="85"/>
    </row>
    <row r="118" spans="1:14">
      <c r="A118" s="23"/>
      <c r="B118" s="83"/>
      <c r="C118" s="84"/>
      <c r="D118" s="84"/>
      <c r="E118" s="84" t="s">
        <v>108</v>
      </c>
      <c r="F118" s="84"/>
      <c r="G118" s="84"/>
      <c r="H118" s="84"/>
      <c r="I118" s="84"/>
      <c r="J118" s="84"/>
      <c r="K118" s="84"/>
      <c r="L118" s="84"/>
      <c r="M118" s="84"/>
      <c r="N118" s="85"/>
    </row>
    <row r="119" spans="1:14" ht="10.5" customHeight="1" thickBot="1">
      <c r="A119" s="23"/>
      <c r="B119" s="83"/>
      <c r="C119" s="84"/>
      <c r="D119" s="84"/>
      <c r="E119" s="84"/>
      <c r="F119" s="84" t="s">
        <v>27</v>
      </c>
      <c r="G119" s="84"/>
      <c r="H119" s="84"/>
      <c r="I119" s="84"/>
      <c r="J119" s="84"/>
      <c r="K119" s="84"/>
      <c r="L119" s="84"/>
      <c r="M119" s="84"/>
      <c r="N119" s="85"/>
    </row>
    <row r="120" spans="1:14">
      <c r="A120" s="23"/>
      <c r="B120" s="165" t="s">
        <v>109</v>
      </c>
      <c r="C120" s="166"/>
      <c r="D120" s="166"/>
      <c r="E120" s="166"/>
      <c r="F120" s="166"/>
      <c r="G120" s="166"/>
      <c r="H120" s="166"/>
      <c r="I120" s="166"/>
      <c r="J120" s="166"/>
      <c r="K120" s="166"/>
      <c r="L120" s="166"/>
      <c r="M120" s="166"/>
      <c r="N120" s="167"/>
    </row>
    <row r="121" spans="1:14">
      <c r="A121" s="23"/>
      <c r="B121" s="168"/>
      <c r="C121" s="169"/>
      <c r="D121" s="169"/>
      <c r="E121" s="169"/>
      <c r="F121" s="169"/>
      <c r="G121" s="169"/>
      <c r="H121" s="169"/>
      <c r="I121" s="169"/>
      <c r="J121" s="169"/>
      <c r="K121" s="169"/>
      <c r="L121" s="169"/>
      <c r="M121" s="169"/>
      <c r="N121" s="170"/>
    </row>
    <row r="122" spans="1:14">
      <c r="A122" s="23"/>
      <c r="B122" s="168"/>
      <c r="C122" s="169"/>
      <c r="D122" s="169"/>
      <c r="E122" s="169"/>
      <c r="F122" s="169"/>
      <c r="G122" s="169"/>
      <c r="H122" s="169"/>
      <c r="I122" s="169"/>
      <c r="J122" s="169"/>
      <c r="K122" s="169"/>
      <c r="L122" s="169"/>
      <c r="M122" s="169"/>
      <c r="N122" s="170"/>
    </row>
    <row r="123" spans="1:14" ht="15" thickBot="1">
      <c r="A123" s="23"/>
      <c r="B123" s="171"/>
      <c r="C123" s="172"/>
      <c r="D123" s="172"/>
      <c r="E123" s="172"/>
      <c r="F123" s="172"/>
      <c r="G123" s="172"/>
      <c r="H123" s="172"/>
      <c r="I123" s="172"/>
      <c r="J123" s="172"/>
      <c r="K123" s="172"/>
      <c r="L123" s="172"/>
      <c r="M123" s="172"/>
      <c r="N123" s="173"/>
    </row>
    <row r="124" spans="1:14" ht="7.5" customHeight="1">
      <c r="A124" s="17"/>
      <c r="B124" s="174"/>
      <c r="C124" s="175"/>
      <c r="D124" s="175"/>
      <c r="E124" s="175"/>
      <c r="F124" s="175"/>
      <c r="G124" s="175"/>
      <c r="H124" s="175"/>
      <c r="I124" s="175"/>
      <c r="J124" s="175"/>
      <c r="K124" s="175"/>
      <c r="L124" s="175"/>
      <c r="M124" s="175"/>
      <c r="N124" s="176"/>
    </row>
    <row r="125" spans="1:14" ht="18" customHeight="1">
      <c r="A125" s="17"/>
      <c r="B125" s="58" t="s">
        <v>110</v>
      </c>
      <c r="C125" s="177"/>
      <c r="D125" s="177"/>
      <c r="E125" s="177"/>
      <c r="F125" s="177"/>
      <c r="G125" s="177"/>
      <c r="H125" s="177"/>
      <c r="I125" s="177"/>
      <c r="J125" s="177"/>
      <c r="K125" s="177"/>
      <c r="L125" s="177"/>
      <c r="M125" s="177"/>
      <c r="N125" s="178"/>
    </row>
    <row r="126" spans="1:14">
      <c r="A126" s="17"/>
      <c r="B126" s="310" t="s">
        <v>111</v>
      </c>
      <c r="C126" s="311"/>
      <c r="D126" s="311"/>
      <c r="E126" s="311"/>
      <c r="F126" s="311"/>
      <c r="G126" s="311"/>
      <c r="H126" s="311"/>
      <c r="I126" s="311"/>
      <c r="J126" s="311"/>
      <c r="K126" s="311"/>
      <c r="L126" s="311"/>
      <c r="M126" s="311"/>
      <c r="N126" s="312"/>
    </row>
    <row r="127" spans="1:14">
      <c r="A127" s="17"/>
      <c r="B127" s="310"/>
      <c r="C127" s="311"/>
      <c r="D127" s="311"/>
      <c r="E127" s="311"/>
      <c r="F127" s="311"/>
      <c r="G127" s="311"/>
      <c r="H127" s="311"/>
      <c r="I127" s="311"/>
      <c r="J127" s="311"/>
      <c r="K127" s="311"/>
      <c r="L127" s="311"/>
      <c r="M127" s="311"/>
      <c r="N127" s="312"/>
    </row>
    <row r="128" spans="1:14" ht="21" customHeight="1">
      <c r="A128" s="17"/>
      <c r="B128" s="310" t="s">
        <v>112</v>
      </c>
      <c r="C128" s="311"/>
      <c r="D128" s="311"/>
      <c r="E128" s="311"/>
      <c r="F128" s="311"/>
      <c r="G128" s="311"/>
      <c r="H128" s="311"/>
      <c r="I128" s="311"/>
      <c r="J128" s="311"/>
      <c r="K128" s="311"/>
      <c r="L128" s="311"/>
      <c r="M128" s="311"/>
      <c r="N128" s="312"/>
    </row>
    <row r="129" spans="1:14" ht="9.75" customHeight="1">
      <c r="A129" s="17"/>
      <c r="B129" s="310"/>
      <c r="C129" s="311"/>
      <c r="D129" s="311"/>
      <c r="E129" s="311"/>
      <c r="F129" s="311"/>
      <c r="G129" s="311"/>
      <c r="H129" s="311"/>
      <c r="I129" s="311"/>
      <c r="J129" s="311"/>
      <c r="K129" s="311"/>
      <c r="L129" s="311"/>
      <c r="M129" s="311"/>
      <c r="N129" s="312"/>
    </row>
    <row r="130" spans="1:14" ht="5.25" customHeight="1">
      <c r="A130" s="17"/>
      <c r="B130" s="179"/>
      <c r="C130" s="180"/>
      <c r="D130" s="180"/>
      <c r="E130" s="180"/>
      <c r="F130" s="180"/>
      <c r="G130" s="180"/>
      <c r="H130" s="180"/>
      <c r="I130" s="180"/>
      <c r="J130" s="180"/>
      <c r="K130" s="180"/>
      <c r="L130" s="180"/>
      <c r="M130" s="180"/>
      <c r="N130" s="181"/>
    </row>
    <row r="131" spans="1:14" ht="5.25" customHeight="1">
      <c r="A131" s="23"/>
      <c r="B131" s="182"/>
      <c r="C131" s="183"/>
      <c r="D131" s="183"/>
      <c r="E131" s="183"/>
      <c r="F131" s="183"/>
      <c r="G131" s="183"/>
      <c r="H131" s="183"/>
      <c r="I131" s="183"/>
      <c r="J131" s="183"/>
      <c r="K131" s="183"/>
      <c r="L131" s="183"/>
      <c r="M131" s="183"/>
      <c r="N131" s="184"/>
    </row>
    <row r="132" spans="1:14" ht="9.75" customHeight="1">
      <c r="A132" s="23"/>
      <c r="B132" s="182"/>
      <c r="C132" s="183"/>
      <c r="D132" s="183"/>
      <c r="E132" s="183"/>
      <c r="F132" s="183"/>
      <c r="G132" s="183"/>
      <c r="H132" s="183"/>
      <c r="I132" s="183"/>
      <c r="J132" s="183"/>
      <c r="K132" s="183"/>
      <c r="L132" s="183"/>
      <c r="M132" s="183"/>
      <c r="N132" s="184"/>
    </row>
    <row r="133" spans="1:14">
      <c r="A133" s="23"/>
      <c r="B133" s="185"/>
      <c r="C133" s="186"/>
      <c r="D133" s="186"/>
      <c r="E133" s="186"/>
      <c r="F133" s="186"/>
      <c r="G133" s="186"/>
      <c r="H133" s="186"/>
      <c r="I133" s="186"/>
      <c r="J133" s="186"/>
      <c r="K133" s="186"/>
      <c r="L133" s="186"/>
      <c r="M133" s="186"/>
      <c r="N133" s="187"/>
    </row>
    <row r="134" spans="1:14">
      <c r="A134" s="23"/>
      <c r="B134" s="83"/>
      <c r="C134" s="84"/>
      <c r="D134" s="84"/>
      <c r="E134" s="84" t="s">
        <v>105</v>
      </c>
      <c r="F134" s="164"/>
      <c r="G134" s="164"/>
      <c r="H134" s="84"/>
      <c r="I134" s="84"/>
      <c r="J134" s="84"/>
      <c r="K134" s="84"/>
      <c r="L134" s="84"/>
      <c r="M134" s="84"/>
      <c r="N134" s="85"/>
    </row>
    <row r="135" spans="1:14">
      <c r="A135" s="23"/>
      <c r="B135" s="83"/>
      <c r="C135" s="84"/>
      <c r="D135" s="84"/>
      <c r="E135" s="188" t="s">
        <v>106</v>
      </c>
      <c r="F135" s="84"/>
      <c r="G135" s="84"/>
      <c r="H135" s="188"/>
      <c r="I135" s="188"/>
      <c r="J135" s="188"/>
      <c r="K135" s="84"/>
      <c r="L135" s="84"/>
      <c r="M135" s="84"/>
      <c r="N135" s="85"/>
    </row>
    <row r="136" spans="1:14">
      <c r="A136" s="23"/>
      <c r="B136" s="83"/>
      <c r="C136" s="84"/>
      <c r="D136" s="84"/>
      <c r="E136" s="189" t="s">
        <v>113</v>
      </c>
      <c r="F136" s="84"/>
      <c r="G136" s="84"/>
      <c r="H136" s="189"/>
      <c r="I136" s="189"/>
      <c r="J136" s="189"/>
      <c r="K136" s="84"/>
      <c r="L136" s="84"/>
      <c r="M136" s="84"/>
      <c r="N136" s="85"/>
    </row>
    <row r="137" spans="1:14">
      <c r="A137" s="23"/>
      <c r="B137" s="190"/>
      <c r="C137" s="186"/>
      <c r="D137" s="186"/>
      <c r="E137" s="84" t="s">
        <v>108</v>
      </c>
      <c r="F137" s="84"/>
      <c r="G137" s="84"/>
      <c r="H137" s="84"/>
      <c r="I137" s="84"/>
      <c r="J137" s="84"/>
      <c r="K137" s="186"/>
      <c r="L137" s="186"/>
      <c r="M137" s="186"/>
      <c r="N137" s="187"/>
    </row>
    <row r="138" spans="1:14" ht="12.75" customHeight="1">
      <c r="A138" s="23"/>
      <c r="B138" s="190"/>
      <c r="C138" s="186"/>
      <c r="D138" s="186"/>
      <c r="E138" s="186"/>
      <c r="F138" s="84"/>
      <c r="G138" s="84"/>
      <c r="H138" s="84"/>
      <c r="I138" s="84"/>
      <c r="J138" s="84"/>
      <c r="K138" s="186"/>
      <c r="L138" s="186"/>
      <c r="M138" s="186"/>
      <c r="N138" s="187"/>
    </row>
    <row r="139" spans="1:14" ht="24.75" customHeight="1">
      <c r="A139" s="17"/>
      <c r="B139" s="313" t="s">
        <v>114</v>
      </c>
      <c r="C139" s="314"/>
      <c r="D139" s="314"/>
      <c r="E139" s="314"/>
      <c r="F139" s="314"/>
      <c r="G139" s="314"/>
      <c r="H139" s="314"/>
      <c r="I139" s="314"/>
      <c r="J139" s="314"/>
      <c r="K139" s="314"/>
      <c r="L139" s="314"/>
      <c r="M139" s="314"/>
      <c r="N139" s="315"/>
    </row>
    <row r="140" spans="1:14" ht="7.5" customHeight="1" thickBot="1">
      <c r="A140" s="23"/>
      <c r="B140" s="191"/>
      <c r="C140" s="192"/>
      <c r="D140" s="192"/>
      <c r="E140" s="193"/>
      <c r="F140" s="193"/>
      <c r="G140" s="193"/>
      <c r="H140" s="193"/>
      <c r="I140" s="193"/>
      <c r="J140" s="194"/>
      <c r="K140" s="194"/>
      <c r="L140" s="194"/>
      <c r="M140" s="194"/>
      <c r="N140" s="195"/>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AC0BD"/>
    <pageSetUpPr fitToPage="1"/>
  </sheetPr>
  <dimension ref="A1:O140"/>
  <sheetViews>
    <sheetView showGridLines="0" showRowColHeaders="0" topLeftCell="A64" zoomScale="70" zoomScaleNormal="70" workbookViewId="0">
      <selection activeCell="N111" sqref="N111"/>
    </sheetView>
  </sheetViews>
  <sheetFormatPr baseColWidth="10" defaultColWidth="0" defaultRowHeight="14.25"/>
  <cols>
    <col min="1" max="1" width="3" style="196" customWidth="1"/>
    <col min="2" max="2" width="14.28515625" style="196" customWidth="1"/>
    <col min="3" max="3" width="11.5703125" style="196" customWidth="1"/>
    <col min="4" max="4" width="13.5703125" style="196" customWidth="1"/>
    <col min="5" max="5" width="12.5703125" style="196" customWidth="1"/>
    <col min="6" max="6" width="8" style="196" customWidth="1"/>
    <col min="7" max="7" width="5.42578125" style="196" customWidth="1"/>
    <col min="8" max="8" width="9.42578125" style="196" customWidth="1"/>
    <col min="9" max="9" width="14.5703125" style="196" customWidth="1"/>
    <col min="10" max="10" width="23.42578125" style="196" customWidth="1"/>
    <col min="11" max="11" width="15.28515625" style="196" customWidth="1"/>
    <col min="12" max="12" width="11.42578125" style="196" customWidth="1"/>
    <col min="13" max="13" width="12.85546875" style="196" customWidth="1"/>
    <col min="14" max="14" width="21.5703125" style="196" customWidth="1"/>
    <col min="15" max="15" width="4.42578125" style="18" customWidth="1"/>
    <col min="16" max="16384" width="9.42578125" style="18" hidden="1"/>
  </cols>
  <sheetData>
    <row r="1" spans="1:14" ht="13.9" customHeight="1">
      <c r="A1" s="17"/>
      <c r="B1" s="418"/>
      <c r="C1" s="421"/>
      <c r="D1" s="421"/>
      <c r="E1" s="421"/>
      <c r="F1" s="421"/>
      <c r="G1" s="421"/>
      <c r="H1" s="421"/>
      <c r="I1" s="421"/>
      <c r="J1" s="422"/>
      <c r="K1" s="423" t="s">
        <v>31</v>
      </c>
      <c r="L1" s="425" t="s">
        <v>32</v>
      </c>
      <c r="M1" s="426"/>
      <c r="N1" s="432"/>
    </row>
    <row r="2" spans="1:14" ht="14.25" customHeight="1">
      <c r="A2" s="17"/>
      <c r="B2" s="419"/>
      <c r="C2" s="435" t="s">
        <v>33</v>
      </c>
      <c r="D2" s="435"/>
      <c r="E2" s="435"/>
      <c r="F2" s="435"/>
      <c r="G2" s="435"/>
      <c r="H2" s="435"/>
      <c r="I2" s="435"/>
      <c r="J2" s="436"/>
      <c r="K2" s="424"/>
      <c r="L2" s="427"/>
      <c r="M2" s="428"/>
      <c r="N2" s="433"/>
    </row>
    <row r="3" spans="1:14" ht="17.45" customHeight="1">
      <c r="A3" s="17"/>
      <c r="B3" s="419"/>
      <c r="C3" s="437" t="s">
        <v>34</v>
      </c>
      <c r="D3" s="437"/>
      <c r="E3" s="437"/>
      <c r="F3" s="437"/>
      <c r="G3" s="437"/>
      <c r="H3" s="437"/>
      <c r="I3" s="437"/>
      <c r="J3" s="438"/>
      <c r="K3" s="439" t="s">
        <v>35</v>
      </c>
      <c r="L3" s="441">
        <v>2021</v>
      </c>
      <c r="M3" s="442"/>
      <c r="N3" s="433"/>
    </row>
    <row r="4" spans="1:14" ht="2.25" customHeight="1">
      <c r="A4" s="17"/>
      <c r="B4" s="419"/>
      <c r="C4" s="437"/>
      <c r="D4" s="437"/>
      <c r="E4" s="437"/>
      <c r="F4" s="437"/>
      <c r="G4" s="437"/>
      <c r="H4" s="437"/>
      <c r="I4" s="437"/>
      <c r="J4" s="438"/>
      <c r="K4" s="440"/>
      <c r="L4" s="427"/>
      <c r="M4" s="428"/>
      <c r="N4" s="433"/>
    </row>
    <row r="5" spans="1:14" ht="14.25" customHeight="1">
      <c r="A5" s="17"/>
      <c r="B5" s="419"/>
      <c r="C5" s="437" t="s">
        <v>36</v>
      </c>
      <c r="D5" s="437"/>
      <c r="E5" s="437"/>
      <c r="F5" s="437"/>
      <c r="G5" s="437"/>
      <c r="H5" s="437"/>
      <c r="I5" s="437"/>
      <c r="J5" s="438"/>
      <c r="K5" s="439" t="s">
        <v>37</v>
      </c>
      <c r="L5" s="444"/>
      <c r="M5" s="444"/>
      <c r="N5" s="433"/>
    </row>
    <row r="6" spans="1:14" ht="3.75" customHeight="1" thickBot="1">
      <c r="A6" s="17"/>
      <c r="B6" s="420"/>
      <c r="C6" s="446"/>
      <c r="D6" s="446"/>
      <c r="E6" s="446"/>
      <c r="F6" s="446"/>
      <c r="G6" s="446"/>
      <c r="H6" s="446"/>
      <c r="I6" s="446"/>
      <c r="J6" s="447"/>
      <c r="K6" s="443"/>
      <c r="L6" s="445"/>
      <c r="M6" s="445"/>
      <c r="N6" s="434"/>
    </row>
    <row r="7" spans="1:14" ht="3.75" customHeight="1" thickBot="1">
      <c r="A7" s="17"/>
      <c r="B7" s="19"/>
      <c r="C7" s="20"/>
      <c r="D7" s="20"/>
      <c r="E7" s="20"/>
      <c r="F7" s="20"/>
      <c r="G7" s="20"/>
      <c r="H7" s="20"/>
      <c r="I7" s="20"/>
      <c r="J7" s="20"/>
      <c r="K7" s="20"/>
      <c r="L7" s="21"/>
      <c r="M7" s="21"/>
      <c r="N7" s="22"/>
    </row>
    <row r="8" spans="1:14" ht="14.25" customHeight="1">
      <c r="A8" s="23"/>
      <c r="B8" s="24"/>
      <c r="C8" s="25"/>
      <c r="D8" s="25"/>
      <c r="E8" s="25"/>
      <c r="F8" s="412"/>
      <c r="G8" s="412"/>
      <c r="H8" s="412"/>
      <c r="I8" s="412"/>
      <c r="J8" s="25"/>
      <c r="K8" s="26" t="s">
        <v>38</v>
      </c>
      <c r="L8" s="27"/>
      <c r="M8" s="27"/>
      <c r="N8" s="28"/>
    </row>
    <row r="9" spans="1:14" ht="12" customHeight="1">
      <c r="A9" s="23"/>
      <c r="B9" s="29"/>
      <c r="C9" s="30"/>
      <c r="D9" s="30"/>
      <c r="E9" s="30"/>
      <c r="F9" s="413"/>
      <c r="G9" s="413"/>
      <c r="H9" s="413"/>
      <c r="I9" s="413"/>
      <c r="J9" s="30"/>
      <c r="K9" s="31"/>
      <c r="L9" s="32" t="s">
        <v>39</v>
      </c>
      <c r="M9" s="32" t="s">
        <v>40</v>
      </c>
      <c r="N9" s="33" t="s">
        <v>41</v>
      </c>
    </row>
    <row r="10" spans="1:14" ht="21.75" customHeight="1">
      <c r="A10" s="23"/>
      <c r="B10" s="414" t="s">
        <v>42</v>
      </c>
      <c r="C10" s="415"/>
      <c r="D10" s="415"/>
      <c r="E10" s="34" t="s">
        <v>43</v>
      </c>
      <c r="F10" s="416" t="s">
        <v>44</v>
      </c>
      <c r="G10" s="416"/>
      <c r="H10" s="417" t="s">
        <v>45</v>
      </c>
      <c r="I10" s="417"/>
      <c r="J10" s="30"/>
      <c r="K10" s="35"/>
      <c r="L10" s="32"/>
      <c r="M10" s="32"/>
      <c r="N10" s="33"/>
    </row>
    <row r="11" spans="1:14" ht="5.45" customHeight="1">
      <c r="A11" s="23"/>
      <c r="B11" s="36"/>
      <c r="C11" s="37"/>
      <c r="D11" s="37"/>
      <c r="E11" s="38"/>
      <c r="F11" s="30"/>
      <c r="G11" s="30"/>
      <c r="H11" s="39"/>
      <c r="I11" s="30"/>
      <c r="J11" s="30"/>
      <c r="K11" s="35"/>
      <c r="L11" s="32"/>
      <c r="M11" s="32"/>
      <c r="N11" s="33"/>
    </row>
    <row r="12" spans="1:14" ht="19.149999999999999" customHeight="1">
      <c r="A12" s="23"/>
      <c r="B12" s="404" t="s">
        <v>46</v>
      </c>
      <c r="C12" s="405"/>
      <c r="D12" s="405"/>
      <c r="E12" s="405"/>
      <c r="F12" s="30"/>
      <c r="G12" s="30"/>
      <c r="H12" s="30"/>
      <c r="I12" s="30"/>
      <c r="J12" s="30"/>
      <c r="K12" s="31"/>
      <c r="L12" s="32"/>
      <c r="M12" s="32"/>
      <c r="N12" s="33"/>
    </row>
    <row r="13" spans="1:14" ht="23.1" customHeight="1">
      <c r="A13" s="23"/>
      <c r="B13" s="406" t="s">
        <v>47</v>
      </c>
      <c r="C13" s="407"/>
      <c r="D13" s="407"/>
      <c r="E13" s="40" t="s">
        <v>48</v>
      </c>
      <c r="F13" s="40"/>
      <c r="G13" s="41"/>
      <c r="H13" s="408" t="s">
        <v>49</v>
      </c>
      <c r="I13" s="408"/>
      <c r="J13" s="42" t="s">
        <v>48</v>
      </c>
      <c r="K13" s="408" t="s">
        <v>50</v>
      </c>
      <c r="L13" s="408"/>
      <c r="M13" s="42" t="s">
        <v>48</v>
      </c>
      <c r="N13" s="43"/>
    </row>
    <row r="14" spans="1:14" ht="18" customHeight="1">
      <c r="A14" s="23"/>
      <c r="B14" s="44" t="s">
        <v>51</v>
      </c>
      <c r="C14" s="45"/>
      <c r="D14" s="409"/>
      <c r="E14" s="409"/>
      <c r="F14" s="46"/>
      <c r="G14" s="46"/>
      <c r="H14" s="45"/>
      <c r="I14" s="47"/>
      <c r="J14" s="48" t="s">
        <v>52</v>
      </c>
      <c r="K14" s="49"/>
      <c r="L14" s="46"/>
      <c r="M14" s="46"/>
      <c r="N14" s="50"/>
    </row>
    <row r="15" spans="1:14" ht="14.25" customHeight="1" thickBot="1">
      <c r="A15" s="23"/>
      <c r="B15" s="51"/>
      <c r="C15" s="52"/>
      <c r="D15" s="53"/>
      <c r="E15" s="53"/>
      <c r="F15" s="53"/>
      <c r="G15" s="53"/>
      <c r="H15" s="52"/>
      <c r="I15" s="53"/>
      <c r="J15" s="52"/>
      <c r="K15" s="53"/>
      <c r="L15" s="410"/>
      <c r="M15" s="410"/>
      <c r="N15" s="411"/>
    </row>
    <row r="16" spans="1:14" ht="8.4499999999999993" customHeight="1">
      <c r="A16" s="23"/>
      <c r="B16" s="54"/>
      <c r="C16" s="55"/>
      <c r="D16" s="55"/>
      <c r="E16" s="55"/>
      <c r="F16" s="55"/>
      <c r="G16" s="55"/>
      <c r="H16" s="55"/>
      <c r="I16" s="55"/>
      <c r="J16" s="55"/>
      <c r="K16" s="55"/>
      <c r="L16" s="55"/>
      <c r="M16" s="55"/>
      <c r="N16" s="56"/>
    </row>
    <row r="17" spans="1:14" s="64" customFormat="1" ht="18" customHeight="1">
      <c r="A17" s="57"/>
      <c r="B17" s="58" t="s">
        <v>53</v>
      </c>
      <c r="C17" s="59"/>
      <c r="D17" s="60" t="s">
        <v>54</v>
      </c>
      <c r="E17" s="61"/>
      <c r="F17" s="62"/>
      <c r="G17" s="62"/>
      <c r="H17" s="62"/>
      <c r="I17" s="62"/>
      <c r="J17" s="62"/>
      <c r="K17" s="62"/>
      <c r="L17" s="62"/>
      <c r="M17" s="62"/>
      <c r="N17" s="63"/>
    </row>
    <row r="18" spans="1:14" s="64" customFormat="1" ht="24" customHeight="1">
      <c r="A18" s="57"/>
      <c r="B18" s="65" t="s">
        <v>55</v>
      </c>
      <c r="C18" s="66"/>
      <c r="D18" s="67"/>
      <c r="E18" s="67"/>
      <c r="F18" s="67"/>
      <c r="G18" s="67"/>
      <c r="H18" s="67"/>
      <c r="I18" s="67"/>
      <c r="J18" s="67"/>
      <c r="K18" s="67"/>
      <c r="L18" s="67"/>
      <c r="M18" s="67"/>
      <c r="N18" s="63"/>
    </row>
    <row r="19" spans="1:14" s="64" customFormat="1" ht="20.25" customHeight="1">
      <c r="A19" s="57"/>
      <c r="B19" s="68"/>
      <c r="C19" s="66"/>
      <c r="D19" s="69"/>
      <c r="E19" s="67"/>
      <c r="F19" s="67"/>
      <c r="G19" s="67"/>
      <c r="H19" s="67"/>
      <c r="I19" s="67"/>
      <c r="J19" s="67"/>
      <c r="K19" s="67"/>
      <c r="L19" s="67"/>
      <c r="M19" s="67"/>
      <c r="N19" s="63"/>
    </row>
    <row r="20" spans="1:14" s="64" customFormat="1" ht="11.25" customHeight="1">
      <c r="A20" s="57"/>
      <c r="B20" s="68"/>
      <c r="C20" s="66"/>
      <c r="D20" s="70"/>
      <c r="E20" s="70"/>
      <c r="F20" s="70"/>
      <c r="G20" s="70"/>
      <c r="H20" s="70"/>
      <c r="I20" s="70"/>
      <c r="J20" s="70"/>
      <c r="K20" s="70"/>
      <c r="L20" s="70"/>
      <c r="M20" s="70"/>
      <c r="N20" s="71"/>
    </row>
    <row r="21" spans="1:14" s="64" customFormat="1">
      <c r="A21" s="57"/>
      <c r="B21" s="68" t="s">
        <v>56</v>
      </c>
      <c r="C21" s="72"/>
      <c r="D21" s="67"/>
      <c r="E21" s="67"/>
      <c r="F21" s="67"/>
      <c r="G21" s="67"/>
      <c r="H21" s="67"/>
      <c r="I21" s="61"/>
      <c r="J21" s="73" t="s">
        <v>57</v>
      </c>
      <c r="K21" s="67"/>
      <c r="L21" s="67"/>
      <c r="M21" s="67"/>
      <c r="N21" s="71"/>
    </row>
    <row r="22" spans="1:14" s="64" customFormat="1">
      <c r="A22" s="57"/>
      <c r="B22" s="68"/>
      <c r="C22" s="66"/>
      <c r="D22" s="70"/>
      <c r="E22" s="70"/>
      <c r="F22" s="70"/>
      <c r="G22" s="70"/>
      <c r="H22" s="70"/>
      <c r="I22" s="70"/>
      <c r="J22" s="70"/>
      <c r="K22" s="70"/>
      <c r="L22" s="70"/>
      <c r="M22" s="70"/>
      <c r="N22" s="71"/>
    </row>
    <row r="23" spans="1:14" s="64" customFormat="1">
      <c r="A23" s="57"/>
      <c r="B23" s="68" t="s">
        <v>58</v>
      </c>
      <c r="C23" s="72"/>
      <c r="D23" s="67"/>
      <c r="E23" s="67"/>
      <c r="F23" s="67"/>
      <c r="G23" s="67"/>
      <c r="H23" s="67"/>
      <c r="I23" s="67"/>
      <c r="J23" s="67"/>
      <c r="K23" s="67"/>
      <c r="L23" s="67"/>
      <c r="M23" s="67"/>
      <c r="N23" s="74"/>
    </row>
    <row r="24" spans="1:14" s="64" customFormat="1">
      <c r="A24" s="57"/>
      <c r="B24" s="68"/>
      <c r="C24" s="66"/>
      <c r="D24" s="70"/>
      <c r="E24" s="70"/>
      <c r="F24" s="70"/>
      <c r="G24" s="70"/>
      <c r="H24" s="70"/>
      <c r="I24" s="70"/>
      <c r="J24" s="70"/>
      <c r="K24" s="70"/>
      <c r="L24" s="70"/>
      <c r="M24" s="70"/>
      <c r="N24" s="71"/>
    </row>
    <row r="25" spans="1:14" s="64" customFormat="1">
      <c r="A25" s="57"/>
      <c r="B25" s="68" t="s">
        <v>59</v>
      </c>
      <c r="C25" s="72"/>
      <c r="D25" s="67"/>
      <c r="E25" s="67"/>
      <c r="F25" s="67"/>
      <c r="G25" s="67"/>
      <c r="H25" s="67"/>
      <c r="I25" s="67"/>
      <c r="J25" s="67"/>
      <c r="K25" s="75" t="s">
        <v>53</v>
      </c>
      <c r="L25" s="76"/>
      <c r="M25" s="77" t="s">
        <v>54</v>
      </c>
      <c r="N25" s="78" t="s">
        <v>60</v>
      </c>
    </row>
    <row r="26" spans="1:14" s="64" customFormat="1" ht="12" customHeight="1">
      <c r="A26" s="57"/>
      <c r="B26" s="68"/>
      <c r="C26" s="66"/>
      <c r="D26" s="70"/>
      <c r="E26" s="70"/>
      <c r="F26" s="70"/>
      <c r="G26" s="70"/>
      <c r="H26" s="70"/>
      <c r="I26" s="70"/>
      <c r="J26" s="70"/>
      <c r="K26" s="70"/>
      <c r="L26" s="70"/>
      <c r="M26" s="70"/>
      <c r="N26" s="71"/>
    </row>
    <row r="27" spans="1:14" s="64" customFormat="1">
      <c r="A27" s="57"/>
      <c r="B27" s="68" t="s">
        <v>61</v>
      </c>
      <c r="C27" s="66"/>
      <c r="D27" s="70"/>
      <c r="E27" s="70"/>
      <c r="F27" s="70"/>
      <c r="G27" s="70"/>
      <c r="H27" s="61"/>
      <c r="I27" s="79" t="s">
        <v>62</v>
      </c>
      <c r="J27" s="79" t="s">
        <v>62</v>
      </c>
      <c r="K27" s="62"/>
      <c r="L27" s="70"/>
      <c r="M27" s="70"/>
      <c r="N27" s="71"/>
    </row>
    <row r="28" spans="1:14" s="64" customFormat="1">
      <c r="A28" s="57"/>
      <c r="B28" s="68"/>
      <c r="C28" s="66"/>
      <c r="D28" s="70"/>
      <c r="E28" s="70"/>
      <c r="F28" s="62" t="s">
        <v>63</v>
      </c>
      <c r="G28" s="80"/>
      <c r="H28" s="81" t="s">
        <v>39</v>
      </c>
      <c r="I28" s="81" t="s">
        <v>40</v>
      </c>
      <c r="J28" s="82" t="s">
        <v>41</v>
      </c>
      <c r="K28" s="62"/>
      <c r="L28" s="70"/>
      <c r="M28" s="70"/>
      <c r="N28" s="71"/>
    </row>
    <row r="29" spans="1:14" ht="4.5" customHeight="1" thickBot="1">
      <c r="A29" s="23"/>
      <c r="B29" s="83"/>
      <c r="C29" s="84"/>
      <c r="D29" s="84"/>
      <c r="E29" s="84"/>
      <c r="F29" s="84"/>
      <c r="G29" s="84"/>
      <c r="H29" s="84"/>
      <c r="I29" s="84"/>
      <c r="J29" s="84"/>
      <c r="K29" s="84"/>
      <c r="L29" s="84"/>
      <c r="M29" s="84"/>
      <c r="N29" s="85"/>
    </row>
    <row r="30" spans="1:14" s="64" customFormat="1" ht="25.5" customHeight="1" thickBot="1">
      <c r="A30" s="86"/>
      <c r="B30" s="429" t="s">
        <v>64</v>
      </c>
      <c r="C30" s="429"/>
      <c r="D30" s="429"/>
      <c r="E30" s="429"/>
      <c r="F30" s="429"/>
      <c r="G30" s="429"/>
      <c r="H30" s="429"/>
      <c r="I30" s="429"/>
      <c r="J30" s="429"/>
      <c r="K30" s="429"/>
      <c r="L30" s="429"/>
      <c r="M30" s="429"/>
      <c r="N30" s="479"/>
    </row>
    <row r="31" spans="1:14" ht="5.25" customHeight="1" thickBot="1">
      <c r="A31" s="17"/>
      <c r="B31" s="87"/>
      <c r="C31" s="88"/>
      <c r="D31" s="88"/>
      <c r="E31" s="88"/>
      <c r="F31" s="88"/>
      <c r="G31" s="88"/>
      <c r="H31" s="88"/>
      <c r="I31" s="88"/>
      <c r="J31" s="88"/>
      <c r="K31" s="88"/>
      <c r="L31" s="88"/>
      <c r="M31" s="88"/>
      <c r="N31" s="89"/>
    </row>
    <row r="32" spans="1:14" ht="25.5" customHeight="1">
      <c r="A32" s="17"/>
      <c r="B32" s="90" t="s">
        <v>65</v>
      </c>
      <c r="C32" s="362" t="s">
        <v>3</v>
      </c>
      <c r="D32" s="362"/>
      <c r="E32" s="362"/>
      <c r="F32" s="362"/>
      <c r="G32" s="362"/>
      <c r="H32" s="362"/>
      <c r="I32" s="362"/>
      <c r="J32" s="401" t="s">
        <v>66</v>
      </c>
      <c r="K32" s="401"/>
      <c r="L32" s="402" t="s">
        <v>4</v>
      </c>
      <c r="M32" s="402"/>
      <c r="N32" s="91" t="s">
        <v>5</v>
      </c>
    </row>
    <row r="33" spans="1:14" ht="33" customHeight="1" thickBot="1">
      <c r="A33" s="23"/>
      <c r="B33" s="92" t="s">
        <v>172</v>
      </c>
      <c r="C33" s="403" t="s">
        <v>29</v>
      </c>
      <c r="D33" s="403"/>
      <c r="E33" s="403"/>
      <c r="F33" s="403"/>
      <c r="G33" s="403"/>
      <c r="H33" s="403"/>
      <c r="I33" s="403"/>
      <c r="J33" s="403"/>
      <c r="K33" s="403"/>
      <c r="L33" s="403" t="s">
        <v>30</v>
      </c>
      <c r="M33" s="403"/>
      <c r="N33" s="93"/>
    </row>
    <row r="34" spans="1:14" ht="4.5" customHeight="1">
      <c r="A34" s="17"/>
      <c r="B34" s="94"/>
      <c r="C34" s="95"/>
      <c r="D34" s="95"/>
      <c r="E34" s="95"/>
      <c r="F34" s="95"/>
      <c r="G34" s="95"/>
      <c r="H34" s="95"/>
      <c r="I34" s="95"/>
      <c r="J34" s="95"/>
      <c r="K34" s="95"/>
      <c r="L34" s="95"/>
      <c r="M34" s="95"/>
      <c r="N34" s="96"/>
    </row>
    <row r="35" spans="1:14" ht="19.899999999999999" customHeight="1">
      <c r="A35" s="17"/>
      <c r="B35" s="336" t="s">
        <v>67</v>
      </c>
      <c r="C35" s="337"/>
      <c r="D35" s="337"/>
      <c r="E35" s="337"/>
      <c r="F35" s="337"/>
      <c r="G35" s="337"/>
      <c r="H35" s="337"/>
      <c r="I35" s="337"/>
      <c r="J35" s="337"/>
      <c r="K35" s="337"/>
      <c r="L35" s="337"/>
      <c r="M35" s="337"/>
      <c r="N35" s="338"/>
    </row>
    <row r="36" spans="1:14" ht="5.25" customHeight="1" thickBot="1">
      <c r="A36" s="17"/>
      <c r="B36" s="398"/>
      <c r="C36" s="477"/>
      <c r="D36" s="477"/>
      <c r="E36" s="477"/>
      <c r="F36" s="477"/>
      <c r="G36" s="477"/>
      <c r="H36" s="477"/>
      <c r="I36" s="477"/>
      <c r="J36" s="477"/>
      <c r="K36" s="477"/>
      <c r="L36" s="477"/>
      <c r="M36" s="477"/>
      <c r="N36" s="478"/>
    </row>
    <row r="37" spans="1:14" ht="21" customHeight="1">
      <c r="A37" s="17"/>
      <c r="B37" s="97" t="s">
        <v>31</v>
      </c>
      <c r="C37" s="362" t="s">
        <v>3</v>
      </c>
      <c r="D37" s="362"/>
      <c r="E37" s="362"/>
      <c r="F37" s="362"/>
      <c r="G37" s="362"/>
      <c r="H37" s="362"/>
      <c r="I37" s="362"/>
      <c r="J37" s="98" t="s">
        <v>68</v>
      </c>
      <c r="K37" s="98" t="s">
        <v>69</v>
      </c>
      <c r="L37" s="362" t="s">
        <v>70</v>
      </c>
      <c r="M37" s="362"/>
      <c r="N37" s="99" t="s">
        <v>71</v>
      </c>
    </row>
    <row r="38" spans="1:14">
      <c r="A38" s="226"/>
      <c r="B38" s="100" t="s">
        <v>173</v>
      </c>
      <c r="C38" s="391" t="s">
        <v>174</v>
      </c>
      <c r="D38" s="391"/>
      <c r="E38" s="391"/>
      <c r="F38" s="391"/>
      <c r="G38" s="391"/>
      <c r="H38" s="391"/>
      <c r="I38" s="391"/>
      <c r="J38" s="101"/>
      <c r="K38" s="102">
        <v>2352.2685376336358</v>
      </c>
      <c r="L38" s="397">
        <f>1/3</f>
        <v>0.33333333333333331</v>
      </c>
      <c r="M38" s="397"/>
      <c r="N38" s="103">
        <f>K38*L38</f>
        <v>784.08951254454519</v>
      </c>
    </row>
    <row r="39" spans="1:14" ht="28.5" customHeight="1">
      <c r="A39" s="226"/>
      <c r="B39" s="104" t="s">
        <v>175</v>
      </c>
      <c r="C39" s="385" t="s">
        <v>176</v>
      </c>
      <c r="D39" s="385"/>
      <c r="E39" s="385"/>
      <c r="F39" s="385"/>
      <c r="G39" s="385"/>
      <c r="H39" s="385"/>
      <c r="I39" s="385"/>
      <c r="J39" s="105"/>
      <c r="K39" s="106">
        <v>80190.972873873761</v>
      </c>
      <c r="L39" s="397">
        <f>1/3</f>
        <v>0.33333333333333331</v>
      </c>
      <c r="M39" s="397"/>
      <c r="N39" s="103">
        <f t="shared" ref="N39:N51" si="0">K39*L39</f>
        <v>26730.324291291254</v>
      </c>
    </row>
    <row r="40" spans="1:14">
      <c r="A40" s="226"/>
      <c r="B40" s="104"/>
      <c r="C40" s="385"/>
      <c r="D40" s="385"/>
      <c r="E40" s="385"/>
      <c r="F40" s="385"/>
      <c r="G40" s="385"/>
      <c r="H40" s="385"/>
      <c r="I40" s="385"/>
      <c r="J40" s="105"/>
      <c r="K40" s="106"/>
      <c r="L40" s="395"/>
      <c r="M40" s="395"/>
      <c r="N40" s="103">
        <f t="shared" si="0"/>
        <v>0</v>
      </c>
    </row>
    <row r="41" spans="1:14">
      <c r="A41" s="226"/>
      <c r="B41" s="104"/>
      <c r="C41" s="385"/>
      <c r="D41" s="385"/>
      <c r="E41" s="385"/>
      <c r="F41" s="385"/>
      <c r="G41" s="385"/>
      <c r="H41" s="385"/>
      <c r="I41" s="385"/>
      <c r="J41" s="105"/>
      <c r="K41" s="106"/>
      <c r="L41" s="395"/>
      <c r="M41" s="395"/>
      <c r="N41" s="103">
        <f t="shared" si="0"/>
        <v>0</v>
      </c>
    </row>
    <row r="42" spans="1:14">
      <c r="A42" s="226"/>
      <c r="B42" s="104"/>
      <c r="C42" s="385"/>
      <c r="D42" s="385"/>
      <c r="E42" s="385"/>
      <c r="F42" s="385"/>
      <c r="G42" s="385"/>
      <c r="H42" s="385"/>
      <c r="I42" s="385"/>
      <c r="J42" s="105"/>
      <c r="K42" s="106"/>
      <c r="L42" s="395"/>
      <c r="M42" s="395"/>
      <c r="N42" s="103">
        <f t="shared" si="0"/>
        <v>0</v>
      </c>
    </row>
    <row r="43" spans="1:14">
      <c r="A43" s="226"/>
      <c r="B43" s="104"/>
      <c r="C43" s="385"/>
      <c r="D43" s="385"/>
      <c r="E43" s="385"/>
      <c r="F43" s="385"/>
      <c r="G43" s="385"/>
      <c r="H43" s="385"/>
      <c r="I43" s="385"/>
      <c r="J43" s="105"/>
      <c r="K43" s="106"/>
      <c r="L43" s="395"/>
      <c r="M43" s="395"/>
      <c r="N43" s="103">
        <f t="shared" si="0"/>
        <v>0</v>
      </c>
    </row>
    <row r="44" spans="1:14">
      <c r="A44" s="226"/>
      <c r="B44" s="104"/>
      <c r="C44" s="385"/>
      <c r="D44" s="385"/>
      <c r="E44" s="385"/>
      <c r="F44" s="385"/>
      <c r="G44" s="385"/>
      <c r="H44" s="385"/>
      <c r="I44" s="385"/>
      <c r="J44" s="105"/>
      <c r="K44" s="106"/>
      <c r="L44" s="395"/>
      <c r="M44" s="395"/>
      <c r="N44" s="103">
        <f t="shared" si="0"/>
        <v>0</v>
      </c>
    </row>
    <row r="45" spans="1:14">
      <c r="A45" s="226"/>
      <c r="B45" s="104"/>
      <c r="C45" s="385"/>
      <c r="D45" s="385"/>
      <c r="E45" s="385"/>
      <c r="F45" s="385"/>
      <c r="G45" s="385"/>
      <c r="H45" s="385"/>
      <c r="I45" s="385"/>
      <c r="J45" s="105"/>
      <c r="K45" s="106"/>
      <c r="L45" s="395"/>
      <c r="M45" s="395"/>
      <c r="N45" s="103">
        <f t="shared" si="0"/>
        <v>0</v>
      </c>
    </row>
    <row r="46" spans="1:14">
      <c r="A46" s="226"/>
      <c r="B46" s="104"/>
      <c r="C46" s="385"/>
      <c r="D46" s="385"/>
      <c r="E46" s="385"/>
      <c r="F46" s="385"/>
      <c r="G46" s="385"/>
      <c r="H46" s="385"/>
      <c r="I46" s="385"/>
      <c r="J46" s="105"/>
      <c r="K46" s="106"/>
      <c r="L46" s="395"/>
      <c r="M46" s="395"/>
      <c r="N46" s="103">
        <f t="shared" si="0"/>
        <v>0</v>
      </c>
    </row>
    <row r="47" spans="1:14">
      <c r="A47" s="226"/>
      <c r="B47" s="104"/>
      <c r="C47" s="385"/>
      <c r="D47" s="385"/>
      <c r="E47" s="385"/>
      <c r="F47" s="385"/>
      <c r="G47" s="385"/>
      <c r="H47" s="385"/>
      <c r="I47" s="385"/>
      <c r="J47" s="105"/>
      <c r="K47" s="106"/>
      <c r="L47" s="395"/>
      <c r="M47" s="395"/>
      <c r="N47" s="103">
        <f t="shared" si="0"/>
        <v>0</v>
      </c>
    </row>
    <row r="48" spans="1:14">
      <c r="A48" s="226"/>
      <c r="B48" s="104"/>
      <c r="C48" s="385"/>
      <c r="D48" s="385"/>
      <c r="E48" s="385"/>
      <c r="F48" s="385"/>
      <c r="G48" s="385"/>
      <c r="H48" s="385"/>
      <c r="I48" s="385"/>
      <c r="J48" s="105"/>
      <c r="K48" s="106"/>
      <c r="L48" s="395"/>
      <c r="M48" s="395"/>
      <c r="N48" s="103">
        <f t="shared" si="0"/>
        <v>0</v>
      </c>
    </row>
    <row r="49" spans="1:14">
      <c r="A49" s="23"/>
      <c r="B49" s="104"/>
      <c r="C49" s="385"/>
      <c r="D49" s="385"/>
      <c r="E49" s="385"/>
      <c r="F49" s="385"/>
      <c r="G49" s="385"/>
      <c r="H49" s="385"/>
      <c r="I49" s="385"/>
      <c r="J49" s="105"/>
      <c r="K49" s="106"/>
      <c r="L49" s="395"/>
      <c r="M49" s="395"/>
      <c r="N49" s="103">
        <f t="shared" si="0"/>
        <v>0</v>
      </c>
    </row>
    <row r="50" spans="1:14">
      <c r="A50" s="23"/>
      <c r="B50" s="104"/>
      <c r="C50" s="385"/>
      <c r="D50" s="385"/>
      <c r="E50" s="385"/>
      <c r="F50" s="385"/>
      <c r="G50" s="385"/>
      <c r="H50" s="385"/>
      <c r="I50" s="385"/>
      <c r="J50" s="105"/>
      <c r="K50" s="106"/>
      <c r="L50" s="395"/>
      <c r="M50" s="395"/>
      <c r="N50" s="103">
        <f t="shared" si="0"/>
        <v>0</v>
      </c>
    </row>
    <row r="51" spans="1:14">
      <c r="A51" s="23"/>
      <c r="B51" s="107"/>
      <c r="C51" s="385"/>
      <c r="D51" s="385"/>
      <c r="E51" s="385"/>
      <c r="F51" s="385"/>
      <c r="G51" s="385"/>
      <c r="H51" s="385"/>
      <c r="I51" s="385"/>
      <c r="J51" s="105"/>
      <c r="K51" s="106"/>
      <c r="L51" s="395"/>
      <c r="M51" s="395"/>
      <c r="N51" s="103">
        <f t="shared" si="0"/>
        <v>0</v>
      </c>
    </row>
    <row r="52" spans="1:14" ht="15.75" customHeight="1" thickBot="1">
      <c r="A52" s="23"/>
      <c r="B52" s="108"/>
      <c r="C52" s="461" t="s">
        <v>75</v>
      </c>
      <c r="D52" s="461"/>
      <c r="E52" s="461"/>
      <c r="F52" s="461"/>
      <c r="G52" s="461"/>
      <c r="H52" s="461"/>
      <c r="I52" s="461"/>
      <c r="J52" s="109"/>
      <c r="K52" s="110"/>
      <c r="L52" s="396">
        <v>0.1</v>
      </c>
      <c r="M52" s="396"/>
      <c r="N52" s="201">
        <f>L52*N98</f>
        <v>2592.2181802474997</v>
      </c>
    </row>
    <row r="53" spans="1:14" ht="15" thickBot="1">
      <c r="A53" s="17"/>
      <c r="B53" s="372" t="s">
        <v>76</v>
      </c>
      <c r="C53" s="372"/>
      <c r="D53" s="372"/>
      <c r="E53" s="372"/>
      <c r="F53" s="372"/>
      <c r="G53" s="372"/>
      <c r="H53" s="372"/>
      <c r="I53" s="372"/>
      <c r="J53" s="372"/>
      <c r="K53" s="372"/>
      <c r="L53" s="372"/>
      <c r="M53" s="372"/>
      <c r="N53" s="112">
        <f>SUM(N38:N52)</f>
        <v>30106.631984083298</v>
      </c>
    </row>
    <row r="54" spans="1:14" ht="3" customHeight="1">
      <c r="A54" s="17"/>
      <c r="B54" s="113"/>
      <c r="C54" s="88"/>
      <c r="D54" s="88"/>
      <c r="E54" s="88"/>
      <c r="F54" s="88"/>
      <c r="G54" s="88"/>
      <c r="H54" s="88"/>
      <c r="I54" s="88"/>
      <c r="J54" s="88"/>
      <c r="K54" s="88"/>
      <c r="L54" s="88"/>
      <c r="M54" s="88"/>
      <c r="N54" s="89"/>
    </row>
    <row r="55" spans="1:14" ht="19.899999999999999" customHeight="1">
      <c r="A55" s="17"/>
      <c r="B55" s="378" t="s">
        <v>77</v>
      </c>
      <c r="C55" s="379"/>
      <c r="D55" s="379"/>
      <c r="E55" s="379"/>
      <c r="F55" s="379"/>
      <c r="G55" s="379"/>
      <c r="H55" s="379"/>
      <c r="I55" s="379"/>
      <c r="J55" s="379"/>
      <c r="K55" s="379"/>
      <c r="L55" s="379"/>
      <c r="M55" s="379"/>
      <c r="N55" s="380"/>
    </row>
    <row r="56" spans="1:14" ht="6.75" customHeight="1" thickBot="1">
      <c r="A56" s="17"/>
      <c r="B56" s="388"/>
      <c r="C56" s="388"/>
      <c r="D56" s="388"/>
      <c r="E56" s="388"/>
      <c r="F56" s="388"/>
      <c r="G56" s="388"/>
      <c r="H56" s="388"/>
      <c r="I56" s="388"/>
      <c r="J56" s="388"/>
      <c r="K56" s="388"/>
      <c r="L56" s="388"/>
      <c r="M56" s="388"/>
      <c r="N56" s="476"/>
    </row>
    <row r="57" spans="1:14" ht="21" customHeight="1">
      <c r="A57" s="17"/>
      <c r="B57" s="97" t="s">
        <v>31</v>
      </c>
      <c r="C57" s="362" t="s">
        <v>3</v>
      </c>
      <c r="D57" s="362"/>
      <c r="E57" s="362"/>
      <c r="F57" s="362"/>
      <c r="G57" s="362"/>
      <c r="H57" s="362"/>
      <c r="I57" s="362"/>
      <c r="J57" s="98" t="s">
        <v>4</v>
      </c>
      <c r="K57" s="98" t="s">
        <v>5</v>
      </c>
      <c r="L57" s="362" t="s">
        <v>78</v>
      </c>
      <c r="M57" s="362"/>
      <c r="N57" s="99" t="s">
        <v>71</v>
      </c>
    </row>
    <row r="58" spans="1:14" ht="14.1" customHeight="1">
      <c r="A58" s="225"/>
      <c r="B58" s="100" t="s">
        <v>177</v>
      </c>
      <c r="C58" s="391" t="s">
        <v>178</v>
      </c>
      <c r="D58" s="391"/>
      <c r="E58" s="391"/>
      <c r="F58" s="391"/>
      <c r="G58" s="391"/>
      <c r="H58" s="391"/>
      <c r="I58" s="391"/>
      <c r="J58" s="114" t="s">
        <v>12</v>
      </c>
      <c r="K58" s="115">
        <v>0.03</v>
      </c>
      <c r="L58" s="468">
        <f>VLOOKUP(B58,[46]MATERIALES!$C$6:$F$373,4,0)</f>
        <v>314940.54609876598</v>
      </c>
      <c r="M58" s="469"/>
      <c r="N58" s="103">
        <f>K58*L58</f>
        <v>9448.216382962979</v>
      </c>
    </row>
    <row r="59" spans="1:14">
      <c r="A59" s="225"/>
      <c r="B59" s="104" t="s">
        <v>179</v>
      </c>
      <c r="C59" s="385" t="s">
        <v>180</v>
      </c>
      <c r="D59" s="385"/>
      <c r="E59" s="385"/>
      <c r="F59" s="385"/>
      <c r="G59" s="385"/>
      <c r="H59" s="385"/>
      <c r="I59" s="385"/>
      <c r="J59" s="116" t="s">
        <v>30</v>
      </c>
      <c r="K59" s="117">
        <v>1</v>
      </c>
      <c r="L59" s="465">
        <f>VLOOKUP(B59,[46]MATERIALES!$C$6:$F$373,4,0)</f>
        <v>575051.18200805131</v>
      </c>
      <c r="M59" s="466"/>
      <c r="N59" s="103">
        <f t="shared" ref="N59:N72" si="1">K59*L59</f>
        <v>575051.18200805131</v>
      </c>
    </row>
    <row r="60" spans="1:14">
      <c r="A60" s="225"/>
      <c r="B60" s="104" t="s">
        <v>196</v>
      </c>
      <c r="C60" s="385" t="s">
        <v>195</v>
      </c>
      <c r="D60" s="385"/>
      <c r="E60" s="385"/>
      <c r="F60" s="385"/>
      <c r="G60" s="385"/>
      <c r="H60" s="385"/>
      <c r="I60" s="385"/>
      <c r="J60" s="114" t="s">
        <v>12</v>
      </c>
      <c r="K60" s="117">
        <v>0.46</v>
      </c>
      <c r="L60" s="465">
        <f>1.0562*26188.7578075917</f>
        <v>27660.565996378355</v>
      </c>
      <c r="M60" s="466"/>
      <c r="N60" s="103">
        <f t="shared" si="1"/>
        <v>12723.860358334045</v>
      </c>
    </row>
    <row r="61" spans="1:14">
      <c r="A61" s="225"/>
      <c r="B61" s="104"/>
      <c r="C61" s="385"/>
      <c r="D61" s="385"/>
      <c r="E61" s="385"/>
      <c r="F61" s="385"/>
      <c r="G61" s="385"/>
      <c r="H61" s="385"/>
      <c r="I61" s="385"/>
      <c r="J61" s="116"/>
      <c r="K61" s="117"/>
      <c r="L61" s="465"/>
      <c r="M61" s="466"/>
      <c r="N61" s="103">
        <f t="shared" si="1"/>
        <v>0</v>
      </c>
    </row>
    <row r="62" spans="1:14">
      <c r="A62" s="225"/>
      <c r="B62" s="104"/>
      <c r="C62" s="385"/>
      <c r="D62" s="385"/>
      <c r="E62" s="385"/>
      <c r="F62" s="385"/>
      <c r="G62" s="385"/>
      <c r="H62" s="385"/>
      <c r="I62" s="385"/>
      <c r="J62" s="116"/>
      <c r="K62" s="117"/>
      <c r="L62" s="465"/>
      <c r="M62" s="466"/>
      <c r="N62" s="103">
        <f t="shared" si="1"/>
        <v>0</v>
      </c>
    </row>
    <row r="63" spans="1:14">
      <c r="A63" s="225"/>
      <c r="B63" s="104"/>
      <c r="C63" s="385"/>
      <c r="D63" s="385"/>
      <c r="E63" s="385"/>
      <c r="F63" s="385"/>
      <c r="G63" s="385"/>
      <c r="H63" s="385"/>
      <c r="I63" s="385"/>
      <c r="J63" s="116"/>
      <c r="K63" s="117"/>
      <c r="L63" s="465"/>
      <c r="M63" s="466"/>
      <c r="N63" s="103">
        <f t="shared" si="1"/>
        <v>0</v>
      </c>
    </row>
    <row r="64" spans="1:14">
      <c r="A64" s="225"/>
      <c r="B64" s="104"/>
      <c r="C64" s="385"/>
      <c r="D64" s="385"/>
      <c r="E64" s="385"/>
      <c r="F64" s="385"/>
      <c r="G64" s="385"/>
      <c r="H64" s="385"/>
      <c r="I64" s="385"/>
      <c r="J64" s="116"/>
      <c r="K64" s="117"/>
      <c r="L64" s="465"/>
      <c r="M64" s="466"/>
      <c r="N64" s="103">
        <f t="shared" si="1"/>
        <v>0</v>
      </c>
    </row>
    <row r="65" spans="1:14">
      <c r="A65" s="225"/>
      <c r="B65" s="104"/>
      <c r="C65" s="385"/>
      <c r="D65" s="385"/>
      <c r="E65" s="385"/>
      <c r="F65" s="385"/>
      <c r="G65" s="385"/>
      <c r="H65" s="385"/>
      <c r="I65" s="385"/>
      <c r="J65" s="116"/>
      <c r="K65" s="117"/>
      <c r="L65" s="465"/>
      <c r="M65" s="466"/>
      <c r="N65" s="103">
        <f t="shared" si="1"/>
        <v>0</v>
      </c>
    </row>
    <row r="66" spans="1:14">
      <c r="A66" s="225"/>
      <c r="B66" s="104"/>
      <c r="C66" s="385"/>
      <c r="D66" s="385"/>
      <c r="E66" s="385"/>
      <c r="F66" s="385"/>
      <c r="G66" s="385"/>
      <c r="H66" s="385"/>
      <c r="I66" s="385"/>
      <c r="J66" s="116"/>
      <c r="K66" s="117"/>
      <c r="L66" s="465"/>
      <c r="M66" s="466"/>
      <c r="N66" s="103">
        <f t="shared" si="1"/>
        <v>0</v>
      </c>
    </row>
    <row r="67" spans="1:14">
      <c r="A67" s="225"/>
      <c r="B67" s="104"/>
      <c r="C67" s="385"/>
      <c r="D67" s="385"/>
      <c r="E67" s="385"/>
      <c r="F67" s="385"/>
      <c r="G67" s="385"/>
      <c r="H67" s="385"/>
      <c r="I67" s="385"/>
      <c r="J67" s="116"/>
      <c r="K67" s="117"/>
      <c r="L67" s="465"/>
      <c r="M67" s="466"/>
      <c r="N67" s="103">
        <f t="shared" si="1"/>
        <v>0</v>
      </c>
    </row>
    <row r="68" spans="1:14">
      <c r="A68" s="225"/>
      <c r="B68" s="104"/>
      <c r="C68" s="385"/>
      <c r="D68" s="385"/>
      <c r="E68" s="385"/>
      <c r="F68" s="385"/>
      <c r="G68" s="385"/>
      <c r="H68" s="385"/>
      <c r="I68" s="385"/>
      <c r="J68" s="116"/>
      <c r="K68" s="117"/>
      <c r="L68" s="465"/>
      <c r="M68" s="466"/>
      <c r="N68" s="103">
        <f t="shared" si="1"/>
        <v>0</v>
      </c>
    </row>
    <row r="69" spans="1:14">
      <c r="A69" s="225"/>
      <c r="B69" s="104"/>
      <c r="C69" s="385"/>
      <c r="D69" s="385"/>
      <c r="E69" s="385"/>
      <c r="F69" s="385"/>
      <c r="G69" s="385"/>
      <c r="H69" s="385"/>
      <c r="I69" s="385"/>
      <c r="J69" s="116"/>
      <c r="K69" s="117"/>
      <c r="L69" s="465"/>
      <c r="M69" s="466"/>
      <c r="N69" s="103">
        <f t="shared" si="1"/>
        <v>0</v>
      </c>
    </row>
    <row r="70" spans="1:14">
      <c r="A70" s="225"/>
      <c r="B70" s="104"/>
      <c r="C70" s="385"/>
      <c r="D70" s="385"/>
      <c r="E70" s="385"/>
      <c r="F70" s="385"/>
      <c r="G70" s="385"/>
      <c r="H70" s="385"/>
      <c r="I70" s="385"/>
      <c r="J70" s="116"/>
      <c r="K70" s="117"/>
      <c r="L70" s="465"/>
      <c r="M70" s="466"/>
      <c r="N70" s="103">
        <f t="shared" si="1"/>
        <v>0</v>
      </c>
    </row>
    <row r="71" spans="1:14">
      <c r="A71" s="225"/>
      <c r="B71" s="104"/>
      <c r="C71" s="385"/>
      <c r="D71" s="385"/>
      <c r="E71" s="385"/>
      <c r="F71" s="385"/>
      <c r="G71" s="385"/>
      <c r="H71" s="385"/>
      <c r="I71" s="385"/>
      <c r="J71" s="116"/>
      <c r="K71" s="117"/>
      <c r="L71" s="465"/>
      <c r="M71" s="466"/>
      <c r="N71" s="103">
        <f t="shared" si="1"/>
        <v>0</v>
      </c>
    </row>
    <row r="72" spans="1:14" ht="15.75" customHeight="1" thickBot="1">
      <c r="A72" s="23"/>
      <c r="B72" s="118"/>
      <c r="C72" s="375"/>
      <c r="D72" s="375"/>
      <c r="E72" s="375"/>
      <c r="F72" s="375"/>
      <c r="G72" s="375"/>
      <c r="H72" s="375"/>
      <c r="I72" s="375"/>
      <c r="J72" s="109"/>
      <c r="K72" s="119"/>
      <c r="L72" s="470"/>
      <c r="M72" s="471"/>
      <c r="N72" s="120">
        <f t="shared" si="1"/>
        <v>0</v>
      </c>
    </row>
    <row r="73" spans="1:14" ht="15" thickBot="1">
      <c r="A73" s="17"/>
      <c r="B73" s="372" t="s">
        <v>76</v>
      </c>
      <c r="C73" s="373"/>
      <c r="D73" s="373"/>
      <c r="E73" s="373"/>
      <c r="F73" s="373"/>
      <c r="G73" s="373"/>
      <c r="H73" s="373"/>
      <c r="I73" s="373"/>
      <c r="J73" s="373"/>
      <c r="K73" s="373"/>
      <c r="L73" s="373"/>
      <c r="M73" s="374"/>
      <c r="N73" s="121">
        <f>SUM(N58:N72)</f>
        <v>597223.25874934834</v>
      </c>
    </row>
    <row r="74" spans="1:14" ht="4.5" customHeight="1">
      <c r="A74" s="17"/>
      <c r="B74" s="87"/>
      <c r="C74" s="88"/>
      <c r="D74" s="88"/>
      <c r="E74" s="88"/>
      <c r="F74" s="88"/>
      <c r="G74" s="88"/>
      <c r="H74" s="88"/>
      <c r="I74" s="88"/>
      <c r="J74" s="88"/>
      <c r="K74" s="88"/>
      <c r="L74" s="88"/>
      <c r="M74" s="88"/>
      <c r="N74" s="89"/>
    </row>
    <row r="75" spans="1:14" s="64" customFormat="1" ht="19.149999999999999" customHeight="1">
      <c r="A75" s="86"/>
      <c r="B75" s="378" t="s">
        <v>81</v>
      </c>
      <c r="C75" s="379"/>
      <c r="D75" s="379"/>
      <c r="E75" s="379"/>
      <c r="F75" s="379"/>
      <c r="G75" s="379"/>
      <c r="H75" s="379"/>
      <c r="I75" s="379"/>
      <c r="J75" s="379"/>
      <c r="K75" s="379"/>
      <c r="L75" s="379"/>
      <c r="M75" s="379"/>
      <c r="N75" s="380"/>
    </row>
    <row r="76" spans="1:14" ht="6.75" customHeight="1" thickBot="1">
      <c r="A76" s="17"/>
      <c r="B76" s="381"/>
      <c r="C76" s="382"/>
      <c r="D76" s="382"/>
      <c r="E76" s="382"/>
      <c r="F76" s="382"/>
      <c r="G76" s="382"/>
      <c r="H76" s="382"/>
      <c r="I76" s="382"/>
      <c r="J76" s="382"/>
      <c r="K76" s="382"/>
      <c r="L76" s="382"/>
      <c r="M76" s="382"/>
      <c r="N76" s="383"/>
    </row>
    <row r="77" spans="1:14" ht="21" customHeight="1">
      <c r="A77" s="17"/>
      <c r="B77" s="122" t="s">
        <v>31</v>
      </c>
      <c r="C77" s="384" t="s">
        <v>3</v>
      </c>
      <c r="D77" s="384"/>
      <c r="E77" s="384"/>
      <c r="F77" s="384"/>
      <c r="G77" s="384"/>
      <c r="H77" s="384"/>
      <c r="I77" s="123" t="s">
        <v>4</v>
      </c>
      <c r="J77" s="123" t="s">
        <v>82</v>
      </c>
      <c r="K77" s="123" t="s">
        <v>83</v>
      </c>
      <c r="L77" s="123" t="s">
        <v>84</v>
      </c>
      <c r="M77" s="123" t="s">
        <v>85</v>
      </c>
      <c r="N77" s="124" t="s">
        <v>71</v>
      </c>
    </row>
    <row r="78" spans="1:14">
      <c r="A78" s="23"/>
      <c r="B78" s="125" t="s">
        <v>181</v>
      </c>
      <c r="C78" s="363" t="s">
        <v>182</v>
      </c>
      <c r="D78" s="364"/>
      <c r="E78" s="364"/>
      <c r="F78" s="364"/>
      <c r="G78" s="364"/>
      <c r="H78" s="365"/>
      <c r="I78" s="126" t="s">
        <v>166</v>
      </c>
      <c r="J78" s="228">
        <v>771</v>
      </c>
      <c r="K78" s="127">
        <v>4</v>
      </c>
      <c r="L78" s="127">
        <f>J78*K78</f>
        <v>3084</v>
      </c>
      <c r="M78" s="128">
        <v>3.18</v>
      </c>
      <c r="N78" s="129">
        <f>L78*M78</f>
        <v>9807.1200000000008</v>
      </c>
    </row>
    <row r="79" spans="1:14">
      <c r="A79" s="23"/>
      <c r="B79" s="130"/>
      <c r="C79" s="366"/>
      <c r="D79" s="367"/>
      <c r="E79" s="367"/>
      <c r="F79" s="367"/>
      <c r="G79" s="367"/>
      <c r="H79" s="368"/>
      <c r="I79" s="131"/>
      <c r="J79" s="132"/>
      <c r="K79" s="132"/>
      <c r="L79" s="132"/>
      <c r="M79" s="133"/>
      <c r="N79" s="129">
        <f t="shared" ref="N79:N82" si="2">L79*M79</f>
        <v>0</v>
      </c>
    </row>
    <row r="80" spans="1:14">
      <c r="A80" s="23"/>
      <c r="B80" s="130"/>
      <c r="C80" s="366"/>
      <c r="D80" s="367"/>
      <c r="E80" s="367"/>
      <c r="F80" s="367"/>
      <c r="G80" s="367"/>
      <c r="H80" s="368"/>
      <c r="I80" s="131"/>
      <c r="J80" s="132"/>
      <c r="K80" s="132"/>
      <c r="L80" s="132"/>
      <c r="M80" s="133"/>
      <c r="N80" s="129">
        <f t="shared" si="2"/>
        <v>0</v>
      </c>
    </row>
    <row r="81" spans="1:14">
      <c r="A81" s="23"/>
      <c r="B81" s="130"/>
      <c r="C81" s="366"/>
      <c r="D81" s="367"/>
      <c r="E81" s="367"/>
      <c r="F81" s="367"/>
      <c r="G81" s="367"/>
      <c r="H81" s="368"/>
      <c r="I81" s="131"/>
      <c r="J81" s="132"/>
      <c r="K81" s="132"/>
      <c r="L81" s="132"/>
      <c r="M81" s="133"/>
      <c r="N81" s="129">
        <f t="shared" si="2"/>
        <v>0</v>
      </c>
    </row>
    <row r="82" spans="1:14" ht="15.75" customHeight="1" thickBot="1">
      <c r="A82" s="23"/>
      <c r="B82" s="108"/>
      <c r="C82" s="369"/>
      <c r="D82" s="370"/>
      <c r="E82" s="370"/>
      <c r="F82" s="370"/>
      <c r="G82" s="370"/>
      <c r="H82" s="371"/>
      <c r="I82" s="134"/>
      <c r="J82" s="135"/>
      <c r="K82" s="135"/>
      <c r="L82" s="135"/>
      <c r="M82" s="136"/>
      <c r="N82" s="137">
        <f t="shared" si="2"/>
        <v>0</v>
      </c>
    </row>
    <row r="83" spans="1:14" ht="15" thickBot="1">
      <c r="A83" s="17"/>
      <c r="B83" s="372" t="s">
        <v>76</v>
      </c>
      <c r="C83" s="373"/>
      <c r="D83" s="373"/>
      <c r="E83" s="373"/>
      <c r="F83" s="373"/>
      <c r="G83" s="373"/>
      <c r="H83" s="373"/>
      <c r="I83" s="373"/>
      <c r="J83" s="373"/>
      <c r="K83" s="373"/>
      <c r="L83" s="373"/>
      <c r="M83" s="374"/>
      <c r="N83" s="121">
        <f>SUM(N78:N82)</f>
        <v>9807.1200000000008</v>
      </c>
    </row>
    <row r="84" spans="1:14" ht="3.75" customHeight="1">
      <c r="A84" s="17"/>
      <c r="B84" s="87"/>
      <c r="C84" s="88"/>
      <c r="D84" s="88"/>
      <c r="E84" s="88"/>
      <c r="F84" s="88"/>
      <c r="G84" s="88"/>
      <c r="H84" s="88"/>
      <c r="I84" s="88"/>
      <c r="J84" s="88"/>
      <c r="K84" s="88"/>
      <c r="L84" s="88"/>
      <c r="M84" s="88"/>
      <c r="N84" s="89"/>
    </row>
    <row r="85" spans="1:14" ht="19.899999999999999" customHeight="1">
      <c r="A85" s="17"/>
      <c r="B85" s="336" t="s">
        <v>89</v>
      </c>
      <c r="C85" s="337"/>
      <c r="D85" s="337"/>
      <c r="E85" s="337"/>
      <c r="F85" s="337"/>
      <c r="G85" s="337"/>
      <c r="H85" s="337"/>
      <c r="I85" s="337"/>
      <c r="J85" s="337"/>
      <c r="K85" s="337"/>
      <c r="L85" s="337"/>
      <c r="M85" s="337"/>
      <c r="N85" s="338"/>
    </row>
    <row r="86" spans="1:14" ht="5.25" customHeight="1" thickBot="1">
      <c r="A86" s="17"/>
      <c r="B86" s="359"/>
      <c r="C86" s="360"/>
      <c r="D86" s="360"/>
      <c r="E86" s="360"/>
      <c r="F86" s="360"/>
      <c r="G86" s="360"/>
      <c r="H86" s="360"/>
      <c r="I86" s="360"/>
      <c r="J86" s="360"/>
      <c r="K86" s="360"/>
      <c r="L86" s="360"/>
      <c r="M86" s="360"/>
      <c r="N86" s="361"/>
    </row>
    <row r="87" spans="1:14" ht="21" customHeight="1">
      <c r="A87" s="17"/>
      <c r="B87" s="97" t="s">
        <v>31</v>
      </c>
      <c r="C87" s="362" t="s">
        <v>3</v>
      </c>
      <c r="D87" s="362"/>
      <c r="E87" s="362"/>
      <c r="F87" s="362"/>
      <c r="G87" s="362"/>
      <c r="H87" s="362"/>
      <c r="I87" s="98" t="s">
        <v>90</v>
      </c>
      <c r="J87" s="98" t="s">
        <v>91</v>
      </c>
      <c r="K87" s="98" t="s">
        <v>92</v>
      </c>
      <c r="L87" s="362" t="s">
        <v>70</v>
      </c>
      <c r="M87" s="362"/>
      <c r="N87" s="99" t="s">
        <v>71</v>
      </c>
    </row>
    <row r="88" spans="1:14">
      <c r="A88" s="224"/>
      <c r="B88" s="125" t="s">
        <v>183</v>
      </c>
      <c r="C88" s="363" t="s">
        <v>184</v>
      </c>
      <c r="D88" s="364"/>
      <c r="E88" s="364"/>
      <c r="F88" s="364"/>
      <c r="G88" s="364"/>
      <c r="H88" s="364"/>
      <c r="I88" s="128">
        <v>157327.60885333311</v>
      </c>
      <c r="J88" s="138">
        <v>185</v>
      </c>
      <c r="K88" s="139">
        <v>291056.07637866627</v>
      </c>
      <c r="L88" s="357">
        <v>16</v>
      </c>
      <c r="M88" s="358"/>
      <c r="N88" s="140">
        <f>K88/L88</f>
        <v>18191.004773666642</v>
      </c>
    </row>
    <row r="89" spans="1:14">
      <c r="A89" s="224"/>
      <c r="B89" s="141" t="s">
        <v>95</v>
      </c>
      <c r="C89" s="347" t="s">
        <v>96</v>
      </c>
      <c r="D89" s="348"/>
      <c r="E89" s="348"/>
      <c r="F89" s="348"/>
      <c r="G89" s="348"/>
      <c r="H89" s="349"/>
      <c r="I89" s="133">
        <v>66864.23376266686</v>
      </c>
      <c r="J89" s="142">
        <v>185</v>
      </c>
      <c r="K89" s="143">
        <v>123698.83246093369</v>
      </c>
      <c r="L89" s="474">
        <v>16</v>
      </c>
      <c r="M89" s="475"/>
      <c r="N89" s="140">
        <f>K89/L89</f>
        <v>7731.1770288083553</v>
      </c>
    </row>
    <row r="90" spans="1:14">
      <c r="A90" s="224"/>
      <c r="B90" s="141"/>
      <c r="C90" s="347"/>
      <c r="D90" s="348"/>
      <c r="E90" s="348"/>
      <c r="F90" s="348"/>
      <c r="G90" s="348"/>
      <c r="H90" s="349"/>
      <c r="I90" s="133"/>
      <c r="J90" s="142"/>
      <c r="K90" s="143"/>
      <c r="L90" s="474"/>
      <c r="M90" s="475"/>
      <c r="N90" s="144"/>
    </row>
    <row r="91" spans="1:14">
      <c r="A91" s="224"/>
      <c r="B91" s="141"/>
      <c r="C91" s="347"/>
      <c r="D91" s="348"/>
      <c r="E91" s="348"/>
      <c r="F91" s="348"/>
      <c r="G91" s="348"/>
      <c r="H91" s="349"/>
      <c r="I91" s="133"/>
      <c r="J91" s="142"/>
      <c r="K91" s="143"/>
      <c r="L91" s="474"/>
      <c r="M91" s="475"/>
      <c r="N91" s="144"/>
    </row>
    <row r="92" spans="1:14">
      <c r="A92" s="224"/>
      <c r="B92" s="141"/>
      <c r="C92" s="347"/>
      <c r="D92" s="348"/>
      <c r="E92" s="348"/>
      <c r="F92" s="348"/>
      <c r="G92" s="348"/>
      <c r="H92" s="349"/>
      <c r="I92" s="133"/>
      <c r="J92" s="142"/>
      <c r="K92" s="143"/>
      <c r="L92" s="350"/>
      <c r="M92" s="351"/>
      <c r="N92" s="144"/>
    </row>
    <row r="93" spans="1:14">
      <c r="A93" s="224"/>
      <c r="B93" s="141"/>
      <c r="C93" s="347"/>
      <c r="D93" s="348"/>
      <c r="E93" s="348"/>
      <c r="F93" s="348"/>
      <c r="G93" s="348"/>
      <c r="H93" s="349"/>
      <c r="I93" s="133"/>
      <c r="J93" s="142"/>
      <c r="K93" s="143"/>
      <c r="L93" s="350"/>
      <c r="M93" s="351"/>
      <c r="N93" s="144"/>
    </row>
    <row r="94" spans="1:14">
      <c r="A94" s="23"/>
      <c r="B94" s="141"/>
      <c r="C94" s="347"/>
      <c r="D94" s="348"/>
      <c r="E94" s="348"/>
      <c r="F94" s="348"/>
      <c r="G94" s="348"/>
      <c r="H94" s="349"/>
      <c r="I94" s="133"/>
      <c r="J94" s="142"/>
      <c r="K94" s="143"/>
      <c r="L94" s="350"/>
      <c r="M94" s="351"/>
      <c r="N94" s="144"/>
    </row>
    <row r="95" spans="1:14">
      <c r="A95" s="23"/>
      <c r="B95" s="141"/>
      <c r="C95" s="347"/>
      <c r="D95" s="348"/>
      <c r="E95" s="348"/>
      <c r="F95" s="348"/>
      <c r="G95" s="348"/>
      <c r="H95" s="349"/>
      <c r="I95" s="133"/>
      <c r="J95" s="142"/>
      <c r="K95" s="145"/>
      <c r="L95" s="350"/>
      <c r="M95" s="351"/>
      <c r="N95" s="144"/>
    </row>
    <row r="96" spans="1:14">
      <c r="A96" s="23"/>
      <c r="B96" s="141"/>
      <c r="C96" s="347"/>
      <c r="D96" s="348"/>
      <c r="E96" s="348"/>
      <c r="F96" s="348"/>
      <c r="G96" s="348"/>
      <c r="H96" s="349"/>
      <c r="I96" s="133"/>
      <c r="J96" s="142"/>
      <c r="K96" s="145"/>
      <c r="L96" s="350"/>
      <c r="M96" s="351"/>
      <c r="N96" s="144"/>
    </row>
    <row r="97" spans="1:14" ht="15.75" customHeight="1" thickBot="1">
      <c r="A97" s="23"/>
      <c r="B97" s="146"/>
      <c r="C97" s="352"/>
      <c r="D97" s="353"/>
      <c r="E97" s="353"/>
      <c r="F97" s="353"/>
      <c r="G97" s="353"/>
      <c r="H97" s="354"/>
      <c r="I97" s="147"/>
      <c r="J97" s="148"/>
      <c r="K97" s="147"/>
      <c r="L97" s="355"/>
      <c r="M97" s="356"/>
      <c r="N97" s="149"/>
    </row>
    <row r="98" spans="1:14" ht="15" thickBot="1">
      <c r="A98" s="17"/>
      <c r="B98" s="330" t="s">
        <v>76</v>
      </c>
      <c r="C98" s="331"/>
      <c r="D98" s="331"/>
      <c r="E98" s="331"/>
      <c r="F98" s="331"/>
      <c r="G98" s="331"/>
      <c r="H98" s="331"/>
      <c r="I98" s="331"/>
      <c r="J98" s="331"/>
      <c r="K98" s="331"/>
      <c r="L98" s="331"/>
      <c r="M98" s="332"/>
      <c r="N98" s="150">
        <f>SUM(N88:N97)</f>
        <v>25922.181802474995</v>
      </c>
    </row>
    <row r="99" spans="1:14" ht="5.0999999999999996" customHeight="1" thickBot="1">
      <c r="A99" s="17"/>
      <c r="B99" s="87"/>
      <c r="C99" s="88"/>
      <c r="D99" s="88"/>
      <c r="E99" s="88"/>
      <c r="F99" s="88"/>
      <c r="G99" s="88"/>
      <c r="H99" s="88"/>
      <c r="I99" s="88"/>
      <c r="J99" s="88"/>
      <c r="K99" s="88"/>
      <c r="L99" s="88"/>
      <c r="M99" s="88"/>
      <c r="N99" s="89"/>
    </row>
    <row r="100" spans="1:14" ht="15" thickBot="1">
      <c r="A100" s="17"/>
      <c r="B100" s="333" t="s">
        <v>97</v>
      </c>
      <c r="C100" s="334"/>
      <c r="D100" s="334"/>
      <c r="E100" s="334"/>
      <c r="F100" s="334"/>
      <c r="G100" s="334"/>
      <c r="H100" s="334"/>
      <c r="I100" s="334"/>
      <c r="J100" s="334"/>
      <c r="K100" s="334"/>
      <c r="L100" s="334"/>
      <c r="M100" s="335"/>
      <c r="N100" s="150">
        <f>N53+N73+N83+N98</f>
        <v>663059.19253590668</v>
      </c>
    </row>
    <row r="101" spans="1:14" ht="5.0999999999999996" customHeight="1">
      <c r="A101" s="17"/>
      <c r="B101" s="87"/>
      <c r="C101" s="88"/>
      <c r="D101" s="88"/>
      <c r="E101" s="88"/>
      <c r="F101" s="88"/>
      <c r="G101" s="88"/>
      <c r="H101" s="88"/>
      <c r="I101" s="88"/>
      <c r="J101" s="88"/>
      <c r="K101" s="88"/>
      <c r="L101" s="88"/>
      <c r="M101" s="88"/>
      <c r="N101" s="89"/>
    </row>
    <row r="102" spans="1:14" ht="22.5" customHeight="1">
      <c r="A102" s="17"/>
      <c r="B102" s="336" t="s">
        <v>98</v>
      </c>
      <c r="C102" s="337"/>
      <c r="D102" s="337"/>
      <c r="E102" s="337"/>
      <c r="F102" s="337"/>
      <c r="G102" s="337"/>
      <c r="H102" s="337"/>
      <c r="I102" s="337"/>
      <c r="J102" s="337"/>
      <c r="K102" s="337"/>
      <c r="L102" s="337"/>
      <c r="M102" s="337"/>
      <c r="N102" s="338"/>
    </row>
    <row r="103" spans="1:14" ht="6.75" customHeight="1" thickBot="1">
      <c r="A103" s="17"/>
      <c r="B103" s="339"/>
      <c r="C103" s="340"/>
      <c r="D103" s="340"/>
      <c r="E103" s="340"/>
      <c r="F103" s="340"/>
      <c r="G103" s="340"/>
      <c r="H103" s="340"/>
      <c r="I103" s="340"/>
      <c r="J103" s="340"/>
      <c r="K103" s="340"/>
      <c r="L103" s="340"/>
      <c r="M103" s="340"/>
      <c r="N103" s="341"/>
    </row>
    <row r="104" spans="1:14" ht="17.25" customHeight="1">
      <c r="A104" s="17"/>
      <c r="B104" s="342" t="s">
        <v>3</v>
      </c>
      <c r="C104" s="343"/>
      <c r="D104" s="343"/>
      <c r="E104" s="343"/>
      <c r="F104" s="343"/>
      <c r="G104" s="343"/>
      <c r="H104" s="343"/>
      <c r="I104" s="151"/>
      <c r="J104" s="152"/>
      <c r="K104" s="98" t="s">
        <v>99</v>
      </c>
      <c r="L104" s="344" t="s">
        <v>100</v>
      </c>
      <c r="M104" s="345"/>
      <c r="N104" s="346"/>
    </row>
    <row r="105" spans="1:14" ht="15">
      <c r="A105" s="23"/>
      <c r="B105" s="316" t="s">
        <v>101</v>
      </c>
      <c r="C105" s="317"/>
      <c r="D105" s="317"/>
      <c r="E105" s="317"/>
      <c r="F105" s="317"/>
      <c r="G105" s="317"/>
      <c r="H105" s="317"/>
      <c r="I105" s="153"/>
      <c r="J105" s="154"/>
      <c r="K105" s="155">
        <v>0.2</v>
      </c>
      <c r="L105" s="318">
        <f>K105*N100</f>
        <v>132611.83850718135</v>
      </c>
      <c r="M105" s="319"/>
      <c r="N105" s="320"/>
    </row>
    <row r="106" spans="1:14" ht="15">
      <c r="A106" s="23"/>
      <c r="B106" s="156" t="s">
        <v>102</v>
      </c>
      <c r="C106" s="157"/>
      <c r="D106" s="157"/>
      <c r="E106" s="157"/>
      <c r="F106" s="157"/>
      <c r="G106" s="157"/>
      <c r="H106" s="157"/>
      <c r="I106" s="153"/>
      <c r="J106" s="154"/>
      <c r="K106" s="155">
        <v>0.05</v>
      </c>
      <c r="L106" s="318">
        <f>K106*N100</f>
        <v>33152.959626795338</v>
      </c>
      <c r="M106" s="319"/>
      <c r="N106" s="320"/>
    </row>
    <row r="107" spans="1:14" ht="15.75" thickBot="1">
      <c r="A107" s="23"/>
      <c r="B107" s="158" t="s">
        <v>103</v>
      </c>
      <c r="C107" s="159"/>
      <c r="D107" s="159"/>
      <c r="E107" s="159"/>
      <c r="F107" s="159"/>
      <c r="G107" s="159"/>
      <c r="H107" s="159"/>
      <c r="I107" s="160"/>
      <c r="J107" s="161"/>
      <c r="K107" s="162">
        <v>0.05</v>
      </c>
      <c r="L107" s="321">
        <f>K107*N100</f>
        <v>33152.959626795338</v>
      </c>
      <c r="M107" s="322"/>
      <c r="N107" s="323"/>
    </row>
    <row r="108" spans="1:14" s="64" customFormat="1" ht="24.75" customHeight="1" thickBot="1">
      <c r="A108" s="86"/>
      <c r="B108" s="324" t="s">
        <v>76</v>
      </c>
      <c r="C108" s="325"/>
      <c r="D108" s="325"/>
      <c r="E108" s="325"/>
      <c r="F108" s="325"/>
      <c r="G108" s="325"/>
      <c r="H108" s="325"/>
      <c r="I108" s="325"/>
      <c r="J108" s="325"/>
      <c r="K108" s="325"/>
      <c r="L108" s="325"/>
      <c r="M108" s="326"/>
      <c r="N108" s="121">
        <f>L105+L106+L107</f>
        <v>198917.75776077205</v>
      </c>
    </row>
    <row r="109" spans="1:14" ht="6.75" customHeight="1" thickBot="1">
      <c r="A109" s="17"/>
      <c r="B109" s="87"/>
      <c r="C109" s="88"/>
      <c r="D109" s="88"/>
      <c r="E109" s="88"/>
      <c r="F109" s="88"/>
      <c r="G109" s="88"/>
      <c r="H109" s="88"/>
      <c r="I109" s="88"/>
      <c r="J109" s="88"/>
      <c r="K109" s="88"/>
      <c r="L109" s="88"/>
      <c r="M109" s="88"/>
      <c r="N109" s="89"/>
    </row>
    <row r="110" spans="1:14" ht="22.5" customHeight="1" thickBot="1">
      <c r="A110" s="17"/>
      <c r="B110" s="327" t="s">
        <v>104</v>
      </c>
      <c r="C110" s="328"/>
      <c r="D110" s="328"/>
      <c r="E110" s="328"/>
      <c r="F110" s="328"/>
      <c r="G110" s="328"/>
      <c r="H110" s="328"/>
      <c r="I110" s="328"/>
      <c r="J110" s="328"/>
      <c r="K110" s="328"/>
      <c r="L110" s="328"/>
      <c r="M110" s="329"/>
      <c r="N110" s="163">
        <f>ROUND((N100+N108),0)</f>
        <v>861977</v>
      </c>
    </row>
    <row r="111" spans="1:14" ht="7.5" customHeight="1">
      <c r="A111" s="23"/>
      <c r="B111" s="54"/>
      <c r="C111" s="55"/>
      <c r="D111" s="55"/>
      <c r="E111" s="55"/>
      <c r="F111" s="55"/>
      <c r="G111" s="55"/>
      <c r="H111" s="55"/>
      <c r="I111" s="55"/>
      <c r="J111" s="55"/>
      <c r="K111" s="55"/>
      <c r="L111" s="55"/>
      <c r="M111" s="55"/>
      <c r="N111" s="56"/>
    </row>
    <row r="112" spans="1:14" ht="7.5" customHeight="1">
      <c r="A112" s="23"/>
      <c r="B112" s="83"/>
      <c r="C112" s="84"/>
      <c r="D112" s="84"/>
      <c r="E112" s="84"/>
      <c r="F112" s="84"/>
      <c r="G112" s="84"/>
      <c r="H112" s="84"/>
      <c r="I112" s="84"/>
      <c r="J112" s="84"/>
      <c r="K112" s="84"/>
      <c r="L112" s="84"/>
      <c r="M112" s="84"/>
      <c r="N112" s="85"/>
    </row>
    <row r="113" spans="1:14" ht="10.5" customHeight="1">
      <c r="A113" s="23"/>
      <c r="B113" s="83"/>
      <c r="C113" s="84"/>
      <c r="D113" s="84"/>
      <c r="E113" s="84"/>
      <c r="F113" s="84"/>
      <c r="G113" s="84"/>
      <c r="H113" s="84"/>
      <c r="I113" s="84"/>
      <c r="J113" s="84"/>
      <c r="K113" s="84"/>
      <c r="L113" s="84"/>
      <c r="M113" s="84"/>
      <c r="N113" s="85"/>
    </row>
    <row r="114" spans="1:14" ht="12" customHeight="1">
      <c r="A114" s="23"/>
      <c r="B114" s="83"/>
      <c r="C114" s="84"/>
      <c r="D114" s="84"/>
      <c r="E114" s="84"/>
      <c r="F114" s="84"/>
      <c r="G114" s="84"/>
      <c r="H114" s="84"/>
      <c r="I114" s="84"/>
      <c r="J114" s="84"/>
      <c r="K114" s="84"/>
      <c r="L114" s="84"/>
      <c r="M114" s="84"/>
      <c r="N114" s="85"/>
    </row>
    <row r="115" spans="1:14">
      <c r="A115" s="23"/>
      <c r="B115" s="83"/>
      <c r="C115" s="84"/>
      <c r="D115" s="84"/>
      <c r="E115" s="164" t="s">
        <v>105</v>
      </c>
      <c r="F115" s="164"/>
      <c r="G115" s="164"/>
      <c r="H115" s="164"/>
      <c r="I115" s="164"/>
      <c r="J115" s="164"/>
      <c r="K115" s="84"/>
      <c r="L115" s="84"/>
      <c r="M115" s="84"/>
      <c r="N115" s="85"/>
    </row>
    <row r="116" spans="1:14">
      <c r="A116" s="23"/>
      <c r="B116" s="83"/>
      <c r="C116" s="84"/>
      <c r="D116" s="84"/>
      <c r="E116" s="84" t="s">
        <v>106</v>
      </c>
      <c r="F116" s="84"/>
      <c r="G116" s="84"/>
      <c r="H116" s="84"/>
      <c r="I116" s="84"/>
      <c r="J116" s="84"/>
      <c r="K116" s="84"/>
      <c r="L116" s="84"/>
      <c r="M116" s="84"/>
      <c r="N116" s="85"/>
    </row>
    <row r="117" spans="1:14">
      <c r="A117" s="23"/>
      <c r="B117" s="83"/>
      <c r="C117" s="84"/>
      <c r="D117" s="84"/>
      <c r="E117" s="84" t="s">
        <v>107</v>
      </c>
      <c r="F117" s="84"/>
      <c r="G117" s="84"/>
      <c r="H117" s="84"/>
      <c r="I117" s="84"/>
      <c r="J117" s="84"/>
      <c r="K117" s="84"/>
      <c r="L117" s="84"/>
      <c r="M117" s="84"/>
      <c r="N117" s="85"/>
    </row>
    <row r="118" spans="1:14">
      <c r="A118" s="23"/>
      <c r="B118" s="83"/>
      <c r="C118" s="84"/>
      <c r="D118" s="84"/>
      <c r="E118" s="84" t="s">
        <v>108</v>
      </c>
      <c r="F118" s="84"/>
      <c r="G118" s="84"/>
      <c r="H118" s="84"/>
      <c r="I118" s="84"/>
      <c r="J118" s="84"/>
      <c r="K118" s="84"/>
      <c r="L118" s="84"/>
      <c r="M118" s="84"/>
      <c r="N118" s="85"/>
    </row>
    <row r="119" spans="1:14" ht="10.5" customHeight="1" thickBot="1">
      <c r="A119" s="23"/>
      <c r="B119" s="83"/>
      <c r="C119" s="84"/>
      <c r="D119" s="84"/>
      <c r="E119" s="84"/>
      <c r="F119" s="84" t="s">
        <v>27</v>
      </c>
      <c r="G119" s="84"/>
      <c r="H119" s="84"/>
      <c r="I119" s="84"/>
      <c r="J119" s="84"/>
      <c r="K119" s="84"/>
      <c r="L119" s="84"/>
      <c r="M119" s="84"/>
      <c r="N119" s="85"/>
    </row>
    <row r="120" spans="1:14">
      <c r="A120" s="23"/>
      <c r="B120" s="165" t="s">
        <v>109</v>
      </c>
      <c r="C120" s="166"/>
      <c r="D120" s="166"/>
      <c r="E120" s="166"/>
      <c r="F120" s="166"/>
      <c r="G120" s="166"/>
      <c r="H120" s="166"/>
      <c r="I120" s="166"/>
      <c r="J120" s="166"/>
      <c r="K120" s="166"/>
      <c r="L120" s="166"/>
      <c r="M120" s="166"/>
      <c r="N120" s="167"/>
    </row>
    <row r="121" spans="1:14">
      <c r="A121" s="23"/>
      <c r="B121" s="168"/>
      <c r="C121" s="169"/>
      <c r="D121" s="169"/>
      <c r="E121" s="169"/>
      <c r="F121" s="169"/>
      <c r="G121" s="169"/>
      <c r="H121" s="169"/>
      <c r="I121" s="169"/>
      <c r="J121" s="169"/>
      <c r="K121" s="169"/>
      <c r="L121" s="169"/>
      <c r="M121" s="169"/>
      <c r="N121" s="170"/>
    </row>
    <row r="122" spans="1:14">
      <c r="A122" s="23"/>
      <c r="B122" s="168"/>
      <c r="C122" s="169"/>
      <c r="D122" s="169"/>
      <c r="E122" s="169"/>
      <c r="F122" s="169"/>
      <c r="G122" s="169"/>
      <c r="H122" s="169"/>
      <c r="I122" s="169"/>
      <c r="J122" s="169"/>
      <c r="K122" s="169"/>
      <c r="L122" s="169"/>
      <c r="M122" s="169"/>
      <c r="N122" s="170"/>
    </row>
    <row r="123" spans="1:14" ht="15" thickBot="1">
      <c r="A123" s="23"/>
      <c r="B123" s="171"/>
      <c r="C123" s="172"/>
      <c r="D123" s="172"/>
      <c r="E123" s="172"/>
      <c r="F123" s="172"/>
      <c r="G123" s="172"/>
      <c r="H123" s="172"/>
      <c r="I123" s="172"/>
      <c r="J123" s="172"/>
      <c r="K123" s="172"/>
      <c r="L123" s="172"/>
      <c r="M123" s="172"/>
      <c r="N123" s="173"/>
    </row>
    <row r="124" spans="1:14" ht="7.5" customHeight="1">
      <c r="A124" s="17"/>
      <c r="B124" s="174"/>
      <c r="C124" s="175"/>
      <c r="D124" s="175"/>
      <c r="E124" s="175"/>
      <c r="F124" s="175"/>
      <c r="G124" s="175"/>
      <c r="H124" s="175"/>
      <c r="I124" s="175"/>
      <c r="J124" s="175"/>
      <c r="K124" s="175"/>
      <c r="L124" s="175"/>
      <c r="M124" s="175"/>
      <c r="N124" s="176"/>
    </row>
    <row r="125" spans="1:14" ht="18" customHeight="1">
      <c r="A125" s="17"/>
      <c r="B125" s="58" t="s">
        <v>110</v>
      </c>
      <c r="C125" s="177"/>
      <c r="D125" s="177"/>
      <c r="E125" s="177"/>
      <c r="F125" s="177"/>
      <c r="G125" s="177"/>
      <c r="H125" s="177"/>
      <c r="I125" s="177"/>
      <c r="J125" s="177"/>
      <c r="K125" s="177"/>
      <c r="L125" s="177"/>
      <c r="M125" s="177"/>
      <c r="N125" s="178"/>
    </row>
    <row r="126" spans="1:14">
      <c r="A126" s="17"/>
      <c r="B126" s="310" t="s">
        <v>111</v>
      </c>
      <c r="C126" s="311"/>
      <c r="D126" s="311"/>
      <c r="E126" s="311"/>
      <c r="F126" s="311"/>
      <c r="G126" s="311"/>
      <c r="H126" s="311"/>
      <c r="I126" s="311"/>
      <c r="J126" s="311"/>
      <c r="K126" s="311"/>
      <c r="L126" s="311"/>
      <c r="M126" s="311"/>
      <c r="N126" s="312"/>
    </row>
    <row r="127" spans="1:14">
      <c r="A127" s="17"/>
      <c r="B127" s="310"/>
      <c r="C127" s="311"/>
      <c r="D127" s="311"/>
      <c r="E127" s="311"/>
      <c r="F127" s="311"/>
      <c r="G127" s="311"/>
      <c r="H127" s="311"/>
      <c r="I127" s="311"/>
      <c r="J127" s="311"/>
      <c r="K127" s="311"/>
      <c r="L127" s="311"/>
      <c r="M127" s="311"/>
      <c r="N127" s="312"/>
    </row>
    <row r="128" spans="1:14" ht="21" customHeight="1">
      <c r="A128" s="17"/>
      <c r="B128" s="310" t="s">
        <v>112</v>
      </c>
      <c r="C128" s="311"/>
      <c r="D128" s="311"/>
      <c r="E128" s="311"/>
      <c r="F128" s="311"/>
      <c r="G128" s="311"/>
      <c r="H128" s="311"/>
      <c r="I128" s="311"/>
      <c r="J128" s="311"/>
      <c r="K128" s="311"/>
      <c r="L128" s="311"/>
      <c r="M128" s="311"/>
      <c r="N128" s="312"/>
    </row>
    <row r="129" spans="1:14" ht="9.75" customHeight="1">
      <c r="A129" s="17"/>
      <c r="B129" s="310"/>
      <c r="C129" s="311"/>
      <c r="D129" s="311"/>
      <c r="E129" s="311"/>
      <c r="F129" s="311"/>
      <c r="G129" s="311"/>
      <c r="H129" s="311"/>
      <c r="I129" s="311"/>
      <c r="J129" s="311"/>
      <c r="K129" s="311"/>
      <c r="L129" s="311"/>
      <c r="M129" s="311"/>
      <c r="N129" s="312"/>
    </row>
    <row r="130" spans="1:14" ht="5.25" customHeight="1">
      <c r="A130" s="17"/>
      <c r="B130" s="179"/>
      <c r="C130" s="180"/>
      <c r="D130" s="180"/>
      <c r="E130" s="180"/>
      <c r="F130" s="180"/>
      <c r="G130" s="180"/>
      <c r="H130" s="180"/>
      <c r="I130" s="180"/>
      <c r="J130" s="180"/>
      <c r="K130" s="180"/>
      <c r="L130" s="180"/>
      <c r="M130" s="180"/>
      <c r="N130" s="181"/>
    </row>
    <row r="131" spans="1:14" ht="5.25" customHeight="1">
      <c r="A131" s="23"/>
      <c r="B131" s="182"/>
      <c r="C131" s="183"/>
      <c r="D131" s="183"/>
      <c r="E131" s="183"/>
      <c r="F131" s="183"/>
      <c r="G131" s="183"/>
      <c r="H131" s="183"/>
      <c r="I131" s="183"/>
      <c r="J131" s="183"/>
      <c r="K131" s="183"/>
      <c r="L131" s="183"/>
      <c r="M131" s="183"/>
      <c r="N131" s="184"/>
    </row>
    <row r="132" spans="1:14" ht="9.75" customHeight="1">
      <c r="A132" s="23"/>
      <c r="B132" s="182"/>
      <c r="C132" s="183"/>
      <c r="D132" s="183"/>
      <c r="E132" s="183"/>
      <c r="F132" s="183"/>
      <c r="G132" s="183"/>
      <c r="H132" s="183"/>
      <c r="I132" s="183"/>
      <c r="J132" s="183"/>
      <c r="K132" s="183"/>
      <c r="L132" s="183"/>
      <c r="M132" s="183"/>
      <c r="N132" s="184"/>
    </row>
    <row r="133" spans="1:14">
      <c r="A133" s="23"/>
      <c r="B133" s="185"/>
      <c r="C133" s="186"/>
      <c r="D133" s="186"/>
      <c r="E133" s="186"/>
      <c r="F133" s="186"/>
      <c r="G133" s="186"/>
      <c r="H133" s="186"/>
      <c r="I133" s="186"/>
      <c r="J133" s="186"/>
      <c r="K133" s="186"/>
      <c r="L133" s="186"/>
      <c r="M133" s="186"/>
      <c r="N133" s="187"/>
    </row>
    <row r="134" spans="1:14">
      <c r="A134" s="23"/>
      <c r="B134" s="83"/>
      <c r="C134" s="84"/>
      <c r="D134" s="84"/>
      <c r="E134" s="84" t="s">
        <v>105</v>
      </c>
      <c r="F134" s="164"/>
      <c r="G134" s="164"/>
      <c r="H134" s="84"/>
      <c r="I134" s="84"/>
      <c r="J134" s="84"/>
      <c r="K134" s="84"/>
      <c r="L134" s="84"/>
      <c r="M134" s="84"/>
      <c r="N134" s="85"/>
    </row>
    <row r="135" spans="1:14">
      <c r="A135" s="23"/>
      <c r="B135" s="83"/>
      <c r="C135" s="84"/>
      <c r="D135" s="84"/>
      <c r="E135" s="188" t="s">
        <v>106</v>
      </c>
      <c r="F135" s="84"/>
      <c r="G135" s="84"/>
      <c r="H135" s="188"/>
      <c r="I135" s="188"/>
      <c r="J135" s="188"/>
      <c r="K135" s="84"/>
      <c r="L135" s="84"/>
      <c r="M135" s="84"/>
      <c r="N135" s="85"/>
    </row>
    <row r="136" spans="1:14">
      <c r="A136" s="23"/>
      <c r="B136" s="83"/>
      <c r="C136" s="84"/>
      <c r="D136" s="84"/>
      <c r="E136" s="189" t="s">
        <v>113</v>
      </c>
      <c r="F136" s="84"/>
      <c r="G136" s="84"/>
      <c r="H136" s="189"/>
      <c r="I136" s="189"/>
      <c r="J136" s="189"/>
      <c r="K136" s="84"/>
      <c r="L136" s="84"/>
      <c r="M136" s="84"/>
      <c r="N136" s="85"/>
    </row>
    <row r="137" spans="1:14">
      <c r="A137" s="23"/>
      <c r="B137" s="190"/>
      <c r="C137" s="186"/>
      <c r="D137" s="186"/>
      <c r="E137" s="84" t="s">
        <v>108</v>
      </c>
      <c r="F137" s="84"/>
      <c r="G137" s="84"/>
      <c r="H137" s="84"/>
      <c r="I137" s="84"/>
      <c r="J137" s="84"/>
      <c r="K137" s="186"/>
      <c r="L137" s="186"/>
      <c r="M137" s="186"/>
      <c r="N137" s="187"/>
    </row>
    <row r="138" spans="1:14" ht="12.75" customHeight="1">
      <c r="A138" s="23"/>
      <c r="B138" s="190"/>
      <c r="C138" s="186"/>
      <c r="D138" s="186"/>
      <c r="E138" s="186"/>
      <c r="F138" s="84"/>
      <c r="G138" s="84"/>
      <c r="H138" s="84"/>
      <c r="I138" s="84"/>
      <c r="J138" s="84"/>
      <c r="K138" s="186"/>
      <c r="L138" s="186"/>
      <c r="M138" s="186"/>
      <c r="N138" s="187"/>
    </row>
    <row r="139" spans="1:14" ht="24.75" customHeight="1">
      <c r="A139" s="17"/>
      <c r="B139" s="313" t="s">
        <v>114</v>
      </c>
      <c r="C139" s="314"/>
      <c r="D139" s="314"/>
      <c r="E139" s="314"/>
      <c r="F139" s="314"/>
      <c r="G139" s="314"/>
      <c r="H139" s="314"/>
      <c r="I139" s="314"/>
      <c r="J139" s="314"/>
      <c r="K139" s="314"/>
      <c r="L139" s="314"/>
      <c r="M139" s="314"/>
      <c r="N139" s="315"/>
    </row>
    <row r="140" spans="1:14" ht="7.5" customHeight="1" thickBot="1">
      <c r="A140" s="23"/>
      <c r="B140" s="191"/>
      <c r="C140" s="192"/>
      <c r="D140" s="192"/>
      <c r="E140" s="193"/>
      <c r="F140" s="193"/>
      <c r="G140" s="193"/>
      <c r="H140" s="193"/>
      <c r="I140" s="193"/>
      <c r="J140" s="194"/>
      <c r="K140" s="194"/>
      <c r="L140" s="194"/>
      <c r="M140" s="194"/>
      <c r="N140" s="195"/>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7AC0BD"/>
    <pageSetUpPr fitToPage="1"/>
  </sheetPr>
  <dimension ref="A1:O140"/>
  <sheetViews>
    <sheetView showGridLines="0" showRowColHeaders="0" topLeftCell="A93" zoomScale="70" zoomScaleNormal="70" workbookViewId="0">
      <selection activeCell="L43" sqref="L43:M43"/>
    </sheetView>
  </sheetViews>
  <sheetFormatPr baseColWidth="10" defaultColWidth="0" defaultRowHeight="14.25"/>
  <cols>
    <col min="1" max="1" width="3" style="196" customWidth="1"/>
    <col min="2" max="2" width="14.28515625" style="196" customWidth="1"/>
    <col min="3" max="3" width="11.5703125" style="196" customWidth="1"/>
    <col min="4" max="4" width="13.5703125" style="196" customWidth="1"/>
    <col min="5" max="5" width="12.5703125" style="196" customWidth="1"/>
    <col min="6" max="6" width="8" style="196" customWidth="1"/>
    <col min="7" max="7" width="5.42578125" style="196" customWidth="1"/>
    <col min="8" max="8" width="10.5703125" style="196" customWidth="1"/>
    <col min="9" max="9" width="14.5703125" style="196" customWidth="1"/>
    <col min="10" max="10" width="23.42578125" style="196" customWidth="1"/>
    <col min="11" max="11" width="15.28515625" style="196" customWidth="1"/>
    <col min="12" max="12" width="11.42578125" style="196" customWidth="1"/>
    <col min="13" max="13" width="12.85546875" style="196" customWidth="1"/>
    <col min="14" max="14" width="21.5703125" style="196" customWidth="1"/>
    <col min="15" max="15" width="4.42578125" style="18" customWidth="1"/>
    <col min="16" max="16384" width="10.5703125" style="18" hidden="1"/>
  </cols>
  <sheetData>
    <row r="1" spans="1:14" ht="13.9" customHeight="1">
      <c r="A1" s="18"/>
      <c r="B1" s="418"/>
      <c r="C1" s="421"/>
      <c r="D1" s="421"/>
      <c r="E1" s="421"/>
      <c r="F1" s="421"/>
      <c r="G1" s="421"/>
      <c r="H1" s="421"/>
      <c r="I1" s="421"/>
      <c r="J1" s="422"/>
      <c r="K1" s="423" t="s">
        <v>31</v>
      </c>
      <c r="L1" s="425" t="s">
        <v>32</v>
      </c>
      <c r="M1" s="426"/>
      <c r="N1" s="432"/>
    </row>
    <row r="2" spans="1:14" ht="14.25" customHeight="1">
      <c r="A2" s="18"/>
      <c r="B2" s="419"/>
      <c r="C2" s="435" t="s">
        <v>33</v>
      </c>
      <c r="D2" s="435"/>
      <c r="E2" s="435"/>
      <c r="F2" s="435"/>
      <c r="G2" s="435"/>
      <c r="H2" s="435"/>
      <c r="I2" s="435"/>
      <c r="J2" s="436"/>
      <c r="K2" s="424"/>
      <c r="L2" s="427"/>
      <c r="M2" s="428"/>
      <c r="N2" s="433"/>
    </row>
    <row r="3" spans="1:14" ht="17.45" customHeight="1">
      <c r="A3" s="18"/>
      <c r="B3" s="419"/>
      <c r="C3" s="437" t="s">
        <v>34</v>
      </c>
      <c r="D3" s="437"/>
      <c r="E3" s="437"/>
      <c r="F3" s="437"/>
      <c r="G3" s="437"/>
      <c r="H3" s="437"/>
      <c r="I3" s="437"/>
      <c r="J3" s="438"/>
      <c r="K3" s="439" t="s">
        <v>35</v>
      </c>
      <c r="L3" s="441">
        <v>2021</v>
      </c>
      <c r="M3" s="442"/>
      <c r="N3" s="433"/>
    </row>
    <row r="4" spans="1:14" ht="2.25" customHeight="1">
      <c r="A4" s="18"/>
      <c r="B4" s="419"/>
      <c r="C4" s="437"/>
      <c r="D4" s="437"/>
      <c r="E4" s="437"/>
      <c r="F4" s="437"/>
      <c r="G4" s="437"/>
      <c r="H4" s="437"/>
      <c r="I4" s="437"/>
      <c r="J4" s="438"/>
      <c r="K4" s="440"/>
      <c r="L4" s="427"/>
      <c r="M4" s="428"/>
      <c r="N4" s="433"/>
    </row>
    <row r="5" spans="1:14" ht="14.25" customHeight="1">
      <c r="A5" s="18"/>
      <c r="B5" s="419"/>
      <c r="C5" s="437" t="s">
        <v>36</v>
      </c>
      <c r="D5" s="437"/>
      <c r="E5" s="437"/>
      <c r="F5" s="437"/>
      <c r="G5" s="437"/>
      <c r="H5" s="437"/>
      <c r="I5" s="437"/>
      <c r="J5" s="438"/>
      <c r="K5" s="439" t="s">
        <v>37</v>
      </c>
      <c r="L5" s="444"/>
      <c r="M5" s="444"/>
      <c r="N5" s="433"/>
    </row>
    <row r="6" spans="1:14" ht="3.75" customHeight="1" thickBot="1">
      <c r="A6" s="18"/>
      <c r="B6" s="420"/>
      <c r="C6" s="446"/>
      <c r="D6" s="446"/>
      <c r="E6" s="446"/>
      <c r="F6" s="446"/>
      <c r="G6" s="446"/>
      <c r="H6" s="446"/>
      <c r="I6" s="446"/>
      <c r="J6" s="447"/>
      <c r="K6" s="443"/>
      <c r="L6" s="445"/>
      <c r="M6" s="445"/>
      <c r="N6" s="434"/>
    </row>
    <row r="7" spans="1:14" ht="3.75" customHeight="1" thickBot="1">
      <c r="A7" s="18"/>
      <c r="B7" s="19"/>
      <c r="C7" s="20"/>
      <c r="D7" s="20"/>
      <c r="E7" s="20"/>
      <c r="F7" s="20"/>
      <c r="G7" s="20"/>
      <c r="H7" s="20"/>
      <c r="I7" s="20"/>
      <c r="J7" s="20"/>
      <c r="K7" s="20"/>
      <c r="L7" s="21"/>
      <c r="M7" s="21"/>
      <c r="N7" s="22"/>
    </row>
    <row r="8" spans="1:14" ht="14.25" customHeight="1">
      <c r="B8" s="24"/>
      <c r="C8" s="25"/>
      <c r="D8" s="25"/>
      <c r="E8" s="25"/>
      <c r="F8" s="412"/>
      <c r="G8" s="412"/>
      <c r="H8" s="412"/>
      <c r="I8" s="412"/>
      <c r="J8" s="25"/>
      <c r="K8" s="26" t="s">
        <v>38</v>
      </c>
      <c r="L8" s="27"/>
      <c r="M8" s="27"/>
      <c r="N8" s="28"/>
    </row>
    <row r="9" spans="1:14" ht="12" customHeight="1">
      <c r="B9" s="29"/>
      <c r="C9" s="30"/>
      <c r="D9" s="30"/>
      <c r="E9" s="30"/>
      <c r="F9" s="413"/>
      <c r="G9" s="413"/>
      <c r="H9" s="413"/>
      <c r="I9" s="413"/>
      <c r="J9" s="30"/>
      <c r="K9" s="31"/>
      <c r="L9" s="32" t="s">
        <v>39</v>
      </c>
      <c r="M9" s="32" t="s">
        <v>40</v>
      </c>
      <c r="N9" s="33" t="s">
        <v>41</v>
      </c>
    </row>
    <row r="10" spans="1:14" ht="21.75" customHeight="1">
      <c r="B10" s="414" t="s">
        <v>42</v>
      </c>
      <c r="C10" s="415"/>
      <c r="D10" s="415"/>
      <c r="E10" s="34" t="s">
        <v>43</v>
      </c>
      <c r="F10" s="416" t="s">
        <v>44</v>
      </c>
      <c r="G10" s="416"/>
      <c r="H10" s="417" t="s">
        <v>45</v>
      </c>
      <c r="I10" s="417"/>
      <c r="J10" s="30"/>
      <c r="K10" s="35"/>
      <c r="L10" s="32"/>
      <c r="M10" s="32"/>
      <c r="N10" s="33"/>
    </row>
    <row r="11" spans="1:14" ht="5.45" customHeight="1">
      <c r="B11" s="36"/>
      <c r="C11" s="37"/>
      <c r="D11" s="37"/>
      <c r="E11" s="38"/>
      <c r="F11" s="30"/>
      <c r="G11" s="30"/>
      <c r="H11" s="39"/>
      <c r="I11" s="30"/>
      <c r="J11" s="30"/>
      <c r="K11" s="35"/>
      <c r="L11" s="32"/>
      <c r="M11" s="32"/>
      <c r="N11" s="33"/>
    </row>
    <row r="12" spans="1:14" ht="19.149999999999999" customHeight="1">
      <c r="B12" s="404" t="s">
        <v>46</v>
      </c>
      <c r="C12" s="405"/>
      <c r="D12" s="405"/>
      <c r="E12" s="405"/>
      <c r="F12" s="30"/>
      <c r="G12" s="30"/>
      <c r="H12" s="30"/>
      <c r="I12" s="30"/>
      <c r="J12" s="30"/>
      <c r="K12" s="31"/>
      <c r="L12" s="32"/>
      <c r="M12" s="32"/>
      <c r="N12" s="33"/>
    </row>
    <row r="13" spans="1:14" ht="23.1" customHeight="1">
      <c r="B13" s="406" t="s">
        <v>47</v>
      </c>
      <c r="C13" s="407"/>
      <c r="D13" s="407"/>
      <c r="E13" s="40" t="s">
        <v>48</v>
      </c>
      <c r="F13" s="40"/>
      <c r="G13" s="41"/>
      <c r="H13" s="408" t="s">
        <v>49</v>
      </c>
      <c r="I13" s="408"/>
      <c r="J13" s="42" t="s">
        <v>48</v>
      </c>
      <c r="K13" s="408" t="s">
        <v>50</v>
      </c>
      <c r="L13" s="408"/>
      <c r="M13" s="42" t="s">
        <v>48</v>
      </c>
      <c r="N13" s="43"/>
    </row>
    <row r="14" spans="1:14" ht="18" customHeight="1">
      <c r="B14" s="44" t="s">
        <v>51</v>
      </c>
      <c r="C14" s="45"/>
      <c r="D14" s="409"/>
      <c r="E14" s="409"/>
      <c r="F14" s="46"/>
      <c r="G14" s="46"/>
      <c r="H14" s="45"/>
      <c r="I14" s="47"/>
      <c r="J14" s="48" t="s">
        <v>52</v>
      </c>
      <c r="K14" s="49"/>
      <c r="L14" s="46"/>
      <c r="M14" s="46"/>
      <c r="N14" s="50"/>
    </row>
    <row r="15" spans="1:14" ht="14.25" customHeight="1" thickBot="1">
      <c r="B15" s="51"/>
      <c r="C15" s="52"/>
      <c r="D15" s="53"/>
      <c r="E15" s="53"/>
      <c r="F15" s="53"/>
      <c r="G15" s="53"/>
      <c r="H15" s="52"/>
      <c r="I15" s="53"/>
      <c r="J15" s="52"/>
      <c r="K15" s="53"/>
      <c r="L15" s="410"/>
      <c r="M15" s="410"/>
      <c r="N15" s="411"/>
    </row>
    <row r="16" spans="1:14" ht="8.4499999999999993" customHeight="1">
      <c r="B16" s="54"/>
      <c r="C16" s="55"/>
      <c r="D16" s="55"/>
      <c r="E16" s="55"/>
      <c r="F16" s="55"/>
      <c r="G16" s="55"/>
      <c r="H16" s="55"/>
      <c r="I16" s="55"/>
      <c r="J16" s="55"/>
      <c r="K16" s="55"/>
      <c r="L16" s="55"/>
      <c r="M16" s="55"/>
      <c r="N16" s="56"/>
    </row>
    <row r="17" spans="1:14" s="64" customFormat="1" ht="18" customHeight="1">
      <c r="A17" s="231"/>
      <c r="B17" s="58" t="s">
        <v>53</v>
      </c>
      <c r="C17" s="59"/>
      <c r="D17" s="60" t="s">
        <v>54</v>
      </c>
      <c r="E17" s="61"/>
      <c r="F17" s="62"/>
      <c r="G17" s="62"/>
      <c r="H17" s="62"/>
      <c r="I17" s="62"/>
      <c r="J17" s="62"/>
      <c r="K17" s="62"/>
      <c r="L17" s="62"/>
      <c r="M17" s="62"/>
      <c r="N17" s="63"/>
    </row>
    <row r="18" spans="1:14" s="64" customFormat="1" ht="24" customHeight="1">
      <c r="A18" s="231"/>
      <c r="B18" s="65" t="s">
        <v>55</v>
      </c>
      <c r="C18" s="66"/>
      <c r="D18" s="67"/>
      <c r="E18" s="67"/>
      <c r="F18" s="67"/>
      <c r="G18" s="67"/>
      <c r="H18" s="67"/>
      <c r="I18" s="67"/>
      <c r="J18" s="67"/>
      <c r="K18" s="67"/>
      <c r="L18" s="67"/>
      <c r="M18" s="67"/>
      <c r="N18" s="63"/>
    </row>
    <row r="19" spans="1:14" s="64" customFormat="1" ht="20.25" customHeight="1">
      <c r="A19" s="231"/>
      <c r="B19" s="68"/>
      <c r="C19" s="66"/>
      <c r="D19" s="69"/>
      <c r="E19" s="67"/>
      <c r="F19" s="67"/>
      <c r="G19" s="67"/>
      <c r="H19" s="67"/>
      <c r="I19" s="67"/>
      <c r="J19" s="67"/>
      <c r="K19" s="67"/>
      <c r="L19" s="67"/>
      <c r="M19" s="67"/>
      <c r="N19" s="63"/>
    </row>
    <row r="20" spans="1:14" s="64" customFormat="1" ht="11.25" customHeight="1">
      <c r="A20" s="231"/>
      <c r="B20" s="68"/>
      <c r="C20" s="66"/>
      <c r="D20" s="70"/>
      <c r="E20" s="70"/>
      <c r="F20" s="70"/>
      <c r="G20" s="70"/>
      <c r="H20" s="70"/>
      <c r="I20" s="70"/>
      <c r="J20" s="70"/>
      <c r="K20" s="70"/>
      <c r="L20" s="70"/>
      <c r="M20" s="70"/>
      <c r="N20" s="71"/>
    </row>
    <row r="21" spans="1:14" s="64" customFormat="1">
      <c r="A21" s="231"/>
      <c r="B21" s="68" t="s">
        <v>56</v>
      </c>
      <c r="C21" s="72"/>
      <c r="D21" s="67"/>
      <c r="E21" s="67"/>
      <c r="F21" s="67"/>
      <c r="G21" s="67"/>
      <c r="H21" s="67"/>
      <c r="I21" s="61"/>
      <c r="J21" s="73" t="s">
        <v>57</v>
      </c>
      <c r="K21" s="67"/>
      <c r="L21" s="67"/>
      <c r="M21" s="67"/>
      <c r="N21" s="71"/>
    </row>
    <row r="22" spans="1:14" s="64" customFormat="1">
      <c r="A22" s="231"/>
      <c r="B22" s="68"/>
      <c r="C22" s="66"/>
      <c r="D22" s="70"/>
      <c r="E22" s="70"/>
      <c r="F22" s="70"/>
      <c r="G22" s="70"/>
      <c r="H22" s="70"/>
      <c r="I22" s="70"/>
      <c r="J22" s="70"/>
      <c r="K22" s="70"/>
      <c r="L22" s="70"/>
      <c r="M22" s="70"/>
      <c r="N22" s="71"/>
    </row>
    <row r="23" spans="1:14" s="64" customFormat="1">
      <c r="A23" s="231"/>
      <c r="B23" s="68" t="s">
        <v>58</v>
      </c>
      <c r="C23" s="72"/>
      <c r="D23" s="67"/>
      <c r="E23" s="67"/>
      <c r="F23" s="67"/>
      <c r="G23" s="67"/>
      <c r="H23" s="67"/>
      <c r="I23" s="67"/>
      <c r="J23" s="67"/>
      <c r="K23" s="67"/>
      <c r="L23" s="67"/>
      <c r="M23" s="67"/>
      <c r="N23" s="74"/>
    </row>
    <row r="24" spans="1:14" s="64" customFormat="1">
      <c r="A24" s="231"/>
      <c r="B24" s="68"/>
      <c r="C24" s="66"/>
      <c r="D24" s="70"/>
      <c r="E24" s="70"/>
      <c r="F24" s="70"/>
      <c r="G24" s="70"/>
      <c r="H24" s="70"/>
      <c r="I24" s="70"/>
      <c r="J24" s="70"/>
      <c r="K24" s="70"/>
      <c r="L24" s="70"/>
      <c r="M24" s="70"/>
      <c r="N24" s="71"/>
    </row>
    <row r="25" spans="1:14" s="64" customFormat="1">
      <c r="A25" s="231"/>
      <c r="B25" s="68" t="s">
        <v>59</v>
      </c>
      <c r="C25" s="72"/>
      <c r="D25" s="67"/>
      <c r="E25" s="67"/>
      <c r="F25" s="67"/>
      <c r="G25" s="67"/>
      <c r="H25" s="67"/>
      <c r="I25" s="67"/>
      <c r="J25" s="67"/>
      <c r="K25" s="75" t="s">
        <v>53</v>
      </c>
      <c r="L25" s="76"/>
      <c r="M25" s="77" t="s">
        <v>54</v>
      </c>
      <c r="N25" s="78" t="s">
        <v>60</v>
      </c>
    </row>
    <row r="26" spans="1:14" s="64" customFormat="1" ht="12" customHeight="1">
      <c r="A26" s="231"/>
      <c r="B26" s="68"/>
      <c r="C26" s="66"/>
      <c r="D26" s="70"/>
      <c r="E26" s="70"/>
      <c r="F26" s="70"/>
      <c r="G26" s="70"/>
      <c r="H26" s="70"/>
      <c r="I26" s="70"/>
      <c r="J26" s="70"/>
      <c r="K26" s="70"/>
      <c r="L26" s="70"/>
      <c r="M26" s="70"/>
      <c r="N26" s="71"/>
    </row>
    <row r="27" spans="1:14" s="64" customFormat="1">
      <c r="A27" s="231"/>
      <c r="B27" s="68" t="s">
        <v>61</v>
      </c>
      <c r="C27" s="66"/>
      <c r="D27" s="70"/>
      <c r="E27" s="70"/>
      <c r="F27" s="70"/>
      <c r="G27" s="70"/>
      <c r="H27" s="61"/>
      <c r="I27" s="79" t="s">
        <v>62</v>
      </c>
      <c r="J27" s="79" t="s">
        <v>62</v>
      </c>
      <c r="K27" s="62"/>
      <c r="L27" s="70"/>
      <c r="M27" s="70"/>
      <c r="N27" s="71"/>
    </row>
    <row r="28" spans="1:14" s="64" customFormat="1">
      <c r="A28" s="231"/>
      <c r="B28" s="68"/>
      <c r="C28" s="66"/>
      <c r="D28" s="70"/>
      <c r="E28" s="70"/>
      <c r="F28" s="62" t="s">
        <v>63</v>
      </c>
      <c r="G28" s="80"/>
      <c r="H28" s="81" t="s">
        <v>39</v>
      </c>
      <c r="I28" s="81" t="s">
        <v>40</v>
      </c>
      <c r="J28" s="82" t="s">
        <v>41</v>
      </c>
      <c r="K28" s="62"/>
      <c r="L28" s="70"/>
      <c r="M28" s="70"/>
      <c r="N28" s="71"/>
    </row>
    <row r="29" spans="1:14" ht="4.5" customHeight="1" thickBot="1">
      <c r="B29" s="83"/>
      <c r="C29" s="84"/>
      <c r="D29" s="84"/>
      <c r="E29" s="84"/>
      <c r="F29" s="84"/>
      <c r="G29" s="84"/>
      <c r="H29" s="84"/>
      <c r="I29" s="84"/>
      <c r="J29" s="84"/>
      <c r="K29" s="84"/>
      <c r="L29" s="84"/>
      <c r="M29" s="84"/>
      <c r="N29" s="85"/>
    </row>
    <row r="30" spans="1:14" s="64" customFormat="1" ht="25.5" customHeight="1" thickBot="1">
      <c r="B30" s="429" t="s">
        <v>64</v>
      </c>
      <c r="C30" s="430"/>
      <c r="D30" s="430"/>
      <c r="E30" s="430"/>
      <c r="F30" s="430"/>
      <c r="G30" s="430"/>
      <c r="H30" s="430"/>
      <c r="I30" s="430"/>
      <c r="J30" s="430"/>
      <c r="K30" s="430"/>
      <c r="L30" s="430"/>
      <c r="M30" s="430"/>
      <c r="N30" s="431"/>
    </row>
    <row r="31" spans="1:14" ht="5.25" customHeight="1" thickBot="1">
      <c r="A31" s="18"/>
      <c r="B31" s="87"/>
      <c r="C31" s="88"/>
      <c r="D31" s="88"/>
      <c r="E31" s="88"/>
      <c r="F31" s="88"/>
      <c r="G31" s="88"/>
      <c r="H31" s="88"/>
      <c r="I31" s="88"/>
      <c r="J31" s="88"/>
      <c r="K31" s="88"/>
      <c r="L31" s="88"/>
      <c r="M31" s="88"/>
      <c r="N31" s="89"/>
    </row>
    <row r="32" spans="1:14" ht="25.5" customHeight="1">
      <c r="A32" s="18"/>
      <c r="B32" s="90" t="s">
        <v>65</v>
      </c>
      <c r="C32" s="362" t="s">
        <v>3</v>
      </c>
      <c r="D32" s="362"/>
      <c r="E32" s="362"/>
      <c r="F32" s="362"/>
      <c r="G32" s="362"/>
      <c r="H32" s="362"/>
      <c r="I32" s="362"/>
      <c r="J32" s="401" t="s">
        <v>66</v>
      </c>
      <c r="K32" s="401"/>
      <c r="L32" s="402" t="s">
        <v>4</v>
      </c>
      <c r="M32" s="402"/>
      <c r="N32" s="91" t="s">
        <v>5</v>
      </c>
    </row>
    <row r="33" spans="1:14" ht="64.150000000000006" customHeight="1" thickBot="1">
      <c r="B33" s="92" t="s">
        <v>185</v>
      </c>
      <c r="C33" s="403" t="s">
        <v>186</v>
      </c>
      <c r="D33" s="403"/>
      <c r="E33" s="403"/>
      <c r="F33" s="403"/>
      <c r="G33" s="403"/>
      <c r="H33" s="403"/>
      <c r="I33" s="403"/>
      <c r="J33" s="403"/>
      <c r="K33" s="403"/>
      <c r="L33" s="403" t="s">
        <v>26</v>
      </c>
      <c r="M33" s="403"/>
      <c r="N33" s="93"/>
    </row>
    <row r="34" spans="1:14" ht="4.5" customHeight="1">
      <c r="A34" s="18"/>
      <c r="B34" s="94"/>
      <c r="C34" s="95"/>
      <c r="D34" s="95"/>
      <c r="E34" s="95"/>
      <c r="F34" s="95"/>
      <c r="G34" s="95"/>
      <c r="H34" s="95"/>
      <c r="I34" s="95"/>
      <c r="J34" s="95"/>
      <c r="K34" s="95"/>
      <c r="L34" s="95"/>
      <c r="M34" s="95"/>
      <c r="N34" s="96"/>
    </row>
    <row r="35" spans="1:14" ht="19.899999999999999" customHeight="1">
      <c r="A35" s="18"/>
      <c r="B35" s="336" t="s">
        <v>67</v>
      </c>
      <c r="C35" s="337"/>
      <c r="D35" s="337"/>
      <c r="E35" s="337"/>
      <c r="F35" s="337"/>
      <c r="G35" s="337"/>
      <c r="H35" s="337"/>
      <c r="I35" s="337"/>
      <c r="J35" s="337"/>
      <c r="K35" s="337"/>
      <c r="L35" s="337"/>
      <c r="M35" s="337"/>
      <c r="N35" s="338"/>
    </row>
    <row r="36" spans="1:14" ht="5.25" customHeight="1" thickBot="1">
      <c r="A36" s="18"/>
      <c r="B36" s="398"/>
      <c r="C36" s="399"/>
      <c r="D36" s="399"/>
      <c r="E36" s="399"/>
      <c r="F36" s="399"/>
      <c r="G36" s="399"/>
      <c r="H36" s="399"/>
      <c r="I36" s="399"/>
      <c r="J36" s="399"/>
      <c r="K36" s="399"/>
      <c r="L36" s="399"/>
      <c r="M36" s="399"/>
      <c r="N36" s="400"/>
    </row>
    <row r="37" spans="1:14" ht="21" customHeight="1">
      <c r="A37" s="18"/>
      <c r="B37" s="97" t="s">
        <v>31</v>
      </c>
      <c r="C37" s="362" t="s">
        <v>3</v>
      </c>
      <c r="D37" s="362"/>
      <c r="E37" s="362"/>
      <c r="F37" s="362"/>
      <c r="G37" s="362"/>
      <c r="H37" s="362"/>
      <c r="I37" s="362"/>
      <c r="J37" s="98" t="s">
        <v>68</v>
      </c>
      <c r="K37" s="98" t="s">
        <v>69</v>
      </c>
      <c r="L37" s="362" t="s">
        <v>70</v>
      </c>
      <c r="M37" s="362"/>
      <c r="N37" s="99" t="s">
        <v>71</v>
      </c>
    </row>
    <row r="38" spans="1:14" ht="25.5" customHeight="1">
      <c r="B38" s="100" t="s">
        <v>223</v>
      </c>
      <c r="C38" s="391" t="s">
        <v>222</v>
      </c>
      <c r="D38" s="391"/>
      <c r="E38" s="391"/>
      <c r="F38" s="391"/>
      <c r="G38" s="391"/>
      <c r="H38" s="391"/>
      <c r="I38" s="391"/>
      <c r="J38" s="101"/>
      <c r="K38" s="102">
        <v>60000</v>
      </c>
      <c r="L38" s="467">
        <f>1/74</f>
        <v>1.3513513513513514E-2</v>
      </c>
      <c r="M38" s="467"/>
      <c r="N38" s="103">
        <f>K38*L38</f>
        <v>810.81081081081084</v>
      </c>
    </row>
    <row r="39" spans="1:14">
      <c r="B39" s="104"/>
      <c r="C39" s="385"/>
      <c r="D39" s="385"/>
      <c r="E39" s="385"/>
      <c r="F39" s="385"/>
      <c r="G39" s="385"/>
      <c r="H39" s="385"/>
      <c r="I39" s="385"/>
      <c r="J39" s="105"/>
      <c r="K39" s="106"/>
      <c r="L39" s="395"/>
      <c r="M39" s="395"/>
      <c r="N39" s="103">
        <f t="shared" ref="N39:N51" si="0">K39*L39</f>
        <v>0</v>
      </c>
    </row>
    <row r="40" spans="1:14">
      <c r="B40" s="104"/>
      <c r="C40" s="385"/>
      <c r="D40" s="385"/>
      <c r="E40" s="385"/>
      <c r="F40" s="385"/>
      <c r="G40" s="385"/>
      <c r="H40" s="385"/>
      <c r="I40" s="385"/>
      <c r="J40" s="105"/>
      <c r="K40" s="106"/>
      <c r="L40" s="395"/>
      <c r="M40" s="395"/>
      <c r="N40" s="103">
        <f t="shared" si="0"/>
        <v>0</v>
      </c>
    </row>
    <row r="41" spans="1:14">
      <c r="B41" s="104"/>
      <c r="C41" s="385"/>
      <c r="D41" s="385"/>
      <c r="E41" s="385"/>
      <c r="F41" s="385"/>
      <c r="G41" s="385"/>
      <c r="H41" s="385"/>
      <c r="I41" s="385"/>
      <c r="J41" s="105"/>
      <c r="K41" s="106"/>
      <c r="L41" s="395"/>
      <c r="M41" s="395"/>
      <c r="N41" s="103">
        <f t="shared" si="0"/>
        <v>0</v>
      </c>
    </row>
    <row r="42" spans="1:14">
      <c r="B42" s="104"/>
      <c r="C42" s="385"/>
      <c r="D42" s="385"/>
      <c r="E42" s="385"/>
      <c r="F42" s="385"/>
      <c r="G42" s="385"/>
      <c r="H42" s="385"/>
      <c r="I42" s="385"/>
      <c r="J42" s="105"/>
      <c r="K42" s="106"/>
      <c r="L42" s="395"/>
      <c r="M42" s="395"/>
      <c r="N42" s="103">
        <f t="shared" si="0"/>
        <v>0</v>
      </c>
    </row>
    <row r="43" spans="1:14">
      <c r="B43" s="104"/>
      <c r="C43" s="385"/>
      <c r="D43" s="385"/>
      <c r="E43" s="385"/>
      <c r="F43" s="385"/>
      <c r="G43" s="385"/>
      <c r="H43" s="385"/>
      <c r="I43" s="385"/>
      <c r="J43" s="105"/>
      <c r="K43" s="106"/>
      <c r="L43" s="395"/>
      <c r="M43" s="395"/>
      <c r="N43" s="103">
        <f t="shared" si="0"/>
        <v>0</v>
      </c>
    </row>
    <row r="44" spans="1:14">
      <c r="B44" s="104"/>
      <c r="C44" s="385"/>
      <c r="D44" s="385"/>
      <c r="E44" s="385"/>
      <c r="F44" s="385"/>
      <c r="G44" s="385"/>
      <c r="H44" s="385"/>
      <c r="I44" s="385"/>
      <c r="J44" s="105"/>
      <c r="K44" s="106"/>
      <c r="L44" s="395"/>
      <c r="M44" s="395"/>
      <c r="N44" s="103">
        <f t="shared" si="0"/>
        <v>0</v>
      </c>
    </row>
    <row r="45" spans="1:14">
      <c r="B45" s="104"/>
      <c r="C45" s="385"/>
      <c r="D45" s="385"/>
      <c r="E45" s="385"/>
      <c r="F45" s="385"/>
      <c r="G45" s="385"/>
      <c r="H45" s="385"/>
      <c r="I45" s="385"/>
      <c r="J45" s="105"/>
      <c r="K45" s="106"/>
      <c r="L45" s="395"/>
      <c r="M45" s="395"/>
      <c r="N45" s="103">
        <f t="shared" si="0"/>
        <v>0</v>
      </c>
    </row>
    <row r="46" spans="1:14">
      <c r="B46" s="104"/>
      <c r="C46" s="385"/>
      <c r="D46" s="385"/>
      <c r="E46" s="385"/>
      <c r="F46" s="385"/>
      <c r="G46" s="385"/>
      <c r="H46" s="385"/>
      <c r="I46" s="385"/>
      <c r="J46" s="105"/>
      <c r="K46" s="106"/>
      <c r="L46" s="395"/>
      <c r="M46" s="395"/>
      <c r="N46" s="103">
        <f t="shared" si="0"/>
        <v>0</v>
      </c>
    </row>
    <row r="47" spans="1:14">
      <c r="B47" s="104"/>
      <c r="C47" s="385"/>
      <c r="D47" s="385"/>
      <c r="E47" s="385"/>
      <c r="F47" s="385"/>
      <c r="G47" s="385"/>
      <c r="H47" s="385"/>
      <c r="I47" s="385"/>
      <c r="J47" s="105"/>
      <c r="K47" s="106"/>
      <c r="L47" s="395"/>
      <c r="M47" s="395"/>
      <c r="N47" s="103">
        <f t="shared" si="0"/>
        <v>0</v>
      </c>
    </row>
    <row r="48" spans="1:14">
      <c r="B48" s="104"/>
      <c r="C48" s="385"/>
      <c r="D48" s="385"/>
      <c r="E48" s="385"/>
      <c r="F48" s="385"/>
      <c r="G48" s="385"/>
      <c r="H48" s="385"/>
      <c r="I48" s="385"/>
      <c r="J48" s="105"/>
      <c r="K48" s="106"/>
      <c r="L48" s="395"/>
      <c r="M48" s="395"/>
      <c r="N48" s="103">
        <f t="shared" si="0"/>
        <v>0</v>
      </c>
    </row>
    <row r="49" spans="1:14">
      <c r="B49" s="104"/>
      <c r="C49" s="385"/>
      <c r="D49" s="385"/>
      <c r="E49" s="385"/>
      <c r="F49" s="385"/>
      <c r="G49" s="385"/>
      <c r="H49" s="385"/>
      <c r="I49" s="385"/>
      <c r="J49" s="105"/>
      <c r="K49" s="106"/>
      <c r="L49" s="395"/>
      <c r="M49" s="395"/>
      <c r="N49" s="103">
        <f t="shared" si="0"/>
        <v>0</v>
      </c>
    </row>
    <row r="50" spans="1:14">
      <c r="B50" s="104"/>
      <c r="C50" s="385"/>
      <c r="D50" s="385"/>
      <c r="E50" s="385"/>
      <c r="F50" s="385"/>
      <c r="G50" s="385"/>
      <c r="H50" s="385"/>
      <c r="I50" s="385"/>
      <c r="J50" s="105"/>
      <c r="K50" s="106"/>
      <c r="L50" s="395"/>
      <c r="M50" s="395"/>
      <c r="N50" s="103">
        <f t="shared" si="0"/>
        <v>0</v>
      </c>
    </row>
    <row r="51" spans="1:14">
      <c r="B51" s="107"/>
      <c r="C51" s="394"/>
      <c r="D51" s="394"/>
      <c r="E51" s="394"/>
      <c r="F51" s="394"/>
      <c r="G51" s="394"/>
      <c r="H51" s="394"/>
      <c r="I51" s="394"/>
      <c r="J51" s="105"/>
      <c r="K51" s="106"/>
      <c r="L51" s="395"/>
      <c r="M51" s="395"/>
      <c r="N51" s="103">
        <f t="shared" si="0"/>
        <v>0</v>
      </c>
    </row>
    <row r="52" spans="1:14" ht="15.75" customHeight="1" thickBot="1">
      <c r="B52" s="108"/>
      <c r="C52" s="375"/>
      <c r="D52" s="375"/>
      <c r="E52" s="375"/>
      <c r="F52" s="375"/>
      <c r="G52" s="375"/>
      <c r="H52" s="375"/>
      <c r="I52" s="375"/>
      <c r="J52" s="109"/>
      <c r="K52" s="110"/>
      <c r="L52" s="396"/>
      <c r="M52" s="396"/>
      <c r="N52" s="111"/>
    </row>
    <row r="53" spans="1:14" ht="15" thickBot="1">
      <c r="A53" s="18"/>
      <c r="B53" s="372" t="s">
        <v>76</v>
      </c>
      <c r="C53" s="373"/>
      <c r="D53" s="373"/>
      <c r="E53" s="373"/>
      <c r="F53" s="373"/>
      <c r="G53" s="373"/>
      <c r="H53" s="373"/>
      <c r="I53" s="373"/>
      <c r="J53" s="373"/>
      <c r="K53" s="373"/>
      <c r="L53" s="373"/>
      <c r="M53" s="374"/>
      <c r="N53" s="112">
        <f>SUM(N38:N52)</f>
        <v>810.81081081081084</v>
      </c>
    </row>
    <row r="54" spans="1:14" ht="3" customHeight="1">
      <c r="A54" s="18"/>
      <c r="B54" s="113"/>
      <c r="C54" s="88"/>
      <c r="D54" s="88"/>
      <c r="E54" s="88"/>
      <c r="F54" s="88"/>
      <c r="G54" s="88"/>
      <c r="H54" s="88"/>
      <c r="I54" s="88"/>
      <c r="J54" s="88"/>
      <c r="K54" s="88"/>
      <c r="L54" s="88"/>
      <c r="M54" s="88"/>
      <c r="N54" s="89"/>
    </row>
    <row r="55" spans="1:14" ht="19.899999999999999" customHeight="1">
      <c r="A55" s="18"/>
      <c r="B55" s="378" t="s">
        <v>77</v>
      </c>
      <c r="C55" s="379"/>
      <c r="D55" s="379"/>
      <c r="E55" s="379"/>
      <c r="F55" s="379"/>
      <c r="G55" s="379"/>
      <c r="H55" s="379"/>
      <c r="I55" s="379"/>
      <c r="J55" s="379"/>
      <c r="K55" s="379"/>
      <c r="L55" s="379"/>
      <c r="M55" s="379"/>
      <c r="N55" s="380"/>
    </row>
    <row r="56" spans="1:14" ht="6.75" customHeight="1" thickBot="1">
      <c r="A56" s="18"/>
      <c r="B56" s="388"/>
      <c r="C56" s="389"/>
      <c r="D56" s="389"/>
      <c r="E56" s="389"/>
      <c r="F56" s="389"/>
      <c r="G56" s="389"/>
      <c r="H56" s="389"/>
      <c r="I56" s="389"/>
      <c r="J56" s="389"/>
      <c r="K56" s="389"/>
      <c r="L56" s="389"/>
      <c r="M56" s="389"/>
      <c r="N56" s="390"/>
    </row>
    <row r="57" spans="1:14" ht="21" customHeight="1">
      <c r="A57" s="18"/>
      <c r="B57" s="97" t="s">
        <v>31</v>
      </c>
      <c r="C57" s="362" t="s">
        <v>3</v>
      </c>
      <c r="D57" s="362"/>
      <c r="E57" s="362"/>
      <c r="F57" s="362"/>
      <c r="G57" s="362"/>
      <c r="H57" s="362"/>
      <c r="I57" s="362"/>
      <c r="J57" s="98" t="s">
        <v>4</v>
      </c>
      <c r="K57" s="98" t="s">
        <v>5</v>
      </c>
      <c r="L57" s="362" t="s">
        <v>78</v>
      </c>
      <c r="M57" s="362"/>
      <c r="N57" s="99" t="s">
        <v>71</v>
      </c>
    </row>
    <row r="58" spans="1:14">
      <c r="B58" s="100"/>
      <c r="C58" s="391"/>
      <c r="D58" s="391"/>
      <c r="E58" s="391"/>
      <c r="F58" s="391"/>
      <c r="G58" s="391"/>
      <c r="H58" s="391"/>
      <c r="I58" s="391"/>
      <c r="J58" s="114"/>
      <c r="K58" s="115"/>
      <c r="L58" s="392"/>
      <c r="M58" s="393"/>
      <c r="N58" s="103">
        <f>K58*L58</f>
        <v>0</v>
      </c>
    </row>
    <row r="59" spans="1:14">
      <c r="B59" s="104"/>
      <c r="C59" s="385"/>
      <c r="D59" s="385"/>
      <c r="E59" s="385"/>
      <c r="F59" s="385"/>
      <c r="G59" s="385"/>
      <c r="H59" s="385"/>
      <c r="I59" s="385"/>
      <c r="J59" s="116"/>
      <c r="K59" s="117"/>
      <c r="L59" s="386"/>
      <c r="M59" s="387"/>
      <c r="N59" s="103">
        <f t="shared" ref="N59:N72" si="1">K59*L59</f>
        <v>0</v>
      </c>
    </row>
    <row r="60" spans="1:14">
      <c r="B60" s="104"/>
      <c r="C60" s="385"/>
      <c r="D60" s="385"/>
      <c r="E60" s="385"/>
      <c r="F60" s="385"/>
      <c r="G60" s="385"/>
      <c r="H60" s="385"/>
      <c r="I60" s="385"/>
      <c r="J60" s="116"/>
      <c r="K60" s="117"/>
      <c r="L60" s="386"/>
      <c r="M60" s="387"/>
      <c r="N60" s="103">
        <f t="shared" si="1"/>
        <v>0</v>
      </c>
    </row>
    <row r="61" spans="1:14">
      <c r="B61" s="104"/>
      <c r="C61" s="385"/>
      <c r="D61" s="385"/>
      <c r="E61" s="385"/>
      <c r="F61" s="385"/>
      <c r="G61" s="385"/>
      <c r="H61" s="385"/>
      <c r="I61" s="385"/>
      <c r="J61" s="116"/>
      <c r="K61" s="117"/>
      <c r="L61" s="386"/>
      <c r="M61" s="387"/>
      <c r="N61" s="103">
        <f t="shared" si="1"/>
        <v>0</v>
      </c>
    </row>
    <row r="62" spans="1:14">
      <c r="B62" s="104"/>
      <c r="C62" s="385"/>
      <c r="D62" s="385"/>
      <c r="E62" s="385"/>
      <c r="F62" s="385"/>
      <c r="G62" s="385"/>
      <c r="H62" s="385"/>
      <c r="I62" s="385"/>
      <c r="J62" s="116"/>
      <c r="K62" s="117"/>
      <c r="L62" s="386"/>
      <c r="M62" s="387"/>
      <c r="N62" s="103">
        <f t="shared" si="1"/>
        <v>0</v>
      </c>
    </row>
    <row r="63" spans="1:14">
      <c r="B63" s="104"/>
      <c r="C63" s="385"/>
      <c r="D63" s="385"/>
      <c r="E63" s="385"/>
      <c r="F63" s="385"/>
      <c r="G63" s="385"/>
      <c r="H63" s="385"/>
      <c r="I63" s="385"/>
      <c r="J63" s="116"/>
      <c r="K63" s="117"/>
      <c r="L63" s="386"/>
      <c r="M63" s="387"/>
      <c r="N63" s="103">
        <f t="shared" si="1"/>
        <v>0</v>
      </c>
    </row>
    <row r="64" spans="1:14">
      <c r="B64" s="104"/>
      <c r="C64" s="385"/>
      <c r="D64" s="385"/>
      <c r="E64" s="385"/>
      <c r="F64" s="385"/>
      <c r="G64" s="385"/>
      <c r="H64" s="385"/>
      <c r="I64" s="385"/>
      <c r="J64" s="116"/>
      <c r="K64" s="117"/>
      <c r="L64" s="386"/>
      <c r="M64" s="387"/>
      <c r="N64" s="103">
        <f t="shared" si="1"/>
        <v>0</v>
      </c>
    </row>
    <row r="65" spans="1:14">
      <c r="B65" s="104"/>
      <c r="C65" s="385"/>
      <c r="D65" s="385"/>
      <c r="E65" s="385"/>
      <c r="F65" s="385"/>
      <c r="G65" s="385"/>
      <c r="H65" s="385"/>
      <c r="I65" s="385"/>
      <c r="J65" s="116"/>
      <c r="K65" s="117"/>
      <c r="L65" s="386"/>
      <c r="M65" s="387"/>
      <c r="N65" s="103">
        <f t="shared" si="1"/>
        <v>0</v>
      </c>
    </row>
    <row r="66" spans="1:14">
      <c r="B66" s="104"/>
      <c r="C66" s="385"/>
      <c r="D66" s="385"/>
      <c r="E66" s="385"/>
      <c r="F66" s="385"/>
      <c r="G66" s="385"/>
      <c r="H66" s="385"/>
      <c r="I66" s="385"/>
      <c r="J66" s="116"/>
      <c r="K66" s="117"/>
      <c r="L66" s="386"/>
      <c r="M66" s="387"/>
      <c r="N66" s="103">
        <f t="shared" si="1"/>
        <v>0</v>
      </c>
    </row>
    <row r="67" spans="1:14">
      <c r="B67" s="104"/>
      <c r="C67" s="385"/>
      <c r="D67" s="385"/>
      <c r="E67" s="385"/>
      <c r="F67" s="385"/>
      <c r="G67" s="385"/>
      <c r="H67" s="385"/>
      <c r="I67" s="385"/>
      <c r="J67" s="116"/>
      <c r="K67" s="117"/>
      <c r="L67" s="386"/>
      <c r="M67" s="387"/>
      <c r="N67" s="103">
        <f t="shared" si="1"/>
        <v>0</v>
      </c>
    </row>
    <row r="68" spans="1:14">
      <c r="B68" s="104"/>
      <c r="C68" s="385"/>
      <c r="D68" s="385"/>
      <c r="E68" s="385"/>
      <c r="F68" s="385"/>
      <c r="G68" s="385"/>
      <c r="H68" s="385"/>
      <c r="I68" s="385"/>
      <c r="J68" s="116"/>
      <c r="K68" s="117"/>
      <c r="L68" s="386"/>
      <c r="M68" s="387"/>
      <c r="N68" s="103">
        <f t="shared" si="1"/>
        <v>0</v>
      </c>
    </row>
    <row r="69" spans="1:14">
      <c r="B69" s="104"/>
      <c r="C69" s="385"/>
      <c r="D69" s="385"/>
      <c r="E69" s="385"/>
      <c r="F69" s="385"/>
      <c r="G69" s="385"/>
      <c r="H69" s="385"/>
      <c r="I69" s="385"/>
      <c r="J69" s="116"/>
      <c r="K69" s="117"/>
      <c r="L69" s="386"/>
      <c r="M69" s="387"/>
      <c r="N69" s="103">
        <f t="shared" si="1"/>
        <v>0</v>
      </c>
    </row>
    <row r="70" spans="1:14">
      <c r="B70" s="104"/>
      <c r="C70" s="385"/>
      <c r="D70" s="385"/>
      <c r="E70" s="385"/>
      <c r="F70" s="385"/>
      <c r="G70" s="385"/>
      <c r="H70" s="385"/>
      <c r="I70" s="385"/>
      <c r="J70" s="116"/>
      <c r="K70" s="117"/>
      <c r="L70" s="386"/>
      <c r="M70" s="387"/>
      <c r="N70" s="103">
        <f t="shared" si="1"/>
        <v>0</v>
      </c>
    </row>
    <row r="71" spans="1:14">
      <c r="B71" s="104"/>
      <c r="C71" s="385"/>
      <c r="D71" s="385"/>
      <c r="E71" s="385"/>
      <c r="F71" s="385"/>
      <c r="G71" s="385"/>
      <c r="H71" s="385"/>
      <c r="I71" s="385"/>
      <c r="J71" s="116"/>
      <c r="K71" s="117"/>
      <c r="L71" s="386"/>
      <c r="M71" s="387"/>
      <c r="N71" s="103">
        <f t="shared" si="1"/>
        <v>0</v>
      </c>
    </row>
    <row r="72" spans="1:14" ht="15" thickBot="1">
      <c r="B72" s="118"/>
      <c r="C72" s="375"/>
      <c r="D72" s="375"/>
      <c r="E72" s="375"/>
      <c r="F72" s="375"/>
      <c r="G72" s="375"/>
      <c r="H72" s="375"/>
      <c r="I72" s="375"/>
      <c r="J72" s="109"/>
      <c r="K72" s="119"/>
      <c r="L72" s="376"/>
      <c r="M72" s="377"/>
      <c r="N72" s="120">
        <f t="shared" si="1"/>
        <v>0</v>
      </c>
    </row>
    <row r="73" spans="1:14" ht="15" thickBot="1">
      <c r="A73" s="18"/>
      <c r="B73" s="372" t="s">
        <v>76</v>
      </c>
      <c r="C73" s="373"/>
      <c r="D73" s="373"/>
      <c r="E73" s="373"/>
      <c r="F73" s="373"/>
      <c r="G73" s="373"/>
      <c r="H73" s="373"/>
      <c r="I73" s="373"/>
      <c r="J73" s="373"/>
      <c r="K73" s="373"/>
      <c r="L73" s="373"/>
      <c r="M73" s="374"/>
      <c r="N73" s="121">
        <f>SUM(N58:N72)</f>
        <v>0</v>
      </c>
    </row>
    <row r="74" spans="1:14" ht="4.5" customHeight="1">
      <c r="A74" s="18"/>
      <c r="B74" s="87"/>
      <c r="C74" s="88"/>
      <c r="D74" s="88"/>
      <c r="E74" s="88"/>
      <c r="F74" s="88"/>
      <c r="G74" s="88"/>
      <c r="H74" s="88"/>
      <c r="I74" s="88"/>
      <c r="J74" s="88"/>
      <c r="K74" s="88"/>
      <c r="L74" s="88"/>
      <c r="M74" s="88"/>
      <c r="N74" s="89"/>
    </row>
    <row r="75" spans="1:14" s="64" customFormat="1" ht="19.149999999999999" customHeight="1">
      <c r="B75" s="378" t="s">
        <v>81</v>
      </c>
      <c r="C75" s="379"/>
      <c r="D75" s="379"/>
      <c r="E75" s="379"/>
      <c r="F75" s="379"/>
      <c r="G75" s="379"/>
      <c r="H75" s="379"/>
      <c r="I75" s="379"/>
      <c r="J75" s="379"/>
      <c r="K75" s="379"/>
      <c r="L75" s="379"/>
      <c r="M75" s="379"/>
      <c r="N75" s="380"/>
    </row>
    <row r="76" spans="1:14" ht="6.75" customHeight="1" thickBot="1">
      <c r="A76" s="18"/>
      <c r="B76" s="381"/>
      <c r="C76" s="382"/>
      <c r="D76" s="382"/>
      <c r="E76" s="382"/>
      <c r="F76" s="382"/>
      <c r="G76" s="382"/>
      <c r="H76" s="382"/>
      <c r="I76" s="382"/>
      <c r="J76" s="382"/>
      <c r="K76" s="382"/>
      <c r="L76" s="382"/>
      <c r="M76" s="382"/>
      <c r="N76" s="383"/>
    </row>
    <row r="77" spans="1:14" ht="21" customHeight="1">
      <c r="A77" s="18"/>
      <c r="B77" s="122" t="s">
        <v>31</v>
      </c>
      <c r="C77" s="384" t="s">
        <v>3</v>
      </c>
      <c r="D77" s="384"/>
      <c r="E77" s="384"/>
      <c r="F77" s="384"/>
      <c r="G77" s="384"/>
      <c r="H77" s="384"/>
      <c r="I77" s="123" t="s">
        <v>4</v>
      </c>
      <c r="J77" s="123" t="s">
        <v>82</v>
      </c>
      <c r="K77" s="123" t="s">
        <v>83</v>
      </c>
      <c r="L77" s="123" t="s">
        <v>84</v>
      </c>
      <c r="M77" s="123" t="s">
        <v>85</v>
      </c>
      <c r="N77" s="124" t="s">
        <v>71</v>
      </c>
    </row>
    <row r="78" spans="1:14">
      <c r="B78" s="125"/>
      <c r="C78" s="363"/>
      <c r="D78" s="364"/>
      <c r="E78" s="364"/>
      <c r="F78" s="364"/>
      <c r="G78" s="364"/>
      <c r="H78" s="365"/>
      <c r="I78" s="126"/>
      <c r="J78" s="127"/>
      <c r="K78" s="127"/>
      <c r="L78" s="127"/>
      <c r="M78" s="128"/>
      <c r="N78" s="129">
        <f>L78*M78</f>
        <v>0</v>
      </c>
    </row>
    <row r="79" spans="1:14">
      <c r="B79" s="130"/>
      <c r="C79" s="366"/>
      <c r="D79" s="367"/>
      <c r="E79" s="367"/>
      <c r="F79" s="367"/>
      <c r="G79" s="367"/>
      <c r="H79" s="368"/>
      <c r="I79" s="131"/>
      <c r="J79" s="132"/>
      <c r="K79" s="132"/>
      <c r="L79" s="132"/>
      <c r="M79" s="133"/>
      <c r="N79" s="129">
        <f t="shared" ref="N79:N82" si="2">L79*M79</f>
        <v>0</v>
      </c>
    </row>
    <row r="80" spans="1:14">
      <c r="B80" s="130"/>
      <c r="C80" s="366"/>
      <c r="D80" s="367"/>
      <c r="E80" s="367"/>
      <c r="F80" s="367"/>
      <c r="G80" s="367"/>
      <c r="H80" s="368"/>
      <c r="I80" s="131"/>
      <c r="J80" s="132"/>
      <c r="K80" s="132"/>
      <c r="L80" s="132"/>
      <c r="M80" s="133"/>
      <c r="N80" s="129">
        <f t="shared" si="2"/>
        <v>0</v>
      </c>
    </row>
    <row r="81" spans="1:14">
      <c r="B81" s="130"/>
      <c r="C81" s="366"/>
      <c r="D81" s="367"/>
      <c r="E81" s="367"/>
      <c r="F81" s="367"/>
      <c r="G81" s="367"/>
      <c r="H81" s="368"/>
      <c r="I81" s="131"/>
      <c r="J81" s="132"/>
      <c r="K81" s="132"/>
      <c r="L81" s="132"/>
      <c r="M81" s="133"/>
      <c r="N81" s="129">
        <f t="shared" si="2"/>
        <v>0</v>
      </c>
    </row>
    <row r="82" spans="1:14" ht="15.75" customHeight="1" thickBot="1">
      <c r="B82" s="108"/>
      <c r="C82" s="369"/>
      <c r="D82" s="370"/>
      <c r="E82" s="370"/>
      <c r="F82" s="370"/>
      <c r="G82" s="370"/>
      <c r="H82" s="371"/>
      <c r="I82" s="134"/>
      <c r="J82" s="135"/>
      <c r="K82" s="135"/>
      <c r="L82" s="135"/>
      <c r="M82" s="136"/>
      <c r="N82" s="137">
        <f t="shared" si="2"/>
        <v>0</v>
      </c>
    </row>
    <row r="83" spans="1:14" ht="15" thickBot="1">
      <c r="A83" s="18"/>
      <c r="B83" s="372" t="s">
        <v>76</v>
      </c>
      <c r="C83" s="373"/>
      <c r="D83" s="373"/>
      <c r="E83" s="373"/>
      <c r="F83" s="373"/>
      <c r="G83" s="373"/>
      <c r="H83" s="373"/>
      <c r="I83" s="373"/>
      <c r="J83" s="373"/>
      <c r="K83" s="373"/>
      <c r="L83" s="373"/>
      <c r="M83" s="374"/>
      <c r="N83" s="121">
        <f>SUM(N78:N82)</f>
        <v>0</v>
      </c>
    </row>
    <row r="84" spans="1:14" ht="3.75" customHeight="1">
      <c r="A84" s="18"/>
      <c r="B84" s="87"/>
      <c r="C84" s="88"/>
      <c r="D84" s="88"/>
      <c r="E84" s="88"/>
      <c r="F84" s="88"/>
      <c r="G84" s="88"/>
      <c r="H84" s="88"/>
      <c r="I84" s="88"/>
      <c r="J84" s="88"/>
      <c r="K84" s="88"/>
      <c r="L84" s="88"/>
      <c r="M84" s="88"/>
      <c r="N84" s="89"/>
    </row>
    <row r="85" spans="1:14" ht="19.899999999999999" customHeight="1">
      <c r="A85" s="18"/>
      <c r="B85" s="336" t="s">
        <v>89</v>
      </c>
      <c r="C85" s="337"/>
      <c r="D85" s="337"/>
      <c r="E85" s="337"/>
      <c r="F85" s="337"/>
      <c r="G85" s="337"/>
      <c r="H85" s="337"/>
      <c r="I85" s="337"/>
      <c r="J85" s="337"/>
      <c r="K85" s="337"/>
      <c r="L85" s="337"/>
      <c r="M85" s="337"/>
      <c r="N85" s="338"/>
    </row>
    <row r="86" spans="1:14" ht="5.25" customHeight="1" thickBot="1">
      <c r="A86" s="18"/>
      <c r="B86" s="359"/>
      <c r="C86" s="360"/>
      <c r="D86" s="360"/>
      <c r="E86" s="360"/>
      <c r="F86" s="360"/>
      <c r="G86" s="360"/>
      <c r="H86" s="360"/>
      <c r="I86" s="360"/>
      <c r="J86" s="360"/>
      <c r="K86" s="360"/>
      <c r="L86" s="360"/>
      <c r="M86" s="360"/>
      <c r="N86" s="361"/>
    </row>
    <row r="87" spans="1:14" ht="21" customHeight="1">
      <c r="A87" s="18"/>
      <c r="B87" s="97" t="s">
        <v>31</v>
      </c>
      <c r="C87" s="362" t="s">
        <v>3</v>
      </c>
      <c r="D87" s="362"/>
      <c r="E87" s="362"/>
      <c r="F87" s="362"/>
      <c r="G87" s="362"/>
      <c r="H87" s="362"/>
      <c r="I87" s="98" t="s">
        <v>90</v>
      </c>
      <c r="J87" s="98" t="s">
        <v>91</v>
      </c>
      <c r="K87" s="98" t="s">
        <v>92</v>
      </c>
      <c r="L87" s="362" t="s">
        <v>70</v>
      </c>
      <c r="M87" s="362"/>
      <c r="N87" s="99" t="s">
        <v>71</v>
      </c>
    </row>
    <row r="88" spans="1:14">
      <c r="B88" s="125"/>
      <c r="C88" s="363"/>
      <c r="D88" s="364"/>
      <c r="E88" s="364"/>
      <c r="F88" s="364"/>
      <c r="G88" s="364"/>
      <c r="H88" s="364"/>
      <c r="I88" s="128"/>
      <c r="J88" s="138"/>
      <c r="K88" s="139"/>
      <c r="L88" s="450"/>
      <c r="M88" s="451"/>
      <c r="N88" s="140"/>
    </row>
    <row r="89" spans="1:14">
      <c r="B89" s="141"/>
      <c r="C89" s="347"/>
      <c r="D89" s="348"/>
      <c r="E89" s="348"/>
      <c r="F89" s="348"/>
      <c r="G89" s="348"/>
      <c r="H89" s="349"/>
      <c r="I89" s="133"/>
      <c r="J89" s="142"/>
      <c r="K89" s="143"/>
      <c r="L89" s="350"/>
      <c r="M89" s="351"/>
      <c r="N89" s="140"/>
    </row>
    <row r="90" spans="1:14">
      <c r="B90" s="141"/>
      <c r="C90" s="347"/>
      <c r="D90" s="348"/>
      <c r="E90" s="348"/>
      <c r="F90" s="348"/>
      <c r="G90" s="348"/>
      <c r="H90" s="349"/>
      <c r="I90" s="133"/>
      <c r="J90" s="142"/>
      <c r="K90" s="143"/>
      <c r="L90" s="350"/>
      <c r="M90" s="351"/>
      <c r="N90" s="144"/>
    </row>
    <row r="91" spans="1:14">
      <c r="B91" s="141"/>
      <c r="C91" s="347"/>
      <c r="D91" s="348"/>
      <c r="E91" s="348"/>
      <c r="F91" s="348"/>
      <c r="G91" s="348"/>
      <c r="H91" s="349"/>
      <c r="I91" s="133"/>
      <c r="J91" s="142"/>
      <c r="K91" s="143"/>
      <c r="L91" s="350"/>
      <c r="M91" s="351"/>
      <c r="N91" s="144"/>
    </row>
    <row r="92" spans="1:14">
      <c r="B92" s="141"/>
      <c r="C92" s="347"/>
      <c r="D92" s="348"/>
      <c r="E92" s="348"/>
      <c r="F92" s="348"/>
      <c r="G92" s="348"/>
      <c r="H92" s="349"/>
      <c r="I92" s="133"/>
      <c r="J92" s="142"/>
      <c r="K92" s="143"/>
      <c r="L92" s="350"/>
      <c r="M92" s="351"/>
      <c r="N92" s="144"/>
    </row>
    <row r="93" spans="1:14">
      <c r="B93" s="141"/>
      <c r="C93" s="347"/>
      <c r="D93" s="348"/>
      <c r="E93" s="348"/>
      <c r="F93" s="348"/>
      <c r="G93" s="348"/>
      <c r="H93" s="349"/>
      <c r="I93" s="133"/>
      <c r="J93" s="142"/>
      <c r="K93" s="145"/>
      <c r="L93" s="350"/>
      <c r="M93" s="351"/>
      <c r="N93" s="144"/>
    </row>
    <row r="94" spans="1:14">
      <c r="B94" s="141"/>
      <c r="C94" s="347"/>
      <c r="D94" s="348"/>
      <c r="E94" s="348"/>
      <c r="F94" s="348"/>
      <c r="G94" s="348"/>
      <c r="H94" s="349"/>
      <c r="I94" s="133"/>
      <c r="J94" s="142"/>
      <c r="K94" s="145"/>
      <c r="L94" s="350"/>
      <c r="M94" s="351"/>
      <c r="N94" s="144"/>
    </row>
    <row r="95" spans="1:14">
      <c r="B95" s="141"/>
      <c r="C95" s="347"/>
      <c r="D95" s="348"/>
      <c r="E95" s="348"/>
      <c r="F95" s="348"/>
      <c r="G95" s="348"/>
      <c r="H95" s="349"/>
      <c r="I95" s="133"/>
      <c r="J95" s="142"/>
      <c r="K95" s="145"/>
      <c r="L95" s="350"/>
      <c r="M95" s="351"/>
      <c r="N95" s="144"/>
    </row>
    <row r="96" spans="1:14">
      <c r="B96" s="141"/>
      <c r="C96" s="347"/>
      <c r="D96" s="348"/>
      <c r="E96" s="348"/>
      <c r="F96" s="348"/>
      <c r="G96" s="348"/>
      <c r="H96" s="349"/>
      <c r="I96" s="133"/>
      <c r="J96" s="142"/>
      <c r="K96" s="145"/>
      <c r="L96" s="350"/>
      <c r="M96" s="351"/>
      <c r="N96" s="144"/>
    </row>
    <row r="97" spans="1:14" ht="15.75" customHeight="1" thickBot="1">
      <c r="B97" s="146"/>
      <c r="C97" s="352"/>
      <c r="D97" s="353"/>
      <c r="E97" s="353"/>
      <c r="F97" s="353"/>
      <c r="G97" s="353"/>
      <c r="H97" s="354"/>
      <c r="I97" s="147"/>
      <c r="J97" s="148"/>
      <c r="K97" s="147"/>
      <c r="L97" s="355"/>
      <c r="M97" s="356"/>
      <c r="N97" s="149"/>
    </row>
    <row r="98" spans="1:14" ht="15" thickBot="1">
      <c r="A98" s="18"/>
      <c r="B98" s="330" t="s">
        <v>76</v>
      </c>
      <c r="C98" s="331"/>
      <c r="D98" s="331"/>
      <c r="E98" s="331"/>
      <c r="F98" s="331"/>
      <c r="G98" s="331"/>
      <c r="H98" s="331"/>
      <c r="I98" s="331"/>
      <c r="J98" s="331"/>
      <c r="K98" s="331"/>
      <c r="L98" s="331"/>
      <c r="M98" s="332"/>
      <c r="N98" s="150">
        <f>SUM(N88:N97)</f>
        <v>0</v>
      </c>
    </row>
    <row r="99" spans="1:14" ht="5.0999999999999996" customHeight="1" thickBot="1">
      <c r="A99" s="18"/>
      <c r="B99" s="87"/>
      <c r="C99" s="88"/>
      <c r="D99" s="88"/>
      <c r="E99" s="88"/>
      <c r="F99" s="88"/>
      <c r="G99" s="88"/>
      <c r="H99" s="88"/>
      <c r="I99" s="88"/>
      <c r="J99" s="88"/>
      <c r="K99" s="88"/>
      <c r="L99" s="88"/>
      <c r="M99" s="88"/>
      <c r="N99" s="89"/>
    </row>
    <row r="100" spans="1:14" ht="15" thickBot="1">
      <c r="A100" s="18"/>
      <c r="B100" s="333" t="s">
        <v>97</v>
      </c>
      <c r="C100" s="334"/>
      <c r="D100" s="334"/>
      <c r="E100" s="334"/>
      <c r="F100" s="334"/>
      <c r="G100" s="334"/>
      <c r="H100" s="334"/>
      <c r="I100" s="334"/>
      <c r="J100" s="334"/>
      <c r="K100" s="334"/>
      <c r="L100" s="334"/>
      <c r="M100" s="335"/>
      <c r="N100" s="150">
        <f>N53+N73+N83+N98</f>
        <v>810.81081081081084</v>
      </c>
    </row>
    <row r="101" spans="1:14" ht="5.0999999999999996" customHeight="1">
      <c r="A101" s="18"/>
      <c r="B101" s="87"/>
      <c r="C101" s="88"/>
      <c r="D101" s="88"/>
      <c r="E101" s="88"/>
      <c r="F101" s="88"/>
      <c r="G101" s="88"/>
      <c r="H101" s="88"/>
      <c r="I101" s="88"/>
      <c r="J101" s="88"/>
      <c r="K101" s="88"/>
      <c r="L101" s="88"/>
      <c r="M101" s="88"/>
      <c r="N101" s="89"/>
    </row>
    <row r="102" spans="1:14" ht="22.5" customHeight="1">
      <c r="A102" s="18"/>
      <c r="B102" s="336" t="s">
        <v>98</v>
      </c>
      <c r="C102" s="337"/>
      <c r="D102" s="337"/>
      <c r="E102" s="337"/>
      <c r="F102" s="337"/>
      <c r="G102" s="337"/>
      <c r="H102" s="337"/>
      <c r="I102" s="337"/>
      <c r="J102" s="337"/>
      <c r="K102" s="337"/>
      <c r="L102" s="337"/>
      <c r="M102" s="337"/>
      <c r="N102" s="338"/>
    </row>
    <row r="103" spans="1:14" ht="6.75" customHeight="1" thickBot="1">
      <c r="A103" s="18"/>
      <c r="B103" s="339"/>
      <c r="C103" s="340"/>
      <c r="D103" s="340"/>
      <c r="E103" s="340"/>
      <c r="F103" s="340"/>
      <c r="G103" s="340"/>
      <c r="H103" s="340"/>
      <c r="I103" s="340"/>
      <c r="J103" s="340"/>
      <c r="K103" s="340"/>
      <c r="L103" s="340"/>
      <c r="M103" s="340"/>
      <c r="N103" s="341"/>
    </row>
    <row r="104" spans="1:14" ht="17.25" customHeight="1">
      <c r="A104" s="18"/>
      <c r="B104" s="342" t="s">
        <v>3</v>
      </c>
      <c r="C104" s="343"/>
      <c r="D104" s="343"/>
      <c r="E104" s="343"/>
      <c r="F104" s="343"/>
      <c r="G104" s="343"/>
      <c r="H104" s="343"/>
      <c r="I104" s="151"/>
      <c r="J104" s="152"/>
      <c r="K104" s="98" t="s">
        <v>99</v>
      </c>
      <c r="L104" s="344" t="s">
        <v>100</v>
      </c>
      <c r="M104" s="345"/>
      <c r="N104" s="346"/>
    </row>
    <row r="105" spans="1:14" ht="15">
      <c r="B105" s="316" t="s">
        <v>101</v>
      </c>
      <c r="C105" s="317"/>
      <c r="D105" s="317"/>
      <c r="E105" s="317"/>
      <c r="F105" s="317"/>
      <c r="G105" s="317"/>
      <c r="H105" s="317"/>
      <c r="I105" s="153"/>
      <c r="J105" s="154"/>
      <c r="K105" s="155">
        <v>0.2</v>
      </c>
      <c r="L105" s="318">
        <f>K105*N100</f>
        <v>162.16216216216219</v>
      </c>
      <c r="M105" s="319"/>
      <c r="N105" s="320"/>
    </row>
    <row r="106" spans="1:14" ht="15">
      <c r="B106" s="156" t="s">
        <v>102</v>
      </c>
      <c r="C106" s="157"/>
      <c r="D106" s="157"/>
      <c r="E106" s="157"/>
      <c r="F106" s="157"/>
      <c r="G106" s="157"/>
      <c r="H106" s="157"/>
      <c r="I106" s="153"/>
      <c r="J106" s="154"/>
      <c r="K106" s="155">
        <v>0.05</v>
      </c>
      <c r="L106" s="318">
        <f>K106*N100</f>
        <v>40.540540540540547</v>
      </c>
      <c r="M106" s="319"/>
      <c r="N106" s="320"/>
    </row>
    <row r="107" spans="1:14" ht="15.75" thickBot="1">
      <c r="B107" s="158" t="s">
        <v>103</v>
      </c>
      <c r="C107" s="159"/>
      <c r="D107" s="159"/>
      <c r="E107" s="159"/>
      <c r="F107" s="159"/>
      <c r="G107" s="159"/>
      <c r="H107" s="159"/>
      <c r="I107" s="160"/>
      <c r="J107" s="161"/>
      <c r="K107" s="162">
        <v>0.05</v>
      </c>
      <c r="L107" s="321">
        <f>K107*N100</f>
        <v>40.540540540540547</v>
      </c>
      <c r="M107" s="322"/>
      <c r="N107" s="323"/>
    </row>
    <row r="108" spans="1:14" s="64" customFormat="1" ht="24.75" customHeight="1" thickBot="1">
      <c r="B108" s="324" t="s">
        <v>76</v>
      </c>
      <c r="C108" s="325"/>
      <c r="D108" s="325"/>
      <c r="E108" s="325"/>
      <c r="F108" s="325"/>
      <c r="G108" s="325"/>
      <c r="H108" s="325"/>
      <c r="I108" s="325"/>
      <c r="J108" s="325"/>
      <c r="K108" s="325"/>
      <c r="L108" s="325"/>
      <c r="M108" s="326"/>
      <c r="N108" s="121">
        <f>L105+L106+L107</f>
        <v>243.24324324324328</v>
      </c>
    </row>
    <row r="109" spans="1:14" ht="6.75" customHeight="1" thickBot="1">
      <c r="A109" s="18"/>
      <c r="B109" s="87"/>
      <c r="C109" s="88"/>
      <c r="D109" s="88"/>
      <c r="E109" s="88"/>
      <c r="F109" s="88"/>
      <c r="G109" s="88"/>
      <c r="H109" s="88"/>
      <c r="I109" s="88"/>
      <c r="J109" s="88"/>
      <c r="K109" s="88"/>
      <c r="L109" s="88"/>
      <c r="M109" s="88"/>
      <c r="N109" s="89"/>
    </row>
    <row r="110" spans="1:14" ht="22.5" customHeight="1" thickBot="1">
      <c r="A110" s="18"/>
      <c r="B110" s="327" t="s">
        <v>104</v>
      </c>
      <c r="C110" s="328"/>
      <c r="D110" s="328"/>
      <c r="E110" s="328"/>
      <c r="F110" s="328"/>
      <c r="G110" s="328"/>
      <c r="H110" s="328"/>
      <c r="I110" s="328"/>
      <c r="J110" s="328"/>
      <c r="K110" s="328"/>
      <c r="L110" s="328"/>
      <c r="M110" s="329"/>
      <c r="N110" s="163">
        <f>ROUND((N100+N108),0)</f>
        <v>1054</v>
      </c>
    </row>
    <row r="111" spans="1:14" ht="7.5" customHeight="1">
      <c r="B111" s="54"/>
      <c r="C111" s="55"/>
      <c r="D111" s="55"/>
      <c r="E111" s="55"/>
      <c r="F111" s="55"/>
      <c r="G111" s="55"/>
      <c r="H111" s="55"/>
      <c r="I111" s="55"/>
      <c r="J111" s="55"/>
      <c r="K111" s="55"/>
      <c r="L111" s="55"/>
      <c r="M111" s="55"/>
      <c r="N111" s="56"/>
    </row>
    <row r="112" spans="1:14" ht="7.5" customHeight="1">
      <c r="B112" s="83"/>
      <c r="C112" s="84"/>
      <c r="D112" s="84"/>
      <c r="E112" s="84"/>
      <c r="F112" s="84"/>
      <c r="G112" s="84"/>
      <c r="H112" s="84"/>
      <c r="I112" s="84"/>
      <c r="J112" s="84"/>
      <c r="K112" s="84"/>
      <c r="L112" s="84"/>
      <c r="M112" s="84"/>
      <c r="N112" s="85"/>
    </row>
    <row r="113" spans="1:14" ht="10.5" customHeight="1">
      <c r="B113" s="83"/>
      <c r="C113" s="84"/>
      <c r="D113" s="84"/>
      <c r="E113" s="84"/>
      <c r="F113" s="84"/>
      <c r="G113" s="84"/>
      <c r="H113" s="84"/>
      <c r="I113" s="84"/>
      <c r="J113" s="84"/>
      <c r="K113" s="84"/>
      <c r="L113" s="84"/>
      <c r="M113" s="84"/>
      <c r="N113" s="85"/>
    </row>
    <row r="114" spans="1:14" ht="12" customHeight="1">
      <c r="B114" s="83"/>
      <c r="C114" s="84"/>
      <c r="D114" s="84"/>
      <c r="E114" s="84"/>
      <c r="F114" s="84"/>
      <c r="G114" s="84"/>
      <c r="H114" s="84"/>
      <c r="I114" s="84"/>
      <c r="J114" s="84"/>
      <c r="K114" s="84"/>
      <c r="L114" s="84"/>
      <c r="M114" s="84"/>
      <c r="N114" s="85"/>
    </row>
    <row r="115" spans="1:14">
      <c r="B115" s="83"/>
      <c r="C115" s="84"/>
      <c r="D115" s="84"/>
      <c r="E115" s="164" t="s">
        <v>105</v>
      </c>
      <c r="F115" s="164"/>
      <c r="G115" s="164"/>
      <c r="H115" s="164"/>
      <c r="I115" s="164"/>
      <c r="J115" s="164"/>
      <c r="K115" s="84"/>
      <c r="L115" s="84"/>
      <c r="M115" s="84"/>
      <c r="N115" s="85"/>
    </row>
    <row r="116" spans="1:14">
      <c r="B116" s="83"/>
      <c r="C116" s="84"/>
      <c r="D116" s="84"/>
      <c r="E116" s="84" t="s">
        <v>106</v>
      </c>
      <c r="F116" s="84"/>
      <c r="G116" s="84"/>
      <c r="H116" s="84"/>
      <c r="I116" s="84"/>
      <c r="J116" s="84"/>
      <c r="K116" s="84"/>
      <c r="L116" s="84"/>
      <c r="M116" s="84"/>
      <c r="N116" s="85"/>
    </row>
    <row r="117" spans="1:14">
      <c r="B117" s="83"/>
      <c r="C117" s="84"/>
      <c r="D117" s="84"/>
      <c r="E117" s="84" t="s">
        <v>107</v>
      </c>
      <c r="F117" s="84"/>
      <c r="G117" s="84"/>
      <c r="H117" s="84"/>
      <c r="I117" s="84"/>
      <c r="J117" s="84"/>
      <c r="K117" s="84"/>
      <c r="L117" s="84"/>
      <c r="M117" s="84"/>
      <c r="N117" s="85"/>
    </row>
    <row r="118" spans="1:14">
      <c r="B118" s="83"/>
      <c r="C118" s="84"/>
      <c r="D118" s="84"/>
      <c r="E118" s="84" t="s">
        <v>108</v>
      </c>
      <c r="F118" s="84"/>
      <c r="G118" s="84"/>
      <c r="H118" s="84"/>
      <c r="I118" s="84"/>
      <c r="J118" s="84"/>
      <c r="K118" s="84"/>
      <c r="L118" s="84"/>
      <c r="M118" s="84"/>
      <c r="N118" s="85"/>
    </row>
    <row r="119" spans="1:14" ht="10.5" customHeight="1" thickBot="1">
      <c r="B119" s="83"/>
      <c r="C119" s="84"/>
      <c r="D119" s="84"/>
      <c r="E119" s="84"/>
      <c r="F119" s="84" t="s">
        <v>27</v>
      </c>
      <c r="G119" s="84"/>
      <c r="H119" s="84"/>
      <c r="I119" s="84"/>
      <c r="J119" s="84"/>
      <c r="K119" s="84"/>
      <c r="L119" s="84"/>
      <c r="M119" s="84"/>
      <c r="N119" s="85"/>
    </row>
    <row r="120" spans="1:14">
      <c r="B120" s="165" t="s">
        <v>109</v>
      </c>
      <c r="C120" s="166"/>
      <c r="D120" s="166"/>
      <c r="E120" s="166"/>
      <c r="F120" s="166"/>
      <c r="G120" s="166"/>
      <c r="H120" s="166"/>
      <c r="I120" s="166"/>
      <c r="J120" s="166"/>
      <c r="K120" s="166"/>
      <c r="L120" s="166"/>
      <c r="M120" s="166"/>
      <c r="N120" s="167"/>
    </row>
    <row r="121" spans="1:14">
      <c r="B121" s="168"/>
      <c r="C121" s="169"/>
      <c r="D121" s="169"/>
      <c r="E121" s="169"/>
      <c r="F121" s="169"/>
      <c r="G121" s="169"/>
      <c r="H121" s="169"/>
      <c r="I121" s="169"/>
      <c r="J121" s="169"/>
      <c r="K121" s="169"/>
      <c r="L121" s="169"/>
      <c r="M121" s="169"/>
      <c r="N121" s="170"/>
    </row>
    <row r="122" spans="1:14">
      <c r="B122" s="168"/>
      <c r="C122" s="169"/>
      <c r="D122" s="169"/>
      <c r="E122" s="169"/>
      <c r="F122" s="169"/>
      <c r="G122" s="169"/>
      <c r="H122" s="169"/>
      <c r="I122" s="169"/>
      <c r="J122" s="169"/>
      <c r="K122" s="169"/>
      <c r="L122" s="169"/>
      <c r="M122" s="169"/>
      <c r="N122" s="170"/>
    </row>
    <row r="123" spans="1:14" ht="15" thickBot="1">
      <c r="B123" s="171"/>
      <c r="C123" s="172"/>
      <c r="D123" s="172"/>
      <c r="E123" s="172"/>
      <c r="F123" s="172"/>
      <c r="G123" s="172"/>
      <c r="H123" s="172"/>
      <c r="I123" s="172"/>
      <c r="J123" s="172"/>
      <c r="K123" s="172"/>
      <c r="L123" s="172"/>
      <c r="M123" s="172"/>
      <c r="N123" s="173"/>
    </row>
    <row r="124" spans="1:14" ht="7.5" customHeight="1">
      <c r="A124" s="18"/>
      <c r="B124" s="174"/>
      <c r="C124" s="175"/>
      <c r="D124" s="175"/>
      <c r="E124" s="175"/>
      <c r="F124" s="175"/>
      <c r="G124" s="175"/>
      <c r="H124" s="175"/>
      <c r="I124" s="175"/>
      <c r="J124" s="175"/>
      <c r="K124" s="175"/>
      <c r="L124" s="175"/>
      <c r="M124" s="175"/>
      <c r="N124" s="176"/>
    </row>
    <row r="125" spans="1:14" ht="18" customHeight="1">
      <c r="A125" s="18"/>
      <c r="B125" s="58" t="s">
        <v>110</v>
      </c>
      <c r="C125" s="177"/>
      <c r="D125" s="177"/>
      <c r="E125" s="177"/>
      <c r="F125" s="177"/>
      <c r="G125" s="177"/>
      <c r="H125" s="177"/>
      <c r="I125" s="177"/>
      <c r="J125" s="177"/>
      <c r="K125" s="177"/>
      <c r="L125" s="177"/>
      <c r="M125" s="177"/>
      <c r="N125" s="178"/>
    </row>
    <row r="126" spans="1:14">
      <c r="A126" s="18"/>
      <c r="B126" s="310" t="s">
        <v>111</v>
      </c>
      <c r="C126" s="311"/>
      <c r="D126" s="311"/>
      <c r="E126" s="311"/>
      <c r="F126" s="311"/>
      <c r="G126" s="311"/>
      <c r="H126" s="311"/>
      <c r="I126" s="311"/>
      <c r="J126" s="311"/>
      <c r="K126" s="311"/>
      <c r="L126" s="311"/>
      <c r="M126" s="311"/>
      <c r="N126" s="312"/>
    </row>
    <row r="127" spans="1:14">
      <c r="A127" s="18"/>
      <c r="B127" s="310"/>
      <c r="C127" s="311"/>
      <c r="D127" s="311"/>
      <c r="E127" s="311"/>
      <c r="F127" s="311"/>
      <c r="G127" s="311"/>
      <c r="H127" s="311"/>
      <c r="I127" s="311"/>
      <c r="J127" s="311"/>
      <c r="K127" s="311"/>
      <c r="L127" s="311"/>
      <c r="M127" s="311"/>
      <c r="N127" s="312"/>
    </row>
    <row r="128" spans="1:14" ht="21" customHeight="1">
      <c r="A128" s="18"/>
      <c r="B128" s="310" t="s">
        <v>112</v>
      </c>
      <c r="C128" s="311"/>
      <c r="D128" s="311"/>
      <c r="E128" s="311"/>
      <c r="F128" s="311"/>
      <c r="G128" s="311"/>
      <c r="H128" s="311"/>
      <c r="I128" s="311"/>
      <c r="J128" s="311"/>
      <c r="K128" s="311"/>
      <c r="L128" s="311"/>
      <c r="M128" s="311"/>
      <c r="N128" s="312"/>
    </row>
    <row r="129" spans="1:14" ht="9.75" customHeight="1">
      <c r="A129" s="18"/>
      <c r="B129" s="310"/>
      <c r="C129" s="311"/>
      <c r="D129" s="311"/>
      <c r="E129" s="311"/>
      <c r="F129" s="311"/>
      <c r="G129" s="311"/>
      <c r="H129" s="311"/>
      <c r="I129" s="311"/>
      <c r="J129" s="311"/>
      <c r="K129" s="311"/>
      <c r="L129" s="311"/>
      <c r="M129" s="311"/>
      <c r="N129" s="312"/>
    </row>
    <row r="130" spans="1:14" ht="5.25" customHeight="1">
      <c r="A130" s="18"/>
      <c r="B130" s="179"/>
      <c r="C130" s="180"/>
      <c r="D130" s="180"/>
      <c r="E130" s="180"/>
      <c r="F130" s="180"/>
      <c r="G130" s="180"/>
      <c r="H130" s="180"/>
      <c r="I130" s="180"/>
      <c r="J130" s="180"/>
      <c r="K130" s="180"/>
      <c r="L130" s="180"/>
      <c r="M130" s="180"/>
      <c r="N130" s="181"/>
    </row>
    <row r="131" spans="1:14" ht="5.25" customHeight="1">
      <c r="B131" s="182"/>
      <c r="C131" s="183"/>
      <c r="D131" s="183"/>
      <c r="E131" s="183"/>
      <c r="F131" s="183"/>
      <c r="G131" s="183"/>
      <c r="H131" s="183"/>
      <c r="I131" s="183"/>
      <c r="J131" s="183"/>
      <c r="K131" s="183"/>
      <c r="L131" s="183"/>
      <c r="M131" s="183"/>
      <c r="N131" s="184"/>
    </row>
    <row r="132" spans="1:14" ht="9.75" customHeight="1">
      <c r="B132" s="182"/>
      <c r="C132" s="183"/>
      <c r="D132" s="183"/>
      <c r="E132" s="183"/>
      <c r="F132" s="183"/>
      <c r="G132" s="183"/>
      <c r="H132" s="183"/>
      <c r="I132" s="183"/>
      <c r="J132" s="183"/>
      <c r="K132" s="183"/>
      <c r="L132" s="183"/>
      <c r="M132" s="183"/>
      <c r="N132" s="184"/>
    </row>
    <row r="133" spans="1:14">
      <c r="B133" s="185"/>
      <c r="C133" s="186"/>
      <c r="D133" s="186"/>
      <c r="E133" s="186"/>
      <c r="F133" s="186"/>
      <c r="G133" s="186"/>
      <c r="H133" s="186"/>
      <c r="I133" s="186"/>
      <c r="J133" s="186"/>
      <c r="K133" s="186"/>
      <c r="L133" s="186"/>
      <c r="M133" s="186"/>
      <c r="N133" s="187"/>
    </row>
    <row r="134" spans="1:14">
      <c r="B134" s="83"/>
      <c r="C134" s="84"/>
      <c r="D134" s="84"/>
      <c r="E134" s="84" t="s">
        <v>105</v>
      </c>
      <c r="F134" s="164"/>
      <c r="G134" s="164"/>
      <c r="H134" s="84"/>
      <c r="I134" s="84"/>
      <c r="J134" s="84"/>
      <c r="K134" s="84"/>
      <c r="L134" s="84"/>
      <c r="M134" s="84"/>
      <c r="N134" s="85"/>
    </row>
    <row r="135" spans="1:14">
      <c r="B135" s="83"/>
      <c r="C135" s="84"/>
      <c r="D135" s="84"/>
      <c r="E135" s="188" t="s">
        <v>106</v>
      </c>
      <c r="F135" s="84"/>
      <c r="G135" s="84"/>
      <c r="H135" s="188"/>
      <c r="I135" s="188"/>
      <c r="J135" s="188"/>
      <c r="K135" s="84"/>
      <c r="L135" s="84"/>
      <c r="M135" s="84"/>
      <c r="N135" s="85"/>
    </row>
    <row r="136" spans="1:14">
      <c r="B136" s="83"/>
      <c r="C136" s="84"/>
      <c r="D136" s="84"/>
      <c r="E136" s="189" t="s">
        <v>113</v>
      </c>
      <c r="F136" s="84"/>
      <c r="G136" s="84"/>
      <c r="H136" s="189"/>
      <c r="I136" s="189"/>
      <c r="J136" s="189"/>
      <c r="K136" s="84"/>
      <c r="L136" s="84"/>
      <c r="M136" s="84"/>
      <c r="N136" s="85"/>
    </row>
    <row r="137" spans="1:14">
      <c r="B137" s="190"/>
      <c r="C137" s="186"/>
      <c r="D137" s="186"/>
      <c r="E137" s="84" t="s">
        <v>108</v>
      </c>
      <c r="F137" s="84"/>
      <c r="G137" s="84"/>
      <c r="H137" s="84"/>
      <c r="I137" s="84"/>
      <c r="J137" s="84"/>
      <c r="K137" s="186"/>
      <c r="L137" s="186"/>
      <c r="M137" s="186"/>
      <c r="N137" s="187"/>
    </row>
    <row r="138" spans="1:14" ht="12.75" customHeight="1">
      <c r="B138" s="190"/>
      <c r="C138" s="186"/>
      <c r="D138" s="186"/>
      <c r="E138" s="186"/>
      <c r="F138" s="84"/>
      <c r="G138" s="84"/>
      <c r="H138" s="84"/>
      <c r="I138" s="84"/>
      <c r="J138" s="84"/>
      <c r="K138" s="186"/>
      <c r="L138" s="186"/>
      <c r="M138" s="186"/>
      <c r="N138" s="187"/>
    </row>
    <row r="139" spans="1:14" ht="24.75" customHeight="1">
      <c r="A139" s="18"/>
      <c r="B139" s="313" t="s">
        <v>114</v>
      </c>
      <c r="C139" s="314"/>
      <c r="D139" s="314"/>
      <c r="E139" s="314"/>
      <c r="F139" s="314"/>
      <c r="G139" s="314"/>
      <c r="H139" s="314"/>
      <c r="I139" s="314"/>
      <c r="J139" s="314"/>
      <c r="K139" s="314"/>
      <c r="L139" s="314"/>
      <c r="M139" s="314"/>
      <c r="N139" s="315"/>
    </row>
    <row r="140" spans="1:14" ht="7.5" customHeight="1" thickBot="1">
      <c r="B140" s="191"/>
      <c r="C140" s="192"/>
      <c r="D140" s="192"/>
      <c r="E140" s="193"/>
      <c r="F140" s="193"/>
      <c r="G140" s="193"/>
      <c r="H140" s="193"/>
      <c r="I140" s="193"/>
      <c r="J140" s="194"/>
      <c r="K140" s="194"/>
      <c r="L140" s="194"/>
      <c r="M140" s="194"/>
      <c r="N140" s="195"/>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2</vt:i4>
      </vt:variant>
    </vt:vector>
  </HeadingPairs>
  <TitlesOfParts>
    <vt:vector size="13" baseType="lpstr">
      <vt:lpstr>PROPUESTA ECONOMICA </vt:lpstr>
      <vt:lpstr>PPTO</vt:lpstr>
      <vt:lpstr>201.7</vt:lpstr>
      <vt:lpstr>600.2.3</vt:lpstr>
      <vt:lpstr>610.2</vt:lpstr>
      <vt:lpstr>630.4.1</vt:lpstr>
      <vt:lpstr>630.6</vt:lpstr>
      <vt:lpstr>640.1</vt:lpstr>
      <vt:lpstr>640.2</vt:lpstr>
      <vt:lpstr>661.2</vt:lpstr>
      <vt:lpstr>900.2.1</vt:lpstr>
      <vt:lpstr>PPTO!Área_de_impresión</vt:lpstr>
      <vt:lpstr>'PROPUESTA ECONOMICA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dc:creator>
  <cp:lastModifiedBy>Wendy Yohanna Quevedo Pardo</cp:lastModifiedBy>
  <dcterms:created xsi:type="dcterms:W3CDTF">2021-01-12T23:19:51Z</dcterms:created>
  <dcterms:modified xsi:type="dcterms:W3CDTF">2022-10-06T23:31:52Z</dcterms:modified>
</cp:coreProperties>
</file>