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CONTRATOS 2018\CONTRATOS 2019\IMPERMEABILIZACIÓN DE TERRAZAS - OBRA\SECOP II\"/>
    </mc:Choice>
  </mc:AlternateContent>
  <bookViews>
    <workbookView xWindow="0" yWindow="0" windowWidth="24000" windowHeight="9735"/>
  </bookViews>
  <sheets>
    <sheet name="matriz.riesgo" sheetId="1" r:id="rId1"/>
    <sheet name="clasificadores" sheetId="2" r:id="rId2"/>
  </sheets>
  <definedNames>
    <definedName name="_xlnm.Print_Area" localSheetId="0">matriz.riesgo!$A$2:$W$44</definedName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</definedNames>
  <calcPr calcId="152511"/>
</workbook>
</file>

<file path=xl/calcChain.xml><?xml version="1.0" encoding="utf-8"?>
<calcChain xmlns="http://schemas.openxmlformats.org/spreadsheetml/2006/main">
  <c r="P17" i="1" l="1"/>
  <c r="P16" i="1"/>
  <c r="P15" i="1"/>
  <c r="K17" i="1"/>
  <c r="J17" i="1"/>
  <c r="K16" i="1"/>
  <c r="J16" i="1"/>
  <c r="K15" i="1"/>
  <c r="J15" i="1"/>
  <c r="Q17" i="1"/>
  <c r="Q16" i="1"/>
  <c r="Q15" i="1"/>
  <c r="Q14" i="1"/>
  <c r="Q13" i="1"/>
  <c r="S28" i="1" s="1"/>
  <c r="T28" i="1" s="1"/>
  <c r="Q12" i="1"/>
  <c r="S27" i="1" s="1"/>
  <c r="T27" i="1" s="1"/>
  <c r="Q11" i="1"/>
  <c r="Q10" i="1"/>
  <c r="Q9" i="1"/>
  <c r="Q8" i="1"/>
  <c r="Q7" i="1"/>
  <c r="Q6" i="1"/>
  <c r="P14" i="1"/>
  <c r="P13" i="1"/>
  <c r="P12" i="1"/>
  <c r="P11" i="1"/>
  <c r="P10" i="1"/>
  <c r="P9" i="1"/>
  <c r="P8" i="1"/>
  <c r="P7" i="1"/>
  <c r="P6" i="1"/>
  <c r="K14" i="1"/>
  <c r="K13" i="1"/>
  <c r="K12" i="1"/>
  <c r="K11" i="1"/>
  <c r="K10" i="1"/>
  <c r="K9" i="1"/>
  <c r="K8" i="1"/>
  <c r="K7" i="1"/>
  <c r="K6" i="1"/>
  <c r="J14" i="1"/>
  <c r="J13" i="1"/>
  <c r="J12" i="1"/>
  <c r="J11" i="1"/>
  <c r="J10" i="1"/>
  <c r="J9" i="1"/>
  <c r="J8" i="1"/>
  <c r="J7" i="1"/>
  <c r="J6" i="1"/>
  <c r="A6" i="1" l="1"/>
  <c r="J5" i="1" l="1"/>
  <c r="K5" i="1"/>
  <c r="Q5" i="1" l="1"/>
  <c r="P5" i="1"/>
  <c r="K28" i="2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S35" i="1" l="1"/>
  <c r="R20" i="1"/>
  <c r="S26" i="1"/>
  <c r="T26" i="1" s="1"/>
  <c r="S25" i="1"/>
  <c r="T25" i="1" s="1"/>
  <c r="S24" i="1"/>
  <c r="T24" i="1" s="1"/>
  <c r="S23" i="1"/>
  <c r="T23" i="1" s="1"/>
  <c r="S22" i="1"/>
  <c r="T22" i="1" s="1"/>
  <c r="S21" i="1"/>
  <c r="T21" i="1" s="1"/>
  <c r="S20" i="1"/>
  <c r="T20" i="1" s="1"/>
  <c r="A7" i="1" l="1"/>
  <c r="R22" i="1" s="1"/>
  <c r="R21" i="1" l="1"/>
  <c r="A8" i="1"/>
  <c r="R23" i="1" s="1"/>
  <c r="A9" i="1" l="1"/>
  <c r="R24" i="1" s="1"/>
  <c r="A10" i="1" l="1"/>
  <c r="A11" i="1" s="1"/>
  <c r="R25" i="1" l="1"/>
  <c r="R26" i="1"/>
  <c r="A12" i="1"/>
  <c r="R27" i="1" s="1"/>
  <c r="A13" i="1" l="1"/>
  <c r="R28" i="1" l="1"/>
  <c r="A14" i="1"/>
  <c r="A15" i="1" l="1"/>
  <c r="R29" i="1"/>
  <c r="A16" i="1" l="1"/>
  <c r="A17" i="1" s="1"/>
  <c r="R30" i="1"/>
</calcChain>
</file>

<file path=xl/sharedStrings.xml><?xml version="1.0" encoding="utf-8"?>
<sst xmlns="http://schemas.openxmlformats.org/spreadsheetml/2006/main" count="311" uniqueCount="121">
  <si>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</si>
  <si>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</si>
  <si>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</si>
  <si>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</si>
  <si>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</si>
  <si>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</si>
  <si>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</si>
  <si>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</si>
  <si>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</si>
  <si>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</si>
  <si>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</si>
  <si>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</si>
  <si>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</si>
  <si>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</si>
  <si>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</si>
  <si>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</si>
  <si>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</si>
  <si>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</si>
  <si>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</si>
  <si>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</si>
  <si>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</si>
  <si>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</si>
  <si>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</si>
  <si>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</si>
  <si>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</si>
  <si>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</si>
  <si>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</si>
  <si>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</si>
  <si>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</si>
  <si>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</si>
  <si>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</si>
  <si>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</si>
  <si>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</si>
  <si>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</si>
  <si>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</si>
  <si>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</si>
  <si>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</si>
  <si>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</si>
  <si>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</si>
  <si>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</si>
  <si>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</si>
  <si>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</si>
  <si>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</si>
  <si>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</si>
  <si>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</si>
  <si>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</si>
  <si>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</si>
  <si>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</si>
  <si>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</si>
  <si>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</si>
  <si>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</si>
  <si>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</si>
  <si>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ó</t>
  </si>
  <si>
    <t>CATEGORIZACIÓN DE LOS RIESGOS</t>
  </si>
  <si>
    <t>Operacionales</t>
  </si>
  <si>
    <t>Probabilidad.</t>
  </si>
  <si>
    <t>Impacto.</t>
  </si>
  <si>
    <t>Tabla  1. Analisis de Riesgos.</t>
  </si>
  <si>
    <t>Fuente:</t>
  </si>
  <si>
    <t>Elaborado por Fiscalía General de la Nación</t>
  </si>
  <si>
    <t>Fecha de Análisis:</t>
  </si>
  <si>
    <t>Supervisor del Contrato por parte de la Entidad</t>
  </si>
  <si>
    <t>Iniciación de ejecución del contrato</t>
  </si>
  <si>
    <t>Terminación de ejecución del contrato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</si>
  <si>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</si>
  <si>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</si>
  <si>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</si>
  <si>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</si>
  <si>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</si>
  <si>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</si>
  <si>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</si>
  <si>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</si>
  <si>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</si>
  <si>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</si>
  <si>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</si>
  <si>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</si>
  <si>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</si>
  <si>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</si>
  <si>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</si>
  <si>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</si>
  <si>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</si>
  <si>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</si>
  <si>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</si>
  <si>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</si>
  <si>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</si>
  <si>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</si>
  <si>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</si>
  <si>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¿Afecta la ejecución del contrato?</t>
  </si>
  <si>
    <t>Nota: Borrar Las filas que no se requieran</t>
  </si>
  <si>
    <t>Iniciación ejecución del contrato</t>
  </si>
  <si>
    <t>Si</t>
  </si>
  <si>
    <t>Perjuicios economicos a la entidad</t>
  </si>
  <si>
    <t>Que el contratista Incumpla el desarrollo de las actividades del cronograma aprobado por el supervisor del contrato.</t>
  </si>
  <si>
    <t xml:space="preserve">Que el contratista Incumpla  las especificaciones técnicas generales y particulares para la ejecución de las actividades objeto del contrato a celebrar. </t>
  </si>
  <si>
    <t>Que el contratista presente desfase en los precios unitarios debido a la insuficiencia en su análisis en cuanto a transporte de materiales, costo de los materiales o costos de la mano de obra para la ejecución de las actividades.</t>
  </si>
  <si>
    <t>Que el contratista presente parálisis de las actividades por falta de mano de obra calificada o debido al no pago de las obligaciones a proveedores, salarios y la seguridad social o la perdida de los empleados claves en la ejecución del contrato y demás inconvenientes derivados de una inadecuada relación laboral.</t>
  </si>
  <si>
    <t>Que se presente retraso de actividades por decisiones no imputables al contratista o que dependan de otras dependencias de la entidad o de entidades diferentes a las partes.</t>
  </si>
  <si>
    <t>Que el contratista no dirija ni oriente a su personal dando las instrucciones técnicas en el sitio de la instalación y presente resultados adversos por la falta del control en  los trabajos</t>
  </si>
  <si>
    <t>Causas y|o eventos de la naturaleza, fuerza mayor y caso fortuito. (Terremoto, inundación, incendio y asonada)</t>
  </si>
  <si>
    <t>Que se presenten daños a terceros, en personas o bienes inmuebles o muebles, por inadecuados procedimientos de manipulación en los insumos o mano de obra por parte del Contratista.</t>
  </si>
  <si>
    <t>Seguimiento detallado del cronograma de obra por parte del supervisor</t>
  </si>
  <si>
    <t>Semanal o Conforme a lo definido en el contrato</t>
  </si>
  <si>
    <t>Verificacion del cumplimiento de especificaciones tecnicas</t>
  </si>
  <si>
    <t>Semanal</t>
  </si>
  <si>
    <t>Retrasos en la fecha estimada para la Terminación del Contrato</t>
  </si>
  <si>
    <t>Retrasos en la fecha estimada para la Terminación del Contrato o deficiencia en la calidad de la obra</t>
  </si>
  <si>
    <t xml:space="preserve">Desequilibrio economico del Contrato o un mayor valor de la obra </t>
  </si>
  <si>
    <t>Verificacion de los analisis unitarios de precios para cada actividad</t>
  </si>
  <si>
    <t xml:space="preserve">Al inicio del contrato </t>
  </si>
  <si>
    <t>Daños a bienes y/o lesiones personales o muerte</t>
  </si>
  <si>
    <t xml:space="preserve">Verificacion de equipos y condiciones de trabajo para evitar lesiones y daños </t>
  </si>
  <si>
    <t>Control sobre el numero de personas y cualificación del personal</t>
  </si>
  <si>
    <t>Facilitar condiciones internas al Contratista para la ejecución de las actividades</t>
  </si>
  <si>
    <t>Reprocesos y retrasos en la ejecución de la obra</t>
  </si>
  <si>
    <t>Seguimiento detallado a la calidad de las actividades de obra ejecutadas por el contratista</t>
  </si>
  <si>
    <t>No terminacion de las actividades o retrasos en ellas</t>
  </si>
  <si>
    <t>Contratista y supervisor del Contrato por parte de la Entidad</t>
  </si>
  <si>
    <t>Verificacion de condiciones en el sitio de trabajo</t>
  </si>
  <si>
    <t>Diario</t>
  </si>
  <si>
    <t>Verificacion de condiciones en el sitio de trabajo y seguimiento detallado del cronograma de obra por parte del supervisor</t>
  </si>
  <si>
    <t>Que el contratista no cuente con la logistica necesaria para la entrega oportuna de las actividades contratadas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</si>
</sst>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0" xfId="0" applyNumberFormat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" fillId="2" borderId="24" xfId="0" applyFont="1" applyFill="1" applyBorder="1" applyAlignment="1" applyProtection="1">
      <alignment horizontal="center" textRotation="90" wrapText="1"/>
      <protection locked="0"/>
    </xf>
    <xf numFmtId="0" fontId="2" fillId="2" borderId="25" xfId="0" applyFont="1" applyFill="1" applyBorder="1" applyAlignment="1" applyProtection="1">
      <alignment horizontal="center" textRotation="90" wrapText="1"/>
      <protection locked="0"/>
    </xf>
    <xf numFmtId="0" fontId="2" fillId="2" borderId="26" xfId="0" applyFont="1" applyFill="1" applyBorder="1" applyAlignment="1" applyProtection="1">
      <alignment horizontal="center" textRotation="90" wrapText="1"/>
      <protection locked="0"/>
    </xf>
    <xf numFmtId="0" fontId="2" fillId="2" borderId="27" xfId="0" applyFont="1" applyFill="1" applyBorder="1" applyAlignment="1" applyProtection="1">
      <alignment horizontal="center" wrapText="1"/>
      <protection locked="0"/>
    </xf>
    <xf numFmtId="0" fontId="2" fillId="2" borderId="28" xfId="0" applyFont="1" applyFill="1" applyBorder="1" applyAlignment="1" applyProtection="1">
      <alignment horizontal="center" textRotation="90" wrapText="1"/>
      <protection locked="0"/>
    </xf>
    <xf numFmtId="0" fontId="2" fillId="2" borderId="29" xfId="0" applyFont="1" applyFill="1" applyBorder="1" applyAlignment="1" applyProtection="1">
      <alignment horizontal="center" textRotation="90" wrapText="1"/>
      <protection locked="0"/>
    </xf>
    <xf numFmtId="0" fontId="0" fillId="6" borderId="10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8" xfId="0" applyFont="1" applyFill="1" applyBorder="1"/>
    <xf numFmtId="0" fontId="2" fillId="2" borderId="38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textRotation="90" wrapText="1"/>
    </xf>
    <xf numFmtId="0" fontId="0" fillId="3" borderId="37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 textRotation="90"/>
    </xf>
    <xf numFmtId="0" fontId="0" fillId="3" borderId="37" xfId="0" applyFont="1" applyFill="1" applyBorder="1" applyAlignment="1">
      <alignment wrapText="1"/>
    </xf>
    <xf numFmtId="0" fontId="0" fillId="3" borderId="37" xfId="0" applyNumberFormat="1" applyFont="1" applyFill="1" applyBorder="1" applyAlignment="1">
      <alignment wrapText="1"/>
    </xf>
    <xf numFmtId="0" fontId="0" fillId="3" borderId="37" xfId="0" applyFont="1" applyFill="1" applyBorder="1"/>
    <xf numFmtId="0" fontId="0" fillId="3" borderId="41" xfId="0" applyFont="1" applyFill="1" applyBorder="1" applyAlignment="1">
      <alignment horizontal="center" vertical="center" textRotation="90" wrapText="1"/>
    </xf>
    <xf numFmtId="164" fontId="0" fillId="3" borderId="37" xfId="0" applyNumberFormat="1" applyFont="1" applyFill="1" applyBorder="1" applyAlignment="1">
      <alignment wrapText="1"/>
    </xf>
    <xf numFmtId="0" fontId="0" fillId="3" borderId="40" xfId="0" applyFont="1" applyFill="1" applyBorder="1" applyAlignment="1">
      <alignment wrapText="1"/>
    </xf>
    <xf numFmtId="0" fontId="0" fillId="0" borderId="37" xfId="0" applyFont="1" applyBorder="1" applyAlignment="1">
      <alignment horizontal="center"/>
    </xf>
    <xf numFmtId="0" fontId="0" fillId="3" borderId="37" xfId="0" applyFont="1" applyFill="1" applyBorder="1" applyAlignment="1"/>
    <xf numFmtId="0" fontId="0" fillId="3" borderId="37" xfId="0" applyFont="1" applyFill="1" applyBorder="1" applyAlignment="1">
      <alignment textRotation="90"/>
    </xf>
    <xf numFmtId="0" fontId="0" fillId="3" borderId="37" xfId="0" applyNumberFormat="1" applyFont="1" applyFill="1" applyBorder="1"/>
    <xf numFmtId="164" fontId="0" fillId="3" borderId="37" xfId="0" applyNumberFormat="1" applyFont="1" applyFill="1" applyBorder="1"/>
    <xf numFmtId="0" fontId="0" fillId="3" borderId="40" xfId="0" applyFont="1" applyFill="1" applyBorder="1"/>
    <xf numFmtId="0" fontId="0" fillId="0" borderId="37" xfId="0" applyFont="1" applyBorder="1" applyAlignment="1"/>
    <xf numFmtId="0" fontId="0" fillId="0" borderId="37" xfId="0" applyFont="1" applyBorder="1" applyAlignment="1">
      <alignment textRotation="90"/>
    </xf>
    <xf numFmtId="0" fontId="0" fillId="0" borderId="37" xfId="0" applyFont="1" applyBorder="1"/>
    <xf numFmtId="0" fontId="0" fillId="3" borderId="42" xfId="0" applyFont="1" applyFill="1" applyBorder="1" applyAlignment="1"/>
    <xf numFmtId="0" fontId="0" fillId="3" borderId="42" xfId="0" applyFont="1" applyFill="1" applyBorder="1" applyAlignment="1">
      <alignment textRotation="90"/>
    </xf>
    <xf numFmtId="0" fontId="0" fillId="3" borderId="42" xfId="0" applyFont="1" applyFill="1" applyBorder="1"/>
    <xf numFmtId="0" fontId="0" fillId="3" borderId="42" xfId="0" applyNumberFormat="1" applyFont="1" applyFill="1" applyBorder="1"/>
    <xf numFmtId="0" fontId="0" fillId="3" borderId="12" xfId="0" applyFont="1" applyFill="1" applyBorder="1" applyAlignment="1">
      <alignment horizontal="center" vertical="center" textRotation="90" wrapText="1"/>
    </xf>
    <xf numFmtId="164" fontId="0" fillId="3" borderId="42" xfId="0" applyNumberFormat="1" applyFont="1" applyFill="1" applyBorder="1"/>
    <xf numFmtId="0" fontId="1" fillId="8" borderId="30" xfId="0" applyFont="1" applyFill="1" applyBorder="1" applyAlignment="1" applyProtection="1">
      <alignment horizontal="center" vertical="center" wrapText="1"/>
      <protection locked="0"/>
    </xf>
    <xf numFmtId="0" fontId="1" fillId="8" borderId="27" xfId="0" applyFont="1" applyFill="1" applyBorder="1" applyAlignment="1" applyProtection="1">
      <alignment horizontal="center" textRotation="90" wrapText="1"/>
      <protection locked="0"/>
    </xf>
    <xf numFmtId="0" fontId="1" fillId="8" borderId="25" xfId="0" applyFont="1" applyFill="1" applyBorder="1" applyAlignment="1" applyProtection="1">
      <alignment horizontal="center" wrapText="1"/>
      <protection locked="0"/>
    </xf>
    <xf numFmtId="164" fontId="1" fillId="8" borderId="25" xfId="0" applyNumberFormat="1" applyFont="1" applyFill="1" applyBorder="1" applyAlignment="1" applyProtection="1">
      <alignment horizontal="center" wrapText="1"/>
      <protection locked="0"/>
    </xf>
    <xf numFmtId="0" fontId="1" fillId="8" borderId="39" xfId="0" applyFont="1" applyFill="1" applyBorder="1" applyAlignment="1">
      <alignment horizontal="center" vertical="center" textRotation="90" wrapText="1"/>
    </xf>
    <xf numFmtId="0" fontId="1" fillId="8" borderId="38" xfId="0" applyFont="1" applyFill="1" applyBorder="1" applyAlignment="1">
      <alignment horizontal="center" vertical="center" textRotation="90" wrapText="1"/>
    </xf>
    <xf numFmtId="0" fontId="1" fillId="8" borderId="37" xfId="0" applyFont="1" applyFill="1" applyBorder="1" applyAlignment="1">
      <alignment vertical="center" textRotation="90" wrapText="1"/>
    </xf>
    <xf numFmtId="164" fontId="1" fillId="8" borderId="38" xfId="0" applyNumberFormat="1" applyFont="1" applyFill="1" applyBorder="1" applyAlignment="1">
      <alignment horizontal="center" vertical="center" textRotation="90" wrapText="1"/>
    </xf>
    <xf numFmtId="0" fontId="1" fillId="8" borderId="40" xfId="0" applyFont="1" applyFill="1" applyBorder="1" applyAlignment="1">
      <alignment vertical="center" textRotation="90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Font="1" applyBorder="1" applyAlignment="1">
      <alignment horizontal="center" vertical="center" wrapText="1"/>
    </xf>
    <xf numFmtId="0" fontId="0" fillId="12" borderId="1" xfId="0" applyFill="1" applyBorder="1"/>
    <xf numFmtId="0" fontId="0" fillId="0" borderId="0" xfId="0" applyAlignment="1" applyProtection="1">
      <protection locked="0"/>
    </xf>
    <xf numFmtId="0" fontId="2" fillId="2" borderId="28" xfId="0" applyFont="1" applyFill="1" applyBorder="1" applyAlignment="1" applyProtection="1">
      <alignment horizontal="center" wrapText="1"/>
      <protection locked="0"/>
    </xf>
    <xf numFmtId="0" fontId="0" fillId="3" borderId="37" xfId="0" applyNumberFormat="1" applyFont="1" applyFill="1" applyBorder="1" applyAlignment="1"/>
    <xf numFmtId="0" fontId="0" fillId="3" borderId="37" xfId="0" applyFont="1" applyFill="1" applyBorder="1" applyAlignment="1">
      <alignment textRotation="90" wrapText="1"/>
    </xf>
    <xf numFmtId="0" fontId="3" fillId="0" borderId="0" xfId="0" applyFont="1" applyAlignment="1" applyProtection="1">
      <alignment horizontal="left" textRotation="90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3" borderId="42" xfId="0" applyFont="1" applyFill="1" applyBorder="1" applyAlignment="1">
      <alignment horizontal="center"/>
    </xf>
    <xf numFmtId="0" fontId="0" fillId="0" borderId="18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3" borderId="40" xfId="0" applyFont="1" applyFill="1" applyBorder="1" applyAlignment="1">
      <alignment horizontal="justify" vertical="top"/>
    </xf>
    <xf numFmtId="0" fontId="1" fillId="8" borderId="31" xfId="0" applyFont="1" applyFill="1" applyBorder="1" applyAlignment="1" applyProtection="1">
      <alignment horizontal="center" wrapText="1"/>
      <protection locked="0"/>
    </xf>
    <xf numFmtId="0" fontId="1" fillId="8" borderId="17" xfId="0" applyFont="1" applyFill="1" applyBorder="1" applyAlignment="1" applyProtection="1">
      <alignment horizontal="center" wrapText="1"/>
      <protection locked="0"/>
    </xf>
    <xf numFmtId="0" fontId="1" fillId="8" borderId="15" xfId="0" applyFont="1" applyFill="1" applyBorder="1" applyAlignment="1" applyProtection="1">
      <alignment horizontal="center" wrapText="1"/>
      <protection locked="0"/>
    </xf>
    <xf numFmtId="0" fontId="1" fillId="8" borderId="32" xfId="0" applyFont="1" applyFill="1" applyBorder="1" applyAlignment="1" applyProtection="1">
      <alignment horizontal="center" wrapText="1"/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5" xfId="0" applyFont="1" applyBorder="1" applyAlignment="1" applyProtection="1">
      <alignment horizontal="center" wrapText="1"/>
      <protection locked="0"/>
    </xf>
    <xf numFmtId="0" fontId="1" fillId="0" borderId="17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alignment horizontal="center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R19:T31" totalsRowShown="0" headerRowDxfId="24" dataDxfId="23">
  <autoFilter ref="R19:T31"/>
  <tableColumns count="3">
    <tableColumn id="1" name="N°" dataDxfId="22">
      <calculatedColumnFormula>+A5</calculatedColumnFormula>
    </tableColumn>
    <tableColumn id="2" name="Calificación total" dataDxfId="21">
      <calculatedColumnFormula>+Q5</calculatedColumnFormula>
    </tableColumn>
    <tableColumn id="3" name="Categoría" dataDxfId="20">
      <calculatedColumnFormula>+VLOOKUP(S20,clasificadores!$L$6:$M$14,2,0)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a3" displayName="Tabla3" ref="B5:K10" totalsRowShown="0" headerRowDxfId="19" dataDxfId="17" headerRowBorderDxfId="18">
  <autoFilter ref="B5:K10"/>
  <tableColumns count="10">
    <tableColumn id="1" name="Clase" dataDxfId="16"/>
    <tableColumn id="2" name="Fuente" dataDxfId="15"/>
    <tableColumn id="3" name="Etapa" dataDxfId="14"/>
    <tableColumn id="4" name="Tipo" dataDxfId="13"/>
    <tableColumn id="5" name="Probabilidad" dataDxfId="12"/>
    <tableColumn id="6" name="Valoracion Probabilidad" dataDxfId="11"/>
    <tableColumn id="7" name="Impacto" dataDxfId="10"/>
    <tableColumn id="8" name="Valoración Impacto" dataDxfId="9"/>
    <tableColumn id="9" name="0" dataDxfId="8"/>
    <tableColumn id="10" name="Tratamiento/Controles a ser implementados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a4" displayName="Tabla4" ref="L5:M14" totalsRowShown="0" headerRowDxfId="6" dataDxfId="4" headerRowBorderDxfId="5" tableBorderDxfId="3" totalsRowBorderDxfId="2">
  <autoFilter ref="L5:M14"/>
  <tableColumns count="2">
    <tableColumn id="1" name="Calificación total" dataDxfId="1"/>
    <tableColumn id="2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44"/>
  <sheetViews>
    <sheetView showGridLines="0" tabSelected="1" view="pageBreakPreview" zoomScale="70" zoomScaleNormal="70" zoomScaleSheetLayoutView="70" workbookViewId="0">
      <selection activeCell="F7" sqref="F7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17.140625" style="1" customWidth="1"/>
    <col min="8" max="8" width="15.140625" style="98" customWidth="1"/>
    <col min="9" max="9" width="7" style="98" customWidth="1"/>
    <col min="10" max="10" width="15.5703125" style="1" customWidth="1"/>
    <col min="11" max="11" width="13.7109375" style="103" customWidth="1"/>
    <col min="12" max="12" width="10.140625" style="31" customWidth="1"/>
    <col min="13" max="13" width="11.28515625" style="1" customWidth="1"/>
    <col min="14" max="14" width="6.7109375" style="1" customWidth="1"/>
    <col min="15" max="17" width="7.28515625" style="1" customWidth="1"/>
    <col min="18" max="18" width="15" style="105" customWidth="1"/>
    <col min="19" max="19" width="17.85546875" style="2" customWidth="1"/>
    <col min="20" max="20" width="15.5703125" style="2" customWidth="1"/>
    <col min="21" max="21" width="16.28515625" style="1" customWidth="1"/>
    <col min="22" max="22" width="18.42578125" style="1" customWidth="1"/>
    <col min="23" max="23" width="17" style="1" customWidth="1"/>
    <col min="24" max="16384" width="4.7109375" style="1"/>
  </cols>
  <sheetData>
    <row r="1" spans="1:32" ht="21" x14ac:dyDescent="0.35">
      <c r="A1" s="8" t="s">
        <v>57</v>
      </c>
      <c r="B1" s="8"/>
      <c r="C1" s="8"/>
      <c r="D1" s="8"/>
      <c r="E1" s="8"/>
      <c r="F1" s="8"/>
      <c r="G1" s="8"/>
      <c r="H1" s="8"/>
      <c r="I1" s="8"/>
      <c r="J1" s="8"/>
      <c r="K1" s="102"/>
      <c r="L1" s="30"/>
      <c r="M1" s="8"/>
      <c r="N1" s="8"/>
      <c r="O1" s="8"/>
      <c r="P1" s="8"/>
      <c r="Q1" s="8"/>
      <c r="R1" s="104"/>
      <c r="S1" s="8"/>
      <c r="T1" s="8"/>
      <c r="U1" s="8"/>
      <c r="V1" s="8"/>
    </row>
    <row r="2" spans="1:32" ht="15.75" thickBot="1" x14ac:dyDescent="0.3"/>
    <row r="3" spans="1:32" ht="33" customHeight="1" x14ac:dyDescent="0.3">
      <c r="A3" s="35"/>
      <c r="B3" s="36"/>
      <c r="C3" s="36"/>
      <c r="D3" s="36"/>
      <c r="E3" s="37"/>
      <c r="F3" s="38"/>
      <c r="G3" s="36"/>
      <c r="H3" s="99"/>
      <c r="I3" s="38"/>
      <c r="J3" s="39"/>
      <c r="K3" s="40"/>
      <c r="L3" s="77"/>
      <c r="M3" s="78"/>
      <c r="N3" s="111" t="s">
        <v>34</v>
      </c>
      <c r="O3" s="113"/>
      <c r="P3" s="113"/>
      <c r="Q3" s="114"/>
      <c r="R3" s="79"/>
      <c r="S3" s="80"/>
      <c r="T3" s="80"/>
      <c r="U3" s="80"/>
      <c r="V3" s="111" t="s">
        <v>38</v>
      </c>
      <c r="W3" s="112"/>
    </row>
    <row r="4" spans="1:32" s="6" customFormat="1" ht="110.25" customHeight="1" x14ac:dyDescent="0.25">
      <c r="A4" s="52" t="s">
        <v>12</v>
      </c>
      <c r="B4" s="53" t="s">
        <v>0</v>
      </c>
      <c r="C4" s="53" t="s">
        <v>1</v>
      </c>
      <c r="D4" s="53" t="s">
        <v>2</v>
      </c>
      <c r="E4" s="53" t="s">
        <v>3</v>
      </c>
      <c r="F4" s="52" t="s">
        <v>40</v>
      </c>
      <c r="G4" s="52" t="s">
        <v>4</v>
      </c>
      <c r="H4" s="53" t="s">
        <v>5</v>
      </c>
      <c r="I4" s="53" t="s">
        <v>6</v>
      </c>
      <c r="J4" s="53" t="s">
        <v>74</v>
      </c>
      <c r="K4" s="53" t="s">
        <v>47</v>
      </c>
      <c r="L4" s="81" t="s">
        <v>8</v>
      </c>
      <c r="M4" s="82" t="s">
        <v>9</v>
      </c>
      <c r="N4" s="83" t="s">
        <v>55</v>
      </c>
      <c r="O4" s="83" t="s">
        <v>56</v>
      </c>
      <c r="P4" s="83" t="s">
        <v>74</v>
      </c>
      <c r="Q4" s="83" t="s">
        <v>47</v>
      </c>
      <c r="R4" s="82" t="s">
        <v>87</v>
      </c>
      <c r="S4" s="82" t="s">
        <v>35</v>
      </c>
      <c r="T4" s="84" t="s">
        <v>36</v>
      </c>
      <c r="U4" s="84" t="s">
        <v>37</v>
      </c>
      <c r="V4" s="83" t="s">
        <v>10</v>
      </c>
      <c r="W4" s="85" t="s">
        <v>11</v>
      </c>
      <c r="X4" s="5"/>
      <c r="Y4" s="5"/>
      <c r="AF4" s="5"/>
    </row>
    <row r="5" spans="1:32" ht="129" customHeight="1" x14ac:dyDescent="0.25">
      <c r="A5" s="54">
        <v>1</v>
      </c>
      <c r="B5" s="55" t="s">
        <v>14</v>
      </c>
      <c r="C5" s="55" t="s">
        <v>16</v>
      </c>
      <c r="D5" s="55" t="s">
        <v>20</v>
      </c>
      <c r="E5" s="55" t="s">
        <v>54</v>
      </c>
      <c r="F5" s="56" t="s">
        <v>92</v>
      </c>
      <c r="G5" s="57" t="s">
        <v>104</v>
      </c>
      <c r="H5" s="101" t="s">
        <v>77</v>
      </c>
      <c r="I5" s="64" t="s">
        <v>30</v>
      </c>
      <c r="J5" s="64">
        <f t="shared" ref="J5:J17" si="0">+IF(AND(H5=Raro,I5=Insignificante),1,IF(AND(H5=Raro,I5=Menor),1,IF(AND(H5=Raro,I5=Moderado),1,IF(AND(H5=Raro,I5=Mayor),5,IF(AND(H5=Raro,I5=Catastrofico),7,IF(AND(H5=Improbable,I5=Insignificante),"1",IF(AND(H5=Improbable,I5=Menor),1,IF(AND(H5=Improbable,I5=Moderado),5,IF(AND(H5=Improbable,I5=Catastrofico),7,IF(AND(H5=Posible,I5=Insignificante),1,IF(AND(H5=Posible,I5=Menor),5,IF(AND(H5=Posible,I5=Moderado),7,IF(AND(H5=Posible,I5=Mayor),7,IF(AND(H5=Posible,I5=Catastrofico),10,IF(AND(H5=Probable,I5=Insignificante),5,IF(AND(H5=Probable,I5=Menor),7,IF(AND(H5=Probable,I5=Moderado),7,IF(AND(H5=Probable,I5=Mayor),10,IF(AND(H5=Probable,I5=Catastrofico),10,IF(AND(H5=Casi,I5=Insignificante),7,IF(AND(H5=Casi,I5=Menor),7,IF(AND(H5=Casi,I5=Moderado),10,IF(AND(H5=Casi,I5=Mayor),10,IF(AND(H5=Casi,I5=Catastrofico),10,0))))))))))))))))))))))))</f>
        <v>10</v>
      </c>
      <c r="K5" s="64" t="str">
        <f t="shared" ref="K5:K17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</f>
        <v>Riesgo Extremo</v>
      </c>
      <c r="L5" s="59" t="s">
        <v>73</v>
      </c>
      <c r="M5" s="58" t="s">
        <v>44</v>
      </c>
      <c r="N5" s="101" t="s">
        <v>75</v>
      </c>
      <c r="O5" s="64" t="s">
        <v>30</v>
      </c>
      <c r="P5" s="58">
        <f t="shared" ref="P5:P17" si="2">+IF(AND(N5=Raro,O5=Insignificante),2,IF(AND(N5=Raro,O5=Menor),2,IF(AND(N5=Raro,O5=Moderado),2,IF(AND(N5=Raro,O5=Mayor),5,IF(AND(N5=Raro,O5=Catastrofico),7,IF(AND(N5=Improbable,O5=Insignificante),2,IF(AND(N5=Improbable,O5=Moderado),5,IF(AND(N5=Improbable,O5=Mayor),7,IF(AND(N5=Improbable,O5=Catastrofico),2,IF(AND(N5=Posible,O5=Insignificante),2,IF(AND(N5=Posible,O5=Menor),5,IF(AND(N5=Posible,O5=Moderado),7,IF(AND(N5=Posible,O5=Mayor),7,IF(AND(N5=Posible,O5=Catastrofico),10,IF(AND(N5=Probable,O5=Insignificante),5,IF(AND(N5=Probable,O5=Menor),7,IF(AND(N5=Probable,O5=Catastrofico),10,IF(AND(N5=Casi,O5=Insignificante),7,IF(AND(N5=Casi,O5=Menor),7,10)))))))))))))))))))</f>
        <v>5</v>
      </c>
      <c r="Q5" s="58" t="str">
        <f t="shared" ref="Q5:Q17" si="3">+IF(AND(N5=Raro,O5=Insignificante),"Riesgo Bajo",IF(AND(N5=Raro,O5=Menor),"Riesgo Bajo",IF(AND(N5=Raro,O5=Moderado),"Riesgo Bajo",IF(AND(N5=Raro,O5=Mayor),"Riesgo Medio",IF(AND(N5=Raro,O5=Catastrofico),"Riesgo Alto",IF(AND(N5=Improbable,O5=Insignificante),"Riesgo Bajo",IF(AND(N5=Improbable,O5=Moderado),"Riesgo Mediano",IF(AND(N5=Improbable,O5=Mayor),"Riesgo Alto",IF(AND(N5=Improbable,O5=Catastrofico),"Riesgo Bajo",IF(AND(N5=Posible,O5=Insignificante),"Riesgo Bajo",IF(AND(N5=Posible,O5=Menor),"Riesgo Medio",IF(AND(N5=Posible,O5=Moderado),"Riesgo Alto",IF(AND(N5=Posible,O5=Mayor),"Riesgo Alto",IF(AND(N5=Posible,O5=Catastrofico),"Riesgo Extremo",IF(AND(N5=Probable,O5=Insignificante),"Riesgo Medio",IF(AND(N5=Probable,O5=Menor),"Riesgo Alto",IF(AND(N5=Probable,O5=Catastrofico),"Riesgo Extremo",IF(AND(N5=Casi,O5=Insignificante),"Riesgo Alto",IF(AND(N5=Casi,O5=Menor),"Riesgo Alto","Riesgo Extremo")))))))))))))))))))</f>
        <v>Riesgo Medio</v>
      </c>
      <c r="R5" s="54" t="s">
        <v>90</v>
      </c>
      <c r="S5" s="56" t="s">
        <v>61</v>
      </c>
      <c r="T5" s="60" t="s">
        <v>89</v>
      </c>
      <c r="U5" s="60" t="s">
        <v>63</v>
      </c>
      <c r="V5" s="56" t="s">
        <v>100</v>
      </c>
      <c r="W5" s="61" t="s">
        <v>101</v>
      </c>
    </row>
    <row r="6" spans="1:32" ht="78.75" customHeight="1" x14ac:dyDescent="0.25">
      <c r="A6" s="63">
        <f>+A5+1</f>
        <v>2</v>
      </c>
      <c r="B6" s="64" t="s">
        <v>14</v>
      </c>
      <c r="C6" s="64" t="s">
        <v>16</v>
      </c>
      <c r="D6" s="64" t="s">
        <v>20</v>
      </c>
      <c r="E6" s="64" t="s">
        <v>54</v>
      </c>
      <c r="F6" s="56" t="s">
        <v>93</v>
      </c>
      <c r="G6" s="57" t="s">
        <v>105</v>
      </c>
      <c r="H6" s="101" t="s">
        <v>77</v>
      </c>
      <c r="I6" s="64" t="s">
        <v>30</v>
      </c>
      <c r="J6" s="64">
        <f t="shared" si="0"/>
        <v>10</v>
      </c>
      <c r="K6" s="64" t="str">
        <f t="shared" si="1"/>
        <v>Riesgo Extremo</v>
      </c>
      <c r="L6" s="59" t="s">
        <v>73</v>
      </c>
      <c r="M6" s="58" t="s">
        <v>41</v>
      </c>
      <c r="N6" s="101" t="s">
        <v>78</v>
      </c>
      <c r="O6" s="64" t="s">
        <v>30</v>
      </c>
      <c r="P6" s="58">
        <f t="shared" si="2"/>
        <v>7</v>
      </c>
      <c r="Q6" s="58" t="str">
        <f t="shared" si="3"/>
        <v>Riesgo Alto</v>
      </c>
      <c r="R6" s="54" t="s">
        <v>90</v>
      </c>
      <c r="S6" s="56" t="s">
        <v>61</v>
      </c>
      <c r="T6" s="60" t="s">
        <v>62</v>
      </c>
      <c r="U6" s="60" t="s">
        <v>63</v>
      </c>
      <c r="V6" s="56" t="s">
        <v>102</v>
      </c>
      <c r="W6" s="67" t="s">
        <v>103</v>
      </c>
    </row>
    <row r="7" spans="1:32" s="4" customFormat="1" ht="93.75" customHeight="1" x14ac:dyDescent="0.25">
      <c r="A7" s="63">
        <f t="shared" ref="A7:A17" si="4">+A6+1</f>
        <v>3</v>
      </c>
      <c r="B7" s="64" t="s">
        <v>14</v>
      </c>
      <c r="C7" s="64" t="s">
        <v>16</v>
      </c>
      <c r="D7" s="64" t="s">
        <v>20</v>
      </c>
      <c r="E7" s="64" t="s">
        <v>21</v>
      </c>
      <c r="F7" s="56" t="s">
        <v>94</v>
      </c>
      <c r="G7" s="57" t="s">
        <v>106</v>
      </c>
      <c r="H7" s="101" t="s">
        <v>78</v>
      </c>
      <c r="I7" s="64" t="s">
        <v>29</v>
      </c>
      <c r="J7" s="64">
        <f t="shared" si="0"/>
        <v>7</v>
      </c>
      <c r="K7" s="64" t="str">
        <f t="shared" si="1"/>
        <v>Riesgo Alto</v>
      </c>
      <c r="L7" s="59" t="s">
        <v>73</v>
      </c>
      <c r="M7" s="70" t="s">
        <v>41</v>
      </c>
      <c r="N7" s="101" t="s">
        <v>75</v>
      </c>
      <c r="O7" s="64" t="s">
        <v>29</v>
      </c>
      <c r="P7" s="58">
        <f t="shared" si="2"/>
        <v>2</v>
      </c>
      <c r="Q7" s="58" t="str">
        <f t="shared" si="3"/>
        <v>Riesgo Bajo</v>
      </c>
      <c r="R7" s="62" t="s">
        <v>90</v>
      </c>
      <c r="S7" s="56" t="s">
        <v>61</v>
      </c>
      <c r="T7" s="60" t="s">
        <v>62</v>
      </c>
      <c r="U7" s="60" t="s">
        <v>63</v>
      </c>
      <c r="V7" s="56" t="s">
        <v>107</v>
      </c>
      <c r="W7" s="110" t="s">
        <v>108</v>
      </c>
    </row>
    <row r="8" spans="1:32" ht="96" x14ac:dyDescent="0.25">
      <c r="A8" s="63">
        <f t="shared" si="4"/>
        <v>4</v>
      </c>
      <c r="B8" s="64" t="s">
        <v>14</v>
      </c>
      <c r="C8" s="64" t="s">
        <v>16</v>
      </c>
      <c r="D8" s="64" t="s">
        <v>20</v>
      </c>
      <c r="E8" s="64" t="s">
        <v>54</v>
      </c>
      <c r="F8" s="56" t="s">
        <v>99</v>
      </c>
      <c r="G8" s="57" t="s">
        <v>109</v>
      </c>
      <c r="H8" s="101" t="s">
        <v>75</v>
      </c>
      <c r="I8" s="64" t="s">
        <v>29</v>
      </c>
      <c r="J8" s="64">
        <f t="shared" si="0"/>
        <v>1</v>
      </c>
      <c r="K8" s="64" t="str">
        <f t="shared" si="1"/>
        <v>Riesgo Bajo</v>
      </c>
      <c r="L8" s="59" t="s">
        <v>73</v>
      </c>
      <c r="M8" s="58" t="s">
        <v>42</v>
      </c>
      <c r="N8" s="101" t="s">
        <v>75</v>
      </c>
      <c r="O8" s="64" t="s">
        <v>29</v>
      </c>
      <c r="P8" s="58">
        <f t="shared" si="2"/>
        <v>2</v>
      </c>
      <c r="Q8" s="58" t="str">
        <f t="shared" si="3"/>
        <v>Riesgo Bajo</v>
      </c>
      <c r="R8" s="54" t="s">
        <v>90</v>
      </c>
      <c r="S8" s="56" t="s">
        <v>61</v>
      </c>
      <c r="T8" s="60" t="s">
        <v>62</v>
      </c>
      <c r="U8" s="60" t="s">
        <v>63</v>
      </c>
      <c r="V8" s="56" t="s">
        <v>110</v>
      </c>
      <c r="W8" s="110" t="s">
        <v>101</v>
      </c>
    </row>
    <row r="9" spans="1:32" s="4" customFormat="1" ht="120" x14ac:dyDescent="0.25">
      <c r="A9" s="68">
        <f t="shared" si="4"/>
        <v>5</v>
      </c>
      <c r="B9" s="69" t="s">
        <v>14</v>
      </c>
      <c r="C9" s="69" t="s">
        <v>16</v>
      </c>
      <c r="D9" s="69" t="s">
        <v>20</v>
      </c>
      <c r="E9" s="69" t="s">
        <v>54</v>
      </c>
      <c r="F9" s="56" t="s">
        <v>95</v>
      </c>
      <c r="G9" s="57" t="s">
        <v>104</v>
      </c>
      <c r="H9" s="101" t="s">
        <v>78</v>
      </c>
      <c r="I9" s="64" t="s">
        <v>30</v>
      </c>
      <c r="J9" s="64">
        <f t="shared" si="0"/>
        <v>7</v>
      </c>
      <c r="K9" s="64" t="str">
        <f t="shared" si="1"/>
        <v>Riesgo Alto</v>
      </c>
      <c r="L9" s="59" t="s">
        <v>73</v>
      </c>
      <c r="M9" s="70" t="s">
        <v>41</v>
      </c>
      <c r="N9" s="101" t="s">
        <v>75</v>
      </c>
      <c r="O9" s="64" t="s">
        <v>29</v>
      </c>
      <c r="P9" s="58">
        <f t="shared" si="2"/>
        <v>2</v>
      </c>
      <c r="Q9" s="58" t="str">
        <f t="shared" si="3"/>
        <v>Riesgo Bajo</v>
      </c>
      <c r="R9" s="62" t="s">
        <v>90</v>
      </c>
      <c r="S9" s="56" t="s">
        <v>61</v>
      </c>
      <c r="T9" s="60" t="s">
        <v>62</v>
      </c>
      <c r="U9" s="60" t="s">
        <v>63</v>
      </c>
      <c r="V9" s="56" t="s">
        <v>111</v>
      </c>
      <c r="W9" s="110" t="s">
        <v>101</v>
      </c>
    </row>
    <row r="10" spans="1:32" ht="96" x14ac:dyDescent="0.25">
      <c r="A10" s="63">
        <f t="shared" si="4"/>
        <v>6</v>
      </c>
      <c r="B10" s="64" t="s">
        <v>13</v>
      </c>
      <c r="C10" s="64" t="s">
        <v>15</v>
      </c>
      <c r="D10" s="64" t="s">
        <v>20</v>
      </c>
      <c r="E10" s="64" t="s">
        <v>22</v>
      </c>
      <c r="F10" s="56" t="s">
        <v>96</v>
      </c>
      <c r="G10" s="57" t="s">
        <v>91</v>
      </c>
      <c r="H10" s="101" t="s">
        <v>75</v>
      </c>
      <c r="I10" s="64" t="s">
        <v>29</v>
      </c>
      <c r="J10" s="64">
        <f t="shared" si="0"/>
        <v>1</v>
      </c>
      <c r="K10" s="64" t="str">
        <f t="shared" si="1"/>
        <v>Riesgo Bajo</v>
      </c>
      <c r="L10" s="59" t="s">
        <v>72</v>
      </c>
      <c r="M10" s="58" t="s">
        <v>41</v>
      </c>
      <c r="N10" s="101" t="s">
        <v>75</v>
      </c>
      <c r="O10" s="64" t="s">
        <v>28</v>
      </c>
      <c r="P10" s="58">
        <f t="shared" si="2"/>
        <v>2</v>
      </c>
      <c r="Q10" s="58" t="str">
        <f t="shared" si="3"/>
        <v>Riesgo Bajo</v>
      </c>
      <c r="R10" s="54" t="s">
        <v>90</v>
      </c>
      <c r="S10" s="56" t="s">
        <v>61</v>
      </c>
      <c r="T10" s="60" t="s">
        <v>62</v>
      </c>
      <c r="U10" s="60" t="s">
        <v>63</v>
      </c>
      <c r="V10" s="56" t="s">
        <v>112</v>
      </c>
      <c r="W10" s="67" t="s">
        <v>103</v>
      </c>
    </row>
    <row r="11" spans="1:32" s="4" customFormat="1" ht="120.75" customHeight="1" x14ac:dyDescent="0.25">
      <c r="A11" s="68">
        <f t="shared" si="4"/>
        <v>7</v>
      </c>
      <c r="B11" s="69" t="s">
        <v>14</v>
      </c>
      <c r="C11" s="69" t="s">
        <v>16</v>
      </c>
      <c r="D11" s="69" t="s">
        <v>20</v>
      </c>
      <c r="E11" s="69" t="s">
        <v>54</v>
      </c>
      <c r="F11" s="56" t="s">
        <v>97</v>
      </c>
      <c r="G11" s="57" t="s">
        <v>113</v>
      </c>
      <c r="H11" s="101" t="s">
        <v>75</v>
      </c>
      <c r="I11" s="64" t="s">
        <v>30</v>
      </c>
      <c r="J11" s="64">
        <f t="shared" si="0"/>
        <v>5</v>
      </c>
      <c r="K11" s="64" t="str">
        <f t="shared" si="1"/>
        <v>Riesgo Medio</v>
      </c>
      <c r="L11" s="59" t="s">
        <v>73</v>
      </c>
      <c r="M11" s="70" t="s">
        <v>41</v>
      </c>
      <c r="N11" s="101" t="s">
        <v>75</v>
      </c>
      <c r="O11" s="64" t="s">
        <v>29</v>
      </c>
      <c r="P11" s="58">
        <f t="shared" si="2"/>
        <v>2</v>
      </c>
      <c r="Q11" s="58" t="str">
        <f t="shared" si="3"/>
        <v>Riesgo Bajo</v>
      </c>
      <c r="R11" s="62" t="s">
        <v>90</v>
      </c>
      <c r="S11" s="56" t="s">
        <v>61</v>
      </c>
      <c r="T11" s="60" t="s">
        <v>62</v>
      </c>
      <c r="U11" s="60" t="s">
        <v>63</v>
      </c>
      <c r="V11" s="56" t="s">
        <v>114</v>
      </c>
      <c r="W11" s="67" t="s">
        <v>103</v>
      </c>
    </row>
    <row r="12" spans="1:32" s="4" customFormat="1" ht="174.75" customHeight="1" x14ac:dyDescent="0.25">
      <c r="A12" s="63">
        <f t="shared" si="4"/>
        <v>8</v>
      </c>
      <c r="B12" s="69" t="s">
        <v>13</v>
      </c>
      <c r="C12" s="69" t="s">
        <v>16</v>
      </c>
      <c r="D12" s="69" t="s">
        <v>20</v>
      </c>
      <c r="E12" s="69" t="s">
        <v>39</v>
      </c>
      <c r="F12" s="56" t="s">
        <v>98</v>
      </c>
      <c r="G12" s="57" t="s">
        <v>115</v>
      </c>
      <c r="H12" s="101" t="s">
        <v>75</v>
      </c>
      <c r="I12" s="64" t="s">
        <v>31</v>
      </c>
      <c r="J12" s="64">
        <f t="shared" si="0"/>
        <v>7</v>
      </c>
      <c r="K12" s="64" t="str">
        <f t="shared" si="1"/>
        <v>Riesgo Alto</v>
      </c>
      <c r="L12" s="59" t="s">
        <v>46</v>
      </c>
      <c r="M12" s="70" t="s">
        <v>43</v>
      </c>
      <c r="N12" s="101" t="s">
        <v>75</v>
      </c>
      <c r="O12" s="64" t="s">
        <v>29</v>
      </c>
      <c r="P12" s="58">
        <f t="shared" si="2"/>
        <v>2</v>
      </c>
      <c r="Q12" s="58" t="str">
        <f t="shared" si="3"/>
        <v>Riesgo Bajo</v>
      </c>
      <c r="R12" s="62" t="s">
        <v>90</v>
      </c>
      <c r="S12" s="56" t="s">
        <v>116</v>
      </c>
      <c r="T12" s="60" t="s">
        <v>62</v>
      </c>
      <c r="U12" s="60" t="s">
        <v>63</v>
      </c>
      <c r="V12" s="56" t="s">
        <v>117</v>
      </c>
      <c r="W12" s="67" t="s">
        <v>118</v>
      </c>
    </row>
    <row r="13" spans="1:32" s="4" customFormat="1" ht="107.25" customHeight="1" x14ac:dyDescent="0.25">
      <c r="A13" s="68">
        <f t="shared" si="4"/>
        <v>9</v>
      </c>
      <c r="B13" s="64" t="s">
        <v>14</v>
      </c>
      <c r="C13" s="64" t="s">
        <v>16</v>
      </c>
      <c r="D13" s="64" t="s">
        <v>20</v>
      </c>
      <c r="E13" s="64" t="s">
        <v>54</v>
      </c>
      <c r="F13" s="56" t="s">
        <v>120</v>
      </c>
      <c r="G13" s="57" t="s">
        <v>104</v>
      </c>
      <c r="H13" s="101" t="s">
        <v>77</v>
      </c>
      <c r="I13" s="64" t="s">
        <v>30</v>
      </c>
      <c r="J13" s="64">
        <f t="shared" si="0"/>
        <v>10</v>
      </c>
      <c r="K13" s="64" t="str">
        <f t="shared" si="1"/>
        <v>Riesgo Extremo</v>
      </c>
      <c r="L13" s="59" t="s">
        <v>73</v>
      </c>
      <c r="M13" s="58" t="s">
        <v>44</v>
      </c>
      <c r="N13" s="101" t="s">
        <v>75</v>
      </c>
      <c r="O13" s="64" t="s">
        <v>30</v>
      </c>
      <c r="P13" s="58">
        <f t="shared" si="2"/>
        <v>5</v>
      </c>
      <c r="Q13" s="58" t="str">
        <f t="shared" si="3"/>
        <v>Riesgo Medio</v>
      </c>
      <c r="R13" s="54" t="s">
        <v>90</v>
      </c>
      <c r="S13" s="56" t="s">
        <v>61</v>
      </c>
      <c r="T13" s="60" t="s">
        <v>62</v>
      </c>
      <c r="U13" s="60" t="s">
        <v>63</v>
      </c>
      <c r="V13" s="56" t="s">
        <v>119</v>
      </c>
      <c r="W13" s="67" t="s">
        <v>103</v>
      </c>
    </row>
    <row r="14" spans="1:32" s="4" customFormat="1" x14ac:dyDescent="0.25">
      <c r="A14" s="68">
        <f t="shared" si="4"/>
        <v>10</v>
      </c>
      <c r="B14" s="64"/>
      <c r="C14" s="64"/>
      <c r="D14" s="64"/>
      <c r="E14" s="64"/>
      <c r="F14" s="58"/>
      <c r="G14" s="65"/>
      <c r="H14" s="100"/>
      <c r="I14" s="64"/>
      <c r="J14" s="64">
        <f t="shared" si="0"/>
        <v>0</v>
      </c>
      <c r="K14" s="64">
        <f t="shared" si="1"/>
        <v>0</v>
      </c>
      <c r="L14" s="59"/>
      <c r="M14" s="58"/>
      <c r="N14" s="101"/>
      <c r="O14" s="64"/>
      <c r="P14" s="58">
        <f t="shared" si="2"/>
        <v>10</v>
      </c>
      <c r="Q14" s="58" t="str">
        <f t="shared" si="3"/>
        <v>Riesgo Extremo</v>
      </c>
      <c r="R14" s="54"/>
      <c r="S14" s="58"/>
      <c r="T14" s="66"/>
      <c r="U14" s="66"/>
      <c r="V14" s="58"/>
      <c r="W14" s="67"/>
    </row>
    <row r="15" spans="1:32" s="4" customFormat="1" x14ac:dyDescent="0.25">
      <c r="A15" s="68">
        <f t="shared" si="4"/>
        <v>11</v>
      </c>
      <c r="B15" s="64"/>
      <c r="C15" s="64"/>
      <c r="D15" s="64"/>
      <c r="E15" s="64"/>
      <c r="F15" s="58"/>
      <c r="G15" s="65"/>
      <c r="H15" s="100"/>
      <c r="I15" s="64"/>
      <c r="J15" s="64">
        <f t="shared" si="0"/>
        <v>0</v>
      </c>
      <c r="K15" s="64">
        <f t="shared" si="1"/>
        <v>0</v>
      </c>
      <c r="L15" s="59"/>
      <c r="M15" s="58"/>
      <c r="N15" s="101"/>
      <c r="O15" s="64"/>
      <c r="P15" s="58">
        <f t="shared" si="2"/>
        <v>10</v>
      </c>
      <c r="Q15" s="58" t="str">
        <f t="shared" si="3"/>
        <v>Riesgo Extremo</v>
      </c>
      <c r="R15" s="54"/>
      <c r="S15" s="58"/>
      <c r="T15" s="66"/>
      <c r="U15" s="66"/>
      <c r="V15" s="58"/>
      <c r="W15" s="67"/>
    </row>
    <row r="16" spans="1:32" x14ac:dyDescent="0.25">
      <c r="A16" s="68">
        <f t="shared" si="4"/>
        <v>12</v>
      </c>
      <c r="B16" s="64"/>
      <c r="C16" s="64"/>
      <c r="D16" s="64"/>
      <c r="E16" s="64"/>
      <c r="F16" s="58"/>
      <c r="G16" s="65"/>
      <c r="H16" s="63"/>
      <c r="I16" s="64"/>
      <c r="J16" s="64">
        <f t="shared" si="0"/>
        <v>0</v>
      </c>
      <c r="K16" s="64">
        <f t="shared" si="1"/>
        <v>0</v>
      </c>
      <c r="L16" s="59"/>
      <c r="M16" s="58"/>
      <c r="N16" s="101"/>
      <c r="O16" s="64"/>
      <c r="P16" s="58">
        <f t="shared" si="2"/>
        <v>10</v>
      </c>
      <c r="Q16" s="58" t="str">
        <f t="shared" si="3"/>
        <v>Riesgo Extremo</v>
      </c>
      <c r="R16" s="54"/>
      <c r="S16" s="58"/>
      <c r="T16" s="66"/>
      <c r="U16" s="66"/>
      <c r="V16" s="58"/>
      <c r="W16" s="67"/>
    </row>
    <row r="17" spans="1:23" s="4" customFormat="1" ht="15.75" thickBot="1" x14ac:dyDescent="0.3">
      <c r="A17" s="68">
        <f t="shared" si="4"/>
        <v>13</v>
      </c>
      <c r="B17" s="72"/>
      <c r="C17" s="72"/>
      <c r="D17" s="72"/>
      <c r="E17" s="72"/>
      <c r="F17" s="73"/>
      <c r="G17" s="74"/>
      <c r="H17" s="71"/>
      <c r="I17" s="71"/>
      <c r="J17" s="64">
        <f t="shared" si="0"/>
        <v>0</v>
      </c>
      <c r="K17" s="64">
        <f t="shared" si="1"/>
        <v>0</v>
      </c>
      <c r="L17" s="75"/>
      <c r="M17" s="73"/>
      <c r="N17" s="73"/>
      <c r="O17" s="73"/>
      <c r="P17" s="58">
        <f t="shared" si="2"/>
        <v>10</v>
      </c>
      <c r="Q17" s="58" t="str">
        <f t="shared" si="3"/>
        <v>Riesgo Extremo</v>
      </c>
      <c r="R17" s="106"/>
      <c r="S17" s="73"/>
      <c r="T17" s="76"/>
      <c r="U17" s="76"/>
      <c r="V17" s="73"/>
      <c r="W17" s="51"/>
    </row>
    <row r="18" spans="1:23" ht="22.5" customHeight="1" x14ac:dyDescent="0.25">
      <c r="R18" s="115" t="s">
        <v>53</v>
      </c>
      <c r="S18" s="116"/>
      <c r="T18" s="117"/>
    </row>
    <row r="19" spans="1:23" x14ac:dyDescent="0.25">
      <c r="F19" s="1" t="s">
        <v>88</v>
      </c>
      <c r="R19" s="107" t="s">
        <v>12</v>
      </c>
      <c r="S19" s="3" t="s">
        <v>7</v>
      </c>
      <c r="T19" s="32" t="s">
        <v>47</v>
      </c>
    </row>
    <row r="20" spans="1:23" x14ac:dyDescent="0.25">
      <c r="R20" s="107">
        <f t="shared" ref="R20:R28" si="5">+A5</f>
        <v>1</v>
      </c>
      <c r="S20" s="3" t="str">
        <f t="shared" ref="S20:S28" si="6">+Q5</f>
        <v>Riesgo Medio</v>
      </c>
      <c r="T20" s="32" t="e">
        <f>+VLOOKUP(S20,clasificadores!$L$6:$M$14,2,0)</f>
        <v>#N/A</v>
      </c>
    </row>
    <row r="21" spans="1:23" x14ac:dyDescent="0.25">
      <c r="R21" s="107">
        <f t="shared" si="5"/>
        <v>2</v>
      </c>
      <c r="S21" s="3" t="str">
        <f t="shared" si="6"/>
        <v>Riesgo Alto</v>
      </c>
      <c r="T21" s="32" t="e">
        <f>+VLOOKUP(S21,clasificadores!$L$6:$M$14,2,0)</f>
        <v>#N/A</v>
      </c>
    </row>
    <row r="22" spans="1:23" x14ac:dyDescent="0.25">
      <c r="R22" s="107">
        <f t="shared" si="5"/>
        <v>3</v>
      </c>
      <c r="S22" s="3" t="str">
        <f t="shared" si="6"/>
        <v>Riesgo Bajo</v>
      </c>
      <c r="T22" s="32" t="e">
        <f>+VLOOKUP(S22,clasificadores!$L$6:$M$14,2,0)</f>
        <v>#N/A</v>
      </c>
    </row>
    <row r="23" spans="1:23" x14ac:dyDescent="0.25">
      <c r="R23" s="107">
        <f t="shared" si="5"/>
        <v>4</v>
      </c>
      <c r="S23" s="3" t="str">
        <f t="shared" si="6"/>
        <v>Riesgo Bajo</v>
      </c>
      <c r="T23" s="32" t="e">
        <f>+VLOOKUP(S23,clasificadores!$L$6:$M$14,2,0)</f>
        <v>#N/A</v>
      </c>
    </row>
    <row r="24" spans="1:23" x14ac:dyDescent="0.25">
      <c r="R24" s="107">
        <f t="shared" si="5"/>
        <v>5</v>
      </c>
      <c r="S24" s="3" t="str">
        <f t="shared" si="6"/>
        <v>Riesgo Bajo</v>
      </c>
      <c r="T24" s="32" t="e">
        <f>+VLOOKUP(S24,clasificadores!$L$6:$M$14,2,0)</f>
        <v>#N/A</v>
      </c>
    </row>
    <row r="25" spans="1:23" x14ac:dyDescent="0.25">
      <c r="R25" s="107">
        <f t="shared" si="5"/>
        <v>6</v>
      </c>
      <c r="S25" s="3" t="str">
        <f t="shared" si="6"/>
        <v>Riesgo Bajo</v>
      </c>
      <c r="T25" s="32" t="e">
        <f>+VLOOKUP(S25,clasificadores!$L$6:$M$14,2,0)</f>
        <v>#N/A</v>
      </c>
    </row>
    <row r="26" spans="1:23" x14ac:dyDescent="0.25">
      <c r="R26" s="107">
        <f t="shared" si="5"/>
        <v>7</v>
      </c>
      <c r="S26" s="3" t="str">
        <f t="shared" si="6"/>
        <v>Riesgo Bajo</v>
      </c>
      <c r="T26" s="32" t="e">
        <f>+VLOOKUP(S26,clasificadores!$L$6:$M$14,2,0)</f>
        <v>#N/A</v>
      </c>
    </row>
    <row r="27" spans="1:23" x14ac:dyDescent="0.25">
      <c r="R27" s="107">
        <f t="shared" si="5"/>
        <v>8</v>
      </c>
      <c r="S27" s="3" t="str">
        <f t="shared" si="6"/>
        <v>Riesgo Bajo</v>
      </c>
      <c r="T27" s="32" t="e">
        <f>+VLOOKUP(S27,clasificadores!$L$6:$M$14,2,0)</f>
        <v>#N/A</v>
      </c>
    </row>
    <row r="28" spans="1:23" x14ac:dyDescent="0.25">
      <c r="R28" s="107">
        <f t="shared" si="5"/>
        <v>9</v>
      </c>
      <c r="S28" s="3" t="str">
        <f t="shared" si="6"/>
        <v>Riesgo Medio</v>
      </c>
      <c r="T28" s="32" t="e">
        <f>+VLOOKUP(S28,clasificadores!$L$6:$M$14,2,0)</f>
        <v>#N/A</v>
      </c>
    </row>
    <row r="29" spans="1:23" x14ac:dyDescent="0.25">
      <c r="R29" s="107">
        <f t="shared" ref="R29:R30" si="7">+A14</f>
        <v>10</v>
      </c>
      <c r="S29" s="3"/>
      <c r="T29" s="32"/>
    </row>
    <row r="30" spans="1:23" x14ac:dyDescent="0.25">
      <c r="R30" s="107">
        <f t="shared" si="7"/>
        <v>11</v>
      </c>
      <c r="S30" s="3"/>
      <c r="T30" s="32"/>
    </row>
    <row r="31" spans="1:23" ht="15.75" thickBot="1" x14ac:dyDescent="0.3">
      <c r="R31" s="108"/>
      <c r="S31" s="33"/>
      <c r="T31" s="34"/>
    </row>
    <row r="32" spans="1:23" x14ac:dyDescent="0.25">
      <c r="R32" s="105" t="s">
        <v>88</v>
      </c>
      <c r="S32" s="3"/>
      <c r="T32" s="3"/>
    </row>
    <row r="33" spans="2:19" x14ac:dyDescent="0.25">
      <c r="G33" s="7"/>
    </row>
    <row r="34" spans="2:19" x14ac:dyDescent="0.25">
      <c r="R34" s="105" t="s">
        <v>58</v>
      </c>
      <c r="S34" s="1" t="s">
        <v>59</v>
      </c>
    </row>
    <row r="35" spans="2:19" ht="30" x14ac:dyDescent="0.25">
      <c r="R35" s="109" t="s">
        <v>60</v>
      </c>
      <c r="S35" s="7">
        <f ca="1">+TODAY()</f>
        <v>43543</v>
      </c>
    </row>
    <row r="44" spans="2:19" x14ac:dyDescent="0.25">
      <c r="B44" s="1" t="s">
        <v>52</v>
      </c>
    </row>
  </sheetData>
  <mergeCells count="3">
    <mergeCell ref="V3:W3"/>
    <mergeCell ref="N3:Q3"/>
    <mergeCell ref="R18:T18"/>
  </mergeCells>
  <dataValidations count="2">
    <dataValidation type="list" allowBlank="1" showInputMessage="1" showErrorMessage="1" sqref="I17">
      <formula1>$J$2:$J$5</formula1>
    </dataValidation>
    <dataValidation type="list" allowBlank="1" showInputMessage="1" showErrorMessage="1" sqref="H6 H14:H17">
      <formula1>$H$2:$H$5</formula1>
    </dataValidation>
  </dataValidations>
  <pageMargins left="0.70866141732283472" right="0.70866141732283472" top="0.74803149606299213" bottom="0.74803149606299213" header="0.31496062992125984" footer="0.31496062992125984"/>
  <pageSetup scale="32" orientation="landscape" horizontalDpi="4294967294" r:id="rId1"/>
  <rowBreaks count="2" manualBreakCount="2">
    <brk id="1" max="21" man="1"/>
    <brk id="17" max="22" man="1"/>
  </rowBreaks>
  <colBreaks count="1" manualBreakCount="1">
    <brk id="10" min="1" max="44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clasificadores!$G$6:$G$10</xm:f>
          </x14:formula1>
          <xm:sqref>N17</xm:sqref>
        </x14:dataValidation>
        <x14:dataValidation type="list" allowBlank="1" showInputMessage="1" showErrorMessage="1">
          <x14:formula1>
            <xm:f>clasificadores!$I$6:$I$10</xm:f>
          </x14:formula1>
          <xm:sqref>O17</xm:sqref>
        </x14:dataValidation>
        <x14:dataValidation type="list" allowBlank="1" showInputMessage="1" showErrorMessage="1">
          <x14:formula1>
            <xm:f>clasificadores!$F$6:$F$10</xm:f>
          </x14:formula1>
          <xm:sqref>H5 N5:N16 H7:H13</xm:sqref>
        </x14:dataValidation>
        <x14:dataValidation type="list" allowBlank="1" showInputMessage="1" showErrorMessage="1">
          <x14:formula1>
            <xm:f>clasificadores!$H$6:$H$10</xm:f>
          </x14:formula1>
          <xm:sqref>O5:O16 I5:I16</xm:sqref>
        </x14:dataValidation>
        <x14:dataValidation type="list" allowBlank="1" showInputMessage="1" showErrorMessage="1">
          <x14:formula1>
            <xm:f>clasificadores!$B$6:$B$7</xm:f>
          </x14:formula1>
          <xm:sqref>B5:B17</xm:sqref>
        </x14:dataValidation>
        <x14:dataValidation type="list" allowBlank="1" showInputMessage="1" showErrorMessage="1">
          <x14:formula1>
            <xm:f>clasificadores!$C$6:$C$7</xm:f>
          </x14:formula1>
          <xm:sqref>C5:C17</xm:sqref>
        </x14:dataValidation>
        <x14:dataValidation type="list" allowBlank="1" showInputMessage="1" showErrorMessage="1">
          <x14:formula1>
            <xm:f>clasificadores!$D$6:$D$9</xm:f>
          </x14:formula1>
          <xm:sqref>D5:D17</xm:sqref>
        </x14:dataValidation>
        <x14:dataValidation type="list" allowBlank="1" showInputMessage="1" showErrorMessage="1">
          <x14:formula1>
            <xm:f>clasificadores!$E$6:$E$13</xm:f>
          </x14:formula1>
          <xm:sqref>E5:E17</xm:sqref>
        </x14:dataValidation>
        <x14:dataValidation type="list" allowBlank="1" showInputMessage="1" showErrorMessage="1">
          <x14:formula1>
            <xm:f>clasificadores!$K$6:$K$10</xm:f>
          </x14:formula1>
          <xm:sqref>M5:M17</xm:sqref>
        </x14:dataValidation>
        <x14:dataValidation type="list" allowBlank="1" showInputMessage="1" showErrorMessage="1">
          <x14:formula1>
            <xm:f>clasificadores!$J$6:$J$16</xm:f>
          </x14:formula1>
          <xm:sqref>L5:L17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37"/>
  <sheetViews>
    <sheetView workbookViewId="0">
      <selection activeCell="F10" sqref="F10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42"/>
      <c r="B1" s="42"/>
      <c r="C1" s="42"/>
      <c r="D1" s="42"/>
      <c r="E1" s="42"/>
      <c r="F1" s="42"/>
      <c r="G1" s="42"/>
      <c r="H1" s="42"/>
      <c r="I1" s="42" t="s">
        <v>79</v>
      </c>
      <c r="J1" s="42"/>
      <c r="K1" s="42"/>
      <c r="L1" s="42"/>
      <c r="M1" s="42"/>
      <c r="N1" s="42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11.25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15.75" thickBo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s="9" customFormat="1" ht="35.25" customHeight="1" thickBot="1" x14ac:dyDescent="0.3">
      <c r="A5" s="42"/>
      <c r="B5" s="11" t="s">
        <v>0</v>
      </c>
      <c r="C5" s="12" t="s">
        <v>1</v>
      </c>
      <c r="D5" s="13" t="s">
        <v>2</v>
      </c>
      <c r="E5" s="13" t="s">
        <v>3</v>
      </c>
      <c r="F5" s="13" t="s">
        <v>5</v>
      </c>
      <c r="G5" s="14" t="s">
        <v>32</v>
      </c>
      <c r="H5" s="13" t="s">
        <v>6</v>
      </c>
      <c r="I5" s="14" t="s">
        <v>33</v>
      </c>
      <c r="J5" s="15" t="s">
        <v>86</v>
      </c>
      <c r="K5" s="15" t="s">
        <v>9</v>
      </c>
      <c r="L5" s="16" t="s">
        <v>7</v>
      </c>
      <c r="M5" s="17" t="s">
        <v>47</v>
      </c>
      <c r="N5" s="42"/>
    </row>
    <row r="6" spans="1:14" ht="30" x14ac:dyDescent="0.25">
      <c r="A6" s="42"/>
      <c r="B6" s="19" t="s">
        <v>13</v>
      </c>
      <c r="C6" s="21" t="s">
        <v>15</v>
      </c>
      <c r="D6" s="21" t="s">
        <v>17</v>
      </c>
      <c r="E6" s="19" t="s">
        <v>21</v>
      </c>
      <c r="F6" s="86" t="s">
        <v>75</v>
      </c>
      <c r="G6" s="19">
        <v>1</v>
      </c>
      <c r="H6" s="19" t="s">
        <v>27</v>
      </c>
      <c r="I6" s="19">
        <v>1</v>
      </c>
      <c r="J6" s="19" t="s">
        <v>72</v>
      </c>
      <c r="K6" s="28" t="s">
        <v>41</v>
      </c>
      <c r="L6" s="48">
        <v>10</v>
      </c>
      <c r="M6" s="48" t="s">
        <v>48</v>
      </c>
      <c r="N6" s="42"/>
    </row>
    <row r="7" spans="1:14" ht="45.75" thickBot="1" x14ac:dyDescent="0.3">
      <c r="A7" s="42"/>
      <c r="B7" s="20" t="s">
        <v>14</v>
      </c>
      <c r="C7" s="22" t="s">
        <v>16</v>
      </c>
      <c r="D7" s="24" t="s">
        <v>18</v>
      </c>
      <c r="E7" s="23" t="s">
        <v>22</v>
      </c>
      <c r="F7" s="87" t="s">
        <v>76</v>
      </c>
      <c r="G7" s="23">
        <v>2</v>
      </c>
      <c r="H7" s="23" t="s">
        <v>28</v>
      </c>
      <c r="I7" s="23">
        <v>2</v>
      </c>
      <c r="J7" s="23" t="s">
        <v>73</v>
      </c>
      <c r="K7" s="18" t="s">
        <v>42</v>
      </c>
      <c r="L7" s="49">
        <v>9</v>
      </c>
      <c r="M7" s="49" t="s">
        <v>49</v>
      </c>
      <c r="N7" s="42"/>
    </row>
    <row r="8" spans="1:14" ht="45.75" thickBot="1" x14ac:dyDescent="0.3">
      <c r="A8" s="42"/>
      <c r="B8" s="43"/>
      <c r="C8" s="43"/>
      <c r="D8" s="18" t="s">
        <v>19</v>
      </c>
      <c r="E8" s="23" t="s">
        <v>54</v>
      </c>
      <c r="F8" s="87" t="s">
        <v>78</v>
      </c>
      <c r="G8" s="23">
        <v>3</v>
      </c>
      <c r="H8" s="23" t="s">
        <v>29</v>
      </c>
      <c r="I8" s="23">
        <v>3</v>
      </c>
      <c r="J8" s="26" t="s">
        <v>46</v>
      </c>
      <c r="K8" s="18" t="s">
        <v>43</v>
      </c>
      <c r="L8" s="49">
        <v>8</v>
      </c>
      <c r="M8" s="49" t="s">
        <v>49</v>
      </c>
      <c r="N8" s="42"/>
    </row>
    <row r="9" spans="1:14" ht="58.5" customHeight="1" thickBot="1" x14ac:dyDescent="0.3">
      <c r="A9" s="42"/>
      <c r="B9" s="44"/>
      <c r="C9" s="44"/>
      <c r="D9" s="29" t="s">
        <v>20</v>
      </c>
      <c r="E9" s="23" t="s">
        <v>23</v>
      </c>
      <c r="F9" s="87" t="s">
        <v>77</v>
      </c>
      <c r="G9" s="23">
        <v>4</v>
      </c>
      <c r="H9" s="23" t="s">
        <v>30</v>
      </c>
      <c r="I9" s="23">
        <v>4</v>
      </c>
      <c r="J9" s="26" t="s">
        <v>64</v>
      </c>
      <c r="K9" s="18" t="s">
        <v>44</v>
      </c>
      <c r="L9" s="49">
        <v>7</v>
      </c>
      <c r="M9" s="49" t="s">
        <v>49</v>
      </c>
      <c r="N9" s="42"/>
    </row>
    <row r="10" spans="1:14" ht="45.75" thickBot="1" x14ac:dyDescent="0.3">
      <c r="A10" s="42"/>
      <c r="B10" s="45"/>
      <c r="C10" s="45"/>
      <c r="D10" s="47"/>
      <c r="E10" s="46" t="s">
        <v>24</v>
      </c>
      <c r="F10" s="26" t="s">
        <v>80</v>
      </c>
      <c r="G10" s="20">
        <v>5</v>
      </c>
      <c r="H10" s="20" t="s">
        <v>31</v>
      </c>
      <c r="I10" s="20">
        <v>5</v>
      </c>
      <c r="J10" s="27" t="s">
        <v>65</v>
      </c>
      <c r="K10" s="29" t="s">
        <v>45</v>
      </c>
      <c r="L10" s="49">
        <v>6</v>
      </c>
      <c r="M10" s="49" t="s">
        <v>50</v>
      </c>
      <c r="N10" s="42"/>
    </row>
    <row r="11" spans="1:14" ht="30.75" thickBot="1" x14ac:dyDescent="0.3">
      <c r="A11" s="42"/>
      <c r="B11" s="42"/>
      <c r="C11" s="42"/>
      <c r="D11" s="42"/>
      <c r="E11" s="23" t="s">
        <v>39</v>
      </c>
      <c r="F11" s="10"/>
      <c r="G11" s="10"/>
      <c r="H11" s="10"/>
      <c r="I11" s="10"/>
      <c r="J11" s="41" t="s">
        <v>66</v>
      </c>
      <c r="K11" s="10"/>
      <c r="L11" s="49">
        <v>5</v>
      </c>
      <c r="M11" s="49" t="s">
        <v>50</v>
      </c>
      <c r="N11" s="42"/>
    </row>
    <row r="12" spans="1:14" ht="30.75" thickBot="1" x14ac:dyDescent="0.3">
      <c r="A12" s="42"/>
      <c r="B12" s="42"/>
      <c r="C12" s="42"/>
      <c r="D12" s="42"/>
      <c r="E12" s="25" t="s">
        <v>25</v>
      </c>
      <c r="F12" s="10"/>
      <c r="G12" s="10"/>
      <c r="H12" s="10"/>
      <c r="I12" s="10"/>
      <c r="J12" s="27" t="s">
        <v>67</v>
      </c>
      <c r="K12" s="10"/>
      <c r="L12" s="49">
        <v>4</v>
      </c>
      <c r="M12" s="49" t="s">
        <v>51</v>
      </c>
      <c r="N12" s="42"/>
    </row>
    <row r="13" spans="1:14" ht="30.75" thickBot="1" x14ac:dyDescent="0.3">
      <c r="A13" s="42"/>
      <c r="B13" s="42"/>
      <c r="C13" s="42"/>
      <c r="D13" s="42"/>
      <c r="E13" s="20" t="s">
        <v>26</v>
      </c>
      <c r="F13" s="10"/>
      <c r="G13" s="10"/>
      <c r="H13" s="10"/>
      <c r="I13" s="10"/>
      <c r="J13" s="41" t="s">
        <v>68</v>
      </c>
      <c r="K13" s="10"/>
      <c r="L13" s="49">
        <v>3</v>
      </c>
      <c r="M13" s="49" t="s">
        <v>51</v>
      </c>
      <c r="N13" s="42"/>
    </row>
    <row r="14" spans="1:14" ht="30.75" thickBot="1" x14ac:dyDescent="0.3">
      <c r="A14" s="42"/>
      <c r="B14" s="42"/>
      <c r="C14" s="42"/>
      <c r="D14" s="42"/>
      <c r="E14" s="10"/>
      <c r="F14" s="10"/>
      <c r="G14" s="10"/>
      <c r="H14" s="10"/>
      <c r="I14" s="10"/>
      <c r="J14" s="27" t="s">
        <v>69</v>
      </c>
      <c r="K14" s="10"/>
      <c r="L14" s="50">
        <v>2</v>
      </c>
      <c r="M14" s="50" t="s">
        <v>51</v>
      </c>
      <c r="N14" s="42"/>
    </row>
    <row r="15" spans="1:14" ht="30.75" thickBot="1" x14ac:dyDescent="0.3">
      <c r="A15" s="42"/>
      <c r="B15" s="42"/>
      <c r="C15" s="42"/>
      <c r="D15" s="42"/>
      <c r="E15" s="42"/>
      <c r="F15" s="42"/>
      <c r="G15" s="42"/>
      <c r="H15" s="42"/>
      <c r="I15" s="42"/>
      <c r="J15" s="41" t="s">
        <v>70</v>
      </c>
      <c r="K15" s="42"/>
      <c r="L15" s="42"/>
      <c r="M15" s="42"/>
      <c r="N15" s="42"/>
    </row>
    <row r="16" spans="1:14" ht="30.75" thickBot="1" x14ac:dyDescent="0.3">
      <c r="A16" s="42"/>
      <c r="B16" s="42"/>
      <c r="C16" s="42"/>
      <c r="D16" s="42"/>
      <c r="E16" s="42"/>
      <c r="F16" s="42"/>
      <c r="G16" s="42"/>
      <c r="H16" s="42"/>
      <c r="I16" s="42"/>
      <c r="J16" s="27" t="s">
        <v>71</v>
      </c>
      <c r="K16" s="42"/>
      <c r="L16" s="42"/>
      <c r="M16" s="42"/>
      <c r="N16" s="42"/>
    </row>
    <row r="17" spans="1:14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2" spans="1:14" x14ac:dyDescent="0.25">
      <c r="E22" s="88" t="s">
        <v>47</v>
      </c>
      <c r="F22" s="88" t="s">
        <v>81</v>
      </c>
      <c r="G22" s="89" t="s">
        <v>27</v>
      </c>
      <c r="H22" s="90" t="s">
        <v>28</v>
      </c>
      <c r="I22" s="89" t="s">
        <v>29</v>
      </c>
      <c r="J22" s="90" t="s">
        <v>30</v>
      </c>
      <c r="K22" s="89" t="s">
        <v>31</v>
      </c>
    </row>
    <row r="23" spans="1:14" x14ac:dyDescent="0.25">
      <c r="E23" s="88"/>
      <c r="F23" s="88"/>
      <c r="G23" s="91">
        <v>1</v>
      </c>
      <c r="H23" s="91">
        <v>2</v>
      </c>
      <c r="I23" s="91">
        <v>3</v>
      </c>
      <c r="J23" s="91">
        <v>4</v>
      </c>
      <c r="K23" s="91">
        <v>5</v>
      </c>
    </row>
    <row r="24" spans="1:14" ht="30" x14ac:dyDescent="0.25">
      <c r="E24" s="92" t="s">
        <v>75</v>
      </c>
      <c r="F24" s="91">
        <v>1</v>
      </c>
      <c r="G24" s="93">
        <f>+G23+$F$24</f>
        <v>2</v>
      </c>
      <c r="H24" s="93">
        <f t="shared" ref="H24:K24" si="0">+H23+$F$24</f>
        <v>3</v>
      </c>
      <c r="I24" s="93">
        <f t="shared" si="0"/>
        <v>4</v>
      </c>
      <c r="J24" s="94">
        <f t="shared" si="0"/>
        <v>5</v>
      </c>
      <c r="K24" s="95">
        <f t="shared" si="0"/>
        <v>6</v>
      </c>
    </row>
    <row r="25" spans="1:14" ht="45" x14ac:dyDescent="0.25">
      <c r="E25" s="96" t="s">
        <v>76</v>
      </c>
      <c r="F25" s="91">
        <v>2</v>
      </c>
      <c r="G25" s="93">
        <f>+G23+$F$25</f>
        <v>3</v>
      </c>
      <c r="H25" s="93">
        <f t="shared" ref="H25:K25" si="1">+H23+$F$25</f>
        <v>4</v>
      </c>
      <c r="I25" s="94">
        <f t="shared" si="1"/>
        <v>5</v>
      </c>
      <c r="J25" s="95">
        <f t="shared" si="1"/>
        <v>6</v>
      </c>
      <c r="K25" s="95">
        <f t="shared" si="1"/>
        <v>7</v>
      </c>
    </row>
    <row r="26" spans="1:14" ht="45" x14ac:dyDescent="0.25">
      <c r="E26" s="92" t="s">
        <v>78</v>
      </c>
      <c r="F26" s="91">
        <v>3</v>
      </c>
      <c r="G26" s="93">
        <f>+G23+$F$26</f>
        <v>4</v>
      </c>
      <c r="H26" s="94">
        <f t="shared" ref="H26:K26" si="2">+H23+$F$26</f>
        <v>5</v>
      </c>
      <c r="I26" s="95">
        <f t="shared" si="2"/>
        <v>6</v>
      </c>
      <c r="J26" s="95">
        <f t="shared" si="2"/>
        <v>7</v>
      </c>
      <c r="K26" s="97">
        <f t="shared" si="2"/>
        <v>8</v>
      </c>
    </row>
    <row r="27" spans="1:14" ht="45" x14ac:dyDescent="0.25">
      <c r="E27" s="96" t="s">
        <v>77</v>
      </c>
      <c r="F27" s="91">
        <v>4</v>
      </c>
      <c r="G27" s="94">
        <f>+G23+$F$27</f>
        <v>5</v>
      </c>
      <c r="H27" s="95">
        <f t="shared" ref="H27:K27" si="3">+H23+$F$27</f>
        <v>6</v>
      </c>
      <c r="I27" s="95">
        <f t="shared" si="3"/>
        <v>7</v>
      </c>
      <c r="J27" s="97">
        <f t="shared" si="3"/>
        <v>8</v>
      </c>
      <c r="K27" s="97">
        <f t="shared" si="3"/>
        <v>9</v>
      </c>
    </row>
    <row r="28" spans="1:14" ht="45" x14ac:dyDescent="0.25">
      <c r="E28" s="92" t="s">
        <v>80</v>
      </c>
      <c r="F28" s="94">
        <v>5</v>
      </c>
      <c r="G28" s="95">
        <f>+G23+$F$28</f>
        <v>6</v>
      </c>
      <c r="H28" s="95">
        <f t="shared" ref="H28:K28" si="4">+H23+$F$28</f>
        <v>7</v>
      </c>
      <c r="I28" s="97">
        <f t="shared" si="4"/>
        <v>8</v>
      </c>
      <c r="J28" s="97">
        <f t="shared" si="4"/>
        <v>9</v>
      </c>
      <c r="K28" s="97">
        <f t="shared" si="4"/>
        <v>10</v>
      </c>
    </row>
    <row r="31" spans="1:14" x14ac:dyDescent="0.25">
      <c r="E31" s="88" t="s">
        <v>47</v>
      </c>
      <c r="F31" s="88" t="s">
        <v>81</v>
      </c>
      <c r="G31" s="89" t="s">
        <v>27</v>
      </c>
      <c r="H31" s="90" t="s">
        <v>28</v>
      </c>
      <c r="I31" s="89" t="s">
        <v>29</v>
      </c>
      <c r="J31" s="90" t="s">
        <v>30</v>
      </c>
      <c r="K31" s="89" t="s">
        <v>31</v>
      </c>
    </row>
    <row r="32" spans="1:14" x14ac:dyDescent="0.25">
      <c r="E32" s="88"/>
      <c r="F32" s="88"/>
      <c r="G32" s="91">
        <v>1</v>
      </c>
      <c r="H32" s="91">
        <v>2</v>
      </c>
      <c r="I32" s="91">
        <v>3</v>
      </c>
      <c r="J32" s="91">
        <v>4</v>
      </c>
      <c r="K32" s="91">
        <v>5</v>
      </c>
    </row>
    <row r="33" spans="5:11" ht="30" x14ac:dyDescent="0.25">
      <c r="E33" s="92" t="s">
        <v>75</v>
      </c>
      <c r="F33" s="91">
        <v>1</v>
      </c>
      <c r="G33" s="93" t="s">
        <v>82</v>
      </c>
      <c r="H33" s="93" t="s">
        <v>82</v>
      </c>
      <c r="I33" s="93" t="s">
        <v>82</v>
      </c>
      <c r="J33" s="94" t="s">
        <v>83</v>
      </c>
      <c r="K33" s="95" t="s">
        <v>84</v>
      </c>
    </row>
    <row r="34" spans="5:11" ht="45" x14ac:dyDescent="0.25">
      <c r="E34" s="96" t="s">
        <v>76</v>
      </c>
      <c r="F34" s="91">
        <v>2</v>
      </c>
      <c r="G34" s="93" t="s">
        <v>82</v>
      </c>
      <c r="H34" s="93" t="s">
        <v>82</v>
      </c>
      <c r="I34" s="94" t="s">
        <v>83</v>
      </c>
      <c r="J34" s="95" t="s">
        <v>84</v>
      </c>
      <c r="K34" s="95" t="s">
        <v>84</v>
      </c>
    </row>
    <row r="35" spans="5:11" ht="45" x14ac:dyDescent="0.25">
      <c r="E35" s="92" t="s">
        <v>78</v>
      </c>
      <c r="F35" s="91">
        <v>3</v>
      </c>
      <c r="G35" s="93" t="s">
        <v>82</v>
      </c>
      <c r="H35" s="94" t="s">
        <v>83</v>
      </c>
      <c r="I35" s="95" t="s">
        <v>84</v>
      </c>
      <c r="J35" s="95" t="s">
        <v>84</v>
      </c>
      <c r="K35" s="97" t="s">
        <v>85</v>
      </c>
    </row>
    <row r="36" spans="5:11" ht="45" x14ac:dyDescent="0.25">
      <c r="E36" s="96" t="s">
        <v>77</v>
      </c>
      <c r="F36" s="91">
        <v>4</v>
      </c>
      <c r="G36" s="94" t="s">
        <v>83</v>
      </c>
      <c r="H36" s="95" t="s">
        <v>84</v>
      </c>
      <c r="I36" s="95" t="s">
        <v>84</v>
      </c>
      <c r="J36" s="97" t="s">
        <v>85</v>
      </c>
      <c r="K36" s="97" t="s">
        <v>85</v>
      </c>
    </row>
    <row r="37" spans="5:11" ht="45" x14ac:dyDescent="0.25">
      <c r="E37" s="92" t="s">
        <v>80</v>
      </c>
      <c r="F37" s="91">
        <v>5</v>
      </c>
      <c r="G37" s="95" t="s">
        <v>84</v>
      </c>
      <c r="H37" s="95" t="s">
        <v>84</v>
      </c>
      <c r="I37" s="97" t="s">
        <v>85</v>
      </c>
      <c r="J37" s="97" t="s">
        <v>85</v>
      </c>
      <c r="K37" s="97" t="s">
        <v>85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11</vt:i4>
      </vt:variant>
    </vt:vector>
  </HeadingPairs>
  <TitlesOfParts>
    <vt:vector size="13" baseType="lpstr">
      <vt:lpstr>matriz.riesgo</vt:lpstr>
      <vt:lpstr>clasificadores</vt:lpstr>
      <vt:lpstr>matriz.riesgo!Área_de_impresión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Miryam Piedad Arbelaez Correa</cp:lastModifiedBy>
  <cp:lastPrinted>2016-08-25T16:59:22Z</cp:lastPrinted>
  <dcterms:created xsi:type="dcterms:W3CDTF">2013-10-02T04:47:29Z</dcterms:created>
  <dcterms:modified xsi:type="dcterms:W3CDTF">2019-03-19T13:26:41Z</dcterms:modified>
</cp:coreProperties>
</file>