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YECTOS\Documents\CAROLINA\2022\GOBERNACIÓN 2022\Propuesta Final Gobernación\FORTALECIMIENTO EMPRESARIAL\Carpeta Final Gobernación\"/>
    </mc:Choice>
  </mc:AlternateContent>
  <xr:revisionPtr revIDLastSave="0" documentId="13_ncr:1_{371B3EDA-D3A2-467B-9F64-360946877565}" xr6:coauthVersionLast="47" xr6:coauthVersionMax="47" xr10:uidLastSave="{00000000-0000-0000-0000-000000000000}"/>
  <bookViews>
    <workbookView xWindow="-120" yWindow="-120" windowWidth="20730" windowHeight="11160" firstSheet="1" activeTab="1" xr2:uid="{4DA02C80-8E16-43C6-B8EE-3D11945E9FE9}"/>
  </bookViews>
  <sheets>
    <sheet name="Presupuesto detallado" sheetId="1" r:id="rId1"/>
    <sheet name="Pesupuesto General" sheetId="2" r:id="rId2"/>
    <sheet name="Aporte Cámara especie" sheetId="4" r:id="rId3"/>
    <sheet name="Cronograma de Actividades" sheetId="3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4" l="1"/>
  <c r="B8" i="4"/>
  <c r="E3" i="2"/>
  <c r="C8" i="2" l="1"/>
  <c r="E6" i="2"/>
  <c r="E5" i="2"/>
  <c r="E4" i="2"/>
  <c r="H40" i="1"/>
  <c r="F39" i="1"/>
  <c r="F38" i="1"/>
  <c r="F37" i="1"/>
  <c r="H34" i="1"/>
  <c r="F34" i="1"/>
  <c r="H26" i="1"/>
  <c r="F26" i="1"/>
  <c r="H19" i="1"/>
  <c r="F19" i="1"/>
  <c r="H42" i="1" l="1"/>
  <c r="F40" i="1"/>
  <c r="F42" i="1" s="1"/>
  <c r="E42" i="1" s="1"/>
  <c r="E8" i="2"/>
  <c r="D8" i="2"/>
  <c r="B8" i="2"/>
</calcChain>
</file>

<file path=xl/sharedStrings.xml><?xml version="1.0" encoding="utf-8"?>
<sst xmlns="http://schemas.openxmlformats.org/spreadsheetml/2006/main" count="213" uniqueCount="126">
  <si>
    <t>COMPONENTE</t>
  </si>
  <si>
    <t>DESCRIPCIÓN</t>
  </si>
  <si>
    <t>ACTIVIDAD</t>
  </si>
  <si>
    <t>EVIDENCIAS</t>
  </si>
  <si>
    <t>ENTREGABLES</t>
  </si>
  <si>
    <t>APORTE EN EFECTIVO GOB R/DA</t>
  </si>
  <si>
    <t>RUBRO APORTE EN ESPECIE CAMARA SRC</t>
  </si>
  <si>
    <t>APORTE EN ESPECIE CAMARA SRC</t>
  </si>
  <si>
    <t>COMPONENTE No. 1: ASISTENCIA TÉCNICA PARA 8 EMPRESARIOS DEL SECTOR DE ALIMENTOS BAJO EL SOPORTE NORMATIVO DE LA RESOLUCIÓN 2674 DE 2013.</t>
  </si>
  <si>
    <t>Visita técnica especializada a 8 unidades productivas</t>
  </si>
  <si>
    <t>1.Visita a planta para aplicación de instrumento para diagnóstico sanitario de la empresa</t>
  </si>
  <si>
    <t>Registro fotográfico</t>
  </si>
  <si>
    <t>Acta de perfil sanitario</t>
  </si>
  <si>
    <t>Recursos Humano Administrativo</t>
  </si>
  <si>
    <t>Documentación de buenas prácticas de manufactura</t>
  </si>
  <si>
    <t>2. Realizar diseño de planta con adecuaciones para cumplir requisitos sanitarios.</t>
  </si>
  <si>
    <t>Plano de planta propuesto</t>
  </si>
  <si>
    <t>Propuesta de plano para distribución de instalaciones, área y equipos de acuerdo al flujo del proceso.</t>
  </si>
  <si>
    <t xml:space="preserve">3.Documentar programa de mantenimiento y calibración de equipos  </t>
  </si>
  <si>
    <t>Acta de entrega de programa de mantenimiento y calibración de equipos</t>
  </si>
  <si>
    <t>Programa de mantenimiento y calibración de equipos. Fichas técnicas de equipos</t>
  </si>
  <si>
    <t xml:space="preserve">Asistencia técnica especializada </t>
  </si>
  <si>
    <t>4. Elaboración del Plan de capacitación e inducción de manipuladores de alimentos</t>
  </si>
  <si>
    <t>Acta de entrega de plan de capacitación</t>
  </si>
  <si>
    <t>Programa de capacitación e inducción de manipuladores</t>
  </si>
  <si>
    <t>Asistencia técnica especializada grupal, incluye honorarios, salón y ayudas</t>
  </si>
  <si>
    <t>5. Capacitación a Manipuladores de alimentos con intensidad de 10 h</t>
  </si>
  <si>
    <t>Certificado de capacitación de manipuladores de alimentos</t>
  </si>
  <si>
    <t>Refrigerios</t>
  </si>
  <si>
    <t>6. Entrega de refrigerios en capacitación a manipuladores de alimentos</t>
  </si>
  <si>
    <t>Refrigerio a cada asistente a capacitación</t>
  </si>
  <si>
    <t>7. Documentación del proceso, diagrama de flujo, descripción del proceso y variables de control.</t>
  </si>
  <si>
    <t>Acta de entrega de procedimiento de control de variables, flujograma y programa de control de proveedores</t>
  </si>
  <si>
    <t>Procedimiento de control de variables y flujograma.</t>
  </si>
  <si>
    <t>8. Documentar programa de control de proveedores</t>
  </si>
  <si>
    <t>Programa de control de proveedores con sus registros</t>
  </si>
  <si>
    <t>9. Socialización de controles sobre materias primas y envases, y controles en recepción</t>
  </si>
  <si>
    <t>Registro de asistencia a capacitación</t>
  </si>
  <si>
    <t>10. Documentar procedimientos para aseguramiento de la calidad: política de calidad, procedimiento de acciones correctivas, seguimiento de quejas y reclamos</t>
  </si>
  <si>
    <t>Acta de entrega de documentos para aseguramiento de la calidad</t>
  </si>
  <si>
    <t>Documentos de aseguramiento de la calidad</t>
  </si>
  <si>
    <t>11. Documentación Plan de muestreo, trazabilidad, recall y manejo de devoluciones.</t>
  </si>
  <si>
    <t>Plan de muestreo, trazabilidad, recall y manejo de devoluciones.</t>
  </si>
  <si>
    <t>Asistencia técnica especializada</t>
  </si>
  <si>
    <t>12. Socialización de procedimientos de aseguramiento de la calidad, plan de muestreo, trazabilidad, recall y manejo de devoluciones</t>
  </si>
  <si>
    <t>Registro de asistencia a socialización</t>
  </si>
  <si>
    <t>13. Documentación Plan de saneamiento: Programas de Limpieza y desinfección, manejo de residuos, control de plagas y abastecimiento de agua.</t>
  </si>
  <si>
    <t>Acta de entrega de plan de saneamiento</t>
  </si>
  <si>
    <t>Plan de saneamiento: Programas de Limpieza y desinfección, manejo de residuos, control de plagas y abastecimiento de agua.</t>
  </si>
  <si>
    <t>14. Socialización de plan de saneamiento.</t>
  </si>
  <si>
    <t>15. Documentar procedimiento para el despacho, transporte y distribución.</t>
  </si>
  <si>
    <t>Acta de entrega de procedimiento para el despacho, transporte y distribución.</t>
  </si>
  <si>
    <t>Procedimiento para el despacho, transporte y distribución.</t>
  </si>
  <si>
    <t>16. Evaluar rotulado general y nutricional de alimentos</t>
  </si>
  <si>
    <t>Acta de entrega de informe con evaluación de rotulado, recomendaciones y tabla nutricional</t>
  </si>
  <si>
    <t>Informe de evaluación de rotulado existente con recomendaciones para ajuste a requerimientos legales.</t>
  </si>
  <si>
    <t>Asistencia técnica especializadas</t>
  </si>
  <si>
    <t>17. Tabla nutricional del producto a partir de tablas de referencia.</t>
  </si>
  <si>
    <t>Tabla nutricional con soportes de cálculo</t>
  </si>
  <si>
    <t>TOTAL</t>
  </si>
  <si>
    <t xml:space="preserve">Diseño y concepto gráfico </t>
  </si>
  <si>
    <t>1. Diseño y concepto gráfico de la estrategia de promoción para cada participante y difusión a través de publicaciones y promoción en redes sociales del evento el Sabor de Mi Pueblo</t>
  </si>
  <si>
    <t>Registro fotográfico, videos, piezas promocionales</t>
  </si>
  <si>
    <t>Toma de 20 fotografías para el desarrollo de campañas, 20 piezas de cada establecimiento, 3 videos promocionales del evento, 4 carruseles, 2 reels y 1 afiche promocional, 1 pieza promocional del catálogo, 1 pieza  para  la convocatoria</t>
  </si>
  <si>
    <t>Diseño y elaboración del catálogo digital</t>
  </si>
  <si>
    <t xml:space="preserve">2. Catálogo digital  de los participantes </t>
  </si>
  <si>
    <t>Diseño</t>
  </si>
  <si>
    <t>Un catálogo digital en pdf con descripción del plato e información de cada establecimiento comercial. Y fotografía de cada plato</t>
  </si>
  <si>
    <t>3. 8 horas de Capacitación y asisencia técnica en marketing digital, inclye auditorio y refrigerios</t>
  </si>
  <si>
    <t>TOTAL:</t>
  </si>
  <si>
    <t>1. Diseño y concepto gráfico de la estrategia de promoción para cada participante y difusión a través de publicaciones y promoción en redes sociales del evento del sector Agrícola</t>
  </si>
  <si>
    <t>Toma de 15 fotografías para el desarrollo de campañas, 20 piezas de cada establecimiento, 3 videos promocionales del evento, 4 carruseles, 2 reels y 1 afiche promocional, 1 pieza promocional del catálogo, 1 pieza  para  la convocatoria</t>
  </si>
  <si>
    <t xml:space="preserve">Diseños </t>
  </si>
  <si>
    <t xml:space="preserve">Un catálogo digital en pdf con fotografía y descripción de cada establecimiento comercial.  </t>
  </si>
  <si>
    <t>3, 8 horas de Capacitación y asistencia técnica en marketing digital, incluye auditorio, refrigerio</t>
  </si>
  <si>
    <t xml:space="preserve">4  8 horas de Capacitación y asistenica técnica en fotografía para redes con celular incluye auditorio y refrigerio </t>
  </si>
  <si>
    <t xml:space="preserve">5.Diseño de logo para la campaña </t>
  </si>
  <si>
    <t>Diseño de la línea gráfica de la campaña.</t>
  </si>
  <si>
    <t xml:space="preserve">1.Capacitación en registro de marca, beneficios e impacto en el fortalecimiento del emprendimiento. Alcance: tres (3) sesiones de dos (2) horas cada una. Cupo: 30 emprendimientos. </t>
  </si>
  <si>
    <t xml:space="preserve">2. Asesoría jurídica en registro de marca, que incluye revisión de la marca actual del emprendimiento y estudio de registrabilidad en Colombia.  Alcance: 20 asesorías, distribuidas en el total de emprendimientos vinculados al programa.  </t>
  </si>
  <si>
    <t>Actas de asesoría, Registro fotográfico</t>
  </si>
  <si>
    <t>Acta de asesoría, informes de estudio de marca</t>
  </si>
  <si>
    <t>3. Rediseño de imagen corporativa, en caso de que se requiera. Alcance: 15 horas distribuidas en el total de emprendimientos vinculados al programa</t>
  </si>
  <si>
    <t>Coordinación del proyecto</t>
  </si>
  <si>
    <t>Contrato de prestación de servicios</t>
  </si>
  <si>
    <t>Informe Ejecutivo y financiero</t>
  </si>
  <si>
    <t>PRESUPUESTO GENERAL</t>
  </si>
  <si>
    <t xml:space="preserve">APORTE GOBERNACIÓN DE RISARALDA </t>
  </si>
  <si>
    <r>
      <rPr>
        <b/>
        <sz val="8"/>
        <color theme="1"/>
        <rFont val="Arial"/>
        <family val="2"/>
      </rPr>
      <t>COMPONENTE No. 1</t>
    </r>
    <r>
      <rPr>
        <sz val="8"/>
        <color theme="1"/>
        <rFont val="Arial"/>
        <family val="2"/>
      </rPr>
      <t>: ASISTENCIA TÉCNICA PARA 8 EMPRESARIOS DEL SECTOR DE ALIMENTOS BAJO EL SOPORTE NORMATIVO DE LA RESOLUCIÓN 2674 DE 2013.</t>
    </r>
  </si>
  <si>
    <r>
      <rPr>
        <b/>
        <sz val="8"/>
        <color rgb="FF000000"/>
        <rFont val="Arial"/>
        <family val="2"/>
      </rPr>
      <t>COMPONENTE No.2</t>
    </r>
    <r>
      <rPr>
        <sz val="8"/>
        <color rgb="FF000000"/>
        <rFont val="Arial"/>
        <family val="2"/>
      </rPr>
      <t xml:space="preserve"> SECTOR GASTRONÓMICO
"EL SABOR DE MI PUEBLO" PARA LA PARTICIPACIÓN DE 20 RESTAURANTES DEL MUNICIPIO DE SANTA ROSA DE CABAL </t>
    </r>
  </si>
  <si>
    <r>
      <rPr>
        <b/>
        <sz val="8"/>
        <color rgb="FF000000"/>
        <rFont val="Arial"/>
        <family val="2"/>
      </rPr>
      <t>COMPONENTE No.3</t>
    </r>
    <r>
      <rPr>
        <sz val="8"/>
        <color rgb="FF000000"/>
        <rFont val="Arial"/>
        <family val="2"/>
      </rPr>
      <t>: 
SECTOR AGRICOLA PARA LA PARTICIPACIÓN DE 15 EMPRESASARIOS DEL SECTOR AGRO DEL MUNICIPIO</t>
    </r>
  </si>
  <si>
    <t>CRONOGRAMA DE ACTIVIDADES</t>
  </si>
  <si>
    <t>x</t>
  </si>
  <si>
    <t xml:space="preserve">Asesoría Especializada en el diseño de estrategia de registro y solicitud ante la Superintendencia de Industria y Comercio (SIC). </t>
  </si>
  <si>
    <t>Asesoria especializada en la solicitud de registro ante la Superintendencia de Industria y Comercio</t>
  </si>
  <si>
    <t>15 Solicitudes de registro ante la Superintendencia de Industria y Comercio</t>
  </si>
  <si>
    <t>Recurso Humano Administrativo</t>
  </si>
  <si>
    <t>APORTE CÁMARA DE COMERCIO EN ESPECIE</t>
  </si>
  <si>
    <t>Taller de 8 horas para 20 empresarios</t>
  </si>
  <si>
    <t>4. 8 horas de Capacitación en fotografía para redes con celular incluye auditorio y refrigerios</t>
  </si>
  <si>
    <t>Registro fotográfico, listado de asistencia, Acta</t>
  </si>
  <si>
    <t>Taller de 8 horas, para 20 empresarios</t>
  </si>
  <si>
    <t>Taller de 8 horas, para 15 empresarios</t>
  </si>
  <si>
    <t>Listado de asistencia, registro fotográfico, acta</t>
  </si>
  <si>
    <t>Registro fotográfico, listado de asistencia, acta</t>
  </si>
  <si>
    <t>Actas de asesoría, de 20 empresarios vinculados</t>
  </si>
  <si>
    <t xml:space="preserve">Informe de entrega de rediseño por emprendimiento intervenido </t>
  </si>
  <si>
    <t>COMPONENTE+A20:G25</t>
  </si>
  <si>
    <t xml:space="preserve">COMPONENTE No.2 SECTOR GASTRONÓMICO
"EL SABOR DE MI PUEBLO" PARA LA PARTICIPACIÓN DE 20 RESTAURANTES DEL MUNICIPIO DE SANTA ROSA DE CABAL </t>
  </si>
  <si>
    <t>COMPONENTE No.3: 
SECTOR AGRICOLA PARA LA PARTICIPACIÓN DE 15 EMPRESASARIOS DEL SECTOR AGRO DEL MUNICIPIO</t>
  </si>
  <si>
    <t xml:space="preserve">Promoción y difusión del Sabor de Mi pueblo </t>
  </si>
  <si>
    <t xml:space="preserve">5. . Promoción y difusión de la campaña el sabor de mi Pueblo, en redes sociales y medios locales </t>
  </si>
  <si>
    <t>Promoción y difusión de la campaña, donde se incluye el diseño y concepto gráfico, diseño de las piezas de difusión, con los logos de la Gobernación, capturas de pantalla de la difusión en redes sociales y pagina web de la entidad, grabación de la cuña</t>
  </si>
  <si>
    <t>Promoción y difusión en radio con cuña de 20 segundos, Catálogo digital con pauta medidas estándar, promoción en redes sociales paga en Facebook e Instagram,  Promoción de los platos de valor  y de los 20 empresarios inscritos en el evento.</t>
  </si>
  <si>
    <t xml:space="preserve"> Promoción y difusión de la Campaña para el sector Agrícola y veterinario:</t>
  </si>
  <si>
    <t>4. Promoción y difusión de la Campaña para el sector Agrícola y veterinario</t>
  </si>
  <si>
    <t>Promoción y difusión donde se incluye el diseño y concepto gráfico, diseño de las piezas de difusión, con los logos de la Gobernación, capturas de pantalla de la difusión en redes sociales y pagina web de la entidad, grabación de la cuña.</t>
  </si>
  <si>
    <t>Promoción y difusión en radio con cuña de 20 segundos, un Catálogo digital con los 15 participantes, con pauta medidas estándar, promoción en redes sociales paga en Facebook e Instagram, promoción de los 15 empresarios inscritos en el evento.</t>
  </si>
  <si>
    <t xml:space="preserve">COMPONENTE No.4 ACOMPAÑAMIENTO Y ASISTENCIA TÉCNICA JURIDICA EN EL REGISTRO DE MARCA PARA 15 EMPRENDEDORES DEL MUNICIPIO DE SANTA ROSA DE CABAL, CAPACITACIÓN A 30 EMPRENDIMIENTOS Y 15 SOLICITUDES DE REGISTRO
</t>
  </si>
  <si>
    <t>Coordinación del proyecto, elaboración de informes y seguimiento durante 100 dias</t>
  </si>
  <si>
    <t>Contrato prestación de servicios por valor de  por 100 dias</t>
  </si>
  <si>
    <t>COORDINACIÓN DEL PROYECTO: CONTRATO DE PRESTACIÓN DE SERVICIOS 100 DIAS</t>
  </si>
  <si>
    <r>
      <rPr>
        <b/>
        <sz val="8"/>
        <color rgb="FF000000"/>
        <rFont val="Arial"/>
        <family val="2"/>
      </rPr>
      <t>COMPONENTE No.4</t>
    </r>
    <r>
      <rPr>
        <sz val="8"/>
        <color rgb="FF000000"/>
        <rFont val="Arial"/>
        <family val="2"/>
      </rPr>
      <t xml:space="preserve"> : ACOMPAÑAMIENTO Y ASISTENCIA TÉCNICA JURIDICA EN EL REGISTRO DE MARCA PARA 15 EMPRENDEDORES DEL MUNICIPIO DE SANTA ROSA DE CABAL, CAPACITACIÓN A 30 EMPRENDIMIENTOS Y 15 SOLICITUDES DE REGISTRO</t>
    </r>
  </si>
  <si>
    <r>
      <rPr>
        <b/>
        <sz val="8"/>
        <color rgb="FF000000"/>
        <rFont val="Arial"/>
        <family val="2"/>
      </rPr>
      <t>COMPONENTE No.4</t>
    </r>
    <r>
      <rPr>
        <sz val="8"/>
        <color rgb="FF000000"/>
        <rFont val="Arial"/>
        <family val="2"/>
      </rPr>
      <t xml:space="preserve"> :ACOMPAÑAMIENTO Y ASISTENCIA TÉCNICA JURIDICA EN EL REGISTRO DE MARCA PARA 15 EMPRENDEDORES DEL MUNICIPIO DE SANTA ROSA DE CABAL, CAPACITACIÓN A 30 EMPRENDIMIENTOS Y 15 SOLICITUDES DE REGISTRO</t>
    </r>
  </si>
  <si>
    <t>30 DIAS</t>
  </si>
  <si>
    <t>20 DIAS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</si>
</sst>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5" formatCode="&quot;$&quot;\ #,##0;\-&quot;$&quot;\ #,##0"/>
    <numFmt numFmtId="6" formatCode="&quot;$&quot;\ #,##0;[Red]\-&quot;$&quot;\ #,##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[$$-240A]\ #,##0"/>
    <numFmt numFmtId="165" formatCode="_-* #,##0_-;\-* #,##0_-;_-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12"/>
      <color theme="1"/>
      <name val="Arial"/>
      <family val="2"/>
    </font>
    <font>
      <b/>
      <sz val="22"/>
      <color rgb="FF000000"/>
      <name val="Arial"/>
      <family val="2"/>
    </font>
    <font>
      <b/>
      <sz val="22"/>
      <color theme="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3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64" fontId="2" fillId="2" borderId="2" xfId="2" applyNumberFormat="1" applyFont="1" applyFill="1" applyBorder="1" applyAlignment="1">
      <alignment horizontal="center" vertical="center" wrapText="1"/>
    </xf>
    <xf numFmtId="164" fontId="2" fillId="2" borderId="3" xfId="2" applyNumberFormat="1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164" fontId="2" fillId="2" borderId="24" xfId="2" applyNumberFormat="1" applyFont="1" applyFill="1" applyBorder="1" applyAlignment="1">
      <alignment horizontal="center" vertical="center" wrapText="1"/>
    </xf>
    <xf numFmtId="164" fontId="2" fillId="2" borderId="25" xfId="2" applyNumberFormat="1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2" borderId="21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164" fontId="2" fillId="2" borderId="8" xfId="0" applyNumberFormat="1" applyFont="1" applyFill="1" applyBorder="1" applyAlignment="1">
      <alignment vertical="center"/>
    </xf>
    <xf numFmtId="164" fontId="2" fillId="2" borderId="30" xfId="2" applyNumberFormat="1" applyFont="1" applyFill="1" applyBorder="1" applyAlignment="1">
      <alignment horizontal="right" vertical="center" wrapText="1"/>
    </xf>
    <xf numFmtId="164" fontId="5" fillId="6" borderId="2" xfId="2" applyNumberFormat="1" applyFont="1" applyFill="1" applyBorder="1" applyAlignment="1">
      <alignment horizontal="right" vertical="center" wrapText="1"/>
    </xf>
    <xf numFmtId="164" fontId="4" fillId="6" borderId="33" xfId="2" applyNumberFormat="1" applyFont="1" applyFill="1" applyBorder="1" applyAlignment="1">
      <alignment horizontal="right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3" fillId="5" borderId="22" xfId="0" applyFont="1" applyFill="1" applyBorder="1" applyAlignment="1">
      <alignment horizontal="left" vertical="center" wrapText="1"/>
    </xf>
    <xf numFmtId="164" fontId="7" fillId="5" borderId="22" xfId="0" applyNumberFormat="1" applyFont="1" applyFill="1" applyBorder="1" applyAlignment="1">
      <alignment horizontal="right" vertical="center" wrapText="1"/>
    </xf>
    <xf numFmtId="164" fontId="2" fillId="5" borderId="22" xfId="0" applyNumberFormat="1" applyFont="1" applyFill="1" applyBorder="1" applyAlignment="1">
      <alignment horizontal="right" vertical="center" wrapText="1"/>
    </xf>
    <xf numFmtId="0" fontId="7" fillId="3" borderId="22" xfId="0" applyFont="1" applyFill="1" applyBorder="1" applyAlignment="1">
      <alignment horizontal="left" vertical="center" wrapText="1"/>
    </xf>
    <xf numFmtId="164" fontId="7" fillId="3" borderId="22" xfId="0" applyNumberFormat="1" applyFont="1" applyFill="1" applyBorder="1" applyAlignment="1">
      <alignment horizontal="right" vertical="center" wrapText="1"/>
    </xf>
    <xf numFmtId="164" fontId="2" fillId="3" borderId="22" xfId="0" applyNumberFormat="1" applyFont="1" applyFill="1" applyBorder="1" applyAlignment="1">
      <alignment horizontal="right" vertical="center" wrapText="1"/>
    </xf>
    <xf numFmtId="0" fontId="7" fillId="5" borderId="22" xfId="0" applyFont="1" applyFill="1" applyBorder="1" applyAlignment="1">
      <alignment vertical="center" wrapText="1"/>
    </xf>
    <xf numFmtId="0" fontId="7" fillId="3" borderId="22" xfId="0" applyFont="1" applyFill="1" applyBorder="1" applyAlignment="1">
      <alignment vertical="center" wrapText="1"/>
    </xf>
    <xf numFmtId="0" fontId="6" fillId="7" borderId="22" xfId="0" applyFont="1" applyFill="1" applyBorder="1" applyAlignment="1">
      <alignment horizontal="right" vertical="center" wrapText="1"/>
    </xf>
    <xf numFmtId="164" fontId="6" fillId="7" borderId="22" xfId="0" applyNumberFormat="1" applyFont="1" applyFill="1" applyBorder="1" applyAlignment="1">
      <alignment horizontal="right" vertical="center" wrapText="1"/>
    </xf>
    <xf numFmtId="164" fontId="2" fillId="7" borderId="22" xfId="0" applyNumberFormat="1" applyFont="1" applyFill="1" applyBorder="1" applyAlignment="1">
      <alignment horizontal="right" vertical="center" wrapText="1"/>
    </xf>
    <xf numFmtId="0" fontId="8" fillId="0" borderId="0" xfId="0" applyFont="1" applyAlignment="1">
      <alignment wrapText="1"/>
    </xf>
    <xf numFmtId="0" fontId="3" fillId="8" borderId="22" xfId="0" applyFont="1" applyFill="1" applyBorder="1" applyAlignment="1">
      <alignment horizontal="left" vertical="center" wrapText="1"/>
    </xf>
    <xf numFmtId="164" fontId="9" fillId="9" borderId="22" xfId="0" applyNumberFormat="1" applyFont="1" applyFill="1" applyBorder="1" applyAlignment="1">
      <alignment horizontal="right" vertical="center" wrapText="1"/>
    </xf>
    <xf numFmtId="164" fontId="10" fillId="9" borderId="22" xfId="0" applyNumberFormat="1" applyFont="1" applyFill="1" applyBorder="1" applyAlignment="1">
      <alignment horizontal="right" vertical="center" wrapText="1"/>
    </xf>
    <xf numFmtId="164" fontId="9" fillId="8" borderId="22" xfId="0" applyNumberFormat="1" applyFont="1" applyFill="1" applyBorder="1" applyAlignment="1">
      <alignment horizontal="right" vertical="center" wrapText="1"/>
    </xf>
    <xf numFmtId="0" fontId="7" fillId="8" borderId="22" xfId="0" applyFont="1" applyFill="1" applyBorder="1" applyAlignment="1">
      <alignment horizontal="left" vertical="center" wrapText="1"/>
    </xf>
    <xf numFmtId="164" fontId="9" fillId="4" borderId="22" xfId="0" applyNumberFormat="1" applyFont="1" applyFill="1" applyBorder="1" applyAlignment="1">
      <alignment horizontal="right" vertical="center" wrapText="1"/>
    </xf>
    <xf numFmtId="164" fontId="10" fillId="8" borderId="22" xfId="0" applyNumberFormat="1" applyFont="1" applyFill="1" applyBorder="1" applyAlignment="1">
      <alignment horizontal="right" vertical="center" wrapText="1"/>
    </xf>
    <xf numFmtId="0" fontId="7" fillId="8" borderId="22" xfId="0" applyFont="1" applyFill="1" applyBorder="1" applyAlignment="1">
      <alignment vertical="center" wrapText="1"/>
    </xf>
    <xf numFmtId="0" fontId="10" fillId="8" borderId="22" xfId="0" applyFont="1" applyFill="1" applyBorder="1" applyAlignment="1">
      <alignment horizontal="right" vertical="center" wrapText="1"/>
    </xf>
    <xf numFmtId="164" fontId="9" fillId="10" borderId="22" xfId="0" applyNumberFormat="1" applyFont="1" applyFill="1" applyBorder="1" applyAlignment="1">
      <alignment horizontal="right" vertical="center" wrapText="1"/>
    </xf>
    <xf numFmtId="0" fontId="10" fillId="10" borderId="22" xfId="0" applyFont="1" applyFill="1" applyBorder="1" applyAlignment="1">
      <alignment horizontal="right" vertical="center" wrapText="1"/>
    </xf>
    <xf numFmtId="0" fontId="6" fillId="11" borderId="31" xfId="0" applyFont="1" applyFill="1" applyBorder="1" applyAlignment="1">
      <alignment horizontal="center" vertical="center" wrapText="1"/>
    </xf>
    <xf numFmtId="0" fontId="6" fillId="11" borderId="36" xfId="0" applyFont="1" applyFill="1" applyBorder="1" applyAlignment="1">
      <alignment horizontal="center" vertical="center" wrapText="1"/>
    </xf>
    <xf numFmtId="164" fontId="2" fillId="2" borderId="37" xfId="2" applyNumberFormat="1" applyFont="1" applyFill="1" applyBorder="1" applyAlignment="1">
      <alignment horizontal="center" vertical="center" wrapText="1"/>
    </xf>
    <xf numFmtId="164" fontId="2" fillId="2" borderId="38" xfId="2" applyNumberFormat="1" applyFont="1" applyFill="1" applyBorder="1" applyAlignment="1">
      <alignment horizontal="center" vertical="center" wrapText="1"/>
    </xf>
    <xf numFmtId="164" fontId="3" fillId="5" borderId="22" xfId="0" applyNumberFormat="1" applyFont="1" applyFill="1" applyBorder="1" applyAlignment="1">
      <alignment horizontal="right" vertical="center" wrapText="1"/>
    </xf>
    <xf numFmtId="164" fontId="0" fillId="5" borderId="17" xfId="0" applyNumberFormat="1" applyFill="1" applyBorder="1" applyAlignment="1">
      <alignment vertical="center"/>
    </xf>
    <xf numFmtId="164" fontId="0" fillId="3" borderId="17" xfId="0" applyNumberFormat="1" applyFill="1" applyBorder="1" applyAlignment="1">
      <alignment vertical="center"/>
    </xf>
    <xf numFmtId="164" fontId="0" fillId="5" borderId="39" xfId="0" applyNumberFormat="1" applyFill="1" applyBorder="1" applyAlignment="1">
      <alignment vertical="center"/>
    </xf>
    <xf numFmtId="164" fontId="0" fillId="3" borderId="1" xfId="0" applyNumberFormat="1" applyFill="1" applyBorder="1" applyAlignment="1">
      <alignment vertical="center"/>
    </xf>
    <xf numFmtId="0" fontId="0" fillId="3" borderId="32" xfId="0" applyFill="1" applyBorder="1"/>
    <xf numFmtId="164" fontId="0" fillId="7" borderId="32" xfId="0" applyNumberFormat="1" applyFill="1" applyBorder="1"/>
    <xf numFmtId="0" fontId="2" fillId="12" borderId="5" xfId="0" applyFont="1" applyFill="1" applyBorder="1" applyAlignment="1">
      <alignment horizontal="center" vertical="center" wrapText="1"/>
    </xf>
    <xf numFmtId="0" fontId="3" fillId="12" borderId="5" xfId="0" applyFont="1" applyFill="1" applyBorder="1" applyAlignment="1">
      <alignment vertical="center" wrapText="1"/>
    </xf>
    <xf numFmtId="0" fontId="3" fillId="12" borderId="6" xfId="0" applyFont="1" applyFill="1" applyBorder="1" applyAlignment="1">
      <alignment vertical="center" wrapText="1"/>
    </xf>
    <xf numFmtId="6" fontId="3" fillId="12" borderId="5" xfId="0" applyNumberFormat="1" applyFont="1" applyFill="1" applyBorder="1" applyAlignment="1">
      <alignment vertical="center" wrapText="1"/>
    </xf>
    <xf numFmtId="0" fontId="2" fillId="12" borderId="8" xfId="0" applyFont="1" applyFill="1" applyBorder="1" applyAlignment="1">
      <alignment horizontal="center" vertical="center" wrapText="1"/>
    </xf>
    <xf numFmtId="0" fontId="3" fillId="12" borderId="8" xfId="0" applyFont="1" applyFill="1" applyBorder="1" applyAlignment="1">
      <alignment vertical="center" wrapText="1"/>
    </xf>
    <xf numFmtId="0" fontId="3" fillId="12" borderId="9" xfId="0" applyFont="1" applyFill="1" applyBorder="1" applyAlignment="1">
      <alignment vertical="center" wrapText="1"/>
    </xf>
    <xf numFmtId="6" fontId="3" fillId="12" borderId="8" xfId="0" applyNumberFormat="1" applyFont="1" applyFill="1" applyBorder="1" applyAlignment="1">
      <alignment vertical="center" wrapText="1"/>
    </xf>
    <xf numFmtId="3" fontId="3" fillId="12" borderId="8" xfId="0" applyNumberFormat="1" applyFont="1" applyFill="1" applyBorder="1" applyAlignment="1">
      <alignment vertical="center" wrapText="1"/>
    </xf>
    <xf numFmtId="0" fontId="3" fillId="12" borderId="24" xfId="0" applyFont="1" applyFill="1" applyBorder="1" applyAlignment="1">
      <alignment vertical="center" wrapText="1"/>
    </xf>
    <xf numFmtId="0" fontId="3" fillId="12" borderId="9" xfId="0" applyFont="1" applyFill="1" applyBorder="1" applyAlignment="1">
      <alignment wrapText="1"/>
    </xf>
    <xf numFmtId="0" fontId="2" fillId="12" borderId="6" xfId="0" applyFont="1" applyFill="1" applyBorder="1" applyAlignment="1">
      <alignment horizontal="center" vertical="center" wrapText="1"/>
    </xf>
    <xf numFmtId="0" fontId="2" fillId="12" borderId="9" xfId="0" applyFont="1" applyFill="1" applyBorder="1" applyAlignment="1">
      <alignment horizontal="center" vertical="center" wrapText="1"/>
    </xf>
    <xf numFmtId="164" fontId="2" fillId="12" borderId="8" xfId="2" applyNumberFormat="1" applyFont="1" applyFill="1" applyBorder="1" applyAlignment="1">
      <alignment horizontal="center" vertical="center" wrapText="1"/>
    </xf>
    <xf numFmtId="5" fontId="0" fillId="12" borderId="5" xfId="2" applyNumberFormat="1" applyFont="1" applyFill="1" applyBorder="1" applyAlignment="1">
      <alignment vertical="center" wrapText="1"/>
    </xf>
    <xf numFmtId="164" fontId="2" fillId="12" borderId="8" xfId="2" applyNumberFormat="1" applyFont="1" applyFill="1" applyBorder="1" applyAlignment="1">
      <alignment vertical="center" wrapText="1"/>
    </xf>
    <xf numFmtId="0" fontId="2" fillId="12" borderId="12" xfId="0" applyFont="1" applyFill="1" applyBorder="1" applyAlignment="1">
      <alignment horizontal="center" vertical="center" wrapText="1"/>
    </xf>
    <xf numFmtId="165" fontId="3" fillId="12" borderId="5" xfId="1" applyNumberFormat="1" applyFont="1" applyFill="1" applyBorder="1" applyAlignment="1">
      <alignment horizontal="left" vertical="center" wrapText="1"/>
    </xf>
    <xf numFmtId="164" fontId="3" fillId="12" borderId="5" xfId="2" applyNumberFormat="1" applyFont="1" applyFill="1" applyBorder="1" applyAlignment="1">
      <alignment horizontal="right" vertical="center" wrapText="1"/>
    </xf>
    <xf numFmtId="0" fontId="2" fillId="12" borderId="8" xfId="0" applyFont="1" applyFill="1" applyBorder="1" applyAlignment="1">
      <alignment vertical="center" wrapText="1"/>
    </xf>
    <xf numFmtId="0" fontId="3" fillId="12" borderId="8" xfId="0" applyFont="1" applyFill="1" applyBorder="1" applyAlignment="1">
      <alignment horizontal="left" vertical="center" wrapText="1"/>
    </xf>
    <xf numFmtId="165" fontId="3" fillId="12" borderId="8" xfId="1" applyNumberFormat="1" applyFont="1" applyFill="1" applyBorder="1" applyAlignment="1">
      <alignment horizontal="left" vertical="center" wrapText="1"/>
    </xf>
    <xf numFmtId="164" fontId="3" fillId="12" borderId="8" xfId="2" applyNumberFormat="1" applyFont="1" applyFill="1" applyBorder="1" applyAlignment="1">
      <alignment horizontal="right" vertical="center" wrapText="1"/>
    </xf>
    <xf numFmtId="0" fontId="3" fillId="12" borderId="2" xfId="0" applyFont="1" applyFill="1" applyBorder="1" applyAlignment="1">
      <alignment horizontal="left" vertical="center" wrapText="1"/>
    </xf>
    <xf numFmtId="164" fontId="3" fillId="12" borderId="2" xfId="2" applyNumberFormat="1" applyFont="1" applyFill="1" applyBorder="1" applyAlignment="1">
      <alignment horizontal="right" vertical="center" wrapText="1"/>
    </xf>
    <xf numFmtId="164" fontId="2" fillId="12" borderId="21" xfId="2" applyNumberFormat="1" applyFont="1" applyFill="1" applyBorder="1" applyAlignment="1">
      <alignment horizontal="right" vertical="center" wrapText="1"/>
    </xf>
    <xf numFmtId="164" fontId="2" fillId="12" borderId="22" xfId="2" applyNumberFormat="1" applyFont="1" applyFill="1" applyBorder="1" applyAlignment="1">
      <alignment horizontal="right" vertical="center" wrapText="1"/>
    </xf>
    <xf numFmtId="165" fontId="2" fillId="12" borderId="27" xfId="1" applyNumberFormat="1" applyFont="1" applyFill="1" applyBorder="1" applyAlignment="1">
      <alignment horizontal="center" vertical="center" wrapText="1"/>
    </xf>
    <xf numFmtId="165" fontId="3" fillId="12" borderId="8" xfId="1" applyNumberFormat="1" applyFont="1" applyFill="1" applyBorder="1" applyAlignment="1">
      <alignment vertical="top" wrapText="1"/>
    </xf>
    <xf numFmtId="165" fontId="3" fillId="12" borderId="8" xfId="1" applyNumberFormat="1" applyFont="1" applyFill="1" applyBorder="1" applyAlignment="1">
      <alignment vertical="center" wrapText="1"/>
    </xf>
    <xf numFmtId="164" fontId="3" fillId="12" borderId="8" xfId="2" applyNumberFormat="1" applyFont="1" applyFill="1" applyBorder="1" applyAlignment="1">
      <alignment vertical="center" wrapText="1"/>
    </xf>
    <xf numFmtId="165" fontId="2" fillId="12" borderId="28" xfId="1" applyNumberFormat="1" applyFont="1" applyFill="1" applyBorder="1" applyAlignment="1">
      <alignment horizontal="center" vertical="center" wrapText="1"/>
    </xf>
    <xf numFmtId="0" fontId="3" fillId="12" borderId="9" xfId="0" applyFont="1" applyFill="1" applyBorder="1" applyAlignment="1">
      <alignment horizontal="left" vertical="center" wrapText="1"/>
    </xf>
    <xf numFmtId="165" fontId="3" fillId="12" borderId="27" xfId="1" applyNumberFormat="1" applyFont="1" applyFill="1" applyBorder="1" applyAlignment="1">
      <alignment horizontal="left" vertical="center" wrapText="1"/>
    </xf>
    <xf numFmtId="164" fontId="3" fillId="12" borderId="8" xfId="1" applyNumberFormat="1" applyFont="1" applyFill="1" applyBorder="1" applyAlignment="1">
      <alignment vertical="center" wrapText="1"/>
    </xf>
    <xf numFmtId="164" fontId="4" fillId="12" borderId="22" xfId="2" applyNumberFormat="1" applyFont="1" applyFill="1" applyBorder="1" applyAlignment="1">
      <alignment horizontal="right" vertical="center" wrapText="1"/>
    </xf>
    <xf numFmtId="164" fontId="4" fillId="12" borderId="30" xfId="2" applyNumberFormat="1" applyFont="1" applyFill="1" applyBorder="1" applyAlignment="1">
      <alignment horizontal="right" vertical="center" wrapText="1"/>
    </xf>
    <xf numFmtId="164" fontId="4" fillId="12" borderId="31" xfId="2" applyNumberFormat="1" applyFont="1" applyFill="1" applyBorder="1" applyAlignment="1">
      <alignment horizontal="right" vertical="center" wrapText="1"/>
    </xf>
    <xf numFmtId="0" fontId="2" fillId="12" borderId="23" xfId="0" applyFont="1" applyFill="1" applyBorder="1" applyAlignment="1">
      <alignment horizontal="center" vertical="center" wrapText="1"/>
    </xf>
    <xf numFmtId="0" fontId="3" fillId="12" borderId="8" xfId="0" applyFont="1" applyFill="1" applyBorder="1" applyAlignment="1">
      <alignment wrapText="1"/>
    </xf>
    <xf numFmtId="0" fontId="3" fillId="12" borderId="27" xfId="0" applyFont="1" applyFill="1" applyBorder="1" applyAlignment="1">
      <alignment vertical="center" wrapText="1"/>
    </xf>
    <xf numFmtId="0" fontId="3" fillId="12" borderId="23" xfId="0" applyFont="1" applyFill="1" applyBorder="1" applyAlignment="1">
      <alignment vertical="center" wrapText="1"/>
    </xf>
    <xf numFmtId="164" fontId="3" fillId="12" borderId="24" xfId="2" applyNumberFormat="1" applyFont="1" applyFill="1" applyBorder="1" applyAlignment="1">
      <alignment horizontal="right" vertical="center" wrapText="1"/>
    </xf>
    <xf numFmtId="164" fontId="2" fillId="5" borderId="10" xfId="2" applyNumberFormat="1" applyFont="1" applyFill="1" applyBorder="1" applyAlignment="1">
      <alignment horizontal="center" vertical="center" wrapText="1"/>
    </xf>
    <xf numFmtId="164" fontId="3" fillId="5" borderId="15" xfId="2" applyNumberFormat="1" applyFont="1" applyFill="1" applyBorder="1" applyAlignment="1">
      <alignment horizontal="center" vertical="center" wrapText="1"/>
    </xf>
    <xf numFmtId="164" fontId="2" fillId="2" borderId="34" xfId="2" applyNumberFormat="1" applyFont="1" applyFill="1" applyBorder="1" applyAlignment="1">
      <alignment horizontal="right" vertical="center" wrapText="1"/>
    </xf>
    <xf numFmtId="164" fontId="2" fillId="2" borderId="36" xfId="2" applyNumberFormat="1" applyFont="1" applyFill="1" applyBorder="1" applyAlignment="1">
      <alignment horizontal="right" vertical="center" wrapText="1"/>
    </xf>
    <xf numFmtId="164" fontId="4" fillId="12" borderId="8" xfId="2" applyNumberFormat="1" applyFont="1" applyFill="1" applyBorder="1" applyAlignment="1">
      <alignment horizontal="right" vertical="center" wrapText="1"/>
    </xf>
    <xf numFmtId="0" fontId="7" fillId="0" borderId="0" xfId="0" applyFont="1" applyAlignment="1">
      <alignment wrapText="1"/>
    </xf>
    <xf numFmtId="0" fontId="2" fillId="12" borderId="4" xfId="0" applyFont="1" applyFill="1" applyBorder="1" applyAlignment="1">
      <alignment horizontal="center" vertical="center" wrapText="1"/>
    </xf>
    <xf numFmtId="0" fontId="2" fillId="12" borderId="5" xfId="0" applyFont="1" applyFill="1" applyBorder="1" applyAlignment="1">
      <alignment horizontal="center" vertical="center" wrapText="1"/>
    </xf>
    <xf numFmtId="5" fontId="0" fillId="12" borderId="7" xfId="2" applyNumberFormat="1" applyFont="1" applyFill="1" applyBorder="1" applyAlignment="1">
      <alignment horizontal="center" vertical="center" wrapText="1"/>
    </xf>
    <xf numFmtId="5" fontId="0" fillId="12" borderId="10" xfId="2" applyNumberFormat="1" applyFont="1" applyFill="1" applyBorder="1" applyAlignment="1">
      <alignment horizontal="center" vertical="center" wrapText="1"/>
    </xf>
    <xf numFmtId="5" fontId="0" fillId="12" borderId="5" xfId="2" applyNumberFormat="1" applyFont="1" applyFill="1" applyBorder="1" applyAlignment="1">
      <alignment horizontal="center" vertical="center" wrapText="1"/>
    </xf>
    <xf numFmtId="164" fontId="2" fillId="12" borderId="7" xfId="2" applyNumberFormat="1" applyFont="1" applyFill="1" applyBorder="1" applyAlignment="1">
      <alignment horizontal="center" vertical="center" wrapText="1"/>
    </xf>
    <xf numFmtId="164" fontId="2" fillId="12" borderId="10" xfId="2" applyNumberFormat="1" applyFont="1" applyFill="1" applyBorder="1" applyAlignment="1">
      <alignment horizontal="center" vertical="center" wrapText="1"/>
    </xf>
    <xf numFmtId="164" fontId="2" fillId="12" borderId="5" xfId="2" applyNumberFormat="1" applyFont="1" applyFill="1" applyBorder="1" applyAlignment="1">
      <alignment horizontal="center" vertical="center" wrapText="1"/>
    </xf>
    <xf numFmtId="0" fontId="3" fillId="12" borderId="24" xfId="0" applyFont="1" applyFill="1" applyBorder="1" applyAlignment="1">
      <alignment vertical="center" wrapText="1"/>
    </xf>
    <xf numFmtId="0" fontId="3" fillId="12" borderId="5" xfId="0" applyFont="1" applyFill="1" applyBorder="1" applyAlignment="1">
      <alignment vertical="center" wrapText="1"/>
    </xf>
    <xf numFmtId="0" fontId="2" fillId="12" borderId="11" xfId="0" applyFont="1" applyFill="1" applyBorder="1" applyAlignment="1">
      <alignment horizontal="center" vertical="center" wrapText="1"/>
    </xf>
    <xf numFmtId="0" fontId="2" fillId="12" borderId="14" xfId="0" applyFont="1" applyFill="1" applyBorder="1" applyAlignment="1">
      <alignment horizontal="center" vertical="center" wrapText="1"/>
    </xf>
    <xf numFmtId="164" fontId="3" fillId="12" borderId="10" xfId="2" applyNumberFormat="1" applyFont="1" applyFill="1" applyBorder="1" applyAlignment="1">
      <alignment horizontal="center" vertical="center" wrapText="1"/>
    </xf>
    <xf numFmtId="164" fontId="3" fillId="12" borderId="15" xfId="2" applyNumberFormat="1" applyFont="1" applyFill="1" applyBorder="1" applyAlignment="1">
      <alignment horizontal="center" vertical="center" wrapText="1"/>
    </xf>
    <xf numFmtId="164" fontId="3" fillId="12" borderId="13" xfId="2" applyNumberFormat="1" applyFont="1" applyFill="1" applyBorder="1" applyAlignment="1">
      <alignment horizontal="center" vertical="center" wrapText="1"/>
    </xf>
    <xf numFmtId="164" fontId="3" fillId="12" borderId="16" xfId="2" applyNumberFormat="1" applyFont="1" applyFill="1" applyBorder="1" applyAlignment="1">
      <alignment horizontal="center" vertical="center" wrapText="1"/>
    </xf>
    <xf numFmtId="0" fontId="2" fillId="12" borderId="17" xfId="0" applyFont="1" applyFill="1" applyBorder="1" applyAlignment="1">
      <alignment horizontal="right" vertical="center" wrapText="1"/>
    </xf>
    <xf numFmtId="0" fontId="2" fillId="12" borderId="18" xfId="0" applyFont="1" applyFill="1" applyBorder="1" applyAlignment="1">
      <alignment horizontal="right" vertical="center" wrapText="1"/>
    </xf>
    <xf numFmtId="0" fontId="2" fillId="12" borderId="19" xfId="0" applyFont="1" applyFill="1" applyBorder="1" applyAlignment="1">
      <alignment horizontal="right" vertical="center" wrapText="1"/>
    </xf>
    <xf numFmtId="0" fontId="2" fillId="12" borderId="20" xfId="0" applyFont="1" applyFill="1" applyBorder="1" applyAlignment="1">
      <alignment horizontal="right" vertical="center" wrapText="1"/>
    </xf>
    <xf numFmtId="165" fontId="2" fillId="12" borderId="26" xfId="1" applyNumberFormat="1" applyFont="1" applyFill="1" applyBorder="1" applyAlignment="1">
      <alignment horizontal="center" vertical="center" wrapText="1"/>
    </xf>
    <xf numFmtId="164" fontId="3" fillId="12" borderId="24" xfId="2" applyNumberFormat="1" applyFont="1" applyFill="1" applyBorder="1" applyAlignment="1">
      <alignment horizontal="center" vertical="center" wrapText="1"/>
    </xf>
    <xf numFmtId="164" fontId="3" fillId="12" borderId="5" xfId="2" applyNumberFormat="1" applyFont="1" applyFill="1" applyBorder="1" applyAlignment="1">
      <alignment horizontal="center" vertical="center" wrapText="1"/>
    </xf>
    <xf numFmtId="0" fontId="4" fillId="12" borderId="17" xfId="0" applyFont="1" applyFill="1" applyBorder="1" applyAlignment="1">
      <alignment horizontal="right" vertical="center" wrapText="1"/>
    </xf>
    <xf numFmtId="0" fontId="4" fillId="12" borderId="29" xfId="0" applyFont="1" applyFill="1" applyBorder="1" applyAlignment="1">
      <alignment horizontal="right" vertical="center" wrapText="1"/>
    </xf>
    <xf numFmtId="0" fontId="4" fillId="12" borderId="19" xfId="0" applyFont="1" applyFill="1" applyBorder="1" applyAlignment="1">
      <alignment horizontal="right" vertical="center" wrapText="1"/>
    </xf>
    <xf numFmtId="0" fontId="4" fillId="12" borderId="20" xfId="0" applyFont="1" applyFill="1" applyBorder="1" applyAlignment="1">
      <alignment horizontal="right" vertical="center" wrapText="1"/>
    </xf>
    <xf numFmtId="164" fontId="3" fillId="12" borderId="25" xfId="2" applyNumberFormat="1" applyFont="1" applyFill="1" applyBorder="1" applyAlignment="1">
      <alignment horizontal="center" vertical="center" wrapText="1"/>
    </xf>
    <xf numFmtId="0" fontId="2" fillId="12" borderId="8" xfId="0" applyFont="1" applyFill="1" applyBorder="1" applyAlignment="1">
      <alignment horizontal="right" vertical="center" wrapText="1"/>
    </xf>
    <xf numFmtId="0" fontId="6" fillId="11" borderId="21" xfId="0" applyFont="1" applyFill="1" applyBorder="1" applyAlignment="1">
      <alignment horizontal="center" vertical="center" wrapText="1"/>
    </xf>
    <xf numFmtId="0" fontId="6" fillId="11" borderId="30" xfId="0" applyFont="1" applyFill="1" applyBorder="1" applyAlignment="1">
      <alignment horizontal="center" vertical="center" wrapText="1"/>
    </xf>
    <xf numFmtId="0" fontId="6" fillId="11" borderId="35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F4FF70-DF1C-4A91-A6C5-44959948EFEA}">
  <dimension ref="A1:H43"/>
  <sheetViews>
    <sheetView topLeftCell="A40" workbookViewId="0">
      <selection activeCell="A36" sqref="A36:A39"/>
    </sheetView>
  </sheetViews>
  <sheetFormatPr baseColWidth="10" defaultRowHeight="15" x14ac:dyDescent="0.25"/>
  <cols>
    <col min="1" max="1" width="18.140625" bestFit="1" customWidth="1"/>
    <col min="2" max="2" width="12.140625" customWidth="1"/>
  </cols>
  <sheetData>
    <row r="1" spans="1:8" ht="57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3" t="s">
        <v>6</v>
      </c>
      <c r="H1" s="4" t="s">
        <v>7</v>
      </c>
    </row>
    <row r="2" spans="1:8" ht="90.75" thickTop="1" x14ac:dyDescent="0.25">
      <c r="A2" s="101" t="s">
        <v>8</v>
      </c>
      <c r="B2" s="52" t="s">
        <v>9</v>
      </c>
      <c r="C2" s="53" t="s">
        <v>10</v>
      </c>
      <c r="D2" s="54" t="s">
        <v>11</v>
      </c>
      <c r="E2" s="54" t="s">
        <v>12</v>
      </c>
      <c r="F2" s="55">
        <v>800000</v>
      </c>
      <c r="G2" s="103" t="s">
        <v>13</v>
      </c>
      <c r="H2" s="106">
        <v>2000000</v>
      </c>
    </row>
    <row r="3" spans="1:8" ht="90" x14ac:dyDescent="0.25">
      <c r="A3" s="101"/>
      <c r="B3" s="56" t="s">
        <v>14</v>
      </c>
      <c r="C3" s="57" t="s">
        <v>15</v>
      </c>
      <c r="D3" s="58" t="s">
        <v>16</v>
      </c>
      <c r="E3" s="58" t="s">
        <v>17</v>
      </c>
      <c r="F3" s="59">
        <v>800000</v>
      </c>
      <c r="G3" s="104"/>
      <c r="H3" s="107"/>
    </row>
    <row r="4" spans="1:8" ht="78.75" x14ac:dyDescent="0.25">
      <c r="A4" s="101"/>
      <c r="B4" s="56" t="s">
        <v>14</v>
      </c>
      <c r="C4" s="57" t="s">
        <v>18</v>
      </c>
      <c r="D4" s="58" t="s">
        <v>19</v>
      </c>
      <c r="E4" s="58" t="s">
        <v>20</v>
      </c>
      <c r="F4" s="60">
        <v>960000</v>
      </c>
      <c r="G4" s="104"/>
      <c r="H4" s="107"/>
    </row>
    <row r="5" spans="1:8" ht="67.5" x14ac:dyDescent="0.25">
      <c r="A5" s="101"/>
      <c r="B5" s="56" t="s">
        <v>21</v>
      </c>
      <c r="C5" s="57" t="s">
        <v>22</v>
      </c>
      <c r="D5" s="58" t="s">
        <v>23</v>
      </c>
      <c r="E5" s="58" t="s">
        <v>24</v>
      </c>
      <c r="F5" s="60">
        <v>400000</v>
      </c>
      <c r="G5" s="104"/>
      <c r="H5" s="107"/>
    </row>
    <row r="6" spans="1:8" ht="90" x14ac:dyDescent="0.25">
      <c r="A6" s="101"/>
      <c r="B6" s="56" t="s">
        <v>25</v>
      </c>
      <c r="C6" s="57" t="s">
        <v>26</v>
      </c>
      <c r="D6" s="58" t="s">
        <v>11</v>
      </c>
      <c r="E6" s="58" t="s">
        <v>27</v>
      </c>
      <c r="F6" s="60">
        <v>1128000</v>
      </c>
      <c r="G6" s="104"/>
      <c r="H6" s="107"/>
    </row>
    <row r="7" spans="1:8" ht="56.25" x14ac:dyDescent="0.25">
      <c r="A7" s="101"/>
      <c r="B7" s="56" t="s">
        <v>28</v>
      </c>
      <c r="C7" s="57" t="s">
        <v>29</v>
      </c>
      <c r="D7" s="58" t="s">
        <v>11</v>
      </c>
      <c r="E7" s="58" t="s">
        <v>30</v>
      </c>
      <c r="F7" s="60">
        <v>200000</v>
      </c>
      <c r="G7" s="104"/>
      <c r="H7" s="107"/>
    </row>
    <row r="8" spans="1:8" ht="101.25" x14ac:dyDescent="0.25">
      <c r="A8" s="101"/>
      <c r="B8" s="56" t="s">
        <v>14</v>
      </c>
      <c r="C8" s="57" t="s">
        <v>31</v>
      </c>
      <c r="D8" s="109" t="s">
        <v>32</v>
      </c>
      <c r="E8" s="58" t="s">
        <v>33</v>
      </c>
      <c r="F8" s="60">
        <v>960000</v>
      </c>
      <c r="G8" s="104"/>
      <c r="H8" s="107"/>
    </row>
    <row r="9" spans="1:8" ht="57" x14ac:dyDescent="0.25">
      <c r="A9" s="101"/>
      <c r="B9" s="56" t="s">
        <v>14</v>
      </c>
      <c r="C9" s="57" t="s">
        <v>34</v>
      </c>
      <c r="D9" s="110"/>
      <c r="E9" s="62" t="s">
        <v>35</v>
      </c>
      <c r="F9" s="60">
        <v>600000</v>
      </c>
      <c r="G9" s="104"/>
      <c r="H9" s="107"/>
    </row>
    <row r="10" spans="1:8" ht="90" x14ac:dyDescent="0.25">
      <c r="A10" s="101"/>
      <c r="B10" s="56" t="s">
        <v>14</v>
      </c>
      <c r="C10" s="57" t="s">
        <v>36</v>
      </c>
      <c r="D10" s="58" t="s">
        <v>11</v>
      </c>
      <c r="E10" s="58" t="s">
        <v>37</v>
      </c>
      <c r="F10" s="60">
        <v>628000</v>
      </c>
      <c r="G10" s="104"/>
      <c r="H10" s="107"/>
    </row>
    <row r="11" spans="1:8" ht="157.5" x14ac:dyDescent="0.25">
      <c r="A11" s="101"/>
      <c r="B11" s="56" t="s">
        <v>14</v>
      </c>
      <c r="C11" s="57" t="s">
        <v>38</v>
      </c>
      <c r="D11" s="109" t="s">
        <v>39</v>
      </c>
      <c r="E11" s="58" t="s">
        <v>40</v>
      </c>
      <c r="F11" s="60">
        <v>400000</v>
      </c>
      <c r="G11" s="104"/>
      <c r="H11" s="107"/>
    </row>
    <row r="12" spans="1:8" ht="90" x14ac:dyDescent="0.25">
      <c r="A12" s="101"/>
      <c r="B12" s="56" t="s">
        <v>14</v>
      </c>
      <c r="C12" s="57" t="s">
        <v>41</v>
      </c>
      <c r="D12" s="110"/>
      <c r="E12" s="58" t="s">
        <v>42</v>
      </c>
      <c r="F12" s="60">
        <v>400000</v>
      </c>
      <c r="G12" s="104"/>
      <c r="H12" s="107"/>
    </row>
    <row r="13" spans="1:8" ht="146.25" x14ac:dyDescent="0.25">
      <c r="A13" s="101"/>
      <c r="B13" s="56" t="s">
        <v>43</v>
      </c>
      <c r="C13" s="57" t="s">
        <v>44</v>
      </c>
      <c r="D13" s="58" t="s">
        <v>11</v>
      </c>
      <c r="E13" s="58" t="s">
        <v>45</v>
      </c>
      <c r="F13" s="60">
        <v>628000</v>
      </c>
      <c r="G13" s="104"/>
      <c r="H13" s="107"/>
    </row>
    <row r="14" spans="1:8" ht="146.25" x14ac:dyDescent="0.25">
      <c r="A14" s="101"/>
      <c r="B14" s="56" t="s">
        <v>14</v>
      </c>
      <c r="C14" s="57" t="s">
        <v>46</v>
      </c>
      <c r="D14" s="58" t="s">
        <v>47</v>
      </c>
      <c r="E14" s="58" t="s">
        <v>48</v>
      </c>
      <c r="F14" s="60">
        <v>1600000</v>
      </c>
      <c r="G14" s="104"/>
      <c r="H14" s="107"/>
    </row>
    <row r="15" spans="1:8" ht="45" x14ac:dyDescent="0.25">
      <c r="A15" s="101"/>
      <c r="B15" s="56" t="s">
        <v>43</v>
      </c>
      <c r="C15" s="57" t="s">
        <v>49</v>
      </c>
      <c r="D15" s="58" t="s">
        <v>11</v>
      </c>
      <c r="E15" s="58" t="s">
        <v>45</v>
      </c>
      <c r="F15" s="60">
        <v>628000</v>
      </c>
      <c r="G15" s="104"/>
      <c r="H15" s="107"/>
    </row>
    <row r="16" spans="1:8" ht="78.75" x14ac:dyDescent="0.25">
      <c r="A16" s="101"/>
      <c r="B16" s="56" t="s">
        <v>14</v>
      </c>
      <c r="C16" s="57" t="s">
        <v>50</v>
      </c>
      <c r="D16" s="58" t="s">
        <v>51</v>
      </c>
      <c r="E16" s="58" t="s">
        <v>52</v>
      </c>
      <c r="F16" s="60">
        <v>400000</v>
      </c>
      <c r="G16" s="104"/>
      <c r="H16" s="107"/>
    </row>
    <row r="17" spans="1:8" ht="101.25" x14ac:dyDescent="0.25">
      <c r="A17" s="101"/>
      <c r="B17" s="56" t="s">
        <v>43</v>
      </c>
      <c r="C17" s="57" t="s">
        <v>53</v>
      </c>
      <c r="D17" s="109" t="s">
        <v>54</v>
      </c>
      <c r="E17" s="58" t="s">
        <v>55</v>
      </c>
      <c r="F17" s="60">
        <v>1200000</v>
      </c>
      <c r="G17" s="104"/>
      <c r="H17" s="107"/>
    </row>
    <row r="18" spans="1:8" ht="56.25" x14ac:dyDescent="0.25">
      <c r="A18" s="101"/>
      <c r="B18" s="56" t="s">
        <v>56</v>
      </c>
      <c r="C18" s="57" t="s">
        <v>57</v>
      </c>
      <c r="D18" s="110"/>
      <c r="E18" s="58" t="s">
        <v>58</v>
      </c>
      <c r="F18" s="60">
        <v>4000000</v>
      </c>
      <c r="G18" s="105"/>
      <c r="H18" s="108"/>
    </row>
    <row r="19" spans="1:8" x14ac:dyDescent="0.25">
      <c r="A19" s="102"/>
      <c r="B19" s="56"/>
      <c r="C19" s="52"/>
      <c r="D19" s="63"/>
      <c r="E19" s="64" t="s">
        <v>59</v>
      </c>
      <c r="F19" s="65">
        <f>SUM(F2:F18)</f>
        <v>15732000</v>
      </c>
      <c r="G19" s="66"/>
      <c r="H19" s="67">
        <f>SUM(H2)</f>
        <v>2000000</v>
      </c>
    </row>
    <row r="20" spans="1:8" ht="57" thickBot="1" x14ac:dyDescent="0.3">
      <c r="A20" s="1" t="s">
        <v>107</v>
      </c>
      <c r="B20" s="2" t="s">
        <v>1</v>
      </c>
      <c r="C20" s="2" t="s">
        <v>2</v>
      </c>
      <c r="D20" s="2" t="s">
        <v>3</v>
      </c>
      <c r="E20" s="2" t="s">
        <v>4</v>
      </c>
      <c r="F20" s="3" t="s">
        <v>5</v>
      </c>
      <c r="G20" s="3" t="s">
        <v>6</v>
      </c>
      <c r="H20" s="4" t="s">
        <v>7</v>
      </c>
    </row>
    <row r="21" spans="1:8" ht="225.75" thickTop="1" x14ac:dyDescent="0.25">
      <c r="A21" s="111" t="s">
        <v>108</v>
      </c>
      <c r="B21" s="68" t="s">
        <v>60</v>
      </c>
      <c r="C21" s="69" t="s">
        <v>61</v>
      </c>
      <c r="D21" s="69" t="s">
        <v>62</v>
      </c>
      <c r="E21" s="69" t="s">
        <v>63</v>
      </c>
      <c r="F21" s="70">
        <v>3000000</v>
      </c>
      <c r="G21" s="113" t="s">
        <v>13</v>
      </c>
      <c r="H21" s="115">
        <v>1000000</v>
      </c>
    </row>
    <row r="22" spans="1:8" ht="123.75" x14ac:dyDescent="0.25">
      <c r="A22" s="112"/>
      <c r="B22" s="71" t="s">
        <v>64</v>
      </c>
      <c r="C22" s="72" t="s">
        <v>65</v>
      </c>
      <c r="D22" s="73" t="s">
        <v>66</v>
      </c>
      <c r="E22" s="73" t="s">
        <v>67</v>
      </c>
      <c r="F22" s="74">
        <v>150000</v>
      </c>
      <c r="G22" s="113"/>
      <c r="H22" s="115"/>
    </row>
    <row r="23" spans="1:8" ht="90" x14ac:dyDescent="0.25">
      <c r="A23" s="112"/>
      <c r="B23" s="71" t="s">
        <v>43</v>
      </c>
      <c r="C23" s="72" t="s">
        <v>68</v>
      </c>
      <c r="D23" s="73" t="s">
        <v>101</v>
      </c>
      <c r="E23" s="73" t="s">
        <v>100</v>
      </c>
      <c r="F23" s="74">
        <v>1000000</v>
      </c>
      <c r="G23" s="113"/>
      <c r="H23" s="115"/>
    </row>
    <row r="24" spans="1:8" ht="90" x14ac:dyDescent="0.25">
      <c r="A24" s="112"/>
      <c r="B24" s="71" t="s">
        <v>43</v>
      </c>
      <c r="C24" s="72" t="s">
        <v>99</v>
      </c>
      <c r="D24" s="73" t="s">
        <v>98</v>
      </c>
      <c r="E24" s="73" t="s">
        <v>100</v>
      </c>
      <c r="F24" s="74">
        <v>1000000</v>
      </c>
      <c r="G24" s="113"/>
      <c r="H24" s="115"/>
    </row>
    <row r="25" spans="1:8" ht="237.75" thickBot="1" x14ac:dyDescent="0.3">
      <c r="A25" s="112"/>
      <c r="B25" s="71" t="s">
        <v>110</v>
      </c>
      <c r="C25" s="75" t="s">
        <v>111</v>
      </c>
      <c r="D25" s="100" t="s">
        <v>112</v>
      </c>
      <c r="E25" s="75" t="s">
        <v>113</v>
      </c>
      <c r="F25" s="76">
        <v>2850000</v>
      </c>
      <c r="G25" s="114"/>
      <c r="H25" s="116"/>
    </row>
    <row r="26" spans="1:8" ht="16.5" thickTop="1" thickBot="1" x14ac:dyDescent="0.3">
      <c r="A26" s="117" t="s">
        <v>69</v>
      </c>
      <c r="B26" s="118"/>
      <c r="C26" s="119"/>
      <c r="D26" s="119"/>
      <c r="E26" s="120"/>
      <c r="F26" s="77">
        <f>SUM(F21:F25)</f>
        <v>8000000</v>
      </c>
      <c r="G26" s="78"/>
      <c r="H26" s="78">
        <f>SUM(H21)</f>
        <v>1000000</v>
      </c>
    </row>
    <row r="27" spans="1:8" ht="57.75" thickTop="1" thickBot="1" x14ac:dyDescent="0.3">
      <c r="A27" s="1" t="s">
        <v>0</v>
      </c>
      <c r="B27" s="5" t="s">
        <v>1</v>
      </c>
      <c r="C27" s="2" t="s">
        <v>2</v>
      </c>
      <c r="D27" s="2" t="s">
        <v>3</v>
      </c>
      <c r="E27" s="2" t="s">
        <v>4</v>
      </c>
      <c r="F27" s="3" t="s">
        <v>5</v>
      </c>
      <c r="G27" s="6" t="s">
        <v>6</v>
      </c>
      <c r="H27" s="7" t="s">
        <v>7</v>
      </c>
    </row>
    <row r="28" spans="1:8" ht="225.75" thickTop="1" x14ac:dyDescent="0.25">
      <c r="A28" s="121" t="s">
        <v>109</v>
      </c>
      <c r="B28" s="79"/>
      <c r="C28" s="80" t="s">
        <v>70</v>
      </c>
      <c r="D28" s="80" t="s">
        <v>62</v>
      </c>
      <c r="E28" s="81" t="s">
        <v>71</v>
      </c>
      <c r="F28" s="82">
        <v>2500000</v>
      </c>
      <c r="G28" s="122" t="s">
        <v>13</v>
      </c>
      <c r="H28" s="122">
        <v>1000000</v>
      </c>
    </row>
    <row r="29" spans="1:8" ht="78.75" x14ac:dyDescent="0.25">
      <c r="A29" s="121"/>
      <c r="B29" s="79"/>
      <c r="C29" s="72" t="s">
        <v>65</v>
      </c>
      <c r="D29" s="73" t="s">
        <v>72</v>
      </c>
      <c r="E29" s="73" t="s">
        <v>73</v>
      </c>
      <c r="F29" s="74">
        <v>150000</v>
      </c>
      <c r="G29" s="113"/>
      <c r="H29" s="113"/>
    </row>
    <row r="30" spans="1:8" ht="90" x14ac:dyDescent="0.25">
      <c r="A30" s="121"/>
      <c r="B30" s="83"/>
      <c r="C30" s="84" t="s">
        <v>74</v>
      </c>
      <c r="D30" s="73" t="s">
        <v>102</v>
      </c>
      <c r="E30" s="85" t="s">
        <v>100</v>
      </c>
      <c r="F30" s="74">
        <v>1000000</v>
      </c>
      <c r="G30" s="113"/>
      <c r="H30" s="113"/>
    </row>
    <row r="31" spans="1:8" ht="101.25" x14ac:dyDescent="0.25">
      <c r="A31" s="121"/>
      <c r="B31" s="83"/>
      <c r="C31" s="84" t="s">
        <v>75</v>
      </c>
      <c r="D31" s="73" t="s">
        <v>102</v>
      </c>
      <c r="E31" s="85" t="s">
        <v>100</v>
      </c>
      <c r="F31" s="74">
        <v>1000000</v>
      </c>
      <c r="G31" s="113"/>
      <c r="H31" s="113"/>
    </row>
    <row r="32" spans="1:8" ht="33.75" x14ac:dyDescent="0.25">
      <c r="A32" s="121"/>
      <c r="B32" s="83"/>
      <c r="C32" s="84" t="s">
        <v>76</v>
      </c>
      <c r="D32" s="73" t="s">
        <v>66</v>
      </c>
      <c r="E32" s="85" t="s">
        <v>77</v>
      </c>
      <c r="F32" s="74">
        <v>370000</v>
      </c>
      <c r="G32" s="113"/>
      <c r="H32" s="113"/>
    </row>
    <row r="33" spans="1:8" ht="237" thickBot="1" x14ac:dyDescent="0.3">
      <c r="A33" s="121"/>
      <c r="B33" s="79" t="s">
        <v>114</v>
      </c>
      <c r="C33" s="80" t="s">
        <v>115</v>
      </c>
      <c r="D33" s="100" t="s">
        <v>116</v>
      </c>
      <c r="E33" s="75" t="s">
        <v>117</v>
      </c>
      <c r="F33" s="86">
        <v>2980000</v>
      </c>
      <c r="G33" s="114"/>
      <c r="H33" s="123"/>
    </row>
    <row r="34" spans="1:8" ht="16.5" thickTop="1" thickBot="1" x14ac:dyDescent="0.3">
      <c r="A34" s="124" t="s">
        <v>69</v>
      </c>
      <c r="B34" s="125"/>
      <c r="C34" s="126"/>
      <c r="D34" s="126"/>
      <c r="E34" s="127"/>
      <c r="F34" s="87">
        <f>SUM(F28:F33)</f>
        <v>8000000</v>
      </c>
      <c r="G34" s="88"/>
      <c r="H34" s="89">
        <f>SUM(H28)</f>
        <v>1000000</v>
      </c>
    </row>
    <row r="35" spans="1:8" ht="57.75" thickTop="1" thickBot="1" x14ac:dyDescent="0.3">
      <c r="A35" s="1" t="s">
        <v>0</v>
      </c>
      <c r="B35" s="5" t="s">
        <v>1</v>
      </c>
      <c r="C35" s="2" t="s">
        <v>2</v>
      </c>
      <c r="D35" s="2" t="s">
        <v>3</v>
      </c>
      <c r="E35" s="2" t="s">
        <v>4</v>
      </c>
      <c r="F35" s="3" t="s">
        <v>5</v>
      </c>
      <c r="G35" s="6" t="s">
        <v>6</v>
      </c>
      <c r="H35" s="7" t="s">
        <v>7</v>
      </c>
    </row>
    <row r="36" spans="1:8" ht="181.5" thickTop="1" x14ac:dyDescent="0.25">
      <c r="A36" s="111" t="s">
        <v>118</v>
      </c>
      <c r="B36" s="90"/>
      <c r="C36" s="91" t="s">
        <v>78</v>
      </c>
      <c r="D36" s="57" t="s">
        <v>103</v>
      </c>
      <c r="E36" s="57" t="s">
        <v>104</v>
      </c>
      <c r="F36" s="74">
        <v>1748000</v>
      </c>
      <c r="G36" s="122" t="s">
        <v>13</v>
      </c>
      <c r="H36" s="128">
        <v>2000000</v>
      </c>
    </row>
    <row r="37" spans="1:8" ht="213.75" x14ac:dyDescent="0.25">
      <c r="A37" s="112"/>
      <c r="B37" s="68"/>
      <c r="C37" s="57" t="s">
        <v>79</v>
      </c>
      <c r="D37" s="92" t="s">
        <v>80</v>
      </c>
      <c r="E37" s="57" t="s">
        <v>81</v>
      </c>
      <c r="F37" s="74">
        <f>2000000*1.19</f>
        <v>2380000</v>
      </c>
      <c r="G37" s="113"/>
      <c r="H37" s="115"/>
    </row>
    <row r="38" spans="1:8" ht="135" x14ac:dyDescent="0.25">
      <c r="A38" s="112"/>
      <c r="B38" s="68"/>
      <c r="C38" s="57" t="s">
        <v>82</v>
      </c>
      <c r="D38" s="92" t="s">
        <v>105</v>
      </c>
      <c r="E38" s="57" t="s">
        <v>106</v>
      </c>
      <c r="F38" s="74">
        <f>1500000*1.19</f>
        <v>1785000</v>
      </c>
      <c r="G38" s="113"/>
      <c r="H38" s="115"/>
    </row>
    <row r="39" spans="1:8" ht="123.75" x14ac:dyDescent="0.25">
      <c r="A39" s="112"/>
      <c r="B39" s="68"/>
      <c r="C39" s="61" t="s">
        <v>93</v>
      </c>
      <c r="D39" s="93" t="s">
        <v>94</v>
      </c>
      <c r="E39" s="61" t="s">
        <v>95</v>
      </c>
      <c r="F39" s="94">
        <f>4500000*1.19</f>
        <v>5355000</v>
      </c>
      <c r="G39" s="113"/>
      <c r="H39" s="115"/>
    </row>
    <row r="40" spans="1:8" x14ac:dyDescent="0.25">
      <c r="A40" s="129" t="s">
        <v>69</v>
      </c>
      <c r="B40" s="129"/>
      <c r="C40" s="129"/>
      <c r="D40" s="129"/>
      <c r="E40" s="129"/>
      <c r="F40" s="99">
        <f>SUM(F36:F39)</f>
        <v>11268000</v>
      </c>
      <c r="G40" s="99"/>
      <c r="H40" s="99">
        <f>SUM(H36)</f>
        <v>2000000</v>
      </c>
    </row>
    <row r="41" spans="1:8" ht="79.5" thickBot="1" x14ac:dyDescent="0.3">
      <c r="A41" s="8" t="s">
        <v>83</v>
      </c>
      <c r="B41" s="9" t="s">
        <v>120</v>
      </c>
      <c r="C41" s="8" t="s">
        <v>119</v>
      </c>
      <c r="D41" s="10" t="s">
        <v>84</v>
      </c>
      <c r="E41" s="95" t="s">
        <v>85</v>
      </c>
      <c r="F41" s="96">
        <v>9000000</v>
      </c>
      <c r="G41" s="97"/>
      <c r="H41" s="98"/>
    </row>
    <row r="42" spans="1:8" ht="16.5" thickTop="1" thickBot="1" x14ac:dyDescent="0.3">
      <c r="A42" s="11" t="s">
        <v>59</v>
      </c>
      <c r="B42" s="12"/>
      <c r="C42" s="12"/>
      <c r="D42" s="12"/>
      <c r="E42" s="13">
        <f>F42+H42</f>
        <v>58000000</v>
      </c>
      <c r="F42" s="14">
        <f>F19+F26+F34+F40+F41</f>
        <v>52000000</v>
      </c>
      <c r="G42" s="15"/>
      <c r="H42" s="16">
        <f>H19+H26+H34+H40</f>
        <v>6000000</v>
      </c>
    </row>
    <row r="43" spans="1:8" ht="15.75" thickTop="1" x14ac:dyDescent="0.25"/>
  </sheetData>
  <mergeCells count="18">
    <mergeCell ref="A34:E34"/>
    <mergeCell ref="A36:A39"/>
    <mergeCell ref="G36:G39"/>
    <mergeCell ref="H36:H39"/>
    <mergeCell ref="A40:E40"/>
    <mergeCell ref="A21:A25"/>
    <mergeCell ref="G21:G25"/>
    <mergeCell ref="H21:H25"/>
    <mergeCell ref="A26:E26"/>
    <mergeCell ref="A28:A33"/>
    <mergeCell ref="G28:G33"/>
    <mergeCell ref="H28:H33"/>
    <mergeCell ref="A2:A19"/>
    <mergeCell ref="G2:G18"/>
    <mergeCell ref="H2:H18"/>
    <mergeCell ref="D8:D9"/>
    <mergeCell ref="D11:D12"/>
    <mergeCell ref="D17:D1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0A7F16-8AB7-49DB-A4BE-2A2DA4AE425F}">
  <dimension ref="A1:E9"/>
  <sheetViews>
    <sheetView tabSelected="1" topLeftCell="A7" workbookViewId="0">
      <selection activeCell="E6" sqref="E6"/>
    </sheetView>
  </sheetViews>
  <sheetFormatPr baseColWidth="10" defaultRowHeight="15" x14ac:dyDescent="0.25"/>
  <cols>
    <col min="3" max="3" width="16.140625" customWidth="1"/>
    <col min="4" max="4" width="14.28515625" customWidth="1"/>
    <col min="5" max="5" width="12" customWidth="1"/>
  </cols>
  <sheetData>
    <row r="1" spans="1:5" ht="16.5" customHeight="1" thickTop="1" thickBot="1" x14ac:dyDescent="0.3">
      <c r="A1" s="130" t="s">
        <v>86</v>
      </c>
      <c r="B1" s="131"/>
      <c r="C1" s="131"/>
      <c r="D1" s="131"/>
      <c r="E1" s="132"/>
    </row>
    <row r="2" spans="1:5" ht="46.5" thickTop="1" thickBot="1" x14ac:dyDescent="0.3">
      <c r="A2" s="41" t="s">
        <v>0</v>
      </c>
      <c r="B2" s="42" t="s">
        <v>87</v>
      </c>
      <c r="C2" s="43" t="s">
        <v>6</v>
      </c>
      <c r="D2" s="44" t="s">
        <v>7</v>
      </c>
      <c r="E2" s="42" t="s">
        <v>59</v>
      </c>
    </row>
    <row r="3" spans="1:5" ht="170.25" thickTop="1" thickBot="1" x14ac:dyDescent="0.3">
      <c r="A3" s="18" t="s">
        <v>88</v>
      </c>
      <c r="B3" s="19">
        <v>15732000</v>
      </c>
      <c r="C3" s="19" t="s">
        <v>96</v>
      </c>
      <c r="D3" s="45">
        <v>2000000</v>
      </c>
      <c r="E3" s="46">
        <f>B3+D3</f>
        <v>17732000</v>
      </c>
    </row>
    <row r="4" spans="1:5" ht="170.25" thickTop="1" thickBot="1" x14ac:dyDescent="0.3">
      <c r="A4" s="21" t="s">
        <v>89</v>
      </c>
      <c r="B4" s="22">
        <v>8000000</v>
      </c>
      <c r="C4" s="22" t="s">
        <v>96</v>
      </c>
      <c r="D4" s="23">
        <v>1000000</v>
      </c>
      <c r="E4" s="47">
        <f>B4+D4</f>
        <v>9000000</v>
      </c>
    </row>
    <row r="5" spans="1:5" ht="136.5" thickTop="1" thickBot="1" x14ac:dyDescent="0.3">
      <c r="A5" s="24" t="s">
        <v>90</v>
      </c>
      <c r="B5" s="19">
        <v>8000000</v>
      </c>
      <c r="C5" s="19" t="s">
        <v>96</v>
      </c>
      <c r="D5" s="20">
        <v>1000000</v>
      </c>
      <c r="E5" s="48">
        <f>B5+D5</f>
        <v>9000000</v>
      </c>
    </row>
    <row r="6" spans="1:5" ht="237.75" thickTop="1" thickBot="1" x14ac:dyDescent="0.3">
      <c r="A6" s="25" t="s">
        <v>122</v>
      </c>
      <c r="B6" s="22">
        <v>11268000</v>
      </c>
      <c r="C6" s="22" t="s">
        <v>96</v>
      </c>
      <c r="D6" s="23">
        <v>2000000</v>
      </c>
      <c r="E6" s="49">
        <f>B6+D6</f>
        <v>13268000</v>
      </c>
    </row>
    <row r="7" spans="1:5" ht="80.25" thickTop="1" thickBot="1" x14ac:dyDescent="0.3">
      <c r="A7" s="25" t="s">
        <v>121</v>
      </c>
      <c r="B7" s="22">
        <v>9000000</v>
      </c>
      <c r="C7" s="22"/>
      <c r="D7" s="23"/>
      <c r="E7" s="50">
        <v>9000000</v>
      </c>
    </row>
    <row r="8" spans="1:5" ht="16.5" thickTop="1" thickBot="1" x14ac:dyDescent="0.3">
      <c r="A8" s="26" t="s">
        <v>69</v>
      </c>
      <c r="B8" s="27">
        <f>SUM(B3:B7)</f>
        <v>52000000</v>
      </c>
      <c r="C8" s="27">
        <f>SUM(C3:C7)</f>
        <v>0</v>
      </c>
      <c r="D8" s="28">
        <f>SUM(D3:D7)</f>
        <v>6000000</v>
      </c>
      <c r="E8" s="51">
        <f>SUM(E3:E7)</f>
        <v>58000000</v>
      </c>
    </row>
    <row r="9" spans="1:5" ht="16.5" thickTop="1" x14ac:dyDescent="0.25">
      <c r="A9" s="29"/>
      <c r="B9" s="29"/>
      <c r="C9" s="29"/>
      <c r="D9" s="29"/>
    </row>
  </sheetData>
  <mergeCells count="1">
    <mergeCell ref="A1:E1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6FAF0-D7E0-4A37-8F79-F01DFC529C8F}">
  <dimension ref="A1:C9"/>
  <sheetViews>
    <sheetView topLeftCell="A2" workbookViewId="0">
      <selection activeCell="E7" sqref="E7"/>
    </sheetView>
  </sheetViews>
  <sheetFormatPr baseColWidth="10" defaultRowHeight="15" x14ac:dyDescent="0.25"/>
  <cols>
    <col min="1" max="1" width="16.7109375" customWidth="1"/>
    <col min="2" max="2" width="16.140625" customWidth="1"/>
  </cols>
  <sheetData>
    <row r="1" spans="1:3" ht="16.5" thickTop="1" thickBot="1" x14ac:dyDescent="0.3">
      <c r="A1" s="130" t="s">
        <v>97</v>
      </c>
      <c r="B1" s="131"/>
      <c r="C1" s="131"/>
    </row>
    <row r="2" spans="1:3" ht="46.5" thickTop="1" thickBot="1" x14ac:dyDescent="0.3">
      <c r="A2" s="41" t="s">
        <v>0</v>
      </c>
      <c r="B2" s="43" t="s">
        <v>6</v>
      </c>
      <c r="C2" s="44" t="s">
        <v>7</v>
      </c>
    </row>
    <row r="3" spans="1:3" ht="114" thickTop="1" thickBot="1" x14ac:dyDescent="0.3">
      <c r="A3" s="18" t="s">
        <v>88</v>
      </c>
      <c r="B3" s="19" t="s">
        <v>96</v>
      </c>
      <c r="C3" s="45">
        <v>2000000</v>
      </c>
    </row>
    <row r="4" spans="1:3" ht="102.75" thickTop="1" thickBot="1" x14ac:dyDescent="0.3">
      <c r="A4" s="21" t="s">
        <v>89</v>
      </c>
      <c r="B4" s="22" t="s">
        <v>96</v>
      </c>
      <c r="C4" s="23">
        <v>1000000</v>
      </c>
    </row>
    <row r="5" spans="1:3" ht="80.25" thickTop="1" thickBot="1" x14ac:dyDescent="0.3">
      <c r="A5" s="24" t="s">
        <v>90</v>
      </c>
      <c r="B5" s="19" t="s">
        <v>96</v>
      </c>
      <c r="C5" s="20">
        <v>1000000</v>
      </c>
    </row>
    <row r="6" spans="1:3" ht="159" thickTop="1" thickBot="1" x14ac:dyDescent="0.3">
      <c r="A6" s="25" t="s">
        <v>123</v>
      </c>
      <c r="B6" s="22" t="s">
        <v>96</v>
      </c>
      <c r="C6" s="23">
        <v>2000000</v>
      </c>
    </row>
    <row r="7" spans="1:3" ht="57.75" thickTop="1" thickBot="1" x14ac:dyDescent="0.3">
      <c r="A7" s="25" t="s">
        <v>121</v>
      </c>
      <c r="B7" s="22"/>
      <c r="C7" s="23"/>
    </row>
    <row r="8" spans="1:3" ht="16.5" thickTop="1" thickBot="1" x14ac:dyDescent="0.3">
      <c r="A8" s="26" t="s">
        <v>69</v>
      </c>
      <c r="B8" s="27">
        <f>SUM(B3:B7)</f>
        <v>0</v>
      </c>
      <c r="C8" s="28">
        <f>SUM(C3:C7)</f>
        <v>6000000</v>
      </c>
    </row>
    <row r="9" spans="1:3" ht="15.75" thickTop="1" x14ac:dyDescent="0.25"/>
  </sheetData>
  <mergeCells count="1">
    <mergeCell ref="A1:C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108DCC-C4D3-41CA-952F-8F5912FCB30B}">
  <dimension ref="A1:D7"/>
  <sheetViews>
    <sheetView workbookViewId="0">
      <selection activeCell="E2" sqref="E2"/>
    </sheetView>
  </sheetViews>
  <sheetFormatPr baseColWidth="10" defaultRowHeight="15" x14ac:dyDescent="0.25"/>
  <sheetData>
    <row r="1" spans="1:4" ht="16.5" thickTop="1" thickBot="1" x14ac:dyDescent="0.3">
      <c r="A1" s="133" t="s">
        <v>91</v>
      </c>
      <c r="B1" s="133"/>
      <c r="C1" s="133"/>
      <c r="D1" s="133"/>
    </row>
    <row r="2" spans="1:4" ht="24" thickTop="1" thickBot="1" x14ac:dyDescent="0.3">
      <c r="A2" s="17" t="s">
        <v>0</v>
      </c>
      <c r="B2" s="17" t="s">
        <v>124</v>
      </c>
      <c r="C2" s="17" t="s">
        <v>124</v>
      </c>
      <c r="D2" s="17" t="s">
        <v>125</v>
      </c>
    </row>
    <row r="3" spans="1:4" ht="170.25" thickTop="1" thickBot="1" x14ac:dyDescent="0.3">
      <c r="A3" s="30" t="s">
        <v>88</v>
      </c>
      <c r="B3" s="31" t="s">
        <v>92</v>
      </c>
      <c r="C3" s="31" t="s">
        <v>92</v>
      </c>
      <c r="D3" s="32" t="s">
        <v>92</v>
      </c>
    </row>
    <row r="4" spans="1:4" ht="170.25" thickTop="1" thickBot="1" x14ac:dyDescent="0.3">
      <c r="A4" s="34" t="s">
        <v>89</v>
      </c>
      <c r="B4" s="35" t="s">
        <v>92</v>
      </c>
      <c r="C4" s="35" t="s">
        <v>92</v>
      </c>
      <c r="D4" s="36"/>
    </row>
    <row r="5" spans="1:4" ht="136.5" thickTop="1" thickBot="1" x14ac:dyDescent="0.3">
      <c r="A5" s="37" t="s">
        <v>90</v>
      </c>
      <c r="B5" s="33"/>
      <c r="C5" s="33"/>
      <c r="D5" s="38"/>
    </row>
    <row r="6" spans="1:4" ht="237.75" thickTop="1" thickBot="1" x14ac:dyDescent="0.3">
      <c r="A6" s="37" t="s">
        <v>123</v>
      </c>
      <c r="B6" s="39" t="s">
        <v>92</v>
      </c>
      <c r="C6" s="39" t="s">
        <v>92</v>
      </c>
      <c r="D6" s="40" t="s">
        <v>92</v>
      </c>
    </row>
    <row r="7" spans="1:4" ht="15.75" thickTop="1" x14ac:dyDescent="0.25"/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Presupuesto detallado</vt:lpstr>
      <vt:lpstr>Pesupuesto General</vt:lpstr>
      <vt:lpstr>Aporte Cámara especie</vt:lpstr>
      <vt:lpstr>Cronograma de Actividades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PROYECTOS</dc:creator>
  <cp:lastModifiedBy>PROYECTOS</cp:lastModifiedBy>
  <cp:lastPrinted>2022-10-04T21:00:21Z</cp:lastPrinted>
  <dcterms:created xsi:type="dcterms:W3CDTF">2022-06-07T21:04:49Z</dcterms:created>
  <dcterms:modified xsi:type="dcterms:W3CDTF">2022-10-07T15:52:22Z</dcterms:modified>
</cp:coreProperties>
</file>