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C:\Mis Archivos\asistente.gerencia\Desktop\LICITACION LP-001-2022 - CONSTRUCCION NUEVO HOSPITAL\INFORME FINAL DE EVALUACION OFERTA SOBRE 1\"/>
    </mc:Choice>
  </mc:AlternateContent>
  <bookViews>
    <workbookView xWindow="-105" yWindow="-105" windowWidth="19440" windowHeight="12570" firstSheet="1" activeTab="3"/>
  </bookViews>
  <sheets>
    <sheet name="Verificaciones" sheetId="1" state="hidden" r:id="rId1"/>
    <sheet name="POA" sheetId="6" r:id="rId2"/>
    <sheet name="Cap. Residual" sheetId="11" r:id="rId3"/>
    <sheet name="Cap. Financ. y Organiz." sheetId="4" r:id="rId4"/>
    <sheet name="PO" sheetId="7" state="hidden" r:id="rId5"/>
    <sheet name="Hoja1" sheetId="12" r:id="rId6"/>
  </sheets>
  <definedNames>
    <definedName name="AnticipoM1">POA!$D$3</definedName>
    <definedName name="AnticipoM2">POA!$D$4</definedName>
    <definedName name="AnticipoM3">POA!$D$5</definedName>
    <definedName name="AnticipoM4">POA!$D$6</definedName>
    <definedName name="_xlnm.Print_Area" localSheetId="3">'Cap. Financ. y Organiz.'!$B$1:$AH$22</definedName>
    <definedName name="_xlnm.Print_Area" localSheetId="2">'Cap. Residual'!$A$1:$R$16</definedName>
    <definedName name="_xlnm.Print_Area" localSheetId="5">Hoja1!#REF!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POA!$C$3</definedName>
    <definedName name="PlazoM2">POA!$C$4</definedName>
    <definedName name="PlazoM3">POA!$C$5</definedName>
    <definedName name="PlazoM4">POA!$C$6</definedName>
    <definedName name="prueba">#REF!</definedName>
    <definedName name="SALACTUAL">POA!$F$3</definedName>
    <definedName name="Z_7043DB3C_32B3_43B5_9ACE_4B1C78863594_.wvu.PrintArea" localSheetId="3" hidden="1">'Cap. Financ. y Organiz.'!$B$1:$AA$11</definedName>
  </definedNames>
  <calcPr calcId="162913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Q13" i="11" l="1"/>
  <c r="H3" i="6" l="1"/>
  <c r="D3" i="6"/>
  <c r="AJ15" i="4" l="1"/>
  <c r="Q12" i="11"/>
  <c r="AJ14" i="4"/>
  <c r="AJ13" i="4"/>
  <c r="Q11" i="11"/>
  <c r="Q10" i="11" s="1"/>
  <c r="F10" i="11"/>
  <c r="G10" i="11"/>
  <c r="C10" i="11"/>
  <c r="Q12" i="4"/>
  <c r="K12" i="4"/>
  <c r="F12" i="4"/>
  <c r="J13" i="4"/>
  <c r="J14" i="4"/>
  <c r="J15" i="4"/>
  <c r="L12" i="4"/>
  <c r="Y12" i="4"/>
  <c r="Z12" i="4" s="1"/>
  <c r="H12" i="4"/>
  <c r="V12" i="4" s="1"/>
  <c r="W12" i="4" s="1"/>
  <c r="I13" i="4"/>
  <c r="I14" i="4"/>
  <c r="I15" i="4"/>
  <c r="E12" i="4"/>
  <c r="G12" i="4"/>
  <c r="D12" i="4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/>
  <c r="K10" i="1"/>
  <c r="M10" i="1" s="1"/>
  <c r="U10" i="1"/>
  <c r="V10" i="1"/>
  <c r="W10" i="1"/>
  <c r="H11" i="1"/>
  <c r="T11" i="1" s="1"/>
  <c r="K11" i="1"/>
  <c r="U11" i="1" s="1"/>
  <c r="M11" i="1"/>
  <c r="V11" i="1"/>
  <c r="W11" i="1"/>
  <c r="H12" i="1"/>
  <c r="T12" i="1" s="1"/>
  <c r="K12" i="1"/>
  <c r="M12" i="1" s="1"/>
  <c r="V12" i="1"/>
  <c r="W12" i="1"/>
  <c r="H13" i="1"/>
  <c r="T13" i="1"/>
  <c r="K13" i="1"/>
  <c r="M13" i="1" s="1"/>
  <c r="V13" i="1"/>
  <c r="W13" i="1"/>
  <c r="H14" i="1"/>
  <c r="T14" i="1"/>
  <c r="K14" i="1"/>
  <c r="U14" i="1"/>
  <c r="V14" i="1"/>
  <c r="W14" i="1"/>
  <c r="H16" i="1"/>
  <c r="T16" i="1" s="1"/>
  <c r="K16" i="1"/>
  <c r="U16" i="1" s="1"/>
  <c r="M16" i="1"/>
  <c r="V16" i="1"/>
  <c r="W16" i="1"/>
  <c r="H17" i="1"/>
  <c r="T17" i="1" s="1"/>
  <c r="K17" i="1"/>
  <c r="U17" i="1" s="1"/>
  <c r="V17" i="1"/>
  <c r="W17" i="1"/>
  <c r="H18" i="1"/>
  <c r="T18" i="1"/>
  <c r="K18" i="1"/>
  <c r="M18" i="1" s="1"/>
  <c r="V18" i="1"/>
  <c r="W18" i="1"/>
  <c r="H19" i="1"/>
  <c r="T19" i="1"/>
  <c r="K19" i="1"/>
  <c r="M19" i="1" s="1"/>
  <c r="U19" i="1"/>
  <c r="V19" i="1"/>
  <c r="W19" i="1"/>
  <c r="H20" i="1"/>
  <c r="T20" i="1" s="1"/>
  <c r="K20" i="1"/>
  <c r="M20" i="1"/>
  <c r="R20" i="1"/>
  <c r="V20" i="1"/>
  <c r="W20" i="1"/>
  <c r="H21" i="1"/>
  <c r="T21" i="1" s="1"/>
  <c r="K21" i="1"/>
  <c r="M21" i="1"/>
  <c r="V21" i="1"/>
  <c r="W21" i="1"/>
  <c r="H23" i="1"/>
  <c r="T23" i="1" s="1"/>
  <c r="K23" i="1"/>
  <c r="M23" i="1" s="1"/>
  <c r="V23" i="1"/>
  <c r="W23" i="1"/>
  <c r="H24" i="1"/>
  <c r="T24" i="1"/>
  <c r="K24" i="1"/>
  <c r="M24" i="1" s="1"/>
  <c r="V24" i="1"/>
  <c r="W24" i="1"/>
  <c r="H25" i="1"/>
  <c r="T25" i="1"/>
  <c r="K25" i="1"/>
  <c r="U25" i="1" s="1"/>
  <c r="M25" i="1"/>
  <c r="V25" i="1"/>
  <c r="W25" i="1"/>
  <c r="H26" i="1"/>
  <c r="T26" i="1" s="1"/>
  <c r="K26" i="1"/>
  <c r="M26" i="1"/>
  <c r="R26" i="1"/>
  <c r="V26" i="1"/>
  <c r="W26" i="1"/>
  <c r="H28" i="1"/>
  <c r="T28" i="1" s="1"/>
  <c r="K28" i="1"/>
  <c r="U28" i="1"/>
  <c r="V28" i="1"/>
  <c r="W28" i="1"/>
  <c r="H29" i="1"/>
  <c r="T29" i="1"/>
  <c r="K29" i="1"/>
  <c r="M29" i="1" s="1"/>
  <c r="V29" i="1"/>
  <c r="W29" i="1"/>
  <c r="H30" i="1"/>
  <c r="T30" i="1"/>
  <c r="K30" i="1"/>
  <c r="M30" i="1" s="1"/>
  <c r="U30" i="1"/>
  <c r="V30" i="1"/>
  <c r="W30" i="1"/>
  <c r="G31" i="1"/>
  <c r="H31" i="1"/>
  <c r="T31" i="1"/>
  <c r="K31" i="1"/>
  <c r="U31" i="1" s="1"/>
  <c r="M31" i="1"/>
  <c r="V31" i="1"/>
  <c r="W31" i="1"/>
  <c r="L8" i="1"/>
  <c r="V8" i="1" s="1"/>
  <c r="M8" i="1"/>
  <c r="U12" i="1"/>
  <c r="U20" i="1"/>
  <c r="U21" i="1"/>
  <c r="M17" i="1"/>
  <c r="M14" i="1"/>
  <c r="U23" i="1"/>
  <c r="T8" i="1"/>
  <c r="M28" i="1"/>
  <c r="U13" i="1"/>
  <c r="U26" i="1"/>
  <c r="I10" i="11" l="1"/>
  <c r="U24" i="1"/>
  <c r="U29" i="1"/>
  <c r="J12" i="4"/>
  <c r="AD12" i="4" s="1"/>
  <c r="AE12" i="4" s="1"/>
  <c r="U18" i="1"/>
  <c r="U9" i="1"/>
  <c r="AF12" i="4"/>
  <c r="AG12" i="4" s="1"/>
  <c r="I12" i="4"/>
  <c r="R12" i="4" s="1"/>
  <c r="T12" i="4"/>
  <c r="U12" i="4" s="1"/>
  <c r="S12" i="4" l="1"/>
</calcChain>
</file>

<file path=xl/sharedStrings.xml><?xml version="1.0" encoding="utf-8"?>
<sst xmlns="http://schemas.openxmlformats.org/spreadsheetml/2006/main" count="599" uniqueCount="229">
  <si>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</si>
  <si>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</si>
  <si>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</si>
  <si>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</si>
  <si>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</si>
  <si>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</si>
  <si>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</si>
  <si>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</si>
  <si>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</si>
  <si>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</si>
  <si>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</si>
  <si>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</si>
  <si>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</si>
  <si>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</si>
  <si>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</si>
  <si>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</si>
  <si>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</si>
  <si>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</si>
  <si>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</si>
  <si>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</si>
  <si>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</si>
  <si>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</si>
  <si>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</si>
  <si>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</si>
  <si>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</si>
  <si>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</si>
  <si>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</si>
  <si>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</si>
  <si>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</si>
  <si>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</si>
  <si>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</si>
  <si>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</si>
  <si>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</si>
  <si>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</si>
  <si>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</si>
  <si>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</si>
  <si>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</si>
  <si>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</si>
  <si>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</si>
  <si>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</si>
  <si>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</si>
  <si>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</si>
  <si>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</si>
  <si>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</si>
  <si>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</si>
  <si>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</si>
  <si>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</si>
  <si>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</si>
  <si>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</si>
  <si>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</si>
  <si>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</si>
  <si>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</si>
  <si>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</si>
  <si>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</si>
  <si>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</si>
  <si>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</si>
  <si>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</si>
  <si>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</si>
  <si>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</si>
  <si>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</si>
  <si>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</si>
  <si>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</si>
  <si>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</si>
  <si>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</si>
  <si>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</si>
  <si>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</si>
  <si>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</si>
  <si>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</si>
  <si>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</si>
  <si>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</si>
  <si>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</si>
  <si>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</si>
  <si>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</si>
  <si>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</si>
  <si>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</si>
  <si>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</si>
  <si>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</si>
  <si>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</si>
  <si>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</si>
  <si>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</si>
  <si>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</si>
  <si>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</si>
  <si>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</si>
  <si>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</si>
  <si>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</si>
  <si>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</si>
  <si>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</si>
  <si>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</si>
  <si>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</si>
  <si>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</si>
  <si>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</si>
  <si>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</si>
  <si>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</si>
  <si>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</si>
  <si>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</si>
  <si>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</si>
  <si>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</si>
  <si>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</si>
  <si>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</si>
  <si>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</si>
  <si>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</si>
  <si>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</si>
  <si>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</si>
  <si>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</si>
  <si>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</si>
  <si>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</si>
  <si>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</si>
  <si>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</si>
  <si>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</si>
  <si>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</si>
  <si>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</si>
  <si>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</si>
  <si>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</si>
  <si>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</si>
  <si>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</si>
  <si>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</si>
  <si>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</si>
  <si>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</si>
  <si>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</si>
  <si>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</si>
  <si>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</si>
  <si>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</si>
  <si>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</si>
  <si>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</si>
  <si>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</si>
  <si>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</si>
  <si>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</si>
  <si>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</si>
  <si>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</si>
  <si>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</si>
  <si>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</si>
  <si>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</si>
  <si>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</si>
  <si>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</si>
  <si>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</si>
  <si>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</si>
  <si>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</si>
  <si>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</si>
  <si>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</si>
  <si>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</si>
  <si>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</si>
  <si>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</si>
  <si>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</si>
  <si>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</si>
  <si>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</si>
  <si>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</si>
  <si>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</si>
  <si>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</si>
  <si>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</si>
  <si>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</si>
  <si>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</si>
  <si>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</si>
  <si>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</si>
  <si>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</si>
  <si>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</si>
  <si>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</si>
  <si>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</si>
  <si>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</si>
  <si>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</si>
  <si>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</si>
  <si>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</si>
  <si>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</si>
  <si>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</si>
  <si>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</si>
  <si>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</si>
  <si>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</si>
  <si>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</si>
  <si>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</si>
  <si>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</si>
  <si>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</si>
  <si>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</si>
  <si>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</si>
  <si>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</si>
  <si>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</si>
  <si>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</si>
  <si>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</si>
  <si>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</si>
  <si>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</si>
  <si>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</si>
  <si>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</si>
  <si>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</si>
  <si>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</si>
  <si>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</si>
  <si>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</si>
  <si>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</si>
  <si>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</si>
  <si>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</si>
  <si>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</si>
  <si>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</si>
  <si>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</si>
  <si>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</si>
  <si>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</si>
  <si>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</si>
  <si>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</si>
  <si>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</si>
  <si>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</si>
  <si>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</si>
  <si>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CAPACIDAD RESIDUAL</t>
  </si>
  <si>
    <t>Porcentaje de Participación para este Proceso</t>
  </si>
  <si>
    <t>Puntaje</t>
  </si>
  <si>
    <t>CAPACIDAD TÉCNICA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</si>
  <si>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</si>
  <si>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</si>
  <si>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</si>
  <si>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</si>
  <si>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</si>
  <si>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</si>
  <si>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</si>
  <si>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</si>
  <si>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</si>
  <si>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</si>
  <si>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</si>
  <si>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Endeudamiento = Pas.T/Act.Tot. &lt;= 70%</t>
  </si>
  <si>
    <t>% Capital de Trabajo demandado</t>
  </si>
  <si>
    <t>LP-DO-SRN-049-2021</t>
  </si>
  <si>
    <t>HABIL</t>
  </si>
  <si>
    <t>NO CUMPLE</t>
  </si>
  <si>
    <t>MIPYME</t>
  </si>
  <si>
    <t>LIQUIDEZ</t>
  </si>
  <si>
    <t>CONSORCIO ATC</t>
  </si>
  <si>
    <t>A&amp;A CONSULTORIA E INGENIERIA S.A.S.</t>
  </si>
  <si>
    <t>CONSTRUCTORA CAMACON</t>
  </si>
  <si>
    <t>CARLOS MANUEL OLARTE MARTINEZ</t>
  </si>
  <si>
    <t>SMMLV 2022</t>
  </si>
  <si>
    <t>40%*PO</t>
  </si>
  <si>
    <t>Fórmula: CT=AC-PC&gt;=(40%*PO)</t>
  </si>
  <si>
    <t>Fórmula: Liquidez=AC/PC&gt;=1,19</t>
  </si>
  <si>
    <t>Fórmula:                        ROE=UO/Pat.ROE&gt;=0,04</t>
  </si>
  <si>
    <t>Fórmula:                        ROE=UO/Act.Tot.&gt;=0,02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</si>
</sst>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 * #,##0.0_ ;_ * \-#,##0.0_ ;_ * &quot;-&quot;??_ ;_ @_ 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name val="Tahoma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30" fillId="0" borderId="0"/>
    <xf numFmtId="16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6" fillId="0" borderId="0" applyFont="0" applyFill="0" applyBorder="0" applyAlignment="0" applyProtection="0"/>
    <xf numFmtId="0" fontId="4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</cellStyleXfs>
  <cellXfs count="304">
    <xf numFmtId="0" fontId="0" fillId="0" borderId="0" xfId="0"/>
    <xf numFmtId="0" fontId="6" fillId="0" borderId="1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6" fillId="0" borderId="4" xfId="0" applyFont="1" applyFill="1" applyBorder="1"/>
    <xf numFmtId="9" fontId="6" fillId="0" borderId="4" xfId="6" applyFont="1" applyFill="1" applyBorder="1"/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right"/>
    </xf>
    <xf numFmtId="0" fontId="5" fillId="0" borderId="1" xfId="0" applyFont="1" applyFill="1" applyBorder="1"/>
    <xf numFmtId="0" fontId="5" fillId="0" borderId="5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/>
    <xf numFmtId="0" fontId="9" fillId="2" borderId="6" xfId="0" applyFont="1" applyFill="1" applyBorder="1" applyAlignment="1">
      <alignment horizontal="center" vertical="center" textRotation="90" wrapText="1"/>
    </xf>
    <xf numFmtId="3" fontId="9" fillId="2" borderId="6" xfId="0" applyNumberFormat="1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3" fontId="13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171" fontId="12" fillId="0" borderId="0" xfId="1" applyNumberFormat="1" applyFont="1" applyFill="1" applyAlignment="1">
      <alignment vertical="center" wrapText="1"/>
    </xf>
    <xf numFmtId="171" fontId="15" fillId="0" borderId="6" xfId="1" applyNumberFormat="1" applyFont="1" applyBorder="1"/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Fill="1" applyBorder="1" applyAlignment="1">
      <alignment horizontal="center"/>
    </xf>
    <xf numFmtId="3" fontId="15" fillId="0" borderId="1" xfId="0" applyNumberFormat="1" applyFont="1" applyFill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Fill="1" applyBorder="1" applyAlignment="1">
      <alignment horizontal="right"/>
    </xf>
    <xf numFmtId="0" fontId="15" fillId="0" borderId="1" xfId="0" applyFont="1" applyFill="1" applyBorder="1"/>
    <xf numFmtId="0" fontId="15" fillId="0" borderId="1" xfId="0" applyFont="1" applyBorder="1"/>
    <xf numFmtId="1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171" fontId="15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5" fillId="0" borderId="12" xfId="1" applyNumberFormat="1" applyFont="1" applyBorder="1" applyProtection="1">
      <protection locked="0"/>
    </xf>
    <xf numFmtId="171" fontId="15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6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7" fillId="0" borderId="6" xfId="5" applyFont="1" applyFill="1" applyBorder="1" applyAlignment="1">
      <alignment horizontal="left"/>
    </xf>
    <xf numFmtId="0" fontId="16" fillId="0" borderId="12" xfId="5" applyFont="1" applyFill="1" applyBorder="1" applyAlignment="1">
      <alignment horizontal="left" indent="1"/>
    </xf>
    <xf numFmtId="1" fontId="7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4" fillId="0" borderId="6" xfId="0" applyNumberFormat="1" applyFont="1" applyFill="1" applyBorder="1" applyAlignment="1">
      <alignment horizontal="center" vertical="center"/>
    </xf>
    <xf numFmtId="170" fontId="14" fillId="0" borderId="12" xfId="0" applyNumberFormat="1" applyFont="1" applyFill="1" applyBorder="1" applyAlignment="1">
      <alignment horizontal="center" vertical="center"/>
    </xf>
    <xf numFmtId="0" fontId="17" fillId="0" borderId="15" xfId="5" applyFont="1" applyFill="1" applyBorder="1" applyAlignment="1">
      <alignment horizontal="left"/>
    </xf>
    <xf numFmtId="0" fontId="6" fillId="5" borderId="0" xfId="0" applyFont="1" applyFill="1"/>
    <xf numFmtId="0" fontId="5" fillId="5" borderId="0" xfId="0" applyFont="1" applyFill="1"/>
    <xf numFmtId="0" fontId="6" fillId="5" borderId="0" xfId="0" applyFont="1" applyFill="1" applyAlignment="1">
      <alignment horizontal="center"/>
    </xf>
    <xf numFmtId="169" fontId="6" fillId="5" borderId="0" xfId="1" applyFont="1" applyFill="1" applyAlignment="1">
      <alignment horizontal="center"/>
    </xf>
    <xf numFmtId="167" fontId="6" fillId="5" borderId="0" xfId="0" applyNumberFormat="1" applyFont="1" applyFill="1" applyAlignment="1">
      <alignment horizontal="center"/>
    </xf>
    <xf numFmtId="172" fontId="6" fillId="5" borderId="0" xfId="6" applyNumberFormat="1" applyFont="1" applyFill="1"/>
    <xf numFmtId="9" fontId="18" fillId="5" borderId="5" xfId="0" applyNumberFormat="1" applyFont="1" applyFill="1" applyBorder="1" applyAlignment="1">
      <alignment vertical="center"/>
    </xf>
    <xf numFmtId="9" fontId="18" fillId="5" borderId="1" xfId="0" applyNumberFormat="1" applyFont="1" applyFill="1" applyBorder="1" applyAlignment="1">
      <alignment vertical="center"/>
    </xf>
    <xf numFmtId="9" fontId="18" fillId="5" borderId="0" xfId="0" applyNumberFormat="1" applyFont="1" applyFill="1" applyBorder="1" applyAlignment="1">
      <alignment vertical="center"/>
    </xf>
    <xf numFmtId="0" fontId="6" fillId="5" borderId="1" xfId="0" applyFont="1" applyFill="1" applyBorder="1" applyAlignment="1"/>
    <xf numFmtId="0" fontId="6" fillId="5" borderId="8" xfId="0" applyFont="1" applyFill="1" applyBorder="1" applyAlignment="1"/>
    <xf numFmtId="172" fontId="6" fillId="5" borderId="0" xfId="6" applyNumberFormat="1" applyFont="1" applyFill="1" applyBorder="1"/>
    <xf numFmtId="0" fontId="6" fillId="5" borderId="0" xfId="0" applyFont="1" applyFill="1" applyBorder="1"/>
    <xf numFmtId="0" fontId="6" fillId="5" borderId="10" xfId="0" applyFont="1" applyFill="1" applyBorder="1"/>
    <xf numFmtId="169" fontId="28" fillId="5" borderId="0" xfId="1" applyFont="1" applyFill="1" applyBorder="1"/>
    <xf numFmtId="9" fontId="28" fillId="5" borderId="0" xfId="6" applyFont="1" applyFill="1" applyBorder="1"/>
    <xf numFmtId="171" fontId="24" fillId="5" borderId="0" xfId="1" applyNumberFormat="1" applyFont="1" applyFill="1" applyBorder="1" applyAlignment="1">
      <alignment horizontal="center" vertical="center"/>
    </xf>
    <xf numFmtId="169" fontId="0" fillId="5" borderId="0" xfId="1" applyFont="1" applyFill="1"/>
    <xf numFmtId="9" fontId="0" fillId="5" borderId="0" xfId="6" applyFont="1" applyFill="1"/>
    <xf numFmtId="169" fontId="5" fillId="5" borderId="0" xfId="1" applyFont="1" applyFill="1" applyAlignment="1">
      <alignment horizontal="center" vertical="center"/>
    </xf>
    <xf numFmtId="9" fontId="5" fillId="5" borderId="0" xfId="6" applyFont="1" applyFill="1" applyAlignment="1">
      <alignment horizontal="center" vertical="center"/>
    </xf>
    <xf numFmtId="9" fontId="18" fillId="5" borderId="1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9" fillId="5" borderId="6" xfId="1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168" fontId="0" fillId="5" borderId="0" xfId="2" applyFont="1" applyFill="1" applyAlignment="1">
      <alignment horizontal="center" vertical="center" wrapText="1"/>
    </xf>
    <xf numFmtId="168" fontId="0" fillId="5" borderId="46" xfId="2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9" fontId="0" fillId="5" borderId="0" xfId="6" applyFont="1" applyFill="1" applyAlignment="1">
      <alignment horizontal="center" vertical="center" wrapText="1"/>
    </xf>
    <xf numFmtId="169" fontId="0" fillId="5" borderId="0" xfId="1" applyFont="1" applyFill="1" applyAlignment="1">
      <alignment horizontal="center" vertical="center" wrapText="1"/>
    </xf>
    <xf numFmtId="169" fontId="0" fillId="5" borderId="46" xfId="1" applyFont="1" applyFill="1" applyBorder="1" applyAlignment="1">
      <alignment horizontal="center" vertical="center" wrapText="1"/>
    </xf>
    <xf numFmtId="169" fontId="0" fillId="5" borderId="0" xfId="1" applyFont="1" applyFill="1" applyAlignment="1">
      <alignment wrapText="1"/>
    </xf>
    <xf numFmtId="10" fontId="0" fillId="5" borderId="46" xfId="6" applyNumberFormat="1" applyFont="1" applyFill="1" applyBorder="1" applyAlignment="1">
      <alignment horizontal="center" vertical="center" wrapText="1"/>
    </xf>
    <xf numFmtId="169" fontId="5" fillId="5" borderId="0" xfId="0" applyNumberFormat="1" applyFont="1" applyFill="1"/>
    <xf numFmtId="169" fontId="4" fillId="5" borderId="6" xfId="1" applyFont="1" applyFill="1" applyBorder="1" applyAlignment="1">
      <alignment horizontal="center" vertical="center" wrapText="1"/>
    </xf>
    <xf numFmtId="0" fontId="28" fillId="5" borderId="0" xfId="20" applyFont="1" applyFill="1"/>
    <xf numFmtId="0" fontId="28" fillId="5" borderId="0" xfId="20" applyFont="1" applyFill="1" applyAlignment="1">
      <alignment horizontal="center" vertical="center" wrapText="1"/>
    </xf>
    <xf numFmtId="10" fontId="27" fillId="5" borderId="0" xfId="33" applyNumberFormat="1" applyFont="1" applyFill="1" applyAlignment="1">
      <alignment horizontal="center" vertical="center" wrapText="1"/>
    </xf>
    <xf numFmtId="169" fontId="27" fillId="5" borderId="0" xfId="33" applyNumberFormat="1" applyFont="1" applyFill="1" applyAlignment="1">
      <alignment horizontal="center" vertical="center" wrapText="1"/>
    </xf>
    <xf numFmtId="4" fontId="27" fillId="5" borderId="0" xfId="33" applyNumberFormat="1" applyFont="1" applyFill="1" applyAlignment="1">
      <alignment horizontal="center" vertical="center" wrapText="1"/>
    </xf>
    <xf numFmtId="173" fontId="27" fillId="5" borderId="0" xfId="33" applyNumberFormat="1" applyFont="1" applyFill="1" applyAlignment="1">
      <alignment horizontal="center" vertical="center" wrapText="1"/>
    </xf>
    <xf numFmtId="0" fontId="4" fillId="5" borderId="0" xfId="20" applyFill="1"/>
    <xf numFmtId="0" fontId="5" fillId="5" borderId="0" xfId="20" applyFont="1" applyFill="1" applyAlignment="1">
      <alignment horizontal="center" vertical="center"/>
    </xf>
    <xf numFmtId="167" fontId="4" fillId="5" borderId="0" xfId="20" applyNumberFormat="1" applyFill="1" applyAlignment="1">
      <alignment horizontal="center"/>
    </xf>
    <xf numFmtId="0" fontId="4" fillId="5" borderId="0" xfId="0" applyFont="1" applyFill="1"/>
    <xf numFmtId="0" fontId="8" fillId="5" borderId="4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20" xfId="0" quotePrefix="1" applyFont="1" applyFill="1" applyBorder="1" applyAlignment="1">
      <alignment horizontal="center" vertical="center"/>
    </xf>
    <xf numFmtId="167" fontId="18" fillId="5" borderId="20" xfId="0" applyNumberFormat="1" applyFont="1" applyFill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vertical="center" wrapText="1"/>
    </xf>
    <xf numFmtId="169" fontId="18" fillId="5" borderId="10" xfId="1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vertical="center" wrapText="1"/>
    </xf>
    <xf numFmtId="168" fontId="18" fillId="5" borderId="17" xfId="2" applyFont="1" applyFill="1" applyBorder="1" applyAlignment="1">
      <alignment vertical="center" wrapText="1"/>
    </xf>
    <xf numFmtId="0" fontId="18" fillId="5" borderId="3" xfId="0" quotePrefix="1" applyFont="1" applyFill="1" applyBorder="1" applyAlignment="1">
      <alignment horizontal="left" vertical="center" wrapText="1"/>
    </xf>
    <xf numFmtId="169" fontId="21" fillId="5" borderId="9" xfId="1" applyFont="1" applyFill="1" applyBorder="1" applyAlignment="1">
      <alignment horizontal="center" vertical="center" wrapText="1"/>
    </xf>
    <xf numFmtId="174" fontId="21" fillId="5" borderId="9" xfId="1" applyNumberFormat="1" applyFont="1" applyFill="1" applyBorder="1" applyAlignment="1">
      <alignment horizontal="center" vertical="center"/>
    </xf>
    <xf numFmtId="9" fontId="21" fillId="5" borderId="9" xfId="6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vertical="center" wrapText="1"/>
    </xf>
    <xf numFmtId="168" fontId="18" fillId="5" borderId="13" xfId="2" applyFont="1" applyFill="1" applyBorder="1" applyAlignment="1">
      <alignment vertical="center" wrapText="1"/>
    </xf>
    <xf numFmtId="172" fontId="18" fillId="5" borderId="3" xfId="6" quotePrefix="1" applyNumberFormat="1" applyFont="1" applyFill="1" applyBorder="1" applyAlignment="1">
      <alignment horizontal="left" vertical="center" wrapText="1"/>
    </xf>
    <xf numFmtId="0" fontId="18" fillId="5" borderId="19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18" fillId="5" borderId="26" xfId="0" applyFont="1" applyFill="1" applyBorder="1" applyAlignment="1">
      <alignment vertical="center" wrapText="1"/>
    </xf>
    <xf numFmtId="168" fontId="18" fillId="5" borderId="27" xfId="2" applyFont="1" applyFill="1" applyBorder="1" applyAlignment="1">
      <alignment vertical="center" wrapText="1"/>
    </xf>
    <xf numFmtId="172" fontId="18" fillId="5" borderId="18" xfId="6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0" fontId="18" fillId="5" borderId="21" xfId="0" applyNumberFormat="1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9" fontId="22" fillId="5" borderId="15" xfId="6" applyFont="1" applyFill="1" applyBorder="1" applyAlignment="1">
      <alignment horizontal="center" vertical="center" wrapText="1"/>
    </xf>
    <xf numFmtId="169" fontId="18" fillId="5" borderId="15" xfId="1" applyFont="1" applyFill="1" applyBorder="1" applyAlignment="1">
      <alignment horizontal="center" vertical="center" wrapText="1"/>
    </xf>
    <xf numFmtId="171" fontId="24" fillId="5" borderId="15" xfId="1" applyNumberFormat="1" applyFont="1" applyFill="1" applyBorder="1" applyAlignment="1">
      <alignment horizontal="center" vertical="center"/>
    </xf>
    <xf numFmtId="169" fontId="5" fillId="5" borderId="15" xfId="1" applyFont="1" applyFill="1" applyBorder="1" applyAlignment="1">
      <alignment horizontal="center" vertical="center"/>
    </xf>
    <xf numFmtId="0" fontId="25" fillId="5" borderId="22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10" fontId="19" fillId="5" borderId="15" xfId="6" applyNumberFormat="1" applyFont="1" applyFill="1" applyBorder="1" applyAlignment="1">
      <alignment horizontal="center" vertical="center" wrapText="1"/>
    </xf>
    <xf numFmtId="169" fontId="19" fillId="5" borderId="15" xfId="1" applyFont="1" applyFill="1" applyBorder="1" applyAlignment="1">
      <alignment horizontal="center" vertical="center" wrapText="1"/>
    </xf>
    <xf numFmtId="0" fontId="5" fillId="5" borderId="38" xfId="0" applyFont="1" applyFill="1" applyBorder="1"/>
    <xf numFmtId="0" fontId="7" fillId="5" borderId="16" xfId="0" applyFont="1" applyFill="1" applyBorder="1"/>
    <xf numFmtId="2" fontId="19" fillId="5" borderId="15" xfId="6" applyNumberFormat="1" applyFont="1" applyFill="1" applyBorder="1" applyAlignment="1">
      <alignment horizontal="center" vertical="center" wrapText="1"/>
    </xf>
    <xf numFmtId="0" fontId="25" fillId="5" borderId="40" xfId="0" applyFont="1" applyFill="1" applyBorder="1" applyAlignment="1">
      <alignment horizontal="center" vertical="center" wrapText="1"/>
    </xf>
    <xf numFmtId="0" fontId="15" fillId="5" borderId="14" xfId="0" applyNumberFormat="1" applyFont="1" applyFill="1" applyBorder="1" applyAlignment="1">
      <alignment horizontal="center" vertical="center" wrapText="1"/>
    </xf>
    <xf numFmtId="9" fontId="23" fillId="5" borderId="46" xfId="6" applyFont="1" applyFill="1" applyBorder="1" applyAlignment="1">
      <alignment horizontal="center" vertical="center" wrapText="1"/>
    </xf>
    <xf numFmtId="169" fontId="15" fillId="5" borderId="46" xfId="1" applyFont="1" applyFill="1" applyBorder="1" applyAlignment="1">
      <alignment horizontal="center" vertical="center" wrapText="1"/>
    </xf>
    <xf numFmtId="171" fontId="24" fillId="5" borderId="23" xfId="1" applyNumberFormat="1" applyFont="1" applyFill="1" applyBorder="1" applyAlignment="1">
      <alignment horizontal="center" vertical="center"/>
    </xf>
    <xf numFmtId="167" fontId="24" fillId="5" borderId="46" xfId="1" applyNumberFormat="1" applyFont="1" applyFill="1" applyBorder="1" applyAlignment="1">
      <alignment horizontal="center" vertical="center" wrapText="1"/>
    </xf>
    <xf numFmtId="169" fontId="5" fillId="5" borderId="46" xfId="1" applyFont="1" applyFill="1" applyBorder="1" applyAlignment="1">
      <alignment horizontal="center" vertical="center"/>
    </xf>
    <xf numFmtId="169" fontId="18" fillId="5" borderId="46" xfId="1" applyFont="1" applyFill="1" applyBorder="1" applyAlignment="1">
      <alignment horizontal="center" vertical="center" wrapText="1"/>
    </xf>
    <xf numFmtId="0" fontId="25" fillId="5" borderId="46" xfId="0" applyFont="1" applyFill="1" applyBorder="1" applyAlignment="1">
      <alignment horizontal="center" vertical="center" wrapText="1"/>
    </xf>
    <xf numFmtId="10" fontId="19" fillId="5" borderId="46" xfId="6" applyNumberFormat="1" applyFont="1" applyFill="1" applyBorder="1" applyAlignment="1">
      <alignment horizontal="center" vertical="center" wrapText="1"/>
    </xf>
    <xf numFmtId="0" fontId="25" fillId="5" borderId="24" xfId="0" applyFont="1" applyFill="1" applyBorder="1" applyAlignment="1">
      <alignment horizontal="center" vertical="center" wrapText="1"/>
    </xf>
    <xf numFmtId="169" fontId="5" fillId="5" borderId="37" xfId="1" applyFont="1" applyFill="1" applyBorder="1"/>
    <xf numFmtId="0" fontId="7" fillId="5" borderId="17" xfId="0" applyFont="1" applyFill="1" applyBorder="1"/>
    <xf numFmtId="10" fontId="24" fillId="5" borderId="46" xfId="6" applyNumberFormat="1" applyFont="1" applyFill="1" applyBorder="1" applyAlignment="1">
      <alignment horizontal="center" vertical="center" wrapText="1"/>
    </xf>
    <xf numFmtId="0" fontId="25" fillId="5" borderId="27" xfId="0" applyFont="1" applyFill="1" applyBorder="1" applyAlignment="1">
      <alignment horizontal="center" vertical="center" wrapText="1"/>
    </xf>
    <xf numFmtId="171" fontId="24" fillId="5" borderId="46" xfId="1" applyNumberFormat="1" applyFont="1" applyFill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 wrapText="1"/>
    </xf>
    <xf numFmtId="0" fontId="25" fillId="5" borderId="41" xfId="0" applyFont="1" applyFill="1" applyBorder="1" applyAlignment="1">
      <alignment horizontal="center" vertical="center" wrapText="1"/>
    </xf>
    <xf numFmtId="0" fontId="25" fillId="5" borderId="23" xfId="0" applyFont="1" applyFill="1" applyBorder="1" applyAlignment="1">
      <alignment horizontal="center" vertical="center" wrapText="1"/>
    </xf>
    <xf numFmtId="0" fontId="15" fillId="5" borderId="11" xfId="0" applyNumberFormat="1" applyFont="1" applyFill="1" applyBorder="1" applyAlignment="1">
      <alignment horizontal="center" vertical="center" wrapText="1"/>
    </xf>
    <xf numFmtId="9" fontId="23" fillId="5" borderId="12" xfId="6" applyFont="1" applyFill="1" applyBorder="1" applyAlignment="1">
      <alignment horizontal="center" vertical="center" wrapText="1"/>
    </xf>
    <xf numFmtId="169" fontId="15" fillId="5" borderId="12" xfId="1" applyFont="1" applyFill="1" applyBorder="1" applyAlignment="1">
      <alignment horizontal="center" vertical="center" wrapText="1"/>
    </xf>
    <xf numFmtId="171" fontId="24" fillId="5" borderId="12" xfId="1" applyNumberFormat="1" applyFont="1" applyFill="1" applyBorder="1" applyAlignment="1">
      <alignment horizontal="center" vertical="center"/>
    </xf>
    <xf numFmtId="167" fontId="24" fillId="5" borderId="12" xfId="1" applyNumberFormat="1" applyFont="1" applyFill="1" applyBorder="1" applyAlignment="1">
      <alignment horizontal="center" vertical="center" wrapText="1"/>
    </xf>
    <xf numFmtId="169" fontId="5" fillId="5" borderId="12" xfId="1" applyFont="1" applyFill="1" applyBorder="1" applyAlignment="1">
      <alignment horizontal="center" vertical="center"/>
    </xf>
    <xf numFmtId="169" fontId="18" fillId="5" borderId="12" xfId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0" fontId="19" fillId="5" borderId="12" xfId="6" applyNumberFormat="1" applyFont="1" applyFill="1" applyBorder="1" applyAlignment="1">
      <alignment horizontal="center" vertical="center" wrapText="1"/>
    </xf>
    <xf numFmtId="0" fontId="25" fillId="5" borderId="45" xfId="0" applyFont="1" applyFill="1" applyBorder="1" applyAlignment="1">
      <alignment horizontal="center" vertical="center" wrapText="1"/>
    </xf>
    <xf numFmtId="169" fontId="5" fillId="5" borderId="39" xfId="1" applyFont="1" applyFill="1" applyBorder="1"/>
    <xf numFmtId="0" fontId="7" fillId="5" borderId="13" xfId="0" applyFont="1" applyFill="1" applyBorder="1"/>
    <xf numFmtId="10" fontId="24" fillId="5" borderId="12" xfId="6" applyNumberFormat="1" applyFont="1" applyFill="1" applyBorder="1" applyAlignment="1">
      <alignment horizontal="center" vertical="center" wrapText="1"/>
    </xf>
    <xf numFmtId="0" fontId="25" fillId="5" borderId="42" xfId="0" applyFont="1" applyFill="1" applyBorder="1" applyAlignment="1">
      <alignment horizontal="center" vertical="center" wrapText="1"/>
    </xf>
    <xf numFmtId="4" fontId="21" fillId="5" borderId="15" xfId="33" applyNumberFormat="1" applyFont="1" applyFill="1" applyBorder="1" applyAlignment="1">
      <alignment horizontal="center" vertical="center" wrapText="1"/>
    </xf>
    <xf numFmtId="0" fontId="21" fillId="5" borderId="15" xfId="33" applyFont="1" applyFill="1" applyBorder="1" applyAlignment="1">
      <alignment horizontal="center" vertical="center" wrapText="1"/>
    </xf>
    <xf numFmtId="0" fontId="21" fillId="5" borderId="43" xfId="33" applyFont="1" applyFill="1" applyBorder="1" applyAlignment="1">
      <alignment horizontal="center" vertical="center" wrapText="1"/>
    </xf>
    <xf numFmtId="0" fontId="5" fillId="5" borderId="16" xfId="33" applyFont="1" applyFill="1" applyBorder="1" applyAlignment="1">
      <alignment horizontal="center" vertical="center" wrapText="1"/>
    </xf>
    <xf numFmtId="0" fontId="27" fillId="5" borderId="21" xfId="34" applyFont="1" applyFill="1" applyBorder="1" applyAlignment="1">
      <alignment horizontal="center" vertical="center" wrapText="1"/>
    </xf>
    <xf numFmtId="169" fontId="27" fillId="5" borderId="15" xfId="1" applyFont="1" applyFill="1" applyBorder="1" applyAlignment="1">
      <alignment horizontal="center" vertical="center" wrapText="1"/>
    </xf>
    <xf numFmtId="10" fontId="27" fillId="5" borderId="15" xfId="33" applyNumberFormat="1" applyFont="1" applyFill="1" applyBorder="1" applyAlignment="1">
      <alignment horizontal="center" vertical="center" wrapText="1"/>
    </xf>
    <xf numFmtId="171" fontId="27" fillId="5" borderId="15" xfId="1" applyNumberFormat="1" applyFont="1" applyFill="1" applyBorder="1" applyAlignment="1">
      <alignment horizontal="center" vertical="center" wrapText="1"/>
    </xf>
    <xf numFmtId="169" fontId="27" fillId="5" borderId="15" xfId="33" applyNumberFormat="1" applyFont="1" applyFill="1" applyBorder="1" applyAlignment="1">
      <alignment horizontal="center" vertical="center" wrapText="1"/>
    </xf>
    <xf numFmtId="169" fontId="27" fillId="5" borderId="43" xfId="1" applyFont="1" applyFill="1" applyBorder="1" applyAlignment="1">
      <alignment horizontal="center" vertical="center" wrapText="1"/>
    </xf>
    <xf numFmtId="0" fontId="25" fillId="5" borderId="40" xfId="20" applyFont="1" applyFill="1" applyBorder="1" applyAlignment="1">
      <alignment horizontal="center" vertical="center" wrapText="1"/>
    </xf>
    <xf numFmtId="0" fontId="28" fillId="5" borderId="14" xfId="34" applyFont="1" applyFill="1" applyBorder="1" applyAlignment="1">
      <alignment horizontal="center" vertical="center" wrapText="1"/>
    </xf>
    <xf numFmtId="171" fontId="27" fillId="5" borderId="46" xfId="1" applyNumberFormat="1" applyFont="1" applyFill="1" applyBorder="1" applyAlignment="1">
      <alignment horizontal="center" vertical="center" wrapText="1"/>
    </xf>
    <xf numFmtId="169" fontId="27" fillId="5" borderId="46" xfId="33" applyNumberFormat="1" applyFont="1" applyFill="1" applyBorder="1" applyAlignment="1">
      <alignment horizontal="center" vertical="center" wrapText="1"/>
    </xf>
    <xf numFmtId="169" fontId="27" fillId="5" borderId="46" xfId="1" applyFont="1" applyFill="1" applyBorder="1" applyAlignment="1">
      <alignment horizontal="center" vertical="center" wrapText="1"/>
    </xf>
    <xf numFmtId="168" fontId="27" fillId="5" borderId="46" xfId="2" applyFont="1" applyFill="1" applyBorder="1" applyAlignment="1">
      <alignment horizontal="center" vertical="center" wrapText="1"/>
    </xf>
    <xf numFmtId="4" fontId="27" fillId="5" borderId="46" xfId="1" applyNumberFormat="1" applyFont="1" applyFill="1" applyBorder="1" applyAlignment="1">
      <alignment horizontal="center" vertical="center" wrapText="1"/>
    </xf>
    <xf numFmtId="3" fontId="27" fillId="5" borderId="46" xfId="1" applyNumberFormat="1" applyFont="1" applyFill="1" applyBorder="1" applyAlignment="1">
      <alignment horizontal="center" vertical="center" wrapText="1"/>
    </xf>
    <xf numFmtId="169" fontId="27" fillId="5" borderId="7" xfId="1" applyFont="1" applyFill="1" applyBorder="1" applyAlignment="1">
      <alignment horizontal="center" vertical="center" wrapText="1"/>
    </xf>
    <xf numFmtId="0" fontId="25" fillId="5" borderId="17" xfId="20" applyFont="1" applyFill="1" applyBorder="1" applyAlignment="1">
      <alignment horizontal="center" vertical="center" wrapText="1"/>
    </xf>
    <xf numFmtId="169" fontId="28" fillId="5" borderId="46" xfId="1" applyFont="1" applyFill="1" applyBorder="1" applyAlignment="1">
      <alignment horizontal="center" vertical="center" wrapText="1"/>
    </xf>
    <xf numFmtId="10" fontId="27" fillId="5" borderId="46" xfId="33" applyNumberFormat="1" applyFont="1" applyFill="1" applyBorder="1" applyAlignment="1">
      <alignment horizontal="center" vertical="center" wrapText="1"/>
    </xf>
    <xf numFmtId="0" fontId="28" fillId="5" borderId="11" xfId="34" applyFont="1" applyFill="1" applyBorder="1" applyAlignment="1">
      <alignment horizontal="center" vertical="center" wrapText="1"/>
    </xf>
    <xf numFmtId="169" fontId="28" fillId="5" borderId="12" xfId="1" applyFont="1" applyFill="1" applyBorder="1" applyAlignment="1">
      <alignment horizontal="center" vertical="center" wrapText="1"/>
    </xf>
    <xf numFmtId="10" fontId="27" fillId="5" borderId="12" xfId="33" applyNumberFormat="1" applyFont="1" applyFill="1" applyBorder="1" applyAlignment="1">
      <alignment horizontal="center" vertical="center" wrapText="1"/>
    </xf>
    <xf numFmtId="171" fontId="27" fillId="5" borderId="12" xfId="1" applyNumberFormat="1" applyFont="1" applyFill="1" applyBorder="1" applyAlignment="1">
      <alignment horizontal="center" vertical="center" wrapText="1"/>
    </xf>
    <xf numFmtId="169" fontId="27" fillId="5" borderId="12" xfId="33" applyNumberFormat="1" applyFont="1" applyFill="1" applyBorder="1" applyAlignment="1">
      <alignment horizontal="center" vertical="center" wrapText="1"/>
    </xf>
    <xf numFmtId="169" fontId="27" fillId="5" borderId="12" xfId="1" applyFont="1" applyFill="1" applyBorder="1" applyAlignment="1">
      <alignment horizontal="center" vertical="center" wrapText="1"/>
    </xf>
    <xf numFmtId="168" fontId="27" fillId="5" borderId="12" xfId="2" applyFont="1" applyFill="1" applyBorder="1" applyAlignment="1">
      <alignment horizontal="center" vertical="center" wrapText="1"/>
    </xf>
    <xf numFmtId="4" fontId="27" fillId="5" borderId="12" xfId="1" applyNumberFormat="1" applyFont="1" applyFill="1" applyBorder="1" applyAlignment="1">
      <alignment horizontal="center" vertical="center" wrapText="1"/>
    </xf>
    <xf numFmtId="3" fontId="27" fillId="5" borderId="12" xfId="1" applyNumberFormat="1" applyFont="1" applyFill="1" applyBorder="1" applyAlignment="1">
      <alignment horizontal="center" vertical="center" wrapText="1"/>
    </xf>
    <xf numFmtId="0" fontId="25" fillId="5" borderId="13" xfId="20" applyFont="1" applyFill="1" applyBorder="1" applyAlignment="1">
      <alignment horizontal="center" vertical="center" wrapText="1"/>
    </xf>
    <xf numFmtId="169" fontId="21" fillId="5" borderId="9" xfId="1" applyNumberFormat="1" applyFont="1" applyFill="1" applyBorder="1" applyAlignment="1">
      <alignment horizontal="center" vertical="center"/>
    </xf>
    <xf numFmtId="2" fontId="21" fillId="5" borderId="9" xfId="6" applyNumberFormat="1" applyFont="1" applyFill="1" applyBorder="1" applyAlignment="1">
      <alignment horizontal="center" vertical="center"/>
    </xf>
    <xf numFmtId="169" fontId="27" fillId="0" borderId="7" xfId="1" applyFont="1" applyFill="1" applyBorder="1" applyAlignment="1">
      <alignment horizontal="center" vertical="center" wrapText="1"/>
    </xf>
    <xf numFmtId="168" fontId="27" fillId="0" borderId="46" xfId="2" applyFont="1" applyFill="1" applyBorder="1" applyAlignment="1">
      <alignment horizontal="center" vertical="center" wrapText="1"/>
    </xf>
    <xf numFmtId="3" fontId="27" fillId="0" borderId="46" xfId="1" applyNumberFormat="1" applyFont="1" applyFill="1" applyBorder="1" applyAlignment="1">
      <alignment horizontal="center" vertical="center" wrapText="1"/>
    </xf>
    <xf numFmtId="4" fontId="27" fillId="0" borderId="46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9" xfId="6" applyFont="1" applyFill="1" applyBorder="1" applyAlignment="1">
      <alignment horizontal="center" vertical="center" wrapText="1"/>
    </xf>
    <xf numFmtId="9" fontId="5" fillId="3" borderId="19" xfId="6" quotePrefix="1" applyFont="1" applyFill="1" applyBorder="1" applyAlignment="1">
      <alignment horizontal="center" vertical="center"/>
    </xf>
    <xf numFmtId="9" fontId="5" fillId="3" borderId="31" xfId="6" quotePrefix="1" applyFont="1" applyFill="1" applyBorder="1" applyAlignment="1">
      <alignment horizontal="center" vertical="center"/>
    </xf>
    <xf numFmtId="0" fontId="5" fillId="3" borderId="21" xfId="0" quotePrefix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left" vertical="center"/>
    </xf>
    <xf numFmtId="0" fontId="21" fillId="5" borderId="24" xfId="33" applyFont="1" applyFill="1" applyBorder="1" applyAlignment="1">
      <alignment horizontal="center" vertical="center" wrapText="1"/>
    </xf>
    <xf numFmtId="0" fontId="21" fillId="5" borderId="45" xfId="33" applyFont="1" applyFill="1" applyBorder="1" applyAlignment="1">
      <alignment horizontal="center" vertical="center" wrapText="1"/>
    </xf>
    <xf numFmtId="0" fontId="32" fillId="5" borderId="0" xfId="20" applyFont="1" applyFill="1" applyAlignment="1">
      <alignment horizontal="left" vertical="center" wrapText="1"/>
    </xf>
    <xf numFmtId="0" fontId="35" fillId="5" borderId="0" xfId="20" applyFont="1" applyFill="1" applyAlignment="1">
      <alignment horizontal="left" vertical="center" wrapText="1"/>
    </xf>
    <xf numFmtId="0" fontId="5" fillId="5" borderId="0" xfId="20" applyFont="1" applyFill="1" applyAlignment="1">
      <alignment horizontal="left" vertical="center" wrapText="1"/>
    </xf>
    <xf numFmtId="0" fontId="21" fillId="5" borderId="35" xfId="34" applyFont="1" applyFill="1" applyBorder="1" applyAlignment="1">
      <alignment horizontal="center" vertical="center" textRotation="90" wrapText="1"/>
    </xf>
    <xf numFmtId="0" fontId="21" fillId="5" borderId="36" xfId="34" applyFont="1" applyFill="1" applyBorder="1" applyAlignment="1">
      <alignment horizontal="center" vertical="center" textRotation="90" wrapText="1"/>
    </xf>
    <xf numFmtId="0" fontId="21" fillId="5" borderId="44" xfId="34" applyFont="1" applyFill="1" applyBorder="1" applyAlignment="1">
      <alignment horizontal="center" vertical="center" textRotation="90" wrapText="1"/>
    </xf>
    <xf numFmtId="9" fontId="18" fillId="5" borderId="22" xfId="6" applyFont="1" applyFill="1" applyBorder="1" applyAlignment="1">
      <alignment horizontal="center" vertical="center" wrapText="1"/>
    </xf>
    <xf numFmtId="9" fontId="18" fillId="5" borderId="25" xfId="6" applyFont="1" applyFill="1" applyBorder="1" applyAlignment="1">
      <alignment horizontal="center" vertical="center" wrapText="1"/>
    </xf>
    <xf numFmtId="9" fontId="18" fillId="5" borderId="45" xfId="6" applyFont="1" applyFill="1" applyBorder="1" applyAlignment="1">
      <alignment horizontal="center" vertical="center" wrapText="1"/>
    </xf>
    <xf numFmtId="171" fontId="18" fillId="5" borderId="22" xfId="1" applyNumberFormat="1" applyFont="1" applyFill="1" applyBorder="1" applyAlignment="1">
      <alignment horizontal="center" vertical="center" textRotation="90"/>
    </xf>
    <xf numFmtId="171" fontId="18" fillId="5" borderId="25" xfId="1" applyNumberFormat="1" applyFont="1" applyFill="1" applyBorder="1" applyAlignment="1">
      <alignment horizontal="center" vertical="center" textRotation="90"/>
    </xf>
    <xf numFmtId="171" fontId="18" fillId="5" borderId="45" xfId="1" applyNumberFormat="1" applyFont="1" applyFill="1" applyBorder="1" applyAlignment="1">
      <alignment horizontal="center" vertical="center" textRotation="90"/>
    </xf>
    <xf numFmtId="0" fontId="18" fillId="5" borderId="22" xfId="20" applyFont="1" applyFill="1" applyBorder="1" applyAlignment="1">
      <alignment horizontal="center" vertical="center" textRotation="90" wrapText="1"/>
    </xf>
    <xf numFmtId="0" fontId="18" fillId="5" borderId="25" xfId="20" applyFont="1" applyFill="1" applyBorder="1" applyAlignment="1">
      <alignment horizontal="center" vertical="center" textRotation="90" wrapText="1"/>
    </xf>
    <xf numFmtId="0" fontId="18" fillId="5" borderId="45" xfId="20" applyFont="1" applyFill="1" applyBorder="1" applyAlignment="1">
      <alignment horizontal="center" vertical="center" textRotation="90" wrapText="1"/>
    </xf>
    <xf numFmtId="0" fontId="18" fillId="5" borderId="19" xfId="20" applyFont="1" applyFill="1" applyBorder="1" applyAlignment="1">
      <alignment horizontal="center" vertical="center" textRotation="90"/>
    </xf>
    <xf numFmtId="0" fontId="18" fillId="5" borderId="32" xfId="20" applyFont="1" applyFill="1" applyBorder="1" applyAlignment="1">
      <alignment horizontal="center" vertical="center" textRotation="90"/>
    </xf>
    <xf numFmtId="0" fontId="18" fillId="5" borderId="31" xfId="20" applyFont="1" applyFill="1" applyBorder="1" applyAlignment="1">
      <alignment horizontal="center" vertical="center" textRotation="90"/>
    </xf>
    <xf numFmtId="167" fontId="18" fillId="5" borderId="19" xfId="20" applyNumberFormat="1" applyFont="1" applyFill="1" applyBorder="1" applyAlignment="1">
      <alignment horizontal="center" vertical="center" wrapText="1"/>
    </xf>
    <xf numFmtId="167" fontId="18" fillId="5" borderId="32" xfId="20" applyNumberFormat="1" applyFont="1" applyFill="1" applyBorder="1" applyAlignment="1">
      <alignment horizontal="center" vertical="center" wrapText="1"/>
    </xf>
    <xf numFmtId="167" fontId="18" fillId="5" borderId="31" xfId="20" applyNumberFormat="1" applyFont="1" applyFill="1" applyBorder="1" applyAlignment="1">
      <alignment horizontal="center" vertical="center" wrapText="1"/>
    </xf>
    <xf numFmtId="4" fontId="21" fillId="5" borderId="24" xfId="33" applyNumberFormat="1" applyFont="1" applyFill="1" applyBorder="1" applyAlignment="1">
      <alignment horizontal="center" vertical="center" wrapText="1"/>
    </xf>
    <xf numFmtId="4" fontId="21" fillId="5" borderId="45" xfId="33" applyNumberFormat="1" applyFont="1" applyFill="1" applyBorder="1" applyAlignment="1">
      <alignment horizontal="center" vertical="center" wrapText="1"/>
    </xf>
    <xf numFmtId="0" fontId="5" fillId="5" borderId="27" xfId="33" applyFont="1" applyFill="1" applyBorder="1" applyAlignment="1">
      <alignment horizontal="center" vertical="center" wrapText="1"/>
    </xf>
    <xf numFmtId="0" fontId="5" fillId="5" borderId="42" xfId="33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8" fillId="5" borderId="0" xfId="0" applyFont="1" applyFill="1" applyAlignment="1"/>
    <xf numFmtId="0" fontId="33" fillId="5" borderId="0" xfId="0" applyFont="1" applyFill="1" applyAlignment="1">
      <alignment horizontal="left"/>
    </xf>
    <xf numFmtId="0" fontId="34" fillId="5" borderId="0" xfId="0" applyFont="1" applyFill="1" applyAlignment="1">
      <alignment horizontal="left"/>
    </xf>
    <xf numFmtId="167" fontId="18" fillId="5" borderId="32" xfId="0" applyNumberFormat="1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textRotation="90"/>
    </xf>
    <xf numFmtId="0" fontId="18" fillId="5" borderId="32" xfId="0" applyFont="1" applyFill="1" applyBorder="1" applyAlignment="1">
      <alignment horizontal="center" vertical="center" textRotation="90"/>
    </xf>
    <xf numFmtId="0" fontId="18" fillId="5" borderId="31" xfId="0" applyFont="1" applyFill="1" applyBorder="1" applyAlignment="1">
      <alignment horizontal="center" vertical="center" textRotation="90"/>
    </xf>
    <xf numFmtId="0" fontId="18" fillId="5" borderId="8" xfId="0" applyFont="1" applyFill="1" applyBorder="1" applyAlignment="1">
      <alignment horizontal="center" vertical="center" textRotation="90"/>
    </xf>
    <xf numFmtId="0" fontId="18" fillId="5" borderId="10" xfId="0" applyFont="1" applyFill="1" applyBorder="1" applyAlignment="1">
      <alignment horizontal="center" vertical="center" textRotation="90"/>
    </xf>
    <xf numFmtId="0" fontId="18" fillId="5" borderId="9" xfId="0" applyFont="1" applyFill="1" applyBorder="1" applyAlignment="1">
      <alignment horizontal="center" vertical="center" textRotation="90"/>
    </xf>
    <xf numFmtId="9" fontId="18" fillId="5" borderId="10" xfId="6" applyFont="1" applyFill="1" applyBorder="1" applyAlignment="1">
      <alignment horizontal="center" vertical="center" wrapText="1"/>
    </xf>
    <xf numFmtId="169" fontId="18" fillId="5" borderId="32" xfId="1" applyFont="1" applyFill="1" applyBorder="1" applyAlignment="1">
      <alignment horizontal="center" vertical="center" wrapText="1"/>
    </xf>
    <xf numFmtId="9" fontId="18" fillId="5" borderId="19" xfId="6" applyFont="1" applyFill="1" applyBorder="1" applyAlignment="1">
      <alignment horizontal="center" vertical="center" wrapText="1"/>
    </xf>
    <xf numFmtId="9" fontId="18" fillId="5" borderId="32" xfId="6" applyFont="1" applyFill="1" applyBorder="1" applyAlignment="1">
      <alignment horizontal="center" vertical="center" wrapText="1"/>
    </xf>
    <xf numFmtId="0" fontId="20" fillId="5" borderId="33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34" xfId="0" applyFont="1" applyFill="1" applyBorder="1" applyAlignment="1">
      <alignment horizontal="center" vertical="center" wrapText="1"/>
    </xf>
    <xf numFmtId="167" fontId="18" fillId="5" borderId="33" xfId="0" applyNumberFormat="1" applyFont="1" applyFill="1" applyBorder="1" applyAlignment="1">
      <alignment horizontal="center" vertical="center" wrapText="1"/>
    </xf>
    <xf numFmtId="167" fontId="18" fillId="5" borderId="34" xfId="0" applyNumberFormat="1" applyFont="1" applyFill="1" applyBorder="1" applyAlignment="1">
      <alignment horizontal="center" vertical="center" wrapText="1"/>
    </xf>
    <xf numFmtId="0" fontId="18" fillId="5" borderId="33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left" vertical="center"/>
    </xf>
    <xf numFmtId="0" fontId="21" fillId="5" borderId="19" xfId="0" applyFont="1" applyFill="1" applyBorder="1" applyAlignment="1">
      <alignment horizontal="center" vertical="center" textRotation="90" wrapText="1"/>
    </xf>
    <xf numFmtId="0" fontId="0" fillId="5" borderId="32" xfId="0" applyFill="1" applyBorder="1" applyAlignment="1">
      <alignment textRotation="90"/>
    </xf>
    <xf numFmtId="0" fontId="18" fillId="5" borderId="32" xfId="0" applyFont="1" applyFill="1" applyBorder="1" applyAlignment="1">
      <alignment horizontal="center" vertical="center" wrapText="1"/>
    </xf>
    <xf numFmtId="0" fontId="18" fillId="5" borderId="31" xfId="0" applyFont="1" applyFill="1" applyBorder="1" applyAlignment="1">
      <alignment horizontal="center" vertical="center" wrapText="1"/>
    </xf>
    <xf numFmtId="0" fontId="21" fillId="5" borderId="5" xfId="0" quotePrefix="1" applyFont="1" applyFill="1" applyBorder="1" applyAlignment="1">
      <alignment horizontal="center" vertical="center" wrapText="1"/>
    </xf>
    <xf numFmtId="0" fontId="21" fillId="5" borderId="8" xfId="0" quotePrefix="1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167" fontId="18" fillId="5" borderId="19" xfId="0" applyNumberFormat="1" applyFont="1" applyFill="1" applyBorder="1" applyAlignment="1">
      <alignment horizontal="center" vertical="center" wrapText="1"/>
    </xf>
    <xf numFmtId="167" fontId="18" fillId="5" borderId="31" xfId="0" applyNumberFormat="1" applyFont="1" applyFill="1" applyBorder="1" applyAlignment="1">
      <alignment horizontal="center" vertical="center" wrapText="1"/>
    </xf>
    <xf numFmtId="0" fontId="18" fillId="5" borderId="32" xfId="0" quotePrefix="1" applyFont="1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 wrapText="1"/>
    </xf>
  </cellXfs>
  <cellStyles count="50">
    <cellStyle name="Millares" xfId="1" builtinId="3"/>
    <cellStyle name="Millares 12" xfId="30"/>
    <cellStyle name="Millares 12 2" xfId="48"/>
    <cellStyle name="Millares 16 8" xfId="21"/>
    <cellStyle name="Millares 16 8 2" xfId="41"/>
    <cellStyle name="Millares 2" xfId="11"/>
    <cellStyle name="Millares 2 2" xfId="14"/>
    <cellStyle name="Millares 2 2 2" xfId="36"/>
    <cellStyle name="Millares 3" xfId="13"/>
    <cellStyle name="Millares 3 2" xfId="35"/>
    <cellStyle name="Millares 4" xfId="28"/>
    <cellStyle name="Millares 4 2" xfId="46"/>
    <cellStyle name="Millares 43" xfId="24"/>
    <cellStyle name="Millares 43 2" xfId="43"/>
    <cellStyle name="Millares 5" xfId="22"/>
    <cellStyle name="Millares 5 2" xfId="4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1 45 9 2" xfId="45"/>
    <cellStyle name="Normal 12 2" xfId="26"/>
    <cellStyle name="Normal 2" xfId="7"/>
    <cellStyle name="Normal 2 2" xfId="3"/>
    <cellStyle name="Normal 2 2 2" xfId="33"/>
    <cellStyle name="Normal 3" xfId="4"/>
    <cellStyle name="Normal 3 2" xfId="34"/>
    <cellStyle name="Normal 4" xfId="8"/>
    <cellStyle name="Normal 4 3 2" xfId="16"/>
    <cellStyle name="Normal 4 3 2 2" xfId="38"/>
    <cellStyle name="Normal 5" xfId="10"/>
    <cellStyle name="Normal 68 2 2" xfId="31"/>
    <cellStyle name="Normal 68 2 2 2" xfId="49"/>
    <cellStyle name="Normal 73" xfId="18"/>
    <cellStyle name="Normal 73 2" xfId="40"/>
    <cellStyle name="Normal_Los 100 Grupos Tramos - 4 ABR 2005" xfId="5"/>
    <cellStyle name="Porcentaje" xfId="6" builtinId="5"/>
    <cellStyle name="Porcentaje 2" xfId="19"/>
    <cellStyle name="Porcentaje 3" xfId="15"/>
    <cellStyle name="Porcentaje 3 2" xfId="37"/>
    <cellStyle name="Porcentaje 3 2 2" xfId="17"/>
    <cellStyle name="Porcentaje 3 2 2 2" xfId="39"/>
    <cellStyle name="Porcentaje 8" xfId="25"/>
    <cellStyle name="Porcentaje 8 2" xfId="29"/>
    <cellStyle name="Porcentaje 8 2 2" xfId="47"/>
    <cellStyle name="Porcentaje 8 3" xfId="44"/>
    <cellStyle name="Porcentual 2" xfId="12"/>
    <cellStyle name="Porcentual 2 2" xfId="32"/>
  </cellStyles>
  <dxfs count="55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114300</xdr:rowOff>
        </xdr:from>
        <xdr:to>
          <xdr:col>2</xdr:col>
          <xdr:colOff>0</xdr:colOff>
          <xdr:row>4</xdr:row>
          <xdr:rowOff>19050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ColWidth="10.7109375" defaultRowHeight="12.75" x14ac:dyDescent="0.2"/>
  <cols>
    <col min="2" max="2" width="3.7109375" customWidth="1"/>
    <col min="3" max="3" width="6.7109375" customWidth="1"/>
    <col min="4" max="4" width="43" bestFit="1" customWidth="1"/>
    <col min="5" max="5" width="14.140625" bestFit="1" customWidth="1"/>
    <col min="6" max="6" width="13.71093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7109375" bestFit="1" customWidth="1"/>
    <col min="12" max="12" width="14.140625" bestFit="1" customWidth="1"/>
    <col min="13" max="13" width="13.71093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30" t="s">
        <v>5</v>
      </c>
      <c r="C4" s="231"/>
      <c r="D4" s="234" t="s">
        <v>6</v>
      </c>
      <c r="E4" s="236" t="s">
        <v>108</v>
      </c>
      <c r="F4" s="237"/>
      <c r="G4" s="237"/>
      <c r="H4" s="237"/>
      <c r="I4" s="237"/>
      <c r="J4" s="237"/>
      <c r="K4" s="237"/>
      <c r="L4" s="237"/>
      <c r="M4" s="237"/>
      <c r="N4" s="237"/>
      <c r="O4" s="238"/>
      <c r="P4" s="227" t="s">
        <v>112</v>
      </c>
      <c r="Q4" s="228"/>
      <c r="R4" s="228"/>
      <c r="S4" s="229"/>
      <c r="T4" s="227" t="s">
        <v>113</v>
      </c>
      <c r="U4" s="228"/>
      <c r="V4" s="228"/>
      <c r="W4" s="229"/>
    </row>
    <row r="5" spans="1:32" ht="39" thickBot="1" x14ac:dyDescent="0.25">
      <c r="B5" s="232"/>
      <c r="C5" s="233"/>
      <c r="D5" s="235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39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40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40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40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40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40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40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40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40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40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40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40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40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40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40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40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40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40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40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40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40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40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40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40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25" t="s">
        <v>148</v>
      </c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33"/>
    </row>
    <row r="36" spans="2:23" x14ac:dyDescent="0.2">
      <c r="B36" s="2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33"/>
    </row>
    <row r="37" spans="2:23" x14ac:dyDescent="0.2">
      <c r="B37" s="2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33"/>
    </row>
    <row r="38" spans="2:23" x14ac:dyDescent="0.2">
      <c r="B38" s="2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5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L15"/>
  <sheetViews>
    <sheetView workbookViewId="0">
      <selection activeCell="H3" sqref="H3"/>
    </sheetView>
  </sheetViews>
  <sheetFormatPr baseColWidth="10" defaultColWidth="11.42578125" defaultRowHeight="12.75" x14ac:dyDescent="0.2"/>
  <cols>
    <col min="1" max="1" width="11.42578125" style="102"/>
    <col min="2" max="2" width="18.5703125" style="102" bestFit="1" customWidth="1"/>
    <col min="3" max="3" width="11.42578125" style="102"/>
    <col min="4" max="4" width="18.140625" style="102" customWidth="1"/>
    <col min="5" max="5" width="4.7109375" style="102" customWidth="1"/>
    <col min="6" max="6" width="14.42578125" style="102" bestFit="1" customWidth="1"/>
    <col min="7" max="7" width="4.7109375" style="96" customWidth="1"/>
    <col min="8" max="8" width="17.5703125" style="96" customWidth="1"/>
    <col min="9" max="9" width="4.7109375" style="96" customWidth="1"/>
    <col min="10" max="10" width="12.85546875" style="96" customWidth="1"/>
    <col min="11" max="11" width="12.85546875" style="106" bestFit="1" customWidth="1"/>
    <col min="12" max="12" width="13.7109375" style="106" bestFit="1" customWidth="1"/>
    <col min="13" max="16384" width="11.42578125" style="96"/>
  </cols>
  <sheetData>
    <row r="1" spans="1:10" ht="23.65" customHeight="1" x14ac:dyDescent="0.2">
      <c r="A1" s="241" t="s">
        <v>214</v>
      </c>
      <c r="B1" s="241"/>
    </row>
    <row r="2" spans="1:10" ht="48" customHeight="1" x14ac:dyDescent="0.2">
      <c r="A2" s="93" t="s">
        <v>164</v>
      </c>
      <c r="B2" s="93" t="s">
        <v>165</v>
      </c>
      <c r="C2" s="93" t="s">
        <v>0</v>
      </c>
      <c r="D2" s="93" t="s">
        <v>189</v>
      </c>
      <c r="E2" s="94"/>
      <c r="F2" s="95" t="s">
        <v>223</v>
      </c>
      <c r="H2" s="95" t="s">
        <v>210</v>
      </c>
      <c r="J2" s="95" t="s">
        <v>213</v>
      </c>
    </row>
    <row r="3" spans="1:10" x14ac:dyDescent="0.2">
      <c r="A3" s="97">
        <v>1</v>
      </c>
      <c r="B3" s="109">
        <v>37117940439</v>
      </c>
      <c r="C3" s="99">
        <v>12</v>
      </c>
      <c r="D3" s="98">
        <f>B3*0.4</f>
        <v>14847176175.6</v>
      </c>
      <c r="E3" s="100"/>
      <c r="F3" s="101">
        <v>1000000</v>
      </c>
      <c r="H3" s="105">
        <f>B3*0.4</f>
        <v>14847176175.6</v>
      </c>
      <c r="J3" s="107">
        <v>0.4</v>
      </c>
    </row>
    <row r="4" spans="1:10" hidden="1" x14ac:dyDescent="0.2">
      <c r="A4" s="97">
        <v>2</v>
      </c>
      <c r="B4" s="98"/>
      <c r="C4" s="99"/>
      <c r="D4" s="98">
        <v>0</v>
      </c>
      <c r="H4" s="105">
        <v>0</v>
      </c>
      <c r="J4" s="107"/>
    </row>
    <row r="5" spans="1:10" hidden="1" x14ac:dyDescent="0.2">
      <c r="A5" s="97">
        <v>3</v>
      </c>
      <c r="B5" s="98"/>
      <c r="C5" s="99"/>
      <c r="D5" s="98">
        <v>0</v>
      </c>
      <c r="H5" s="105">
        <v>0</v>
      </c>
      <c r="J5" s="107"/>
    </row>
    <row r="6" spans="1:10" hidden="1" x14ac:dyDescent="0.2">
      <c r="A6" s="97">
        <v>4</v>
      </c>
      <c r="B6" s="98"/>
      <c r="C6" s="99"/>
      <c r="D6" s="98">
        <v>0</v>
      </c>
      <c r="H6" s="105">
        <v>0</v>
      </c>
      <c r="J6" s="107"/>
    </row>
    <row r="7" spans="1:10" x14ac:dyDescent="0.2">
      <c r="E7" s="103"/>
    </row>
    <row r="8" spans="1:10" x14ac:dyDescent="0.2">
      <c r="D8" s="104"/>
    </row>
    <row r="14" spans="1:10" ht="13.5" thickBot="1" x14ac:dyDescent="0.25"/>
    <row r="15" spans="1:10" x14ac:dyDescent="0.2">
      <c r="B15" s="195">
        <v>37117940439</v>
      </c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mergeCells count="1">
    <mergeCell ref="A1:B1"/>
  </mergeCells>
  <phoneticPr fontId="26" type="noConversion"/>
  <conditionalFormatting sqref="B15">
    <cfRule type="expression" dxfId="53" priority="1" stopIfTrue="1">
      <formula>IF(#REF!-INT(#REF!)&gt;0,TRUE,FALSE)</formula>
    </cfRule>
  </conditionalFormatting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>
    <pageSetUpPr fitToPage="1"/>
  </sheetPr>
  <dimension ref="B2:W29"/>
  <sheetViews>
    <sheetView view="pageBreakPreview" zoomScale="78" zoomScaleNormal="90" zoomScaleSheetLayoutView="78" workbookViewId="0">
      <selection activeCell="D40" sqref="D40"/>
    </sheetView>
  </sheetViews>
  <sheetFormatPr baseColWidth="10" defaultRowHeight="12.75" x14ac:dyDescent="0.2"/>
  <cols>
    <col min="1" max="1" width="4.7109375" style="116" customWidth="1"/>
    <col min="2" max="2" width="3.7109375" style="116" customWidth="1"/>
    <col min="3" max="3" width="29.42578125" style="116" customWidth="1"/>
    <col min="4" max="4" width="11.5703125" style="116" customWidth="1"/>
    <col min="5" max="5" width="7.140625" style="116" customWidth="1"/>
    <col min="6" max="6" width="22.5703125" style="116" customWidth="1"/>
    <col min="7" max="7" width="21.28515625" style="116" customWidth="1"/>
    <col min="8" max="8" width="5.7109375" style="116" customWidth="1"/>
    <col min="9" max="9" width="27.5703125" style="116" customWidth="1"/>
    <col min="10" max="10" width="26.7109375" style="118" customWidth="1"/>
    <col min="11" max="11" width="14.5703125" style="118" customWidth="1"/>
    <col min="12" max="12" width="8.7109375" style="118" hidden="1" customWidth="1"/>
    <col min="13" max="13" width="14.5703125" style="118" hidden="1" customWidth="1"/>
    <col min="14" max="14" width="13.140625" style="118" customWidth="1"/>
    <col min="15" max="15" width="13.7109375" style="118" bestFit="1" customWidth="1"/>
    <col min="16" max="16" width="27.85546875" style="118" customWidth="1"/>
    <col min="17" max="17" width="26.42578125" style="118" customWidth="1"/>
    <col min="18" max="18" width="29.42578125" style="116" customWidth="1"/>
    <col min="19" max="19" width="11.42578125" style="116"/>
    <col min="20" max="20" width="13.7109375" style="88" customWidth="1"/>
    <col min="21" max="21" width="9.7109375" style="89" customWidth="1"/>
    <col min="22" max="22" width="12.5703125" style="116" customWidth="1"/>
    <col min="23" max="23" width="12.85546875" style="116" customWidth="1"/>
    <col min="24" max="16384" width="11.42578125" style="116"/>
  </cols>
  <sheetData>
    <row r="2" spans="2:23" s="110" customFormat="1" ht="20.25" customHeight="1" x14ac:dyDescent="0.2"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T2" s="85"/>
      <c r="U2" s="86"/>
    </row>
    <row r="3" spans="2:23" s="110" customFormat="1" ht="18" customHeight="1" x14ac:dyDescent="0.2"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T3" s="85"/>
      <c r="U3" s="86"/>
    </row>
    <row r="4" spans="2:23" s="110" customFormat="1" ht="13.5" customHeight="1" x14ac:dyDescent="0.2"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T4" s="85"/>
      <c r="U4" s="86"/>
    </row>
    <row r="5" spans="2:23" s="110" customFormat="1" ht="13.5" customHeight="1" x14ac:dyDescent="0.2">
      <c r="B5" s="246" t="s">
        <v>197</v>
      </c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T5" s="85"/>
      <c r="U5" s="86"/>
    </row>
    <row r="6" spans="2:23" s="110" customFormat="1" ht="14.25" thickBot="1" x14ac:dyDescent="0.25">
      <c r="B6" s="111"/>
      <c r="C6" s="111"/>
      <c r="D6" s="112"/>
      <c r="E6" s="112"/>
      <c r="F6" s="113"/>
      <c r="G6" s="113"/>
      <c r="H6" s="113"/>
      <c r="I6" s="114"/>
      <c r="K6" s="87"/>
      <c r="L6" s="87"/>
      <c r="M6" s="87"/>
      <c r="N6" s="87"/>
      <c r="O6" s="87"/>
      <c r="P6" s="87"/>
      <c r="Q6" s="87"/>
      <c r="R6" s="115"/>
      <c r="T6" s="85"/>
      <c r="U6" s="86"/>
    </row>
    <row r="7" spans="2:23" ht="54" customHeight="1" x14ac:dyDescent="0.2">
      <c r="B7" s="247" t="s">
        <v>157</v>
      </c>
      <c r="C7" s="250" t="s">
        <v>156</v>
      </c>
      <c r="D7" s="187" t="s">
        <v>198</v>
      </c>
      <c r="E7" s="253" t="s">
        <v>162</v>
      </c>
      <c r="F7" s="187" t="s">
        <v>188</v>
      </c>
      <c r="G7" s="187" t="s">
        <v>189</v>
      </c>
      <c r="H7" s="256" t="s">
        <v>1</v>
      </c>
      <c r="I7" s="188" t="s">
        <v>190</v>
      </c>
      <c r="J7" s="187" t="s">
        <v>191</v>
      </c>
      <c r="K7" s="187" t="s">
        <v>192</v>
      </c>
      <c r="L7" s="259" t="s">
        <v>168</v>
      </c>
      <c r="M7" s="262" t="s">
        <v>169</v>
      </c>
      <c r="N7" s="187" t="s">
        <v>200</v>
      </c>
      <c r="O7" s="188" t="s">
        <v>193</v>
      </c>
      <c r="P7" s="189" t="s">
        <v>202</v>
      </c>
      <c r="Q7" s="189" t="s">
        <v>194</v>
      </c>
      <c r="R7" s="190" t="s">
        <v>203</v>
      </c>
    </row>
    <row r="8" spans="2:23" x14ac:dyDescent="0.2">
      <c r="B8" s="248"/>
      <c r="C8" s="251"/>
      <c r="D8" s="265" t="s">
        <v>2</v>
      </c>
      <c r="E8" s="254"/>
      <c r="F8" s="265" t="s">
        <v>3</v>
      </c>
      <c r="G8" s="265" t="s">
        <v>3</v>
      </c>
      <c r="H8" s="257"/>
      <c r="I8" s="242" t="s">
        <v>196</v>
      </c>
      <c r="J8" s="242" t="s">
        <v>201</v>
      </c>
      <c r="K8" s="242" t="s">
        <v>199</v>
      </c>
      <c r="L8" s="260"/>
      <c r="M8" s="263"/>
      <c r="N8" s="242" t="s">
        <v>199</v>
      </c>
      <c r="O8" s="242" t="s">
        <v>199</v>
      </c>
      <c r="P8" s="242" t="s">
        <v>201</v>
      </c>
      <c r="Q8" s="242" t="s">
        <v>195</v>
      </c>
      <c r="R8" s="267" t="s">
        <v>176</v>
      </c>
    </row>
    <row r="9" spans="2:23" ht="51" customHeight="1" thickBot="1" x14ac:dyDescent="0.25">
      <c r="B9" s="249"/>
      <c r="C9" s="252"/>
      <c r="D9" s="266"/>
      <c r="E9" s="255"/>
      <c r="F9" s="266"/>
      <c r="G9" s="266"/>
      <c r="H9" s="258"/>
      <c r="I9" s="243"/>
      <c r="J9" s="243"/>
      <c r="K9" s="243"/>
      <c r="L9" s="261"/>
      <c r="M9" s="264"/>
      <c r="N9" s="243"/>
      <c r="O9" s="243"/>
      <c r="P9" s="243"/>
      <c r="Q9" s="243"/>
      <c r="R9" s="268"/>
    </row>
    <row r="10" spans="2:23" x14ac:dyDescent="0.2">
      <c r="B10" s="191">
        <v>1</v>
      </c>
      <c r="C10" s="192" t="str">
        <f>'Cap. Financ. y Organiz.'!C12</f>
        <v>CONSORCIO ATC</v>
      </c>
      <c r="D10" s="193">
        <v>1</v>
      </c>
      <c r="E10" s="194">
        <v>1</v>
      </c>
      <c r="F10" s="195">
        <f>POA!B3</f>
        <v>37117940439</v>
      </c>
      <c r="G10" s="195">
        <f>AnticipoM1</f>
        <v>14847176175.6</v>
      </c>
      <c r="H10" s="194">
        <v>12</v>
      </c>
      <c r="I10" s="192">
        <f>F10-G10</f>
        <v>22270764263.400002</v>
      </c>
      <c r="J10" s="194"/>
      <c r="K10" s="192"/>
      <c r="L10" s="192"/>
      <c r="M10" s="192">
        <v>0</v>
      </c>
      <c r="N10" s="194" t="s">
        <v>209</v>
      </c>
      <c r="O10" s="192" t="s">
        <v>209</v>
      </c>
      <c r="P10" s="196"/>
      <c r="Q10" s="196">
        <f>SUM(Q11:Q13)</f>
        <v>41004204922.600006</v>
      </c>
      <c r="R10" s="197" t="s">
        <v>215</v>
      </c>
      <c r="T10" s="90"/>
      <c r="U10" s="91"/>
      <c r="V10" s="117"/>
      <c r="W10" s="117"/>
    </row>
    <row r="11" spans="2:23" ht="33" x14ac:dyDescent="0.2">
      <c r="B11" s="198">
        <v>1.1000000000000001</v>
      </c>
      <c r="C11" s="156" t="s">
        <v>220</v>
      </c>
      <c r="D11" s="156">
        <v>0.65</v>
      </c>
      <c r="E11" s="199">
        <v>0</v>
      </c>
      <c r="F11" s="200" t="s">
        <v>209</v>
      </c>
      <c r="G11" s="200" t="s">
        <v>209</v>
      </c>
      <c r="H11" s="199" t="s">
        <v>209</v>
      </c>
      <c r="I11" s="201" t="s">
        <v>209</v>
      </c>
      <c r="J11" s="222">
        <v>16800292732</v>
      </c>
      <c r="K11" s="224">
        <v>80</v>
      </c>
      <c r="L11" s="223">
        <v>0</v>
      </c>
      <c r="M11" s="223" t="s">
        <v>209</v>
      </c>
      <c r="N11" s="224">
        <v>40</v>
      </c>
      <c r="O11" s="224">
        <v>40</v>
      </c>
      <c r="P11" s="222">
        <v>36459845858</v>
      </c>
      <c r="Q11" s="221">
        <f>(J11*((K11+N11+O11)/100))-P11</f>
        <v>-9579377486.7999992</v>
      </c>
      <c r="R11" s="206"/>
    </row>
    <row r="12" spans="2:23" ht="16.5" x14ac:dyDescent="0.2">
      <c r="B12" s="198" t="s">
        <v>209</v>
      </c>
      <c r="C12" s="156" t="s">
        <v>221</v>
      </c>
      <c r="D12" s="156">
        <v>0.05</v>
      </c>
      <c r="E12" s="199">
        <v>0</v>
      </c>
      <c r="F12" s="200" t="s">
        <v>209</v>
      </c>
      <c r="G12" s="200" t="s">
        <v>209</v>
      </c>
      <c r="H12" s="199" t="s">
        <v>209</v>
      </c>
      <c r="I12" s="201" t="s">
        <v>209</v>
      </c>
      <c r="J12" s="222">
        <v>20612666711</v>
      </c>
      <c r="K12" s="224">
        <v>120</v>
      </c>
      <c r="L12" s="223">
        <v>0</v>
      </c>
      <c r="M12" s="223" t="s">
        <v>209</v>
      </c>
      <c r="N12" s="224">
        <v>20</v>
      </c>
      <c r="O12" s="224">
        <v>40</v>
      </c>
      <c r="P12" s="222">
        <v>11907037236</v>
      </c>
      <c r="Q12" s="221">
        <f>(J12*((K12+N12+O12)/100))-P12</f>
        <v>25195762843.800003</v>
      </c>
      <c r="R12" s="206"/>
    </row>
    <row r="13" spans="2:23" ht="33" x14ac:dyDescent="0.2">
      <c r="B13" s="198" t="s">
        <v>209</v>
      </c>
      <c r="C13" s="156" t="s">
        <v>222</v>
      </c>
      <c r="D13" s="156">
        <v>0.3</v>
      </c>
      <c r="E13" s="199">
        <v>0</v>
      </c>
      <c r="F13" s="200" t="s">
        <v>209</v>
      </c>
      <c r="G13" s="200" t="s">
        <v>209</v>
      </c>
      <c r="H13" s="199" t="s">
        <v>209</v>
      </c>
      <c r="I13" s="201" t="s">
        <v>209</v>
      </c>
      <c r="J13" s="222">
        <v>16788083602</v>
      </c>
      <c r="K13" s="224">
        <v>120</v>
      </c>
      <c r="L13" s="223">
        <v>0</v>
      </c>
      <c r="M13" s="223" t="s">
        <v>209</v>
      </c>
      <c r="N13" s="224">
        <v>20</v>
      </c>
      <c r="O13" s="224">
        <v>40</v>
      </c>
      <c r="P13" s="222">
        <v>4830730918</v>
      </c>
      <c r="Q13" s="221">
        <f>(J13*((K13+N13+O13)/100))-P13</f>
        <v>25387819565.600002</v>
      </c>
      <c r="R13" s="206"/>
    </row>
    <row r="14" spans="2:23" x14ac:dyDescent="0.2">
      <c r="B14" s="198" t="s">
        <v>209</v>
      </c>
      <c r="C14" s="207">
        <v>0</v>
      </c>
      <c r="D14" s="208"/>
      <c r="E14" s="199">
        <v>0</v>
      </c>
      <c r="F14" s="200" t="s">
        <v>209</v>
      </c>
      <c r="G14" s="200" t="s">
        <v>209</v>
      </c>
      <c r="H14" s="199" t="s">
        <v>209</v>
      </c>
      <c r="I14" s="201" t="s">
        <v>209</v>
      </c>
      <c r="J14" s="222" t="s">
        <v>209</v>
      </c>
      <c r="K14" s="224" t="s">
        <v>209</v>
      </c>
      <c r="L14" s="223">
        <v>0</v>
      </c>
      <c r="M14" s="223" t="s">
        <v>209</v>
      </c>
      <c r="N14" s="224" t="s">
        <v>209</v>
      </c>
      <c r="O14" s="224" t="s">
        <v>209</v>
      </c>
      <c r="P14" s="222" t="s">
        <v>209</v>
      </c>
      <c r="Q14" s="221" t="s">
        <v>209</v>
      </c>
      <c r="R14" s="206"/>
    </row>
    <row r="15" spans="2:23" ht="13.5" hidden="1" thickBot="1" x14ac:dyDescent="0.25">
      <c r="B15" s="198" t="s">
        <v>209</v>
      </c>
      <c r="C15" s="207">
        <v>0</v>
      </c>
      <c r="D15" s="208">
        <v>0</v>
      </c>
      <c r="E15" s="199">
        <v>0</v>
      </c>
      <c r="F15" s="200" t="s">
        <v>209</v>
      </c>
      <c r="G15" s="200" t="s">
        <v>209</v>
      </c>
      <c r="H15" s="199" t="s">
        <v>209</v>
      </c>
      <c r="I15" s="201" t="s">
        <v>209</v>
      </c>
      <c r="J15" s="202" t="s">
        <v>209</v>
      </c>
      <c r="K15" s="203" t="s">
        <v>209</v>
      </c>
      <c r="L15" s="204">
        <v>0</v>
      </c>
      <c r="M15" s="204" t="s">
        <v>209</v>
      </c>
      <c r="N15" s="203" t="s">
        <v>209</v>
      </c>
      <c r="O15" s="203" t="s">
        <v>209</v>
      </c>
      <c r="P15" s="202" t="s">
        <v>209</v>
      </c>
      <c r="Q15" s="205" t="s">
        <v>209</v>
      </c>
      <c r="R15" s="206"/>
    </row>
    <row r="16" spans="2:23" ht="13.5" hidden="1" thickBot="1" x14ac:dyDescent="0.25">
      <c r="B16" s="198" t="s">
        <v>209</v>
      </c>
      <c r="C16" s="207">
        <v>0</v>
      </c>
      <c r="D16" s="208">
        <v>0</v>
      </c>
      <c r="E16" s="199">
        <v>0</v>
      </c>
      <c r="F16" s="200" t="s">
        <v>209</v>
      </c>
      <c r="G16" s="200" t="s">
        <v>209</v>
      </c>
      <c r="H16" s="199" t="s">
        <v>209</v>
      </c>
      <c r="I16" s="201" t="s">
        <v>209</v>
      </c>
      <c r="J16" s="202" t="s">
        <v>209</v>
      </c>
      <c r="K16" s="203" t="s">
        <v>209</v>
      </c>
      <c r="L16" s="204">
        <v>0</v>
      </c>
      <c r="M16" s="204" t="s">
        <v>209</v>
      </c>
      <c r="N16" s="203" t="s">
        <v>209</v>
      </c>
      <c r="O16" s="203" t="s">
        <v>209</v>
      </c>
      <c r="P16" s="202" t="s">
        <v>209</v>
      </c>
      <c r="Q16" s="205" t="s">
        <v>209</v>
      </c>
      <c r="R16" s="206"/>
    </row>
    <row r="17" spans="2:18" ht="13.5" hidden="1" thickBot="1" x14ac:dyDescent="0.25">
      <c r="B17" s="198" t="s">
        <v>209</v>
      </c>
      <c r="C17" s="207">
        <v>0</v>
      </c>
      <c r="D17" s="208">
        <v>0</v>
      </c>
      <c r="E17" s="199">
        <v>0</v>
      </c>
      <c r="F17" s="200" t="s">
        <v>209</v>
      </c>
      <c r="G17" s="200" t="s">
        <v>209</v>
      </c>
      <c r="H17" s="199" t="s">
        <v>209</v>
      </c>
      <c r="I17" s="201" t="s">
        <v>209</v>
      </c>
      <c r="J17" s="202" t="s">
        <v>209</v>
      </c>
      <c r="K17" s="203" t="s">
        <v>209</v>
      </c>
      <c r="L17" s="204">
        <v>0</v>
      </c>
      <c r="M17" s="204" t="s">
        <v>209</v>
      </c>
      <c r="N17" s="203" t="s">
        <v>209</v>
      </c>
      <c r="O17" s="203" t="s">
        <v>209</v>
      </c>
      <c r="P17" s="202" t="s">
        <v>209</v>
      </c>
      <c r="Q17" s="205" t="s">
        <v>209</v>
      </c>
      <c r="R17" s="206"/>
    </row>
    <row r="18" spans="2:18" ht="13.5" hidden="1" thickBot="1" x14ac:dyDescent="0.25">
      <c r="B18" s="198" t="s">
        <v>209</v>
      </c>
      <c r="C18" s="207">
        <v>0</v>
      </c>
      <c r="D18" s="208">
        <v>0</v>
      </c>
      <c r="E18" s="199">
        <v>0</v>
      </c>
      <c r="F18" s="200" t="s">
        <v>209</v>
      </c>
      <c r="G18" s="200" t="s">
        <v>209</v>
      </c>
      <c r="H18" s="199" t="s">
        <v>209</v>
      </c>
      <c r="I18" s="201" t="s">
        <v>209</v>
      </c>
      <c r="J18" s="202" t="s">
        <v>209</v>
      </c>
      <c r="K18" s="203" t="s">
        <v>209</v>
      </c>
      <c r="L18" s="204">
        <v>0</v>
      </c>
      <c r="M18" s="204" t="s">
        <v>209</v>
      </c>
      <c r="N18" s="203" t="s">
        <v>209</v>
      </c>
      <c r="O18" s="203" t="s">
        <v>209</v>
      </c>
      <c r="P18" s="202" t="s">
        <v>209</v>
      </c>
      <c r="Q18" s="205" t="s">
        <v>209</v>
      </c>
      <c r="R18" s="206"/>
    </row>
    <row r="19" spans="2:18" ht="13.5" hidden="1" thickBot="1" x14ac:dyDescent="0.25">
      <c r="B19" s="198" t="s">
        <v>209</v>
      </c>
      <c r="C19" s="207">
        <v>0</v>
      </c>
      <c r="D19" s="208">
        <v>0</v>
      </c>
      <c r="E19" s="199">
        <v>0</v>
      </c>
      <c r="F19" s="200" t="s">
        <v>209</v>
      </c>
      <c r="G19" s="200" t="s">
        <v>209</v>
      </c>
      <c r="H19" s="199" t="s">
        <v>209</v>
      </c>
      <c r="I19" s="201" t="s">
        <v>209</v>
      </c>
      <c r="J19" s="202" t="s">
        <v>209</v>
      </c>
      <c r="K19" s="203" t="s">
        <v>209</v>
      </c>
      <c r="L19" s="204">
        <v>0</v>
      </c>
      <c r="M19" s="204" t="s">
        <v>209</v>
      </c>
      <c r="N19" s="203" t="s">
        <v>209</v>
      </c>
      <c r="O19" s="203" t="s">
        <v>209</v>
      </c>
      <c r="P19" s="202" t="s">
        <v>209</v>
      </c>
      <c r="Q19" s="205" t="s">
        <v>209</v>
      </c>
      <c r="R19" s="206"/>
    </row>
    <row r="20" spans="2:18" ht="13.5" hidden="1" thickBot="1" x14ac:dyDescent="0.25">
      <c r="B20" s="198" t="s">
        <v>209</v>
      </c>
      <c r="C20" s="207">
        <v>0</v>
      </c>
      <c r="D20" s="208">
        <v>0</v>
      </c>
      <c r="E20" s="199">
        <v>0</v>
      </c>
      <c r="F20" s="200" t="s">
        <v>209</v>
      </c>
      <c r="G20" s="200" t="s">
        <v>209</v>
      </c>
      <c r="H20" s="199" t="s">
        <v>209</v>
      </c>
      <c r="I20" s="201" t="s">
        <v>209</v>
      </c>
      <c r="J20" s="202" t="s">
        <v>209</v>
      </c>
      <c r="K20" s="203" t="s">
        <v>209</v>
      </c>
      <c r="L20" s="204">
        <v>0</v>
      </c>
      <c r="M20" s="204" t="s">
        <v>209</v>
      </c>
      <c r="N20" s="203" t="s">
        <v>209</v>
      </c>
      <c r="O20" s="203" t="s">
        <v>209</v>
      </c>
      <c r="P20" s="202" t="s">
        <v>209</v>
      </c>
      <c r="Q20" s="205" t="s">
        <v>209</v>
      </c>
      <c r="R20" s="206"/>
    </row>
    <row r="21" spans="2:18" ht="13.5" hidden="1" thickBot="1" x14ac:dyDescent="0.25">
      <c r="B21" s="198" t="s">
        <v>209</v>
      </c>
      <c r="C21" s="207">
        <v>0</v>
      </c>
      <c r="D21" s="208">
        <v>0</v>
      </c>
      <c r="E21" s="199">
        <v>0</v>
      </c>
      <c r="F21" s="200" t="s">
        <v>209</v>
      </c>
      <c r="G21" s="200" t="s">
        <v>209</v>
      </c>
      <c r="H21" s="199" t="s">
        <v>209</v>
      </c>
      <c r="I21" s="201" t="s">
        <v>209</v>
      </c>
      <c r="J21" s="202" t="s">
        <v>209</v>
      </c>
      <c r="K21" s="203" t="s">
        <v>209</v>
      </c>
      <c r="L21" s="204">
        <v>0</v>
      </c>
      <c r="M21" s="204" t="s">
        <v>209</v>
      </c>
      <c r="N21" s="203" t="s">
        <v>209</v>
      </c>
      <c r="O21" s="203" t="s">
        <v>209</v>
      </c>
      <c r="P21" s="202" t="s">
        <v>209</v>
      </c>
      <c r="Q21" s="205" t="s">
        <v>209</v>
      </c>
      <c r="R21" s="206"/>
    </row>
    <row r="22" spans="2:18" ht="13.5" hidden="1" thickBot="1" x14ac:dyDescent="0.25">
      <c r="B22" s="209" t="s">
        <v>209</v>
      </c>
      <c r="C22" s="210">
        <v>0</v>
      </c>
      <c r="D22" s="211">
        <v>0</v>
      </c>
      <c r="E22" s="212">
        <v>0</v>
      </c>
      <c r="F22" s="213" t="s">
        <v>209</v>
      </c>
      <c r="G22" s="213" t="s">
        <v>209</v>
      </c>
      <c r="H22" s="212" t="s">
        <v>209</v>
      </c>
      <c r="I22" s="214" t="s">
        <v>209</v>
      </c>
      <c r="J22" s="215" t="s">
        <v>209</v>
      </c>
      <c r="K22" s="216" t="s">
        <v>209</v>
      </c>
      <c r="L22" s="217">
        <v>0</v>
      </c>
      <c r="M22" s="217" t="s">
        <v>209</v>
      </c>
      <c r="N22" s="216" t="s">
        <v>209</v>
      </c>
      <c r="O22" s="216" t="s">
        <v>209</v>
      </c>
      <c r="P22" s="215" t="s">
        <v>209</v>
      </c>
      <c r="Q22" s="214" t="s">
        <v>209</v>
      </c>
      <c r="R22" s="218"/>
    </row>
    <row r="23" spans="2:18" ht="13.5" hidden="1" thickBot="1" x14ac:dyDescent="0.25">
      <c r="B23" s="198" t="s">
        <v>209</v>
      </c>
      <c r="C23" s="207">
        <v>0</v>
      </c>
      <c r="D23" s="208">
        <v>0</v>
      </c>
      <c r="E23" s="199">
        <v>0</v>
      </c>
      <c r="F23" s="200" t="s">
        <v>209</v>
      </c>
      <c r="G23" s="200" t="s">
        <v>209</v>
      </c>
      <c r="H23" s="199" t="s">
        <v>209</v>
      </c>
      <c r="I23" s="201" t="s">
        <v>209</v>
      </c>
      <c r="J23" s="202" t="s">
        <v>209</v>
      </c>
      <c r="K23" s="203" t="s">
        <v>209</v>
      </c>
      <c r="L23" s="204">
        <v>0</v>
      </c>
      <c r="M23" s="204" t="s">
        <v>209</v>
      </c>
      <c r="N23" s="203" t="s">
        <v>209</v>
      </c>
      <c r="O23" s="203" t="s">
        <v>209</v>
      </c>
      <c r="P23" s="202" t="s">
        <v>209</v>
      </c>
      <c r="Q23" s="205" t="s">
        <v>209</v>
      </c>
      <c r="R23" s="206"/>
    </row>
    <row r="24" spans="2:18" ht="13.5" hidden="1" thickBot="1" x14ac:dyDescent="0.25">
      <c r="B24" s="198" t="s">
        <v>209</v>
      </c>
      <c r="C24" s="207">
        <v>0</v>
      </c>
      <c r="D24" s="208">
        <v>0</v>
      </c>
      <c r="E24" s="199">
        <v>0</v>
      </c>
      <c r="F24" s="200" t="s">
        <v>209</v>
      </c>
      <c r="G24" s="200" t="s">
        <v>209</v>
      </c>
      <c r="H24" s="199" t="s">
        <v>209</v>
      </c>
      <c r="I24" s="201" t="s">
        <v>209</v>
      </c>
      <c r="J24" s="202" t="s">
        <v>209</v>
      </c>
      <c r="K24" s="203" t="s">
        <v>209</v>
      </c>
      <c r="L24" s="204">
        <v>0</v>
      </c>
      <c r="M24" s="204" t="s">
        <v>209</v>
      </c>
      <c r="N24" s="203" t="s">
        <v>209</v>
      </c>
      <c r="O24" s="203" t="s">
        <v>209</v>
      </c>
      <c r="P24" s="202" t="s">
        <v>209</v>
      </c>
      <c r="Q24" s="205" t="s">
        <v>209</v>
      </c>
      <c r="R24" s="206"/>
    </row>
    <row r="25" spans="2:18" ht="13.5" hidden="1" thickBot="1" x14ac:dyDescent="0.25">
      <c r="B25" s="198" t="s">
        <v>209</v>
      </c>
      <c r="C25" s="207">
        <v>0</v>
      </c>
      <c r="D25" s="208">
        <v>0</v>
      </c>
      <c r="E25" s="199">
        <v>0</v>
      </c>
      <c r="F25" s="200" t="s">
        <v>209</v>
      </c>
      <c r="G25" s="200" t="s">
        <v>209</v>
      </c>
      <c r="H25" s="199" t="s">
        <v>209</v>
      </c>
      <c r="I25" s="201" t="s">
        <v>209</v>
      </c>
      <c r="J25" s="202" t="s">
        <v>209</v>
      </c>
      <c r="K25" s="203" t="s">
        <v>209</v>
      </c>
      <c r="L25" s="204">
        <v>0</v>
      </c>
      <c r="M25" s="204" t="s">
        <v>209</v>
      </c>
      <c r="N25" s="203" t="s">
        <v>209</v>
      </c>
      <c r="O25" s="203" t="s">
        <v>209</v>
      </c>
      <c r="P25" s="202" t="s">
        <v>209</v>
      </c>
      <c r="Q25" s="205" t="s">
        <v>209</v>
      </c>
      <c r="R25" s="206"/>
    </row>
    <row r="26" spans="2:18" ht="13.5" hidden="1" thickBot="1" x14ac:dyDescent="0.25">
      <c r="B26" s="198" t="s">
        <v>209</v>
      </c>
      <c r="C26" s="207">
        <v>0</v>
      </c>
      <c r="D26" s="208">
        <v>0</v>
      </c>
      <c r="E26" s="199">
        <v>0</v>
      </c>
      <c r="F26" s="200" t="s">
        <v>209</v>
      </c>
      <c r="G26" s="200" t="s">
        <v>209</v>
      </c>
      <c r="H26" s="199" t="s">
        <v>209</v>
      </c>
      <c r="I26" s="201" t="s">
        <v>209</v>
      </c>
      <c r="J26" s="202" t="s">
        <v>209</v>
      </c>
      <c r="K26" s="203" t="s">
        <v>209</v>
      </c>
      <c r="L26" s="204">
        <v>0</v>
      </c>
      <c r="M26" s="204" t="s">
        <v>209</v>
      </c>
      <c r="N26" s="203" t="s">
        <v>209</v>
      </c>
      <c r="O26" s="203" t="s">
        <v>209</v>
      </c>
      <c r="P26" s="202" t="s">
        <v>209</v>
      </c>
      <c r="Q26" s="205" t="s">
        <v>209</v>
      </c>
      <c r="R26" s="206"/>
    </row>
    <row r="27" spans="2:18" ht="13.5" hidden="1" thickBot="1" x14ac:dyDescent="0.25">
      <c r="B27" s="198" t="s">
        <v>209</v>
      </c>
      <c r="C27" s="207">
        <v>0</v>
      </c>
      <c r="D27" s="208">
        <v>0</v>
      </c>
      <c r="E27" s="199">
        <v>0</v>
      </c>
      <c r="F27" s="200" t="s">
        <v>209</v>
      </c>
      <c r="G27" s="200" t="s">
        <v>209</v>
      </c>
      <c r="H27" s="199" t="s">
        <v>209</v>
      </c>
      <c r="I27" s="201" t="s">
        <v>209</v>
      </c>
      <c r="J27" s="202" t="s">
        <v>209</v>
      </c>
      <c r="K27" s="203" t="s">
        <v>209</v>
      </c>
      <c r="L27" s="204">
        <v>0</v>
      </c>
      <c r="M27" s="204" t="s">
        <v>209</v>
      </c>
      <c r="N27" s="203" t="s">
        <v>209</v>
      </c>
      <c r="O27" s="203" t="s">
        <v>209</v>
      </c>
      <c r="P27" s="202" t="s">
        <v>209</v>
      </c>
      <c r="Q27" s="205" t="s">
        <v>209</v>
      </c>
      <c r="R27" s="206"/>
    </row>
    <row r="28" spans="2:18" ht="13.5" hidden="1" thickBot="1" x14ac:dyDescent="0.25">
      <c r="B28" s="198" t="s">
        <v>209</v>
      </c>
      <c r="C28" s="207">
        <v>0</v>
      </c>
      <c r="D28" s="208">
        <v>0</v>
      </c>
      <c r="E28" s="199">
        <v>0</v>
      </c>
      <c r="F28" s="200" t="s">
        <v>209</v>
      </c>
      <c r="G28" s="200" t="s">
        <v>209</v>
      </c>
      <c r="H28" s="199" t="s">
        <v>209</v>
      </c>
      <c r="I28" s="201" t="s">
        <v>209</v>
      </c>
      <c r="J28" s="202" t="s">
        <v>209</v>
      </c>
      <c r="K28" s="203" t="s">
        <v>209</v>
      </c>
      <c r="L28" s="204">
        <v>0</v>
      </c>
      <c r="M28" s="204" t="s">
        <v>209</v>
      </c>
      <c r="N28" s="203" t="s">
        <v>209</v>
      </c>
      <c r="O28" s="203" t="s">
        <v>209</v>
      </c>
      <c r="P28" s="202" t="s">
        <v>209</v>
      </c>
      <c r="Q28" s="205" t="s">
        <v>209</v>
      </c>
      <c r="R28" s="206"/>
    </row>
    <row r="29" spans="2:18" ht="13.5" hidden="1" thickBot="1" x14ac:dyDescent="0.25">
      <c r="B29" s="209" t="s">
        <v>209</v>
      </c>
      <c r="C29" s="210">
        <v>0</v>
      </c>
      <c r="D29" s="211">
        <v>0</v>
      </c>
      <c r="E29" s="212">
        <v>0</v>
      </c>
      <c r="F29" s="213" t="s">
        <v>209</v>
      </c>
      <c r="G29" s="213" t="s">
        <v>209</v>
      </c>
      <c r="H29" s="212" t="s">
        <v>209</v>
      </c>
      <c r="I29" s="214" t="s">
        <v>209</v>
      </c>
      <c r="J29" s="215" t="s">
        <v>209</v>
      </c>
      <c r="K29" s="216" t="s">
        <v>209</v>
      </c>
      <c r="L29" s="217">
        <v>0</v>
      </c>
      <c r="M29" s="217" t="s">
        <v>209</v>
      </c>
      <c r="N29" s="216" t="s">
        <v>209</v>
      </c>
      <c r="O29" s="216" t="s">
        <v>209</v>
      </c>
      <c r="P29" s="215" t="s">
        <v>209</v>
      </c>
      <c r="Q29" s="214" t="s">
        <v>209</v>
      </c>
      <c r="R29" s="218"/>
    </row>
  </sheetData>
  <sheetProtection formatCells="0" formatColumns="0" formatRows="0" insertColumns="0" insertRows="0" insertHyperlinks="0" deleteColumns="0" deleteRows="0" sort="0" autoFilter="0" pivotTables="0"/>
  <mergeCells count="21">
    <mergeCell ref="N8:N9"/>
    <mergeCell ref="O8:O9"/>
    <mergeCell ref="P8:P9"/>
    <mergeCell ref="Q8:Q9"/>
    <mergeCell ref="R8:R9"/>
    <mergeCell ref="K8:K9"/>
    <mergeCell ref="B2:R2"/>
    <mergeCell ref="B3:R3"/>
    <mergeCell ref="B4:R4"/>
    <mergeCell ref="B5:R5"/>
    <mergeCell ref="B7:B9"/>
    <mergeCell ref="C7:C9"/>
    <mergeCell ref="E7:E9"/>
    <mergeCell ref="H7:H9"/>
    <mergeCell ref="L7:L9"/>
    <mergeCell ref="M7:M9"/>
    <mergeCell ref="D8:D9"/>
    <mergeCell ref="F8:F9"/>
    <mergeCell ref="G8:G9"/>
    <mergeCell ref="I8:I9"/>
    <mergeCell ref="J8:J9"/>
  </mergeCells>
  <conditionalFormatting sqref="R6 D6:I6">
    <cfRule type="expression" dxfId="52" priority="404" stopIfTrue="1">
      <formula>IF($A6-INT($A6)&gt;0,TRUE,FALSE)</formula>
    </cfRule>
  </conditionalFormatting>
  <conditionalFormatting sqref="C10 C6 K6:Q6 C15:C29">
    <cfRule type="cellIs" dxfId="51" priority="405" stopIfTrue="1" operator="equal">
      <formula>"NO ADMISIBLE"</formula>
    </cfRule>
  </conditionalFormatting>
  <conditionalFormatting sqref="L12:M13 D22 L22:M22">
    <cfRule type="expression" dxfId="50" priority="403" stopIfTrue="1">
      <formula>IF($A5-INT($A5)&gt;0,TRUE,FALSE)</formula>
    </cfRule>
  </conditionalFormatting>
  <conditionalFormatting sqref="R10:R13 R15:R29">
    <cfRule type="cellIs" dxfId="49" priority="401" stopIfTrue="1" operator="equal">
      <formula>"NO ADMISIBLE"</formula>
    </cfRule>
    <cfRule type="cellIs" dxfId="48" priority="402" stopIfTrue="1" operator="equal">
      <formula>"ADMISIBLE"</formula>
    </cfRule>
  </conditionalFormatting>
  <conditionalFormatting sqref="R10:R13 R15:R29">
    <cfRule type="cellIs" dxfId="47" priority="400" stopIfTrue="1" operator="equal">
      <formula>"PENDIENTE"</formula>
    </cfRule>
  </conditionalFormatting>
  <conditionalFormatting sqref="J12:K13 N12:P13">
    <cfRule type="expression" dxfId="46" priority="399" stopIfTrue="1">
      <formula>IF($A3-INT($A3)&gt;0,TRUE,FALSE)</formula>
    </cfRule>
  </conditionalFormatting>
  <conditionalFormatting sqref="D10:Q10 I12:I13 E12:E13 I15:I29 E15:E29">
    <cfRule type="expression" dxfId="45" priority="406" stopIfTrue="1">
      <formula>IF(#REF!-INT(#REF!)&gt;0,TRUE,FALSE)</formula>
    </cfRule>
  </conditionalFormatting>
  <conditionalFormatting sqref="F12:F13 F15:F29">
    <cfRule type="expression" dxfId="44" priority="398" stopIfTrue="1">
      <formula>IF(#REF!-INT(#REF!)&gt;0,TRUE,FALSE)</formula>
    </cfRule>
  </conditionalFormatting>
  <conditionalFormatting sqref="G12:G13 G15:G29">
    <cfRule type="expression" dxfId="43" priority="397" stopIfTrue="1">
      <formula>IF(#REF!-INT(#REF!)&gt;0,TRUE,FALSE)</formula>
    </cfRule>
  </conditionalFormatting>
  <conditionalFormatting sqref="H12:H13 H15:H29">
    <cfRule type="expression" dxfId="42" priority="396" stopIfTrue="1">
      <formula>IF(#REF!-INT(#REF!)&gt;0,TRUE,FALSE)</formula>
    </cfRule>
  </conditionalFormatting>
  <conditionalFormatting sqref="D23:D25 L23:M25">
    <cfRule type="expression" dxfId="41" priority="383" stopIfTrue="1">
      <formula>IF($A20-INT($A20)&gt;0,TRUE,FALSE)</formula>
    </cfRule>
  </conditionalFormatting>
  <conditionalFormatting sqref="J28:K29 N28:Q29">
    <cfRule type="expression" dxfId="40" priority="351" stopIfTrue="1">
      <formula>IF(#REF!-INT(#REF!)&gt;0,TRUE,FALSE)</formula>
    </cfRule>
  </conditionalFormatting>
  <conditionalFormatting sqref="J15:K22 P15:P22">
    <cfRule type="expression" dxfId="39" priority="341" stopIfTrue="1">
      <formula>IF(#REF!-INT(#REF!)&gt;0,TRUE,FALSE)</formula>
    </cfRule>
  </conditionalFormatting>
  <conditionalFormatting sqref="N15:N22">
    <cfRule type="expression" dxfId="38" priority="340" stopIfTrue="1">
      <formula>IF(#REF!-INT(#REF!)&gt;0,TRUE,FALSE)</formula>
    </cfRule>
  </conditionalFormatting>
  <conditionalFormatting sqref="O15:O22">
    <cfRule type="expression" dxfId="37" priority="339" stopIfTrue="1">
      <formula>IF(#REF!-INT(#REF!)&gt;0,TRUE,FALSE)</formula>
    </cfRule>
  </conditionalFormatting>
  <conditionalFormatting sqref="Q15:Q22">
    <cfRule type="expression" dxfId="36" priority="338" stopIfTrue="1">
      <formula>IF(#REF!-INT(#REF!)&gt;0,TRUE,FALSE)</formula>
    </cfRule>
  </conditionalFormatting>
  <conditionalFormatting sqref="D26:D29 L26:M29 D15:D20 L15:M20">
    <cfRule type="expression" dxfId="35" priority="407" stopIfTrue="1">
      <formula>IF(#REF!-INT(#REF!)&gt;0,TRUE,FALSE)</formula>
    </cfRule>
  </conditionalFormatting>
  <conditionalFormatting sqref="L11:M11">
    <cfRule type="expression" dxfId="34" priority="30" stopIfTrue="1">
      <formula>IF($A4-INT($A4)&gt;0,TRUE,FALSE)</formula>
    </cfRule>
  </conditionalFormatting>
  <conditionalFormatting sqref="I11 E11">
    <cfRule type="expression" dxfId="33" priority="32" stopIfTrue="1">
      <formula>IF(#REF!-INT(#REF!)&gt;0,TRUE,FALSE)</formula>
    </cfRule>
  </conditionalFormatting>
  <conditionalFormatting sqref="F11">
    <cfRule type="expression" dxfId="32" priority="29" stopIfTrue="1">
      <formula>IF(#REF!-INT(#REF!)&gt;0,TRUE,FALSE)</formula>
    </cfRule>
  </conditionalFormatting>
  <conditionalFormatting sqref="G11">
    <cfRule type="expression" dxfId="31" priority="28" stopIfTrue="1">
      <formula>IF(#REF!-INT(#REF!)&gt;0,TRUE,FALSE)</formula>
    </cfRule>
  </conditionalFormatting>
  <conditionalFormatting sqref="H11">
    <cfRule type="expression" dxfId="30" priority="27" stopIfTrue="1">
      <formula>IF(#REF!-INT(#REF!)&gt;0,TRUE,FALSE)</formula>
    </cfRule>
  </conditionalFormatting>
  <conditionalFormatting sqref="J11">
    <cfRule type="expression" dxfId="29" priority="26" stopIfTrue="1">
      <formula>IF($A2-INT($A2)&gt;0,TRUE,FALSE)</formula>
    </cfRule>
  </conditionalFormatting>
  <conditionalFormatting sqref="K11">
    <cfRule type="expression" dxfId="28" priority="25" stopIfTrue="1">
      <formula>IF($A2-INT($A2)&gt;0,TRUE,FALSE)</formula>
    </cfRule>
  </conditionalFormatting>
  <conditionalFormatting sqref="N11">
    <cfRule type="expression" dxfId="27" priority="24" stopIfTrue="1">
      <formula>IF($A2-INT($A2)&gt;0,TRUE,FALSE)</formula>
    </cfRule>
  </conditionalFormatting>
  <conditionalFormatting sqref="O11">
    <cfRule type="expression" dxfId="26" priority="23" stopIfTrue="1">
      <formula>IF($A2-INT($A2)&gt;0,TRUE,FALSE)</formula>
    </cfRule>
  </conditionalFormatting>
  <conditionalFormatting sqref="Q11:Q13">
    <cfRule type="expression" dxfId="25" priority="22" stopIfTrue="1">
      <formula>IF($A2-INT($A2)&gt;0,TRUE,FALSE)</formula>
    </cfRule>
  </conditionalFormatting>
  <conditionalFormatting sqref="P11">
    <cfRule type="expression" dxfId="24" priority="21" stopIfTrue="1">
      <formula>IF($A2-INT($A2)&gt;0,TRUE,FALSE)</formula>
    </cfRule>
  </conditionalFormatting>
  <conditionalFormatting sqref="C11:C13">
    <cfRule type="cellIs" dxfId="23" priority="20" stopIfTrue="1" operator="equal">
      <formula>"NO ADMISIBLE"</formula>
    </cfRule>
  </conditionalFormatting>
  <conditionalFormatting sqref="C14">
    <cfRule type="cellIs" dxfId="22" priority="17" stopIfTrue="1" operator="equal">
      <formula>"NO ADMISIBLE"</formula>
    </cfRule>
  </conditionalFormatting>
  <conditionalFormatting sqref="R14">
    <cfRule type="cellIs" dxfId="21" priority="15" stopIfTrue="1" operator="equal">
      <formula>"NO ADMISIBLE"</formula>
    </cfRule>
    <cfRule type="cellIs" dxfId="20" priority="16" stopIfTrue="1" operator="equal">
      <formula>"ADMISIBLE"</formula>
    </cfRule>
  </conditionalFormatting>
  <conditionalFormatting sqref="R14">
    <cfRule type="cellIs" dxfId="19" priority="14" stopIfTrue="1" operator="equal">
      <formula>"PENDIENTE"</formula>
    </cfRule>
  </conditionalFormatting>
  <conditionalFormatting sqref="I14 E14">
    <cfRule type="expression" dxfId="18" priority="18" stopIfTrue="1">
      <formula>IF(#REF!-INT(#REF!)&gt;0,TRUE,FALSE)</formula>
    </cfRule>
  </conditionalFormatting>
  <conditionalFormatting sqref="F14">
    <cfRule type="expression" dxfId="17" priority="13" stopIfTrue="1">
      <formula>IF(#REF!-INT(#REF!)&gt;0,TRUE,FALSE)</formula>
    </cfRule>
  </conditionalFormatting>
  <conditionalFormatting sqref="G14">
    <cfRule type="expression" dxfId="16" priority="12" stopIfTrue="1">
      <formula>IF(#REF!-INT(#REF!)&gt;0,TRUE,FALSE)</formula>
    </cfRule>
  </conditionalFormatting>
  <conditionalFormatting sqref="H14">
    <cfRule type="expression" dxfId="15" priority="11" stopIfTrue="1">
      <formula>IF(#REF!-INT(#REF!)&gt;0,TRUE,FALSE)</formula>
    </cfRule>
  </conditionalFormatting>
  <conditionalFormatting sqref="J14:K14 N14:Q14">
    <cfRule type="expression" dxfId="14" priority="10" stopIfTrue="1">
      <formula>IF(#REF!-INT(#REF!)&gt;0,TRUE,FALSE)</formula>
    </cfRule>
  </conditionalFormatting>
  <conditionalFormatting sqref="D14 L14:M14">
    <cfRule type="expression" dxfId="13" priority="19" stopIfTrue="1">
      <formula>IF(#REF!-INT(#REF!)&gt;0,TRUE,FALSE)</formula>
    </cfRule>
  </conditionalFormatting>
  <conditionalFormatting sqref="D11:D13">
    <cfRule type="cellIs" dxfId="12" priority="7" stopIfTrue="1" operator="equal">
      <formula>"NO ADMISIBLE"</formula>
    </cfRule>
  </conditionalFormatting>
  <conditionalFormatting sqref="J23:K27 N23:Q27">
    <cfRule type="expression" dxfId="11" priority="9098" stopIfTrue="1">
      <formula>IF($A18-INT($A18)&gt;0,TRUE,FALSE)</formula>
    </cfRule>
  </conditionalFormatting>
  <conditionalFormatting sqref="D21 L21:M21">
    <cfRule type="expression" dxfId="10" priority="9100" stopIfTrue="1">
      <formula>IF(#REF!-INT(#REF!)&gt;0,TRUE,FALSE)</formula>
    </cfRule>
  </conditionalFormatting>
  <dataValidations count="1">
    <dataValidation type="list" allowBlank="1" showInputMessage="1" showErrorMessage="1" sqref="C6 D11:D13 C10:C29">
      <formula1>prueba</formula1>
    </dataValidation>
  </dataValidations>
  <pageMargins left="0.75" right="0.75" top="1" bottom="1" header="0" footer="0"/>
  <pageSetup paperSize="9" scale="46" orientation="landscape" r:id="rId1"/>
  <headerFooter alignWithMargins="0"/>
  <colBreaks count="1" manualBreakCount="1">
    <brk id="1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_xludf.copy">
                <anchor moveWithCells="1" sizeWithCells="1">
                  <from>
                    <xdr:col>0</xdr:col>
                    <xdr:colOff>0</xdr:colOff>
                    <xdr:row>2</xdr:row>
                    <xdr:rowOff>114300</xdr:rowOff>
                  </from>
                  <to>
                    <xdr:col>2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J24"/>
  <sheetViews>
    <sheetView tabSelected="1" view="pageBreakPreview" topLeftCell="M1" zoomScale="80" zoomScaleNormal="70" zoomScaleSheetLayoutView="80" workbookViewId="0">
      <selection activeCell="M8" sqref="M8:M10"/>
    </sheetView>
  </sheetViews>
  <sheetFormatPr baseColWidth="10" defaultColWidth="11.42578125" defaultRowHeight="18" customHeight="1" x14ac:dyDescent="0.2"/>
  <cols>
    <col min="1" max="1" width="13.85546875" style="72" customWidth="1"/>
    <col min="2" max="2" width="8.7109375" style="71" bestFit="1" customWidth="1"/>
    <col min="3" max="3" width="37" style="71" customWidth="1"/>
    <col min="4" max="4" width="17.42578125" style="71" customWidth="1"/>
    <col min="5" max="5" width="25" style="71" customWidth="1"/>
    <col min="6" max="6" width="26.85546875" style="73" customWidth="1"/>
    <col min="7" max="7" width="25" style="73" bestFit="1" customWidth="1"/>
    <col min="8" max="9" width="23.140625" style="73" customWidth="1"/>
    <col min="10" max="10" width="28.7109375" style="74" customWidth="1"/>
    <col min="11" max="11" width="23" style="74" customWidth="1"/>
    <col min="12" max="12" width="20.7109375" style="74" customWidth="1"/>
    <col min="13" max="13" width="4.140625" style="75" bestFit="1" customWidth="1"/>
    <col min="14" max="14" width="4.5703125" style="75" customWidth="1"/>
    <col min="15" max="15" width="8" style="75" hidden="1" customWidth="1"/>
    <col min="16" max="16" width="19.5703125" style="75" hidden="1" customWidth="1"/>
    <col min="17" max="17" width="21.7109375" style="75" bestFit="1" customWidth="1"/>
    <col min="18" max="18" width="24.85546875" style="75" customWidth="1"/>
    <col min="19" max="19" width="21.5703125" style="75" customWidth="1"/>
    <col min="20" max="21" width="14.85546875" style="75" customWidth="1"/>
    <col min="22" max="22" width="17.5703125" style="75" customWidth="1"/>
    <col min="23" max="23" width="21.7109375" style="75" customWidth="1"/>
    <col min="24" max="24" width="20.42578125" style="75" hidden="1" customWidth="1"/>
    <col min="25" max="26" width="14.85546875" style="75" customWidth="1"/>
    <col min="27" max="27" width="15.5703125" style="73" customWidth="1"/>
    <col min="28" max="29" width="15.5703125" style="71" hidden="1" customWidth="1"/>
    <col min="30" max="30" width="18.42578125" style="76" bestFit="1" customWidth="1"/>
    <col min="31" max="31" width="14.140625" style="71" bestFit="1" customWidth="1"/>
    <col min="32" max="32" width="14.5703125" style="76" customWidth="1"/>
    <col min="33" max="33" width="14.140625" style="71" bestFit="1" customWidth="1"/>
    <col min="34" max="34" width="17.42578125" style="71" customWidth="1"/>
    <col min="35" max="16384" width="11.42578125" style="71"/>
  </cols>
  <sheetData>
    <row r="1" spans="1:36" ht="18" customHeight="1" x14ac:dyDescent="0.2"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</row>
    <row r="2" spans="1:36" s="72" customFormat="1" ht="23.25" x14ac:dyDescent="0.3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</row>
    <row r="3" spans="1:36" s="72" customFormat="1" x14ac:dyDescent="0.25"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</row>
    <row r="4" spans="1:36" ht="18" customHeight="1" x14ac:dyDescent="0.25"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</row>
    <row r="5" spans="1:36" ht="18" customHeight="1" x14ac:dyDescent="0.2">
      <c r="B5" s="291" t="s">
        <v>149</v>
      </c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  <c r="Y5" s="291"/>
      <c r="Z5" s="291"/>
      <c r="AA5" s="291"/>
      <c r="AB5" s="291"/>
      <c r="AC5" s="291"/>
      <c r="AD5" s="291"/>
      <c r="AE5" s="291"/>
      <c r="AF5" s="291"/>
      <c r="AG5" s="291"/>
      <c r="AH5" s="291"/>
    </row>
    <row r="6" spans="1:36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</row>
    <row r="7" spans="1:36" ht="44.25" customHeight="1" thickBot="1" x14ac:dyDescent="0.25">
      <c r="B7" s="284" t="s">
        <v>151</v>
      </c>
      <c r="C7" s="285"/>
      <c r="D7" s="286"/>
      <c r="E7" s="289" t="s">
        <v>161</v>
      </c>
      <c r="F7" s="290"/>
      <c r="G7" s="290"/>
      <c r="H7" s="290"/>
      <c r="I7" s="290"/>
      <c r="J7" s="290"/>
      <c r="K7" s="121"/>
      <c r="L7" s="121"/>
      <c r="M7" s="121"/>
      <c r="N7" s="121"/>
      <c r="O7" s="121"/>
      <c r="P7" s="121"/>
      <c r="Q7" s="122"/>
      <c r="R7" s="287" t="s">
        <v>206</v>
      </c>
      <c r="S7" s="288"/>
      <c r="T7" s="287" t="s">
        <v>163</v>
      </c>
      <c r="U7" s="288"/>
      <c r="V7" s="287" t="s">
        <v>150</v>
      </c>
      <c r="W7" s="288"/>
      <c r="X7" s="123"/>
      <c r="Y7" s="287" t="s">
        <v>179</v>
      </c>
      <c r="Z7" s="288"/>
      <c r="AA7" s="124" t="s">
        <v>181</v>
      </c>
      <c r="AB7" s="302" t="s">
        <v>171</v>
      </c>
      <c r="AC7" s="303"/>
      <c r="AD7" s="287" t="s">
        <v>183</v>
      </c>
      <c r="AE7" s="288"/>
      <c r="AF7" s="287" t="s">
        <v>185</v>
      </c>
      <c r="AG7" s="288"/>
      <c r="AH7" s="124" t="s">
        <v>182</v>
      </c>
    </row>
    <row r="8" spans="1:36" ht="56.25" customHeight="1" x14ac:dyDescent="0.2">
      <c r="B8" s="292" t="s">
        <v>157</v>
      </c>
      <c r="C8" s="280" t="s">
        <v>156</v>
      </c>
      <c r="D8" s="282" t="s">
        <v>167</v>
      </c>
      <c r="E8" s="282" t="s">
        <v>159</v>
      </c>
      <c r="F8" s="298" t="s">
        <v>154</v>
      </c>
      <c r="G8" s="298" t="s">
        <v>158</v>
      </c>
      <c r="H8" s="294" t="s">
        <v>155</v>
      </c>
      <c r="I8" s="281" t="s">
        <v>204</v>
      </c>
      <c r="J8" s="281" t="s">
        <v>205</v>
      </c>
      <c r="K8" s="125"/>
      <c r="L8" s="125"/>
      <c r="M8" s="277" t="s">
        <v>162</v>
      </c>
      <c r="N8" s="274" t="s">
        <v>208</v>
      </c>
      <c r="O8" s="274" t="s">
        <v>168</v>
      </c>
      <c r="P8" s="273" t="s">
        <v>169</v>
      </c>
      <c r="Q8" s="273" t="s">
        <v>166</v>
      </c>
      <c r="R8" s="296" t="s">
        <v>225</v>
      </c>
      <c r="S8" s="297"/>
      <c r="T8" s="296" t="s">
        <v>226</v>
      </c>
      <c r="U8" s="297"/>
      <c r="V8" s="296" t="s">
        <v>212</v>
      </c>
      <c r="W8" s="297"/>
      <c r="X8" s="299" t="s">
        <v>170</v>
      </c>
      <c r="Y8" s="296" t="s">
        <v>211</v>
      </c>
      <c r="Z8" s="297"/>
      <c r="AA8" s="294" t="s">
        <v>175</v>
      </c>
      <c r="AB8" s="126" t="s">
        <v>172</v>
      </c>
      <c r="AC8" s="127">
        <v>535600</v>
      </c>
      <c r="AD8" s="296" t="s">
        <v>227</v>
      </c>
      <c r="AE8" s="297"/>
      <c r="AF8" s="296" t="s">
        <v>228</v>
      </c>
      <c r="AG8" s="297"/>
      <c r="AH8" s="294" t="s">
        <v>175</v>
      </c>
    </row>
    <row r="9" spans="1:36" ht="54" customHeight="1" thickBot="1" x14ac:dyDescent="0.25">
      <c r="B9" s="293"/>
      <c r="C9" s="280"/>
      <c r="D9" s="283"/>
      <c r="E9" s="283"/>
      <c r="F9" s="301"/>
      <c r="G9" s="294"/>
      <c r="H9" s="301"/>
      <c r="I9" s="281"/>
      <c r="J9" s="281"/>
      <c r="K9" s="125" t="s">
        <v>177</v>
      </c>
      <c r="L9" s="125" t="s">
        <v>178</v>
      </c>
      <c r="M9" s="278"/>
      <c r="N9" s="275"/>
      <c r="O9" s="275"/>
      <c r="P9" s="273"/>
      <c r="Q9" s="273"/>
      <c r="R9" s="128" t="s">
        <v>207</v>
      </c>
      <c r="S9" s="129" t="s">
        <v>224</v>
      </c>
      <c r="T9" s="128" t="s">
        <v>160</v>
      </c>
      <c r="U9" s="219">
        <v>1.19</v>
      </c>
      <c r="V9" s="128" t="s">
        <v>187</v>
      </c>
      <c r="W9" s="131">
        <v>0.7</v>
      </c>
      <c r="X9" s="273"/>
      <c r="Y9" s="128" t="s">
        <v>180</v>
      </c>
      <c r="Z9" s="130">
        <v>1</v>
      </c>
      <c r="AA9" s="294"/>
      <c r="AB9" s="132" t="s">
        <v>173</v>
      </c>
      <c r="AC9" s="133">
        <v>566700</v>
      </c>
      <c r="AD9" s="134" t="s">
        <v>184</v>
      </c>
      <c r="AE9" s="220">
        <v>0.04</v>
      </c>
      <c r="AF9" s="134" t="s">
        <v>186</v>
      </c>
      <c r="AG9" s="220">
        <v>0.02</v>
      </c>
      <c r="AH9" s="294"/>
    </row>
    <row r="10" spans="1:36" ht="44.25" customHeight="1" thickBot="1" x14ac:dyDescent="0.25">
      <c r="B10" s="293"/>
      <c r="C10" s="280"/>
      <c r="D10" s="283"/>
      <c r="E10" s="283"/>
      <c r="F10" s="301"/>
      <c r="G10" s="294"/>
      <c r="H10" s="301"/>
      <c r="I10" s="281"/>
      <c r="J10" s="281"/>
      <c r="K10" s="125"/>
      <c r="L10" s="125"/>
      <c r="M10" s="279"/>
      <c r="N10" s="276"/>
      <c r="O10" s="276"/>
      <c r="P10" s="273"/>
      <c r="Q10" s="273"/>
      <c r="R10" s="135" t="s">
        <v>153</v>
      </c>
      <c r="S10" s="136" t="s">
        <v>152</v>
      </c>
      <c r="T10" s="135" t="s">
        <v>153</v>
      </c>
      <c r="U10" s="136" t="s">
        <v>152</v>
      </c>
      <c r="V10" s="135" t="s">
        <v>153</v>
      </c>
      <c r="W10" s="136" t="s">
        <v>152</v>
      </c>
      <c r="X10" s="300"/>
      <c r="Y10" s="135" t="s">
        <v>153</v>
      </c>
      <c r="Z10" s="136" t="s">
        <v>152</v>
      </c>
      <c r="AA10" s="295"/>
      <c r="AB10" s="137" t="s">
        <v>174</v>
      </c>
      <c r="AC10" s="138">
        <v>30000</v>
      </c>
      <c r="AD10" s="139" t="s">
        <v>153</v>
      </c>
      <c r="AE10" s="140" t="s">
        <v>152</v>
      </c>
      <c r="AF10" s="139" t="s">
        <v>153</v>
      </c>
      <c r="AG10" s="140" t="s">
        <v>152</v>
      </c>
      <c r="AH10" s="295"/>
    </row>
    <row r="11" spans="1:36" ht="18" customHeight="1" thickBot="1" x14ac:dyDescent="0.25">
      <c r="B11" s="77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92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9"/>
      <c r="AB11" s="80"/>
      <c r="AC11" s="81"/>
      <c r="AD11" s="82"/>
      <c r="AE11" s="83"/>
      <c r="AF11" s="82"/>
      <c r="AG11" s="83"/>
      <c r="AH11" s="84"/>
      <c r="AJ11" s="119" t="s">
        <v>218</v>
      </c>
    </row>
    <row r="12" spans="1:36" ht="17.25" customHeight="1" thickBot="1" x14ac:dyDescent="0.3">
      <c r="B12" s="141">
        <v>1</v>
      </c>
      <c r="C12" s="142" t="s">
        <v>219</v>
      </c>
      <c r="D12" s="143">
        <f t="shared" ref="D12:L12" si="0">SUM(D13:D15)</f>
        <v>1</v>
      </c>
      <c r="E12" s="144">
        <f t="shared" si="0"/>
        <v>28228571134</v>
      </c>
      <c r="F12" s="144">
        <f t="shared" si="0"/>
        <v>31742400739</v>
      </c>
      <c r="G12" s="144">
        <f t="shared" si="0"/>
        <v>2947288585</v>
      </c>
      <c r="H12" s="144">
        <f t="shared" si="0"/>
        <v>6273576731</v>
      </c>
      <c r="I12" s="144">
        <f t="shared" si="0"/>
        <v>25281282549</v>
      </c>
      <c r="J12" s="144">
        <f t="shared" si="0"/>
        <v>25468824008</v>
      </c>
      <c r="K12" s="144">
        <f t="shared" si="0"/>
        <v>7383184651</v>
      </c>
      <c r="L12" s="144">
        <f t="shared" si="0"/>
        <v>228882698</v>
      </c>
      <c r="M12" s="145">
        <v>1</v>
      </c>
      <c r="N12" s="145">
        <v>12</v>
      </c>
      <c r="O12" s="145"/>
      <c r="P12" s="145">
        <v>0</v>
      </c>
      <c r="Q12" s="146">
        <f>POA!B3</f>
        <v>37117940439</v>
      </c>
      <c r="R12" s="144">
        <f>I12</f>
        <v>25281282549</v>
      </c>
      <c r="S12" s="147" t="str">
        <f>IF(I12&gt;POA!H3,"HABIL","NO HABIL")</f>
        <v>HABIL</v>
      </c>
      <c r="T12" s="144">
        <f>E12/G12</f>
        <v>9.5778103568368422</v>
      </c>
      <c r="U12" s="148" t="str">
        <f>IF(T12&gt;=$U$9,"HABIL","NO HABIL")</f>
        <v>HABIL</v>
      </c>
      <c r="V12" s="149">
        <f>H12/F12</f>
        <v>0.19764027247290181</v>
      </c>
      <c r="W12" s="148" t="str">
        <f>IF(V12&lt;=$W$9,"HABIL","NO HABIL")</f>
        <v>HABIL</v>
      </c>
      <c r="X12" s="145">
        <v>0</v>
      </c>
      <c r="Y12" s="150">
        <f>K12/L12</f>
        <v>32.257504457589015</v>
      </c>
      <c r="Z12" s="148" t="str">
        <f>IF(Y12&gt;=$Z$9,"HABIL","NO HABIL")</f>
        <v>HABIL</v>
      </c>
      <c r="AA12" s="147" t="s">
        <v>215</v>
      </c>
      <c r="AB12" s="151"/>
      <c r="AC12" s="152"/>
      <c r="AD12" s="153">
        <f>K12/J12</f>
        <v>0.2898910703015134</v>
      </c>
      <c r="AE12" s="148" t="str">
        <f>IF(AD12&gt;=$AE$9,"HABIL","NO HABIL")</f>
        <v>HABIL</v>
      </c>
      <c r="AF12" s="153">
        <f>K12/F12</f>
        <v>0.23259692017966116</v>
      </c>
      <c r="AG12" s="148" t="str">
        <f>IF(AF12&gt;=$AG$9,"HABIL","NO HABIL")</f>
        <v>HABIL</v>
      </c>
      <c r="AH12" s="154" t="s">
        <v>215</v>
      </c>
    </row>
    <row r="13" spans="1:36" ht="31.5" customHeight="1" thickBot="1" x14ac:dyDescent="0.3">
      <c r="A13" s="108"/>
      <c r="B13" s="155">
        <v>1.1000000000000001</v>
      </c>
      <c r="C13" s="156" t="s">
        <v>220</v>
      </c>
      <c r="D13" s="156">
        <v>0.65</v>
      </c>
      <c r="E13" s="157">
        <v>4476119309</v>
      </c>
      <c r="F13" s="157">
        <v>4972732778</v>
      </c>
      <c r="G13" s="157">
        <v>783041201</v>
      </c>
      <c r="H13" s="157">
        <v>1742888397</v>
      </c>
      <c r="I13" s="157">
        <f>E13-G13</f>
        <v>3693078108</v>
      </c>
      <c r="J13" s="157">
        <f>F13-H13</f>
        <v>3229844381</v>
      </c>
      <c r="K13" s="157">
        <v>2257518211</v>
      </c>
      <c r="L13" s="157">
        <v>62894766</v>
      </c>
      <c r="M13" s="158"/>
      <c r="N13" s="158" t="s">
        <v>209</v>
      </c>
      <c r="O13" s="159"/>
      <c r="P13" s="159" t="s">
        <v>209</v>
      </c>
      <c r="Q13" s="160" t="s">
        <v>209</v>
      </c>
      <c r="R13" s="161"/>
      <c r="S13" s="162" t="s">
        <v>209</v>
      </c>
      <c r="T13" s="144"/>
      <c r="U13" s="162" t="s">
        <v>209</v>
      </c>
      <c r="V13" s="163"/>
      <c r="W13" s="162" t="s">
        <v>209</v>
      </c>
      <c r="X13" s="159" t="s">
        <v>209</v>
      </c>
      <c r="Y13" s="159"/>
      <c r="Z13" s="162" t="s">
        <v>209</v>
      </c>
      <c r="AA13" s="164" t="s">
        <v>209</v>
      </c>
      <c r="AB13" s="165">
        <v>99946.038468325394</v>
      </c>
      <c r="AC13" s="166" t="s">
        <v>216</v>
      </c>
      <c r="AD13" s="167"/>
      <c r="AE13" s="162" t="s">
        <v>209</v>
      </c>
      <c r="AF13" s="167"/>
      <c r="AG13" s="162" t="s">
        <v>209</v>
      </c>
      <c r="AH13" s="168" t="s">
        <v>209</v>
      </c>
      <c r="AJ13" s="71">
        <f>E13/G13</f>
        <v>5.7163266802355652</v>
      </c>
    </row>
    <row r="14" spans="1:36" ht="17.25" thickBot="1" x14ac:dyDescent="0.3">
      <c r="A14" s="108"/>
      <c r="B14" s="155">
        <v>1.2</v>
      </c>
      <c r="C14" s="156" t="s">
        <v>221</v>
      </c>
      <c r="D14" s="156">
        <v>0.05</v>
      </c>
      <c r="E14" s="157">
        <v>7571233523</v>
      </c>
      <c r="F14" s="157">
        <v>10588449659</v>
      </c>
      <c r="G14" s="157">
        <v>2162577599</v>
      </c>
      <c r="H14" s="157">
        <v>4519439872</v>
      </c>
      <c r="I14" s="157">
        <f t="shared" ref="I14:I15" si="1">E14-G14</f>
        <v>5408655924</v>
      </c>
      <c r="J14" s="157">
        <f t="shared" ref="J14:J15" si="2">F14-H14</f>
        <v>6069009787</v>
      </c>
      <c r="K14" s="157">
        <v>1812568538</v>
      </c>
      <c r="L14" s="157">
        <v>165853627</v>
      </c>
      <c r="M14" s="158"/>
      <c r="N14" s="158"/>
      <c r="O14" s="159"/>
      <c r="P14" s="159"/>
      <c r="Q14" s="160"/>
      <c r="R14" s="161"/>
      <c r="S14" s="162"/>
      <c r="T14" s="144"/>
      <c r="U14" s="162"/>
      <c r="V14" s="163"/>
      <c r="W14" s="162"/>
      <c r="X14" s="159"/>
      <c r="Y14" s="159"/>
      <c r="Z14" s="162"/>
      <c r="AA14" s="164"/>
      <c r="AB14" s="165"/>
      <c r="AC14" s="166"/>
      <c r="AD14" s="167"/>
      <c r="AE14" s="162"/>
      <c r="AF14" s="167"/>
      <c r="AG14" s="162"/>
      <c r="AH14" s="168"/>
      <c r="AJ14" s="71">
        <f>E14/G14</f>
        <v>3.5010228194821877</v>
      </c>
    </row>
    <row r="15" spans="1:36" ht="16.5" x14ac:dyDescent="0.25">
      <c r="A15" s="108"/>
      <c r="B15" s="155">
        <v>1.3</v>
      </c>
      <c r="C15" s="156" t="s">
        <v>222</v>
      </c>
      <c r="D15" s="156">
        <v>0.3</v>
      </c>
      <c r="E15" s="157">
        <v>16181218302</v>
      </c>
      <c r="F15" s="157">
        <v>16181218302</v>
      </c>
      <c r="G15" s="157">
        <v>1669785</v>
      </c>
      <c r="H15" s="157">
        <v>11248462</v>
      </c>
      <c r="I15" s="157">
        <f t="shared" si="1"/>
        <v>16179548517</v>
      </c>
      <c r="J15" s="157">
        <f t="shared" si="2"/>
        <v>16169969840</v>
      </c>
      <c r="K15" s="157">
        <v>3313097902</v>
      </c>
      <c r="L15" s="157">
        <v>134305</v>
      </c>
      <c r="M15" s="158"/>
      <c r="N15" s="158"/>
      <c r="O15" s="159"/>
      <c r="P15" s="159"/>
      <c r="Q15" s="160"/>
      <c r="R15" s="161"/>
      <c r="S15" s="162"/>
      <c r="T15" s="144"/>
      <c r="U15" s="162"/>
      <c r="V15" s="163"/>
      <c r="W15" s="162"/>
      <c r="X15" s="159"/>
      <c r="Y15" s="159"/>
      <c r="Z15" s="162"/>
      <c r="AA15" s="164"/>
      <c r="AB15" s="165"/>
      <c r="AC15" s="166"/>
      <c r="AD15" s="167"/>
      <c r="AE15" s="162"/>
      <c r="AF15" s="167"/>
      <c r="AG15" s="162"/>
      <c r="AH15" s="168"/>
      <c r="AJ15" s="71">
        <f>E15/G15</f>
        <v>9690.599868845391</v>
      </c>
    </row>
    <row r="16" spans="1:36" ht="16.5" x14ac:dyDescent="0.25">
      <c r="A16" s="108"/>
      <c r="B16" s="155" t="s">
        <v>209</v>
      </c>
      <c r="C16" s="156"/>
      <c r="D16" s="156"/>
      <c r="E16" s="157"/>
      <c r="F16" s="157"/>
      <c r="G16" s="157"/>
      <c r="H16" s="157"/>
      <c r="I16" s="157">
        <v>0</v>
      </c>
      <c r="J16" s="157">
        <v>0</v>
      </c>
      <c r="K16" s="157"/>
      <c r="L16" s="157"/>
      <c r="M16" s="169"/>
      <c r="N16" s="169" t="s">
        <v>209</v>
      </c>
      <c r="O16" s="159"/>
      <c r="P16" s="159" t="s">
        <v>209</v>
      </c>
      <c r="Q16" s="160" t="s">
        <v>209</v>
      </c>
      <c r="R16" s="161"/>
      <c r="S16" s="162" t="s">
        <v>209</v>
      </c>
      <c r="T16" s="161"/>
      <c r="U16" s="162" t="s">
        <v>209</v>
      </c>
      <c r="V16" s="163"/>
      <c r="W16" s="162" t="s">
        <v>209</v>
      </c>
      <c r="X16" s="159" t="s">
        <v>209</v>
      </c>
      <c r="Y16" s="159"/>
      <c r="Z16" s="162" t="s">
        <v>209</v>
      </c>
      <c r="AA16" s="162" t="s">
        <v>209</v>
      </c>
      <c r="AB16" s="165">
        <v>0</v>
      </c>
      <c r="AC16" s="166" t="s">
        <v>217</v>
      </c>
      <c r="AD16" s="167"/>
      <c r="AE16" s="162" t="s">
        <v>209</v>
      </c>
      <c r="AF16" s="167"/>
      <c r="AG16" s="162" t="s">
        <v>209</v>
      </c>
      <c r="AH16" s="170" t="s">
        <v>209</v>
      </c>
    </row>
    <row r="17" spans="1:34" ht="16.5" hidden="1" x14ac:dyDescent="0.25">
      <c r="A17" s="108"/>
      <c r="B17" s="155" t="s">
        <v>209</v>
      </c>
      <c r="C17" s="156"/>
      <c r="D17" s="156"/>
      <c r="E17" s="157"/>
      <c r="F17" s="157"/>
      <c r="G17" s="157"/>
      <c r="H17" s="157"/>
      <c r="I17" s="157">
        <v>0</v>
      </c>
      <c r="J17" s="157">
        <v>0</v>
      </c>
      <c r="K17" s="157"/>
      <c r="L17" s="157">
        <v>0</v>
      </c>
      <c r="M17" s="169"/>
      <c r="N17" s="169" t="s">
        <v>209</v>
      </c>
      <c r="O17" s="159"/>
      <c r="P17" s="159" t="s">
        <v>209</v>
      </c>
      <c r="Q17" s="160" t="s">
        <v>209</v>
      </c>
      <c r="R17" s="161"/>
      <c r="S17" s="162" t="s">
        <v>209</v>
      </c>
      <c r="T17" s="161"/>
      <c r="U17" s="162" t="s">
        <v>209</v>
      </c>
      <c r="V17" s="163"/>
      <c r="W17" s="162" t="s">
        <v>209</v>
      </c>
      <c r="X17" s="159">
        <v>0</v>
      </c>
      <c r="Y17" s="159"/>
      <c r="Z17" s="162" t="s">
        <v>209</v>
      </c>
      <c r="AA17" s="164" t="s">
        <v>209</v>
      </c>
      <c r="AB17" s="165">
        <v>0</v>
      </c>
      <c r="AC17" s="166" t="s">
        <v>217</v>
      </c>
      <c r="AD17" s="167"/>
      <c r="AE17" s="162" t="s">
        <v>209</v>
      </c>
      <c r="AF17" s="167"/>
      <c r="AG17" s="162" t="s">
        <v>209</v>
      </c>
      <c r="AH17" s="170" t="s">
        <v>209</v>
      </c>
    </row>
    <row r="18" spans="1:34" ht="18" hidden="1" customHeight="1" x14ac:dyDescent="0.25">
      <c r="A18" s="108"/>
      <c r="B18" s="155" t="s">
        <v>209</v>
      </c>
      <c r="C18" s="156"/>
      <c r="D18" s="156"/>
      <c r="E18" s="157"/>
      <c r="F18" s="157"/>
      <c r="G18" s="157"/>
      <c r="H18" s="157"/>
      <c r="I18" s="157">
        <v>0</v>
      </c>
      <c r="J18" s="157">
        <v>0</v>
      </c>
      <c r="K18" s="157"/>
      <c r="L18" s="157">
        <v>0</v>
      </c>
      <c r="M18" s="169"/>
      <c r="N18" s="169" t="s">
        <v>209</v>
      </c>
      <c r="O18" s="159"/>
      <c r="P18" s="159" t="s">
        <v>209</v>
      </c>
      <c r="Q18" s="160" t="s">
        <v>209</v>
      </c>
      <c r="R18" s="161"/>
      <c r="S18" s="162" t="s">
        <v>209</v>
      </c>
      <c r="T18" s="161"/>
      <c r="U18" s="162" t="s">
        <v>209</v>
      </c>
      <c r="V18" s="163"/>
      <c r="W18" s="162" t="s">
        <v>209</v>
      </c>
      <c r="X18" s="159">
        <v>0</v>
      </c>
      <c r="Y18" s="159"/>
      <c r="Z18" s="162" t="s">
        <v>209</v>
      </c>
      <c r="AA18" s="162" t="s">
        <v>209</v>
      </c>
      <c r="AB18" s="165">
        <v>0</v>
      </c>
      <c r="AC18" s="166" t="s">
        <v>217</v>
      </c>
      <c r="AD18" s="167"/>
      <c r="AE18" s="162" t="s">
        <v>209</v>
      </c>
      <c r="AF18" s="167"/>
      <c r="AG18" s="162" t="s">
        <v>209</v>
      </c>
      <c r="AH18" s="170" t="s">
        <v>209</v>
      </c>
    </row>
    <row r="19" spans="1:34" ht="16.5" hidden="1" x14ac:dyDescent="0.25">
      <c r="B19" s="155" t="s">
        <v>209</v>
      </c>
      <c r="C19" s="156"/>
      <c r="D19" s="156"/>
      <c r="E19" s="157"/>
      <c r="F19" s="157"/>
      <c r="G19" s="157"/>
      <c r="H19" s="157"/>
      <c r="I19" s="157">
        <v>0</v>
      </c>
      <c r="J19" s="157">
        <v>0</v>
      </c>
      <c r="K19" s="157"/>
      <c r="L19" s="157">
        <v>0</v>
      </c>
      <c r="M19" s="169"/>
      <c r="N19" s="169" t="s">
        <v>209</v>
      </c>
      <c r="O19" s="159"/>
      <c r="P19" s="159" t="s">
        <v>209</v>
      </c>
      <c r="Q19" s="160" t="s">
        <v>209</v>
      </c>
      <c r="R19" s="161"/>
      <c r="S19" s="162" t="s">
        <v>209</v>
      </c>
      <c r="T19" s="161"/>
      <c r="U19" s="162" t="s">
        <v>209</v>
      </c>
      <c r="V19" s="163"/>
      <c r="W19" s="162" t="s">
        <v>209</v>
      </c>
      <c r="X19" s="159">
        <v>0</v>
      </c>
      <c r="Y19" s="159"/>
      <c r="Z19" s="162" t="s">
        <v>209</v>
      </c>
      <c r="AA19" s="162" t="s">
        <v>209</v>
      </c>
      <c r="AB19" s="165">
        <v>0</v>
      </c>
      <c r="AC19" s="166" t="s">
        <v>217</v>
      </c>
      <c r="AD19" s="167"/>
      <c r="AE19" s="162" t="s">
        <v>209</v>
      </c>
      <c r="AF19" s="167"/>
      <c r="AG19" s="162" t="s">
        <v>209</v>
      </c>
      <c r="AH19" s="171" t="s">
        <v>209</v>
      </c>
    </row>
    <row r="20" spans="1:34" ht="18" hidden="1" customHeight="1" x14ac:dyDescent="0.25">
      <c r="B20" s="155" t="s">
        <v>209</v>
      </c>
      <c r="C20" s="156"/>
      <c r="D20" s="156"/>
      <c r="E20" s="157"/>
      <c r="F20" s="157"/>
      <c r="G20" s="157"/>
      <c r="H20" s="157"/>
      <c r="I20" s="157">
        <v>0</v>
      </c>
      <c r="J20" s="157">
        <v>0</v>
      </c>
      <c r="K20" s="157"/>
      <c r="L20" s="157">
        <v>0</v>
      </c>
      <c r="M20" s="169"/>
      <c r="N20" s="169" t="s">
        <v>209</v>
      </c>
      <c r="O20" s="159"/>
      <c r="P20" s="159" t="s">
        <v>209</v>
      </c>
      <c r="Q20" s="160" t="s">
        <v>209</v>
      </c>
      <c r="R20" s="161"/>
      <c r="S20" s="162" t="s">
        <v>209</v>
      </c>
      <c r="T20" s="161"/>
      <c r="U20" s="162" t="s">
        <v>209</v>
      </c>
      <c r="V20" s="163"/>
      <c r="W20" s="162" t="s">
        <v>209</v>
      </c>
      <c r="X20" s="159">
        <v>0</v>
      </c>
      <c r="Y20" s="159"/>
      <c r="Z20" s="162" t="s">
        <v>209</v>
      </c>
      <c r="AA20" s="162" t="s">
        <v>209</v>
      </c>
      <c r="AB20" s="165">
        <v>0</v>
      </c>
      <c r="AC20" s="166" t="s">
        <v>217</v>
      </c>
      <c r="AD20" s="167"/>
      <c r="AE20" s="162" t="s">
        <v>209</v>
      </c>
      <c r="AF20" s="167"/>
      <c r="AG20" s="162" t="s">
        <v>209</v>
      </c>
      <c r="AH20" s="170" t="s">
        <v>209</v>
      </c>
    </row>
    <row r="21" spans="1:34" ht="18" hidden="1" customHeight="1" x14ac:dyDescent="0.25">
      <c r="B21" s="155" t="s">
        <v>209</v>
      </c>
      <c r="C21" s="156"/>
      <c r="D21" s="156"/>
      <c r="E21" s="157"/>
      <c r="F21" s="157"/>
      <c r="G21" s="157"/>
      <c r="H21" s="157"/>
      <c r="I21" s="157">
        <v>0</v>
      </c>
      <c r="J21" s="157">
        <v>0</v>
      </c>
      <c r="K21" s="157"/>
      <c r="L21" s="157">
        <v>0</v>
      </c>
      <c r="M21" s="169"/>
      <c r="N21" s="169" t="s">
        <v>209</v>
      </c>
      <c r="O21" s="159"/>
      <c r="P21" s="159" t="s">
        <v>209</v>
      </c>
      <c r="Q21" s="160" t="s">
        <v>209</v>
      </c>
      <c r="R21" s="161"/>
      <c r="S21" s="162" t="s">
        <v>209</v>
      </c>
      <c r="T21" s="161"/>
      <c r="U21" s="162" t="s">
        <v>209</v>
      </c>
      <c r="V21" s="163"/>
      <c r="W21" s="162" t="s">
        <v>209</v>
      </c>
      <c r="X21" s="159">
        <v>0</v>
      </c>
      <c r="Y21" s="159"/>
      <c r="Z21" s="162" t="s">
        <v>209</v>
      </c>
      <c r="AA21" s="162" t="s">
        <v>209</v>
      </c>
      <c r="AB21" s="165">
        <v>0</v>
      </c>
      <c r="AC21" s="166" t="s">
        <v>217</v>
      </c>
      <c r="AD21" s="167"/>
      <c r="AE21" s="162" t="s">
        <v>209</v>
      </c>
      <c r="AF21" s="167"/>
      <c r="AG21" s="162" t="s">
        <v>209</v>
      </c>
      <c r="AH21" s="170" t="s">
        <v>209</v>
      </c>
    </row>
    <row r="22" spans="1:34" ht="18" hidden="1" customHeight="1" x14ac:dyDescent="0.25">
      <c r="B22" s="155" t="s">
        <v>209</v>
      </c>
      <c r="C22" s="156"/>
      <c r="D22" s="156"/>
      <c r="E22" s="157"/>
      <c r="F22" s="157"/>
      <c r="G22" s="157"/>
      <c r="H22" s="157"/>
      <c r="I22" s="157">
        <v>0</v>
      </c>
      <c r="J22" s="157">
        <v>0</v>
      </c>
      <c r="K22" s="157"/>
      <c r="L22" s="157">
        <v>0</v>
      </c>
      <c r="M22" s="169"/>
      <c r="N22" s="169" t="s">
        <v>209</v>
      </c>
      <c r="O22" s="159"/>
      <c r="P22" s="159" t="s">
        <v>209</v>
      </c>
      <c r="Q22" s="160" t="s">
        <v>209</v>
      </c>
      <c r="R22" s="161"/>
      <c r="S22" s="162" t="s">
        <v>209</v>
      </c>
      <c r="T22" s="161"/>
      <c r="U22" s="162" t="s">
        <v>209</v>
      </c>
      <c r="V22" s="163"/>
      <c r="W22" s="162" t="s">
        <v>209</v>
      </c>
      <c r="X22" s="159">
        <v>0</v>
      </c>
      <c r="Y22" s="159"/>
      <c r="Z22" s="162" t="s">
        <v>209</v>
      </c>
      <c r="AA22" s="172" t="s">
        <v>209</v>
      </c>
      <c r="AB22" s="165">
        <v>0</v>
      </c>
      <c r="AC22" s="166" t="s">
        <v>217</v>
      </c>
      <c r="AD22" s="167"/>
      <c r="AE22" s="162" t="s">
        <v>209</v>
      </c>
      <c r="AF22" s="167"/>
      <c r="AG22" s="162" t="s">
        <v>209</v>
      </c>
      <c r="AH22" s="171" t="s">
        <v>209</v>
      </c>
    </row>
    <row r="23" spans="1:34" ht="18" hidden="1" customHeight="1" x14ac:dyDescent="0.25">
      <c r="B23" s="155" t="s">
        <v>209</v>
      </c>
      <c r="C23" s="156"/>
      <c r="D23" s="156"/>
      <c r="E23" s="157"/>
      <c r="F23" s="157"/>
      <c r="G23" s="157"/>
      <c r="H23" s="157"/>
      <c r="I23" s="157">
        <v>0</v>
      </c>
      <c r="J23" s="157">
        <v>0</v>
      </c>
      <c r="K23" s="157"/>
      <c r="L23" s="157">
        <v>0</v>
      </c>
      <c r="M23" s="169"/>
      <c r="N23" s="169" t="s">
        <v>209</v>
      </c>
      <c r="O23" s="159"/>
      <c r="P23" s="159" t="s">
        <v>209</v>
      </c>
      <c r="Q23" s="160" t="s">
        <v>209</v>
      </c>
      <c r="R23" s="161"/>
      <c r="S23" s="162" t="s">
        <v>209</v>
      </c>
      <c r="T23" s="161"/>
      <c r="U23" s="162" t="s">
        <v>209</v>
      </c>
      <c r="V23" s="163"/>
      <c r="W23" s="162" t="s">
        <v>209</v>
      </c>
      <c r="X23" s="159">
        <v>0</v>
      </c>
      <c r="Y23" s="159"/>
      <c r="Z23" s="162" t="s">
        <v>209</v>
      </c>
      <c r="AA23" s="172" t="s">
        <v>209</v>
      </c>
      <c r="AB23" s="165">
        <v>0</v>
      </c>
      <c r="AC23" s="166" t="s">
        <v>217</v>
      </c>
      <c r="AD23" s="167"/>
      <c r="AE23" s="162" t="s">
        <v>209</v>
      </c>
      <c r="AF23" s="167"/>
      <c r="AG23" s="162" t="s">
        <v>209</v>
      </c>
      <c r="AH23" s="171" t="s">
        <v>209</v>
      </c>
    </row>
    <row r="24" spans="1:34" ht="18" hidden="1" customHeight="1" thickBot="1" x14ac:dyDescent="0.3">
      <c r="B24" s="173" t="s">
        <v>209</v>
      </c>
      <c r="C24" s="174"/>
      <c r="D24" s="174"/>
      <c r="E24" s="175"/>
      <c r="F24" s="175"/>
      <c r="G24" s="175"/>
      <c r="H24" s="175"/>
      <c r="I24" s="175">
        <v>0</v>
      </c>
      <c r="J24" s="175">
        <v>0</v>
      </c>
      <c r="K24" s="175"/>
      <c r="L24" s="175">
        <v>0</v>
      </c>
      <c r="M24" s="176"/>
      <c r="N24" s="176" t="s">
        <v>209</v>
      </c>
      <c r="O24" s="177"/>
      <c r="P24" s="177" t="s">
        <v>209</v>
      </c>
      <c r="Q24" s="178" t="s">
        <v>209</v>
      </c>
      <c r="R24" s="179"/>
      <c r="S24" s="162" t="s">
        <v>209</v>
      </c>
      <c r="T24" s="179"/>
      <c r="U24" s="180" t="s">
        <v>209</v>
      </c>
      <c r="V24" s="181"/>
      <c r="W24" s="180" t="s">
        <v>209</v>
      </c>
      <c r="X24" s="177">
        <v>0</v>
      </c>
      <c r="Y24" s="177"/>
      <c r="Z24" s="180" t="s">
        <v>209</v>
      </c>
      <c r="AA24" s="182" t="s">
        <v>209</v>
      </c>
      <c r="AB24" s="183">
        <v>0</v>
      </c>
      <c r="AC24" s="184" t="s">
        <v>217</v>
      </c>
      <c r="AD24" s="185"/>
      <c r="AE24" s="180" t="s">
        <v>209</v>
      </c>
      <c r="AF24" s="185"/>
      <c r="AG24" s="180" t="s">
        <v>209</v>
      </c>
      <c r="AH24" s="186" t="s">
        <v>209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7"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</mergeCells>
  <phoneticPr fontId="0" type="noConversion"/>
  <conditionalFormatting sqref="AA7:AA10 AB11 AB7:AB9 AC8:AC9 AB10:AC10 AH7:AH11 AI1:IX11 AB1:AH1 J16:J24 C12 C16:C24 AB12:AC24 X12:Z24 M12:R24 AD11:AG24 T12:T24">
    <cfRule type="cellIs" dxfId="9" priority="9035" stopIfTrue="1" operator="equal">
      <formula>"NO ADMISIBLE"</formula>
    </cfRule>
  </conditionalFormatting>
  <conditionalFormatting sqref="Y12 S12:S24 U12:W24 Z12:AA24 AE12:AE24 AG12:AH24">
    <cfRule type="cellIs" dxfId="8" priority="9036" stopIfTrue="1" operator="equal">
      <formula>"NO ADMISIBLE"</formula>
    </cfRule>
    <cfRule type="cellIs" dxfId="7" priority="9037" stopIfTrue="1" operator="equal">
      <formula>"ADMISIBLE"</formula>
    </cfRule>
  </conditionalFormatting>
  <conditionalFormatting sqref="AD12">
    <cfRule type="cellIs" dxfId="6" priority="7901" stopIfTrue="1" operator="equal">
      <formula>"NO ADMISIBLE"</formula>
    </cfRule>
    <cfRule type="cellIs" dxfId="5" priority="7902" stopIfTrue="1" operator="equal">
      <formula>"ADMISIBLE"</formula>
    </cfRule>
  </conditionalFormatting>
  <conditionalFormatting sqref="AF12">
    <cfRule type="cellIs" dxfId="4" priority="7896" stopIfTrue="1" operator="equal">
      <formula>"NO ADMISIBLE"</formula>
    </cfRule>
    <cfRule type="cellIs" dxfId="3" priority="7897" stopIfTrue="1" operator="equal">
      <formula>"ADMISIBLE"</formula>
    </cfRule>
  </conditionalFormatting>
  <conditionalFormatting sqref="D12 D16:D24">
    <cfRule type="cellIs" dxfId="2" priority="6044" stopIfTrue="1" operator="equal">
      <formula>"NO ADMISIBLE"</formula>
    </cfRule>
  </conditionalFormatting>
  <conditionalFormatting sqref="C13:C15 J13:J15">
    <cfRule type="cellIs" dxfId="1" priority="48" stopIfTrue="1" operator="equal">
      <formula>"NO ADMISIBLE"</formula>
    </cfRule>
  </conditionalFormatting>
  <conditionalFormatting sqref="D13:D15">
    <cfRule type="cellIs" dxfId="0" priority="47" stopIfTrue="1" operator="equal">
      <formula>"NO ADMISIBLE"</formula>
    </cfRule>
  </conditionalFormatting>
  <dataValidations count="1">
    <dataValidation type="list" allowBlank="1" showInputMessage="1" showErrorMessage="1" sqref="C12:D24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49" orientation="landscape" horizontalDpi="300" verticalDpi="300" r:id="rId2"/>
  <headerFooter alignWithMargins="0">
    <oddFooter>&amp;RElaboro: JJR
&amp;D</oddFooter>
  </headerFooter>
  <colBreaks count="1" manualBreakCount="1">
    <brk id="13" max="21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ColWidth="10.7109375" defaultRowHeight="12.75" outlineLevelRow="2" x14ac:dyDescent="0.2"/>
  <cols>
    <col min="1" max="1" width="19" customWidth="1"/>
    <col min="2" max="2" width="21.7109375" customWidth="1"/>
  </cols>
  <sheetData>
    <row r="1" spans="1:2" s="13" customFormat="1" ht="15.75" x14ac:dyDescent="0.25">
      <c r="A1" s="13" t="s">
        <v>7</v>
      </c>
    </row>
    <row r="3" spans="1:2" ht="38.25" x14ac:dyDescent="0.2">
      <c r="A3" s="14" t="s">
        <v>8</v>
      </c>
      <c r="B3" s="15" t="s">
        <v>9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114</v>
      </c>
      <c r="B5" s="20">
        <v>16097532669.306931</v>
      </c>
    </row>
    <row r="6" spans="1:2" s="21" customFormat="1" ht="13.5" outlineLevel="1" x14ac:dyDescent="0.2">
      <c r="A6" s="19" t="s">
        <v>115</v>
      </c>
      <c r="B6" s="20">
        <v>18724260670</v>
      </c>
    </row>
    <row r="7" spans="1:2" s="21" customFormat="1" ht="13.5" outlineLevel="1" x14ac:dyDescent="0.2">
      <c r="A7" s="19" t="s">
        <v>116</v>
      </c>
      <c r="B7" s="20">
        <v>15886461489</v>
      </c>
    </row>
    <row r="8" spans="1:2" s="21" customFormat="1" ht="13.5" outlineLevel="1" x14ac:dyDescent="0.2">
      <c r="A8" s="19" t="s">
        <v>117</v>
      </c>
      <c r="B8" s="20">
        <v>18533406621</v>
      </c>
    </row>
    <row r="9" spans="1:2" s="23" customFormat="1" ht="13.5" outlineLevel="1" x14ac:dyDescent="0.2">
      <c r="A9" s="19" t="s">
        <v>118</v>
      </c>
      <c r="B9" s="20">
        <v>14971945628</v>
      </c>
    </row>
    <row r="10" spans="1:2" s="23" customFormat="1" ht="13.5" outlineLevel="1" x14ac:dyDescent="0.2">
      <c r="A10" s="19" t="s">
        <v>119</v>
      </c>
      <c r="B10" s="20">
        <v>16484340849</v>
      </c>
    </row>
    <row r="11" spans="1:2" s="21" customFormat="1" ht="13.5" outlineLevel="1" x14ac:dyDescent="0.2">
      <c r="A11" s="19" t="s">
        <v>120</v>
      </c>
      <c r="B11" s="20">
        <v>16686919713.999998</v>
      </c>
    </row>
    <row r="12" spans="1:2" s="21" customFormat="1" ht="13.5" outlineLevel="1" x14ac:dyDescent="0.2">
      <c r="A12" s="19" t="s">
        <v>121</v>
      </c>
      <c r="B12" s="20">
        <v>11566305868</v>
      </c>
    </row>
    <row r="13" spans="1:2" s="21" customFormat="1" ht="13.5" outlineLevel="1" x14ac:dyDescent="0.2">
      <c r="A13" s="19" t="s">
        <v>122</v>
      </c>
      <c r="B13" s="20">
        <v>6300474910</v>
      </c>
    </row>
    <row r="14" spans="1:2" s="21" customFormat="1" ht="13.5" outlineLevel="1" x14ac:dyDescent="0.2">
      <c r="A14" s="19" t="s">
        <v>10</v>
      </c>
      <c r="B14" s="20">
        <v>1428162158.4158416</v>
      </c>
    </row>
    <row r="15" spans="1:2" s="21" customFormat="1" ht="13.5" outlineLevel="1" x14ac:dyDescent="0.2">
      <c r="A15" s="19" t="s">
        <v>11</v>
      </c>
      <c r="B15" s="20">
        <v>1292851961.3861387</v>
      </c>
    </row>
    <row r="16" spans="1:2" s="23" customFormat="1" ht="13.5" outlineLevel="1" x14ac:dyDescent="0.2">
      <c r="A16" s="19" t="s">
        <v>12</v>
      </c>
      <c r="B16" s="40">
        <v>14200237260</v>
      </c>
    </row>
    <row r="17" spans="1:2" s="23" customFormat="1" ht="13.5" outlineLevel="1" x14ac:dyDescent="0.2">
      <c r="A17" s="19" t="s">
        <v>13</v>
      </c>
      <c r="B17" s="20">
        <v>14388115033</v>
      </c>
    </row>
    <row r="18" spans="1:2" s="21" customFormat="1" ht="13.5" outlineLevel="1" x14ac:dyDescent="0.2">
      <c r="A18" s="19" t="s">
        <v>14</v>
      </c>
      <c r="B18" s="20">
        <v>7076050599</v>
      </c>
    </row>
    <row r="19" spans="1:2" s="21" customFormat="1" ht="13.5" outlineLevel="1" x14ac:dyDescent="0.2">
      <c r="A19" s="19" t="s">
        <v>15</v>
      </c>
      <c r="B19" s="20">
        <v>20893814942</v>
      </c>
    </row>
    <row r="20" spans="1:2" s="23" customFormat="1" ht="13.5" outlineLevel="1" x14ac:dyDescent="0.2">
      <c r="A20" s="19" t="s">
        <v>16</v>
      </c>
      <c r="B20" s="40">
        <v>8810989120</v>
      </c>
    </row>
    <row r="21" spans="1:2" s="21" customFormat="1" ht="13.5" outlineLevel="1" x14ac:dyDescent="0.2">
      <c r="A21" s="19" t="s">
        <v>17</v>
      </c>
      <c r="B21" s="20">
        <v>5818381842</v>
      </c>
    </row>
    <row r="22" spans="1:2" s="21" customFormat="1" ht="13.5" outlineLevel="1" x14ac:dyDescent="0.2">
      <c r="A22" s="19" t="s">
        <v>18</v>
      </c>
      <c r="B22" s="20">
        <v>9650261634</v>
      </c>
    </row>
    <row r="23" spans="1:2" s="21" customFormat="1" ht="13.5" outlineLevel="1" x14ac:dyDescent="0.2">
      <c r="A23" s="19" t="s">
        <v>19</v>
      </c>
      <c r="B23" s="20">
        <v>5385776414</v>
      </c>
    </row>
    <row r="24" spans="1:2" s="23" customFormat="1" ht="13.5" outlineLevel="1" x14ac:dyDescent="0.2">
      <c r="A24" s="19" t="s">
        <v>20</v>
      </c>
      <c r="B24" s="20">
        <v>5759505844</v>
      </c>
    </row>
    <row r="25" spans="1:2" s="23" customFormat="1" ht="13.5" outlineLevel="1" x14ac:dyDescent="0.2">
      <c r="A25" s="19" t="s">
        <v>21</v>
      </c>
      <c r="B25" s="20">
        <v>11365045650</v>
      </c>
    </row>
    <row r="26" spans="1:2" s="23" customFormat="1" ht="13.5" outlineLevel="1" x14ac:dyDescent="0.2">
      <c r="A26" s="19" t="s">
        <v>22</v>
      </c>
      <c r="B26" s="20">
        <v>15652530637</v>
      </c>
    </row>
    <row r="27" spans="1:2" s="23" customFormat="1" ht="13.5" outlineLevel="1" x14ac:dyDescent="0.2">
      <c r="A27" s="19" t="s">
        <v>23</v>
      </c>
      <c r="B27" s="20">
        <v>5772808797</v>
      </c>
    </row>
    <row r="28" spans="1:2" s="23" customFormat="1" ht="13.5" outlineLevel="1" x14ac:dyDescent="0.2">
      <c r="A28" s="19" t="s">
        <v>24</v>
      </c>
      <c r="B28" s="20">
        <v>7512106130</v>
      </c>
    </row>
    <row r="29" spans="1:2" s="23" customFormat="1" ht="13.5" outlineLevel="1" x14ac:dyDescent="0.2">
      <c r="A29" s="19" t="s">
        <v>25</v>
      </c>
      <c r="B29" s="20">
        <v>9347559589</v>
      </c>
    </row>
    <row r="30" spans="1:2" s="23" customFormat="1" ht="13.5" outlineLevel="1" x14ac:dyDescent="0.2">
      <c r="A30" s="19" t="s">
        <v>26</v>
      </c>
      <c r="B30" s="20">
        <v>19825977010</v>
      </c>
    </row>
    <row r="31" spans="1:2" s="23" customFormat="1" ht="13.5" outlineLevel="1" x14ac:dyDescent="0.2">
      <c r="A31" s="19" t="s">
        <v>27</v>
      </c>
      <c r="B31" s="20">
        <v>9200191515</v>
      </c>
    </row>
    <row r="32" spans="1:2" s="23" customFormat="1" ht="13.5" outlineLevel="1" x14ac:dyDescent="0.2">
      <c r="A32" s="19" t="s">
        <v>28</v>
      </c>
      <c r="B32" s="20">
        <v>18743806542</v>
      </c>
    </row>
    <row r="33" spans="1:2" s="23" customFormat="1" ht="13.5" outlineLevel="1" x14ac:dyDescent="0.2">
      <c r="A33" s="19" t="s">
        <v>29</v>
      </c>
      <c r="B33" s="20">
        <v>12488203547</v>
      </c>
    </row>
    <row r="34" spans="1:2" s="23" customFormat="1" ht="13.5" outlineLevel="1" x14ac:dyDescent="0.2">
      <c r="A34" s="19" t="s">
        <v>30</v>
      </c>
      <c r="B34" s="20">
        <v>12337277639</v>
      </c>
    </row>
    <row r="35" spans="1:2" s="23" customFormat="1" ht="13.5" outlineLevel="1" x14ac:dyDescent="0.2">
      <c r="A35" s="19" t="s">
        <v>31</v>
      </c>
      <c r="B35" s="20">
        <v>16198497482.999998</v>
      </c>
    </row>
    <row r="36" spans="1:2" s="23" customFormat="1" ht="13.5" outlineLevel="1" x14ac:dyDescent="0.2">
      <c r="A36" s="19" t="s">
        <v>32</v>
      </c>
      <c r="B36" s="20">
        <v>17764576319</v>
      </c>
    </row>
    <row r="37" spans="1:2" s="23" customFormat="1" ht="13.5" outlineLevel="1" x14ac:dyDescent="0.2">
      <c r="A37" s="19" t="s">
        <v>33</v>
      </c>
      <c r="B37" s="20">
        <v>22882731815</v>
      </c>
    </row>
    <row r="38" spans="1:2" s="23" customFormat="1" ht="13.5" outlineLevel="1" x14ac:dyDescent="0.2">
      <c r="A38" s="19" t="s">
        <v>34</v>
      </c>
      <c r="B38" s="20">
        <v>7383905477</v>
      </c>
    </row>
    <row r="39" spans="1:2" s="23" customFormat="1" ht="13.5" outlineLevel="1" x14ac:dyDescent="0.2">
      <c r="A39" s="19" t="s">
        <v>35</v>
      </c>
      <c r="B39" s="20">
        <v>12423743774</v>
      </c>
    </row>
    <row r="40" spans="1:2" s="23" customFormat="1" ht="13.5" outlineLevel="1" x14ac:dyDescent="0.2">
      <c r="A40" s="19" t="s">
        <v>36</v>
      </c>
      <c r="B40" s="20">
        <v>14187262851</v>
      </c>
    </row>
    <row r="41" spans="1:2" s="23" customFormat="1" ht="13.5" outlineLevel="1" x14ac:dyDescent="0.2">
      <c r="A41" s="19" t="s">
        <v>37</v>
      </c>
      <c r="B41" s="20">
        <v>9099377756</v>
      </c>
    </row>
    <row r="42" spans="1:2" s="23" customFormat="1" ht="13.5" outlineLevel="1" x14ac:dyDescent="0.2">
      <c r="A42" s="19" t="s">
        <v>38</v>
      </c>
      <c r="B42" s="20">
        <v>7416098511</v>
      </c>
    </row>
    <row r="43" spans="1:2" s="23" customFormat="1" ht="13.5" outlineLevel="1" x14ac:dyDescent="0.2">
      <c r="A43" s="19" t="s">
        <v>39</v>
      </c>
      <c r="B43" s="20">
        <v>16654736652</v>
      </c>
    </row>
    <row r="44" spans="1:2" s="23" customFormat="1" ht="13.5" outlineLevel="1" x14ac:dyDescent="0.2">
      <c r="A44" s="19" t="s">
        <v>40</v>
      </c>
      <c r="B44" s="20">
        <v>12006016561</v>
      </c>
    </row>
    <row r="45" spans="1:2" s="23" customFormat="1" ht="13.5" outlineLevel="1" x14ac:dyDescent="0.2">
      <c r="A45" s="19" t="s">
        <v>41</v>
      </c>
      <c r="B45" s="20">
        <v>14602426835</v>
      </c>
    </row>
    <row r="46" spans="1:2" s="23" customFormat="1" ht="13.5" outlineLevel="1" x14ac:dyDescent="0.2">
      <c r="A46" s="19" t="s">
        <v>42</v>
      </c>
      <c r="B46" s="20">
        <v>16600395825</v>
      </c>
    </row>
    <row r="47" spans="1:2" s="23" customFormat="1" ht="13.5" outlineLevel="1" x14ac:dyDescent="0.2">
      <c r="A47" s="19" t="s">
        <v>43</v>
      </c>
      <c r="B47" s="20">
        <v>9490692823</v>
      </c>
    </row>
    <row r="48" spans="1:2" s="23" customFormat="1" ht="13.5" outlineLevel="1" x14ac:dyDescent="0.2">
      <c r="A48" s="19" t="s">
        <v>44</v>
      </c>
      <c r="B48" s="20">
        <v>14966356774</v>
      </c>
    </row>
    <row r="49" spans="1:2" s="23" customFormat="1" ht="13.5" outlineLevel="1" x14ac:dyDescent="0.2">
      <c r="A49" s="19" t="s">
        <v>45</v>
      </c>
      <c r="B49" s="20">
        <v>16628059484</v>
      </c>
    </row>
    <row r="50" spans="1:2" s="23" customFormat="1" ht="13.5" outlineLevel="1" x14ac:dyDescent="0.2">
      <c r="A50" s="19" t="s">
        <v>46</v>
      </c>
      <c r="B50" s="20">
        <v>11545020876</v>
      </c>
    </row>
    <row r="51" spans="1:2" s="23" customFormat="1" ht="13.5" outlineLevel="1" x14ac:dyDescent="0.2">
      <c r="A51" s="19" t="s">
        <v>47</v>
      </c>
      <c r="B51" s="20">
        <v>11069859631</v>
      </c>
    </row>
    <row r="52" spans="1:2" s="23" customFormat="1" ht="13.5" outlineLevel="1" x14ac:dyDescent="0.2">
      <c r="A52" s="19" t="s">
        <v>48</v>
      </c>
      <c r="B52" s="20">
        <v>16462254401</v>
      </c>
    </row>
    <row r="53" spans="1:2" s="23" customFormat="1" ht="13.5" outlineLevel="1" x14ac:dyDescent="0.2">
      <c r="A53" s="19" t="s">
        <v>49</v>
      </c>
      <c r="B53" s="20">
        <v>29122451003</v>
      </c>
    </row>
    <row r="54" spans="1:2" s="23" customFormat="1" ht="13.5" outlineLevel="1" x14ac:dyDescent="0.2">
      <c r="A54" s="19" t="s">
        <v>50</v>
      </c>
      <c r="B54" s="20">
        <v>19110837484</v>
      </c>
    </row>
    <row r="55" spans="1:2" s="23" customFormat="1" ht="13.5" outlineLevel="1" x14ac:dyDescent="0.2">
      <c r="A55" s="19" t="s">
        <v>51</v>
      </c>
      <c r="B55" s="20">
        <v>14355039068</v>
      </c>
    </row>
    <row r="56" spans="1:2" s="23" customFormat="1" ht="13.5" outlineLevel="1" x14ac:dyDescent="0.2">
      <c r="A56" s="19" t="s">
        <v>52</v>
      </c>
      <c r="B56" s="20">
        <v>10742553232</v>
      </c>
    </row>
    <row r="57" spans="1:2" s="23" customFormat="1" ht="13.5" outlineLevel="1" x14ac:dyDescent="0.2">
      <c r="A57" s="19" t="s">
        <v>53</v>
      </c>
      <c r="B57" s="20">
        <v>12944688820</v>
      </c>
    </row>
    <row r="58" spans="1:2" s="23" customFormat="1" ht="13.5" outlineLevel="1" x14ac:dyDescent="0.2">
      <c r="A58" s="19" t="s">
        <v>54</v>
      </c>
      <c r="B58" s="20">
        <v>11689433662</v>
      </c>
    </row>
    <row r="59" spans="1:2" s="23" customFormat="1" ht="13.5" outlineLevel="1" x14ac:dyDescent="0.2">
      <c r="A59" s="19" t="s">
        <v>55</v>
      </c>
      <c r="B59" s="20">
        <v>11397659254</v>
      </c>
    </row>
    <row r="60" spans="1:2" s="23" customFormat="1" ht="13.5" outlineLevel="1" x14ac:dyDescent="0.2">
      <c r="A60" s="19" t="s">
        <v>56</v>
      </c>
      <c r="B60" s="20">
        <v>16236395384</v>
      </c>
    </row>
    <row r="61" spans="1:2" s="23" customFormat="1" ht="13.5" outlineLevel="1" x14ac:dyDescent="0.2">
      <c r="A61" s="19" t="s">
        <v>57</v>
      </c>
      <c r="B61" s="20">
        <v>6151462908.9075203</v>
      </c>
    </row>
    <row r="62" spans="1:2" s="23" customFormat="1" ht="13.5" outlineLevel="1" x14ac:dyDescent="0.2">
      <c r="A62" s="19" t="s">
        <v>58</v>
      </c>
      <c r="B62" s="20">
        <v>24188206629</v>
      </c>
    </row>
    <row r="63" spans="1:2" s="23" customFormat="1" ht="13.5" outlineLevel="1" x14ac:dyDescent="0.2">
      <c r="A63" s="19" t="s">
        <v>59</v>
      </c>
      <c r="B63" s="20">
        <v>22229863427</v>
      </c>
    </row>
    <row r="64" spans="1:2" s="23" customFormat="1" ht="13.5" outlineLevel="1" x14ac:dyDescent="0.2">
      <c r="A64" s="19" t="s">
        <v>60</v>
      </c>
      <c r="B64" s="20">
        <v>23200278421</v>
      </c>
    </row>
    <row r="65" spans="1:2" s="23" customFormat="1" ht="13.5" outlineLevel="1" x14ac:dyDescent="0.2">
      <c r="A65" s="19" t="s">
        <v>61</v>
      </c>
      <c r="B65" s="20">
        <v>33729146012</v>
      </c>
    </row>
    <row r="66" spans="1:2" s="23" customFormat="1" ht="13.5" outlineLevel="1" x14ac:dyDescent="0.2">
      <c r="A66" s="19" t="s">
        <v>62</v>
      </c>
      <c r="B66" s="20">
        <v>25741331764</v>
      </c>
    </row>
    <row r="67" spans="1:2" s="23" customFormat="1" ht="13.5" outlineLevel="1" x14ac:dyDescent="0.2">
      <c r="A67" s="19" t="s">
        <v>63</v>
      </c>
      <c r="B67" s="20">
        <v>10895316694.06304</v>
      </c>
    </row>
    <row r="68" spans="1:2" s="23" customFormat="1" ht="13.5" outlineLevel="1" x14ac:dyDescent="0.2">
      <c r="A68" s="19" t="s">
        <v>64</v>
      </c>
      <c r="B68" s="20">
        <v>15574902572</v>
      </c>
    </row>
    <row r="69" spans="1:2" s="22" customFormat="1" ht="13.5" outlineLevel="1" x14ac:dyDescent="0.2">
      <c r="A69" s="19" t="s">
        <v>65</v>
      </c>
      <c r="B69" s="20">
        <v>11085498362</v>
      </c>
    </row>
    <row r="70" spans="1:2" s="23" customFormat="1" ht="13.5" outlineLevel="1" x14ac:dyDescent="0.2">
      <c r="A70" s="19" t="s">
        <v>66</v>
      </c>
      <c r="B70" s="20">
        <v>15569378930</v>
      </c>
    </row>
    <row r="71" spans="1:2" s="23" customFormat="1" ht="13.5" outlineLevel="1" x14ac:dyDescent="0.2">
      <c r="A71" s="19" t="s">
        <v>67</v>
      </c>
      <c r="B71" s="20">
        <v>19872456988.21376</v>
      </c>
    </row>
    <row r="72" spans="1:2" s="23" customFormat="1" ht="13.5" outlineLevel="1" x14ac:dyDescent="0.2">
      <c r="A72" s="19" t="s">
        <v>68</v>
      </c>
      <c r="B72" s="20">
        <v>9279916346</v>
      </c>
    </row>
    <row r="73" spans="1:2" s="23" customFormat="1" ht="13.5" outlineLevel="1" x14ac:dyDescent="0.2">
      <c r="A73" s="19" t="s">
        <v>69</v>
      </c>
      <c r="B73" s="20">
        <v>11879598172</v>
      </c>
    </row>
    <row r="74" spans="1:2" s="23" customFormat="1" ht="13.5" outlineLevel="1" x14ac:dyDescent="0.2">
      <c r="A74" s="19" t="s">
        <v>70</v>
      </c>
      <c r="B74" s="20">
        <v>14944234555</v>
      </c>
    </row>
    <row r="75" spans="1:2" s="23" customFormat="1" ht="13.5" outlineLevel="1" x14ac:dyDescent="0.2">
      <c r="A75" s="19" t="s">
        <v>71</v>
      </c>
      <c r="B75" s="20">
        <v>8486287813</v>
      </c>
    </row>
    <row r="76" spans="1:2" s="23" customFormat="1" ht="13.5" outlineLevel="1" x14ac:dyDescent="0.2">
      <c r="A76" s="19" t="s">
        <v>72</v>
      </c>
      <c r="B76" s="20">
        <v>7048832262</v>
      </c>
    </row>
    <row r="77" spans="1:2" s="23" customFormat="1" ht="13.5" outlineLevel="1" x14ac:dyDescent="0.2">
      <c r="A77" s="19" t="s">
        <v>73</v>
      </c>
      <c r="B77" s="20">
        <v>5348779190</v>
      </c>
    </row>
    <row r="78" spans="1:2" s="21" customFormat="1" ht="13.5" outlineLevel="1" x14ac:dyDescent="0.2">
      <c r="A78" s="19" t="s">
        <v>74</v>
      </c>
      <c r="B78" s="20">
        <v>5466387046</v>
      </c>
    </row>
    <row r="79" spans="1:2" s="21" customFormat="1" ht="13.5" outlineLevel="1" x14ac:dyDescent="0.2">
      <c r="A79" s="19" t="s">
        <v>75</v>
      </c>
      <c r="B79" s="20">
        <v>16518448889</v>
      </c>
    </row>
    <row r="80" spans="1:2" s="21" customFormat="1" ht="13.5" outlineLevel="1" x14ac:dyDescent="0.2">
      <c r="A80" s="19" t="s">
        <v>76</v>
      </c>
      <c r="B80" s="20">
        <v>8675202615</v>
      </c>
    </row>
    <row r="81" spans="1:2" s="21" customFormat="1" ht="13.5" outlineLevel="1" x14ac:dyDescent="0.2">
      <c r="A81" s="19" t="s">
        <v>77</v>
      </c>
      <c r="B81" s="20">
        <v>16760013498</v>
      </c>
    </row>
    <row r="82" spans="1:2" s="23" customFormat="1" ht="13.5" outlineLevel="1" x14ac:dyDescent="0.2">
      <c r="A82" s="19" t="s">
        <v>78</v>
      </c>
      <c r="B82" s="20">
        <v>12438755743</v>
      </c>
    </row>
    <row r="83" spans="1:2" s="21" customFormat="1" ht="13.5" outlineLevel="1" x14ac:dyDescent="0.2">
      <c r="A83" s="19" t="s">
        <v>79</v>
      </c>
      <c r="B83" s="20">
        <v>14593425402</v>
      </c>
    </row>
    <row r="84" spans="1:2" s="21" customFormat="1" ht="13.5" outlineLevel="1" x14ac:dyDescent="0.2">
      <c r="A84" s="19" t="s">
        <v>80</v>
      </c>
      <c r="B84" s="20">
        <v>6689468251</v>
      </c>
    </row>
    <row r="85" spans="1:2" s="21" customFormat="1" ht="13.5" outlineLevel="1" x14ac:dyDescent="0.2">
      <c r="A85" s="19" t="s">
        <v>81</v>
      </c>
      <c r="B85" s="20">
        <v>8186369892</v>
      </c>
    </row>
    <row r="86" spans="1:2" s="21" customFormat="1" ht="13.5" outlineLevel="1" x14ac:dyDescent="0.2">
      <c r="A86" s="19" t="s">
        <v>82</v>
      </c>
      <c r="B86" s="20">
        <v>28561249598</v>
      </c>
    </row>
    <row r="87" spans="1:2" s="21" customFormat="1" ht="13.5" outlineLevel="1" x14ac:dyDescent="0.2">
      <c r="A87" s="19" t="s">
        <v>83</v>
      </c>
      <c r="B87" s="20">
        <v>34980509996</v>
      </c>
    </row>
    <row r="88" spans="1:2" s="21" customFormat="1" ht="13.5" outlineLevel="1" x14ac:dyDescent="0.2">
      <c r="A88" s="19" t="s">
        <v>84</v>
      </c>
      <c r="B88" s="20">
        <v>6950846586</v>
      </c>
    </row>
    <row r="89" spans="1:2" s="21" customFormat="1" ht="13.5" outlineLevel="1" x14ac:dyDescent="0.2">
      <c r="A89" s="19" t="s">
        <v>85</v>
      </c>
      <c r="B89" s="20">
        <v>11116163961</v>
      </c>
    </row>
    <row r="90" spans="1:2" s="21" customFormat="1" ht="13.5" outlineLevel="1" x14ac:dyDescent="0.2">
      <c r="A90" s="19" t="s">
        <v>86</v>
      </c>
      <c r="B90" s="20">
        <v>21274070645</v>
      </c>
    </row>
    <row r="91" spans="1:2" s="21" customFormat="1" ht="13.5" outlineLevel="1" x14ac:dyDescent="0.2">
      <c r="A91" s="19" t="s">
        <v>87</v>
      </c>
      <c r="B91" s="20">
        <v>2826770201</v>
      </c>
    </row>
    <row r="92" spans="1:2" s="21" customFormat="1" ht="13.5" outlineLevel="1" x14ac:dyDescent="0.2">
      <c r="A92" s="19" t="s">
        <v>88</v>
      </c>
      <c r="B92" s="20">
        <v>4775546619</v>
      </c>
    </row>
    <row r="93" spans="1:2" s="21" customFormat="1" ht="13.5" outlineLevel="1" x14ac:dyDescent="0.2">
      <c r="A93" s="19" t="s">
        <v>89</v>
      </c>
      <c r="B93" s="20">
        <v>23755514236</v>
      </c>
    </row>
    <row r="94" spans="1:2" s="21" customFormat="1" ht="13.5" outlineLevel="1" x14ac:dyDescent="0.2">
      <c r="A94" s="19" t="s">
        <v>90</v>
      </c>
      <c r="B94" s="20">
        <v>22463613073</v>
      </c>
    </row>
    <row r="95" spans="1:2" s="21" customFormat="1" ht="13.5" outlineLevel="1" x14ac:dyDescent="0.2">
      <c r="A95" s="19" t="s">
        <v>91</v>
      </c>
      <c r="B95" s="20">
        <v>20949816946</v>
      </c>
    </row>
    <row r="96" spans="1:2" s="21" customFormat="1" ht="13.5" outlineLevel="1" x14ac:dyDescent="0.2">
      <c r="A96" s="19" t="s">
        <v>92</v>
      </c>
      <c r="B96" s="20">
        <v>14104036918</v>
      </c>
    </row>
    <row r="97" spans="1:2" s="21" customFormat="1" ht="13.5" outlineLevel="1" x14ac:dyDescent="0.2">
      <c r="A97" s="19" t="s">
        <v>93</v>
      </c>
      <c r="B97" s="20">
        <v>1396272140.5940592</v>
      </c>
    </row>
    <row r="98" spans="1:2" s="21" customFormat="1" ht="13.5" outlineLevel="1" x14ac:dyDescent="0.2">
      <c r="A98" s="19" t="s">
        <v>94</v>
      </c>
      <c r="B98" s="20">
        <v>1211346171.2871287</v>
      </c>
    </row>
    <row r="99" spans="1:2" s="21" customFormat="1" ht="13.5" outlineLevel="1" x14ac:dyDescent="0.2">
      <c r="A99" s="19" t="s">
        <v>95</v>
      </c>
      <c r="B99" s="20">
        <v>1239693623.7623763</v>
      </c>
    </row>
    <row r="100" spans="1:2" s="21" customFormat="1" ht="13.5" outlineLevel="1" x14ac:dyDescent="0.2">
      <c r="A100" s="19" t="s">
        <v>96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"/>
  <sheetViews>
    <sheetView view="pageBreakPreview" zoomScale="60" zoomScaleNormal="100" workbookViewId="0">
      <selection activeCell="J47" sqref="J47"/>
    </sheetView>
  </sheetViews>
  <sheetFormatPr baseColWidth="10" defaultColWidth="11.42578125" defaultRowHeight="18" customHeight="1" x14ac:dyDescent="0.2"/>
  <cols>
    <col min="1" max="1" width="11.42578125" style="72"/>
    <col min="2" max="5" width="11.42578125" style="71"/>
    <col min="6" max="9" width="11.42578125" style="73"/>
    <col min="10" max="12" width="11.42578125" style="74"/>
    <col min="13" max="26" width="11.42578125" style="75"/>
    <col min="27" max="27" width="11.42578125" style="73"/>
    <col min="28" max="29" width="11.42578125" style="71"/>
    <col min="30" max="30" width="11.42578125" style="76"/>
    <col min="31" max="31" width="11.42578125" style="71"/>
    <col min="32" max="32" width="11.42578125" style="76"/>
    <col min="33" max="16384" width="11.42578125" style="71"/>
  </cols>
  <sheetData/>
  <pageMargins left="0.7" right="0.7" top="0.75" bottom="0.75" header="0.3" footer="0.3"/>
  <pageSetup scale="30" orientation="landscape" r:id="rId1"/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11</vt:i4>
      </vt:variant>
    </vt:vector>
  </HeadingPairs>
  <TitlesOfParts>
    <vt:vector size="17" baseType="lpstr">
      <vt:lpstr>Verificaciones</vt:lpstr>
      <vt:lpstr>POA</vt:lpstr>
      <vt:lpstr>Cap. Residual</vt:lpstr>
      <vt:lpstr>Cap. Financ. y Organiz.</vt:lpstr>
      <vt:lpstr>PO</vt:lpstr>
      <vt:lpstr>Hoja1</vt:lpstr>
      <vt:lpstr>AnticipoM1</vt:lpstr>
      <vt:lpstr>AnticipoM2</vt:lpstr>
      <vt:lpstr>AnticipoM3</vt:lpstr>
      <vt:lpstr>AnticipoM4</vt:lpstr>
      <vt:lpstr>'Cap. Financ. y Organiz.'!Área_de_impresión</vt:lpstr>
      <vt:lpstr>'Cap. Residual'!Área_de_impresión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asistente.gerencia</cp:lastModifiedBy>
  <cp:lastPrinted>2022-10-24T14:46:57Z</cp:lastPrinted>
  <dcterms:created xsi:type="dcterms:W3CDTF">2005-03-19T14:11:58Z</dcterms:created>
  <dcterms:modified xsi:type="dcterms:W3CDTF">2022-10-24T14:48:06Z</dcterms:modified>
</cp:coreProperties>
</file>