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defaultThemeVersion="166925"/>
  <mc:AlternateContent xmlns:mc="http://schemas.openxmlformats.org/markup-compatibility/2006">
    <mc:Choice Requires="x15">
      <x15ac:absPath xmlns:x15ac="http://schemas.microsoft.com/office/spreadsheetml/2010/11/ac" url="https://sena4-my.sharepoint.com/personal/palopeza_sena_edu_co/Documents/2022 - SENA CFC/MINIMA CUANTIA/29. Compra_de_materiales_SENNOVA/"/>
    </mc:Choice>
  </mc:AlternateContent>
  <xr:revisionPtr revIDLastSave="1" documentId="13_ncr:1_{03FBD8F4-37AA-4CC3-A9CF-FAEB205E243B}" xr6:coauthVersionLast="47" xr6:coauthVersionMax="47" xr10:uidLastSave="{80F10A22-1E2C-A94B-A16D-658238D1275D}"/>
  <bookViews>
    <workbookView xWindow="0" yWindow="0" windowWidth="28800" windowHeight="18000"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24" i="1" l="1"/>
  <c r="O24" i="1"/>
  <c r="P7" i="1"/>
  <c r="M7" i="1"/>
  <c r="N7" i="1" s="1"/>
  <c r="O7" i="1" s="1"/>
  <c r="I7" i="1"/>
  <c r="Q7" i="1" s="1"/>
  <c r="J7" i="1" l="1"/>
  <c r="K7" i="1" s="1"/>
  <c r="R7" i="1"/>
  <c r="S7" i="1" s="1"/>
  <c r="F20" i="2" l="1"/>
  <c r="D20" i="2"/>
  <c r="G20" i="2"/>
  <c r="G19" i="2"/>
  <c r="G10" i="2"/>
  <c r="G5" i="2"/>
  <c r="P8" i="1"/>
  <c r="P9" i="1"/>
  <c r="P10" i="1"/>
  <c r="P11" i="1"/>
  <c r="P12" i="1"/>
  <c r="P13" i="1"/>
  <c r="P14" i="1"/>
  <c r="P15" i="1"/>
  <c r="P16" i="1"/>
  <c r="P17" i="1"/>
  <c r="P18" i="1"/>
  <c r="P19" i="1"/>
  <c r="P20" i="1"/>
  <c r="P21" i="1"/>
  <c r="P22" i="1"/>
  <c r="P23" i="1"/>
  <c r="P6" i="1"/>
  <c r="M8" i="1"/>
  <c r="N8" i="1" s="1"/>
  <c r="O8" i="1" s="1"/>
  <c r="M9" i="1"/>
  <c r="N9" i="1" s="1"/>
  <c r="O9" i="1" s="1"/>
  <c r="M10" i="1"/>
  <c r="N10" i="1" s="1"/>
  <c r="O10" i="1" s="1"/>
  <c r="M11" i="1"/>
  <c r="N11" i="1" s="1"/>
  <c r="O11" i="1" s="1"/>
  <c r="M12" i="1"/>
  <c r="N12" i="1" s="1"/>
  <c r="O12" i="1" s="1"/>
  <c r="M13" i="1"/>
  <c r="N13" i="1" s="1"/>
  <c r="O13" i="1" s="1"/>
  <c r="M14" i="1"/>
  <c r="N14" i="1" s="1"/>
  <c r="O14" i="1" s="1"/>
  <c r="M15" i="1"/>
  <c r="N15" i="1" s="1"/>
  <c r="O15" i="1" s="1"/>
  <c r="M16" i="1"/>
  <c r="N16" i="1" s="1"/>
  <c r="O16" i="1" s="1"/>
  <c r="M17" i="1"/>
  <c r="N17" i="1" s="1"/>
  <c r="O17" i="1" s="1"/>
  <c r="M18" i="1"/>
  <c r="N18" i="1" s="1"/>
  <c r="O18" i="1" s="1"/>
  <c r="M19" i="1"/>
  <c r="N19" i="1" s="1"/>
  <c r="O19" i="1" s="1"/>
  <c r="M20" i="1"/>
  <c r="N20" i="1" s="1"/>
  <c r="O20" i="1" s="1"/>
  <c r="M21" i="1"/>
  <c r="N21" i="1" s="1"/>
  <c r="O21" i="1" s="1"/>
  <c r="M22" i="1"/>
  <c r="N22" i="1" s="1"/>
  <c r="O22" i="1" s="1"/>
  <c r="M23" i="1"/>
  <c r="M6" i="1"/>
  <c r="N6" i="1" s="1"/>
  <c r="O6" i="1" s="1"/>
  <c r="I8" i="1"/>
  <c r="J8" i="1" s="1"/>
  <c r="K8" i="1" s="1"/>
  <c r="I9" i="1"/>
  <c r="J9" i="1" s="1"/>
  <c r="K9" i="1" s="1"/>
  <c r="I10" i="1"/>
  <c r="J10" i="1" s="1"/>
  <c r="K10" i="1" s="1"/>
  <c r="I11" i="1"/>
  <c r="J11" i="1" s="1"/>
  <c r="K11" i="1" s="1"/>
  <c r="I12" i="1"/>
  <c r="J12" i="1" s="1"/>
  <c r="K12" i="1" s="1"/>
  <c r="I13" i="1"/>
  <c r="J13" i="1" s="1"/>
  <c r="K13" i="1" s="1"/>
  <c r="I14" i="1"/>
  <c r="J14" i="1" s="1"/>
  <c r="K14" i="1" s="1"/>
  <c r="I15" i="1"/>
  <c r="J15" i="1" s="1"/>
  <c r="K15" i="1" s="1"/>
  <c r="I16" i="1"/>
  <c r="J16" i="1" s="1"/>
  <c r="K16" i="1" s="1"/>
  <c r="I17" i="1"/>
  <c r="J17" i="1" s="1"/>
  <c r="K17" i="1" s="1"/>
  <c r="I18" i="1"/>
  <c r="J18" i="1" s="1"/>
  <c r="K18" i="1" s="1"/>
  <c r="I19" i="1"/>
  <c r="J19" i="1" s="1"/>
  <c r="K19" i="1" s="1"/>
  <c r="I20" i="1"/>
  <c r="J20" i="1" s="1"/>
  <c r="K20" i="1" s="1"/>
  <c r="I21" i="1"/>
  <c r="J21" i="1" s="1"/>
  <c r="K21" i="1" s="1"/>
  <c r="I22" i="1"/>
  <c r="J22" i="1" s="1"/>
  <c r="K22" i="1" s="1"/>
  <c r="I23" i="1"/>
  <c r="J23" i="1" s="1"/>
  <c r="I6" i="1"/>
  <c r="J6" i="1" s="1"/>
  <c r="K6" i="1" s="1"/>
  <c r="Q23" i="1" l="1"/>
  <c r="R23" i="1" s="1"/>
  <c r="S23" i="1" s="1"/>
  <c r="Q15" i="1"/>
  <c r="R15" i="1" s="1"/>
  <c r="S15" i="1" s="1"/>
  <c r="Q22" i="1"/>
  <c r="R22" i="1" s="1"/>
  <c r="S22" i="1" s="1"/>
  <c r="Q14" i="1"/>
  <c r="R14" i="1" s="1"/>
  <c r="S14" i="1" s="1"/>
  <c r="N23" i="1"/>
  <c r="O23" i="1" s="1"/>
  <c r="Q21" i="1"/>
  <c r="R21" i="1" s="1"/>
  <c r="S21" i="1" s="1"/>
  <c r="Q13" i="1"/>
  <c r="R13" i="1" s="1"/>
  <c r="S13" i="1" s="1"/>
  <c r="Q20" i="1"/>
  <c r="R20" i="1" s="1"/>
  <c r="S20" i="1" s="1"/>
  <c r="Q12" i="1"/>
  <c r="R12" i="1" s="1"/>
  <c r="S12" i="1" s="1"/>
  <c r="Q19" i="1"/>
  <c r="R19" i="1" s="1"/>
  <c r="S19" i="1" s="1"/>
  <c r="Q11" i="1"/>
  <c r="R11" i="1" s="1"/>
  <c r="S11" i="1" s="1"/>
  <c r="Q18" i="1"/>
  <c r="R18" i="1" s="1"/>
  <c r="S18" i="1" s="1"/>
  <c r="Q10" i="1"/>
  <c r="R10" i="1" s="1"/>
  <c r="S10" i="1" s="1"/>
  <c r="Q6" i="1"/>
  <c r="R6" i="1" s="1"/>
  <c r="S6" i="1" s="1"/>
  <c r="Q17" i="1"/>
  <c r="R17" i="1" s="1"/>
  <c r="S17" i="1" s="1"/>
  <c r="Q9" i="1"/>
  <c r="R9" i="1" s="1"/>
  <c r="S9" i="1" s="1"/>
  <c r="Q16" i="1"/>
  <c r="R16" i="1" s="1"/>
  <c r="S16" i="1" s="1"/>
  <c r="Q8" i="1"/>
  <c r="R8" i="1" s="1"/>
  <c r="S8" i="1" s="1"/>
  <c r="K23" i="1"/>
  <c r="S24" i="1" l="1"/>
</calcChain>
</file>

<file path=xl/sharedStrings.xml><?xml version="1.0" encoding="utf-8"?>
<sst xmlns="http://schemas.openxmlformats.org/spreadsheetml/2006/main" count="78" uniqueCount="61">
  <si>
    <t>ITEM</t>
  </si>
  <si>
    <t>NOMBRE DEL ELEMENTO DE  CONSUMO Y/O DEVOLUTIVOS</t>
  </si>
  <si>
    <t>DESCRIPCIÓN COMPLETA DEL ELEMENTO DE  CONSUMO Y/O DEVOLUTIVOS</t>
  </si>
  <si>
    <t>UNIDAD DE MEDIDA</t>
  </si>
  <si>
    <t>CANTIDAD REQUERIDA</t>
  </si>
  <si>
    <t>Unidad</t>
  </si>
  <si>
    <t>VALOR TOTAL</t>
  </si>
  <si>
    <t>CÓDIGO ORIONS</t>
  </si>
  <si>
    <t>CÓDIGO UNSPSC</t>
  </si>
  <si>
    <t>Paquete</t>
  </si>
  <si>
    <t>ACETONITRILO HPLC x4 L, para cromatografia de liquidos de alta eficiencia.</t>
  </si>
  <si>
    <t xml:space="preserve">METANOL HPLC x4 L &gt;= 99.9%, para cromatografia de liquidos de alta eficiencia </t>
  </si>
  <si>
    <t xml:space="preserve">Alcohol Etílico 75% x 4 Litros.
Desinfección de áreas y superficies. Grado analítico e industrial, producto controlado. X 4L.
</t>
  </si>
  <si>
    <t>Kits viales 9-425 para cromatografía Paq x 100. 
Los viales de 9-425 de amplia apertura se pueden utilizar en todos los inyectores automáticos habituales.</t>
  </si>
  <si>
    <t>Puntas (tips) para micropipetas, bolsa (x1.000 u). 5 - 10 µL.
Fabricadas en polipropileno de elevada pureza y sin cadmio. Poseen alta transparencia y un optimo grado hidrorepelente para reducir un mínimo la retención de líquidos en las paredes internas.</t>
  </si>
  <si>
    <t>Puntas (tips) para micropipetas, bolsa (x1000 u.). 2 -200 µL.
Fabricadas en polipropileno de elevada pureza y sin cadmio. Poseen alta transparencia y un optimo grado hidrorepelente para reducir un mínimo la retención de líquidos en las paredes internas.</t>
  </si>
  <si>
    <t>Puntas (tips) para micropipetas, bolsa (x500 u.) 100 - 1000 µL. 
Fabricadas en polipropileno de elevada pureza y sin cadmio. Poseen alta transparencia y un optimo grado hidrorepelente para reducir un mínimo la retención de líquidos en las paredes internas.</t>
  </si>
  <si>
    <t>GR 4 24CM 100/PK Restricción: PAPEL CUALITATIVO
Paquete por 100 unidades, papel filtro utilizado en procesos que requieren análisis cualitativos. Fabricado a partir de linters de algodón de alta calidad tratados para lograr un contenido mínimo de celulosa alfa del 98%. Los precipitados analíticos típicos incluyen sulfato de bario, ácido metastánico y carbonato de calcio finamente precipitado.</t>
  </si>
  <si>
    <t>Filtros de jeringa de 13 mm de diámetro, tamaño de poro 0,45 micras en PVDF x50 unidades.
Filtros de jeringa con altas velocidades de flujo y baja unión a proteínas. Caudales superiores y rendimientos más altos que los dispositivos de la competencia.</t>
  </si>
  <si>
    <t>25 mm de diámetro, membrana de ésteres mixtos de celulosa (MCE), hidrofílico, blanco, x 100 discos
Material a base de membrana de ésteres de celulosa mixta (MCE) filtro simple filtro blanco Nivel de calidad: 400 Agencia de acuerdo con AS D4898 esterilidad no estéril característica hidrofílico parámetro Caudal de aire de 4 L/min-cm2 Caudal de agua de 60 mL/min-cm2 75 °C máx. temperatura. diám. del filtro 25 milímetros grosor 150 μm extraíbles gravimétricos 2.5% índice de refracción n/D 1,51 matriz, tamaño de poro de 0,45 μm 79 % porosidad capacidad, capacidad de adsorción de 160 μg/cm2 (insulina) punto de burbuja ≥1,8 bar, aire con agua a 23 °C enviado en ambiente.</t>
  </si>
  <si>
    <t>Barras de agitación magnéticas, cilíndricas, PTFE
Fabricado en PTFE. Las barras agitadoras magnéticas de PTFE, de forma cilíndrica, son adecuadas para aplicaciones universales. La superficie lisa y redondeada proporciona una acción de agitación eficaz. dimenciones 
15 mm x Ø 45 mm</t>
  </si>
  <si>
    <t>Frasco</t>
  </si>
  <si>
    <t xml:space="preserve">Frasco </t>
  </si>
  <si>
    <t>Bolsa</t>
  </si>
  <si>
    <t xml:space="preserve"> Electrodo serigrafiado de Carbono</t>
  </si>
  <si>
    <t xml:space="preserve">Potentiostato de sensado inteligente </t>
  </si>
  <si>
    <t>Columnas de inmunoafinidad para detección de ocratoxina A</t>
  </si>
  <si>
    <t xml:space="preserve">
HPLC-OTA
Ocratoxina A
</t>
  </si>
  <si>
    <t>ACETONITRILO HPLC</t>
  </si>
  <si>
    <t xml:space="preserve">METANOL HPLC </t>
  </si>
  <si>
    <t>Alcohol Etílico 75% x 4 Litros.</t>
  </si>
  <si>
    <t xml:space="preserve">Acrodisc, SUPOR (PES), Ø 25 mm x 0,2µm, estéril. 50 und. Filtro de jeringa. </t>
  </si>
  <si>
    <t xml:space="preserve">Kits viales 9-425 para cromatografía Paq x 100. </t>
  </si>
  <si>
    <t>Puntas (tips) para micropipetas, bolsa (x1.000 u). 5 - 10 µL.</t>
  </si>
  <si>
    <t>Puntas (tips) para micropipetas, bolsa (x1000 u.). 2 -200 µL.</t>
  </si>
  <si>
    <t xml:space="preserve">Puntas (tips) para micropipetas, bolsa (x500 u.) 100 - 1000 µL. </t>
  </si>
  <si>
    <t xml:space="preserve">Viales de uso general con tapa y septa Paq. x 100. 
</t>
  </si>
  <si>
    <t>GR 4 24CM 100/PK Restricción: PAPEL CUALITATIVO</t>
  </si>
  <si>
    <t>Filtros de jeringa de 13 mm de diámetro</t>
  </si>
  <si>
    <t xml:space="preserve">
Filtro de membrana, tamaño de poro de 0,45 μm </t>
  </si>
  <si>
    <t>Barras de agitación magnéticas, cilíndricas, PTFE</t>
  </si>
  <si>
    <t>Acrodisc, Ø 25 mm x 0,2µm, estéril. 50 und. Filtro de jeringa. 
Filtros de jeringa con altas velocidades de flujo y baja unión a proteínas. Caudales superiores y rendimientos más altos que los dispositivos de la competencia.</t>
  </si>
  <si>
    <t>20 mL, vidrio ambar 27.5 x 57 mm, base plana, 24-400 cuello de rosca + tapa + septa
Utilizador para: 
Los frascos del almacenaje también nombraron los frascos de la muestra, usados en el paquete del agente biológico, cosméticos, química de alto valor y así sucesivamente.
Proporcionar un pH constante para la duración de la vida de almacenamiento de la muestra.
El inserto químico puede ser adecuado para la mayoría de las aplicaciones de cromatografía y almacenamiento.</t>
  </si>
  <si>
    <t>Paquete por 50 unidades</t>
  </si>
  <si>
    <t>VALOR UNITARIO</t>
  </si>
  <si>
    <t xml:space="preserve">IVA </t>
  </si>
  <si>
    <t xml:space="preserve">VALOR UNITARIO INCLUIDO IVA </t>
  </si>
  <si>
    <t>IVA</t>
  </si>
  <si>
    <t xml:space="preserve">VALOR UNITARIO  CON IVA </t>
  </si>
  <si>
    <t xml:space="preserve">outsourcing comercial </t>
  </si>
  <si>
    <t>BIOSOLUTIONS</t>
  </si>
  <si>
    <t>PROMEDIO</t>
  </si>
  <si>
    <t>valor unitario promedio</t>
  </si>
  <si>
    <t>valor total promedio</t>
  </si>
  <si>
    <t xml:space="preserve">ANÁLISIS ESTUDIO DE MERCADO: Materiales de formación SENNOVA </t>
  </si>
  <si>
    <t>Electrodo serigrafiado de oro</t>
  </si>
  <si>
    <t>Especificaciones técnicas:
MATERIAL WE: Recubrimiento de Oro
Modificación de la superficie: en blanco
Cantidad de Wes: 1
Material CE: Carbono
Sistema de electrodos: CE + RE + WE
RE combinado y: CE No
Ø del disco WE/mm: 3
Área geométrica WE. 7,07 mm²
Material RE: Plata
Material de soporte: Poliéster
Dimensiones del soporte / mm: 8 por 10
Posibles aplicaciones: 
Electrólisis, Modificación con biomoléculas, capas de arilo (química del diazonio) o similar,
Detección de especies activas redox</t>
  </si>
  <si>
    <t xml:space="preserve">Especificaciones técnicas:
Material WE: Carbono
Modificación de la superficie: en blanco
Cantidad de Wes: 1
Material CE: Carbono
Sistema de electrodos: CE + RE + WE
RE combinado y: CE No
Ø del disco WE/mm: 3
Área geométrica WE. 7,07 mm²
Material RE: Plata
Material de soporte: Poliéster
Dimensiones del soporte / mm: 8 por 10
Posibles aplicaciones: 
Electrólisis, Modificación con biomoléculas, capas de arilo (química diazonio) o similar, Detección de especies activas redox
</t>
  </si>
  <si>
    <t xml:space="preserve">Potentiostato de sensado inteligente
Es el potenciostato listo para usar más pequeño del mundo disponible en el mercado. Este se puede insertar directamente en un teléfono inteligente o tableta y controlarse a través de la aplicación de Android PStouch. Adicionalmente, es compatible con las técnicas electroquímicas más comunes, incluida la voltamperometría cíclica, la voltamperometría de onda cuadrada y la espectroscopia de impedancia (FRA / EIS).
Incluye:
▪ Sensit Analizador inteligente de potenciostato/impedancia
▪ PStouch para Android (Google Play Store)
▪ Versión SPE de Dummy Cell
▪ Adaptador SPE a tornillo-terminal
▪ Cable USB-C hembra a USB-A
▪ Adaptador USB-C hembra a micro USB
▪ Protector de puerto USB-C
</t>
  </si>
  <si>
    <t>Columnas de inmunoafinidad con anticuerpos fijos en una fase adsorbente empleadas especificamente en la purificación de ocratoxina A con la tecnica de extracción en fase solidad. Diseñados con criterios de versatilidad, practicidad y confiabilidad, son específicos para el análisis individual o simultáneo de micotoxinas.
La purificación de extractos utilizando los cartuchos tarda menos de un minuto y gracias a su excelente limpieza y altos porcentajes de recuperación resultan ideales en la preparación de muestras para el análisis cromatográfico final (HPLC, TLC y GC).</t>
  </si>
  <si>
    <t xml:space="preserve">Estandar de ocratoxina A grado HPLC por 10 µg/mL de ocratoxina A en metanol, vial x 1 mL
Soluciones de trabajo de micotoxinas de concentración garantizada y listas para su uso, calibradas por espectrofotometría de acuerdo con la metodología AOAC (Association of Official Analytical Chemists International).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</si>
</sst>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 &quot;€&quot;_-;\-* #,##0\ &quot;€&quot;_-;_-* &quot;-&quot;\ &quot;€&quot;_-;_-@_-"/>
    <numFmt numFmtId="166" formatCode="&quot;$&quot;\ #,##0.00"/>
    <numFmt numFmtId="167" formatCode="&quot;$&quot;\ #,##0"/>
    <numFmt numFmtId="169" formatCode="_-[$$-240A]\ * #,##0_-;\-[$$-240A]\ * #,##0_-;_-[$$-240A]\ * &quot;-&quot;??_-;_-@_-"/>
  </numFmts>
  <fonts count="18" x14ac:knownFonts="1">
    <font>
      <sz val="11"/>
      <color theme="1"/>
      <name val="Calibri"/>
      <family val="2"/>
      <scheme val="minor"/>
    </font>
    <font>
      <sz val="11"/>
      <color theme="1"/>
      <name val="Calibri"/>
      <family val="2"/>
      <scheme val="minor"/>
    </font>
    <font>
      <sz val="12"/>
      <color theme="1"/>
      <name val="Calibri"/>
      <family val="2"/>
      <scheme val="minor"/>
    </font>
    <font>
      <b/>
      <sz val="14"/>
      <color theme="0"/>
      <name val="Calibri"/>
      <family val="2"/>
      <scheme val="minor"/>
    </font>
    <font>
      <sz val="10"/>
      <name val="Arial"/>
      <family val="2"/>
    </font>
    <font>
      <sz val="10"/>
      <name val="Calibri"/>
      <family val="2"/>
      <scheme val="minor"/>
    </font>
    <font>
      <sz val="10"/>
      <color theme="1"/>
      <name val="Calibri"/>
      <family val="2"/>
      <scheme val="minor"/>
    </font>
    <font>
      <b/>
      <sz val="10"/>
      <color theme="0"/>
      <name val="Calibri"/>
      <family val="2"/>
      <scheme val="minor"/>
    </font>
    <font>
      <b/>
      <sz val="10"/>
      <color indexed="63"/>
      <name val="Calibri"/>
      <family val="2"/>
      <scheme val="minor"/>
    </font>
    <font>
      <sz val="12"/>
      <name val="Calibri"/>
      <family val="2"/>
      <scheme val="minor"/>
    </font>
    <font>
      <sz val="12"/>
      <color indexed="8"/>
      <name val="Calibri"/>
      <family val="2"/>
      <scheme val="minor"/>
    </font>
    <font>
      <sz val="12"/>
      <color theme="1"/>
      <name val="Arial"/>
      <family val="2"/>
    </font>
    <font>
      <b/>
      <sz val="12"/>
      <color indexed="63"/>
      <name val="Calibri"/>
      <family val="2"/>
      <scheme val="minor"/>
    </font>
    <font>
      <b/>
      <sz val="12"/>
      <color theme="1"/>
      <name val="Calibri"/>
      <family val="2"/>
      <scheme val="minor"/>
    </font>
    <font>
      <b/>
      <sz val="10"/>
      <name val="Calibri"/>
      <family val="2"/>
      <scheme val="minor"/>
    </font>
    <font>
      <b/>
      <sz val="11"/>
      <name val="Calibri"/>
      <family val="2"/>
      <scheme val="minor"/>
    </font>
    <font>
      <b/>
      <sz val="12"/>
      <name val="Calibri"/>
      <family val="2"/>
      <scheme val="minor"/>
    </font>
    <font>
      <b/>
      <sz val="14"/>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rgb="FFFFFF0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4" fillId="0" borderId="0"/>
  </cellStyleXfs>
  <cellXfs count="60">
    <xf numFmtId="0" fontId="0" fillId="0" borderId="0" xfId="0"/>
    <xf numFmtId="0" fontId="7" fillId="3" borderId="1" xfId="2" applyFont="1" applyFill="1" applyBorder="1" applyAlignment="1">
      <alignment horizontal="center" vertical="center" wrapText="1"/>
    </xf>
    <xf numFmtId="0" fontId="2"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0" fontId="6" fillId="0" borderId="0" xfId="0" applyFont="1" applyAlignment="1">
      <alignment horizontal="center" vertical="center"/>
    </xf>
    <xf numFmtId="0" fontId="0" fillId="2" borderId="0" xfId="0" applyFill="1" applyAlignment="1">
      <alignment horizontal="left" vertical="center"/>
    </xf>
    <xf numFmtId="0" fontId="2" fillId="2" borderId="0" xfId="0" applyFont="1" applyFill="1" applyAlignment="1">
      <alignment horizontal="left" vertical="center"/>
    </xf>
    <xf numFmtId="0" fontId="6" fillId="0" borderId="0" xfId="0" applyFont="1" applyAlignment="1">
      <alignment horizontal="left" vertical="center"/>
    </xf>
    <xf numFmtId="0" fontId="0" fillId="0" borderId="0" xfId="0" applyAlignment="1">
      <alignment horizontal="left" vertical="center"/>
    </xf>
    <xf numFmtId="0" fontId="3" fillId="3" borderId="0" xfId="0" applyFont="1" applyFill="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9" fillId="0" borderId="1" xfId="2" applyFont="1" applyFill="1" applyBorder="1" applyAlignment="1">
      <alignment horizontal="center" vertical="center" wrapText="1"/>
    </xf>
    <xf numFmtId="0" fontId="2" fillId="0" borderId="1" xfId="0" applyFont="1" applyBorder="1" applyAlignment="1">
      <alignment horizontal="left"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4" fontId="0" fillId="0" borderId="0" xfId="0" applyNumberFormat="1"/>
    <xf numFmtId="4" fontId="0" fillId="4" borderId="0" xfId="0" applyNumberFormat="1" applyFill="1"/>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3" fillId="3" borderId="0" xfId="0" applyFont="1" applyFill="1" applyAlignment="1">
      <alignment horizontal="center" vertical="center"/>
    </xf>
    <xf numFmtId="169" fontId="0" fillId="2" borderId="0" xfId="1" applyNumberFormat="1" applyFont="1" applyFill="1" applyAlignment="1">
      <alignment horizontal="center" vertical="center"/>
    </xf>
    <xf numFmtId="169" fontId="3" fillId="3" borderId="0" xfId="1" applyNumberFormat="1" applyFont="1" applyFill="1" applyAlignment="1">
      <alignment horizontal="center" vertical="center"/>
    </xf>
    <xf numFmtId="169" fontId="6" fillId="0" borderId="0" xfId="1" applyNumberFormat="1" applyFont="1" applyAlignment="1">
      <alignment horizontal="center" vertical="center"/>
    </xf>
    <xf numFmtId="169" fontId="0" fillId="0" borderId="0" xfId="1" applyNumberFormat="1" applyFont="1" applyAlignment="1">
      <alignment horizontal="center" vertical="center"/>
    </xf>
    <xf numFmtId="169" fontId="9" fillId="5" borderId="1" xfId="1" applyNumberFormat="1" applyFont="1" applyFill="1" applyBorder="1" applyAlignment="1">
      <alignment horizontal="center" vertical="center" wrapText="1"/>
    </xf>
    <xf numFmtId="169" fontId="9" fillId="5" borderId="1" xfId="1" applyNumberFormat="1" applyFont="1" applyFill="1" applyBorder="1" applyAlignment="1">
      <alignment horizontal="center" vertical="center"/>
    </xf>
    <xf numFmtId="169" fontId="5" fillId="5" borderId="2" xfId="1" applyNumberFormat="1" applyFont="1" applyFill="1" applyBorder="1" applyAlignment="1">
      <alignment horizontal="center" vertical="center"/>
    </xf>
    <xf numFmtId="169" fontId="14" fillId="5" borderId="1" xfId="1" applyNumberFormat="1" applyFont="1" applyFill="1" applyBorder="1" applyAlignment="1">
      <alignment horizontal="center" vertical="center" wrapText="1"/>
    </xf>
    <xf numFmtId="169" fontId="15" fillId="5" borderId="1" xfId="1" applyNumberFormat="1" applyFont="1" applyFill="1" applyBorder="1" applyAlignment="1">
      <alignment horizontal="center" vertical="center" wrapText="1"/>
    </xf>
    <xf numFmtId="169" fontId="14" fillId="5" borderId="3" xfId="1" applyNumberFormat="1" applyFont="1" applyFill="1" applyBorder="1" applyAlignment="1">
      <alignment horizontal="center" vertical="center"/>
    </xf>
    <xf numFmtId="169" fontId="5" fillId="5" borderId="1" xfId="1" applyNumberFormat="1" applyFont="1" applyFill="1" applyBorder="1" applyAlignment="1">
      <alignment horizontal="center" vertical="center"/>
    </xf>
    <xf numFmtId="169" fontId="16" fillId="5" borderId="1" xfId="1" applyNumberFormat="1" applyFont="1" applyFill="1" applyBorder="1" applyAlignment="1">
      <alignment horizontal="center" vertical="center" wrapText="1"/>
    </xf>
    <xf numFmtId="169" fontId="16" fillId="5" borderId="1" xfId="1" applyNumberFormat="1" applyFont="1" applyFill="1" applyBorder="1" applyAlignment="1">
      <alignment horizontal="center" vertical="center"/>
    </xf>
    <xf numFmtId="166" fontId="9" fillId="6" borderId="1" xfId="2" applyNumberFormat="1" applyFont="1" applyFill="1" applyBorder="1" applyAlignment="1">
      <alignment horizontal="center" vertical="center" wrapText="1"/>
    </xf>
    <xf numFmtId="0" fontId="14" fillId="6" borderId="1" xfId="2" applyFont="1" applyFill="1" applyBorder="1" applyAlignment="1">
      <alignment horizontal="center" vertical="center" wrapText="1"/>
    </xf>
    <xf numFmtId="166" fontId="9" fillId="7" borderId="1" xfId="2" applyNumberFormat="1" applyFont="1" applyFill="1" applyBorder="1" applyAlignment="1">
      <alignment horizontal="center" vertical="center" wrapText="1"/>
    </xf>
    <xf numFmtId="0" fontId="14" fillId="7" borderId="1" xfId="2" applyFont="1" applyFill="1" applyBorder="1" applyAlignment="1">
      <alignment horizontal="center" vertical="center" wrapText="1"/>
    </xf>
    <xf numFmtId="167" fontId="9" fillId="7" borderId="1" xfId="0" applyNumberFormat="1" applyFont="1" applyFill="1" applyBorder="1" applyAlignment="1">
      <alignment horizontal="center" vertical="center" wrapText="1"/>
    </xf>
    <xf numFmtId="0" fontId="8" fillId="0" borderId="1" xfId="2" applyFont="1" applyBorder="1" applyAlignment="1">
      <alignment horizontal="center" vertical="center"/>
    </xf>
    <xf numFmtId="166" fontId="6" fillId="0" borderId="0" xfId="0" applyNumberFormat="1" applyFont="1" applyAlignment="1">
      <alignment horizontal="center" vertical="center"/>
    </xf>
    <xf numFmtId="0" fontId="12" fillId="7" borderId="1" xfId="2" applyFont="1" applyFill="1" applyBorder="1" applyAlignment="1">
      <alignment vertical="center"/>
    </xf>
    <xf numFmtId="166" fontId="12" fillId="7" borderId="1" xfId="2" applyNumberFormat="1" applyFont="1" applyFill="1" applyBorder="1" applyAlignment="1">
      <alignment vertical="center"/>
    </xf>
    <xf numFmtId="0" fontId="8" fillId="7" borderId="3" xfId="2" applyFont="1" applyFill="1" applyBorder="1" applyAlignment="1">
      <alignment vertical="center"/>
    </xf>
    <xf numFmtId="0" fontId="12" fillId="6" borderId="1" xfId="2" applyFont="1" applyFill="1" applyBorder="1" applyAlignment="1">
      <alignment vertical="center"/>
    </xf>
    <xf numFmtId="166" fontId="12" fillId="6" borderId="1" xfId="2" applyNumberFormat="1" applyFont="1" applyFill="1" applyBorder="1" applyAlignment="1">
      <alignment vertical="center"/>
    </xf>
    <xf numFmtId="0" fontId="8" fillId="6" borderId="3" xfId="2" applyFont="1" applyFill="1" applyBorder="1" applyAlignment="1">
      <alignment vertical="center"/>
    </xf>
    <xf numFmtId="0" fontId="17" fillId="7" borderId="2" xfId="0" applyFont="1" applyFill="1" applyBorder="1" applyAlignment="1">
      <alignment horizontal="center" vertical="center" wrapText="1"/>
    </xf>
    <xf numFmtId="0" fontId="17" fillId="7" borderId="3" xfId="0" applyFont="1" applyFill="1" applyBorder="1" applyAlignment="1">
      <alignment horizontal="center" vertical="center" wrapText="1"/>
    </xf>
    <xf numFmtId="0" fontId="17" fillId="7" borderId="4" xfId="0" applyFont="1" applyFill="1" applyBorder="1" applyAlignment="1">
      <alignment horizontal="center" vertical="center" wrapText="1"/>
    </xf>
    <xf numFmtId="0" fontId="13" fillId="6" borderId="2"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3" fillId="6" borderId="4" xfId="0" applyFont="1" applyFill="1" applyBorder="1" applyAlignment="1">
      <alignment horizontal="center" vertical="center" wrapText="1"/>
    </xf>
    <xf numFmtId="169" fontId="16" fillId="5" borderId="2" xfId="1" applyNumberFormat="1" applyFont="1" applyFill="1" applyBorder="1" applyAlignment="1">
      <alignment horizontal="center" vertical="center" wrapText="1"/>
    </xf>
    <xf numFmtId="169" fontId="16" fillId="5" borderId="3" xfId="1" applyNumberFormat="1" applyFont="1" applyFill="1" applyBorder="1" applyAlignment="1">
      <alignment horizontal="center" vertical="center" wrapText="1"/>
    </xf>
    <xf numFmtId="169" fontId="16" fillId="5" borderId="4" xfId="1" applyNumberFormat="1" applyFont="1" applyFill="1" applyBorder="1" applyAlignment="1">
      <alignment horizontal="center" vertical="center" wrapText="1"/>
    </xf>
  </cellXfs>
  <cellStyles count="3">
    <cellStyle name="Moneda [0]" xfId="1" builtinId="7"/>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6"/>
  <sheetViews>
    <sheetView tabSelected="1" topLeftCell="E1" zoomScale="83" zoomScaleNormal="100" workbookViewId="0">
      <selection activeCell="J6" sqref="J6"/>
    </sheetView>
  </sheetViews>
  <sheetFormatPr baseColWidth="10" defaultColWidth="10.83203125" defaultRowHeight="15" x14ac:dyDescent="0.2"/>
  <cols>
    <col min="1" max="1" width="6.33203125" style="4" customWidth="1"/>
    <col min="2" max="2" width="21.33203125" style="4" customWidth="1"/>
    <col min="3" max="3" width="15.33203125" style="4" customWidth="1"/>
    <col min="4" max="4" width="15.83203125" style="4" customWidth="1"/>
    <col min="5" max="5" width="49.5" style="10" customWidth="1"/>
    <col min="6" max="6" width="30.33203125" style="4" customWidth="1"/>
    <col min="7" max="7" width="12.6640625" style="4" customWidth="1"/>
    <col min="8" max="8" width="15.33203125" style="4" customWidth="1"/>
    <col min="9" max="9" width="14.1640625" style="4" customWidth="1"/>
    <col min="10" max="10" width="20" style="4" customWidth="1"/>
    <col min="11" max="11" width="20.33203125" style="4" customWidth="1"/>
    <col min="12" max="12" width="21.1640625" style="4" customWidth="1"/>
    <col min="13" max="13" width="19.1640625" style="4" customWidth="1"/>
    <col min="14" max="14" width="18.33203125" style="4" customWidth="1"/>
    <col min="15" max="15" width="20" style="4" customWidth="1"/>
    <col min="16" max="16" width="18.5" style="28" customWidth="1"/>
    <col min="17" max="18" width="21.33203125" style="28" customWidth="1"/>
    <col min="19" max="19" width="22" style="28" customWidth="1"/>
    <col min="20" max="16384" width="10.83203125" style="4"/>
  </cols>
  <sheetData>
    <row r="1" spans="1:19" ht="9.75" customHeight="1" x14ac:dyDescent="0.2">
      <c r="A1" s="2"/>
      <c r="B1" s="2"/>
      <c r="C1" s="2"/>
      <c r="D1" s="2"/>
      <c r="E1" s="7"/>
      <c r="F1" s="3"/>
      <c r="G1" s="3"/>
      <c r="H1" s="3"/>
      <c r="I1" s="3"/>
      <c r="J1" s="3"/>
      <c r="K1" s="3"/>
      <c r="L1" s="3"/>
      <c r="M1" s="3"/>
      <c r="N1" s="3"/>
      <c r="O1" s="3"/>
      <c r="P1" s="25"/>
      <c r="Q1" s="25"/>
      <c r="R1" s="25"/>
      <c r="S1" s="25"/>
    </row>
    <row r="2" spans="1:19" ht="19" x14ac:dyDescent="0.2">
      <c r="A2" s="24" t="s">
        <v>54</v>
      </c>
      <c r="B2" s="24"/>
      <c r="C2" s="24"/>
      <c r="D2" s="24"/>
      <c r="E2" s="24"/>
      <c r="F2" s="24"/>
      <c r="G2" s="24"/>
      <c r="H2" s="24"/>
      <c r="I2" s="24"/>
      <c r="J2" s="24"/>
      <c r="K2" s="24"/>
      <c r="L2" s="24"/>
      <c r="M2" s="24"/>
      <c r="N2" s="24"/>
      <c r="O2" s="24"/>
      <c r="P2" s="24"/>
      <c r="Q2" s="24"/>
      <c r="R2" s="24"/>
      <c r="S2" s="24"/>
    </row>
    <row r="3" spans="1:19" ht="19" x14ac:dyDescent="0.2">
      <c r="A3" s="11"/>
      <c r="B3" s="11"/>
      <c r="C3" s="11"/>
      <c r="D3" s="11"/>
      <c r="E3" s="11"/>
      <c r="F3" s="11"/>
      <c r="G3" s="11"/>
      <c r="H3" s="11"/>
      <c r="I3" s="11"/>
      <c r="J3" s="11"/>
      <c r="K3" s="11"/>
      <c r="L3" s="11"/>
      <c r="M3" s="11"/>
      <c r="N3" s="11"/>
      <c r="O3" s="11"/>
      <c r="P3" s="26"/>
      <c r="Q3" s="26"/>
      <c r="R3" s="26"/>
      <c r="S3" s="26"/>
    </row>
    <row r="4" spans="1:19" ht="31.5" customHeight="1" x14ac:dyDescent="0.2">
      <c r="A4" s="2"/>
      <c r="B4" s="2"/>
      <c r="C4" s="2"/>
      <c r="D4" s="2"/>
      <c r="E4" s="8"/>
      <c r="F4" s="2"/>
      <c r="G4" s="2"/>
      <c r="H4" s="51" t="s">
        <v>49</v>
      </c>
      <c r="I4" s="52"/>
      <c r="J4" s="52"/>
      <c r="K4" s="53"/>
      <c r="L4" s="54" t="s">
        <v>50</v>
      </c>
      <c r="M4" s="55"/>
      <c r="N4" s="55"/>
      <c r="O4" s="56"/>
      <c r="P4" s="57" t="s">
        <v>51</v>
      </c>
      <c r="Q4" s="58"/>
      <c r="R4" s="58"/>
      <c r="S4" s="59"/>
    </row>
    <row r="5" spans="1:19" ht="87" customHeight="1" x14ac:dyDescent="0.2">
      <c r="A5" s="1" t="s">
        <v>0</v>
      </c>
      <c r="B5" s="1" t="s">
        <v>1</v>
      </c>
      <c r="C5" s="1" t="s">
        <v>7</v>
      </c>
      <c r="D5" s="1" t="s">
        <v>8</v>
      </c>
      <c r="E5" s="1" t="s">
        <v>2</v>
      </c>
      <c r="F5" s="1" t="s">
        <v>3</v>
      </c>
      <c r="G5" s="1" t="s">
        <v>4</v>
      </c>
      <c r="H5" s="41" t="s">
        <v>44</v>
      </c>
      <c r="I5" s="41" t="s">
        <v>45</v>
      </c>
      <c r="J5" s="41" t="s">
        <v>46</v>
      </c>
      <c r="K5" s="41" t="s">
        <v>6</v>
      </c>
      <c r="L5" s="39" t="s">
        <v>44</v>
      </c>
      <c r="M5" s="39" t="s">
        <v>47</v>
      </c>
      <c r="N5" s="39" t="s">
        <v>48</v>
      </c>
      <c r="O5" s="39" t="s">
        <v>6</v>
      </c>
      <c r="P5" s="32" t="s">
        <v>44</v>
      </c>
      <c r="Q5" s="32" t="s">
        <v>45</v>
      </c>
      <c r="R5" s="33" t="s">
        <v>52</v>
      </c>
      <c r="S5" s="33" t="s">
        <v>53</v>
      </c>
    </row>
    <row r="6" spans="1:19" s="5" customFormat="1" ht="335.25" customHeight="1" x14ac:dyDescent="0.2">
      <c r="A6" s="12">
        <v>1</v>
      </c>
      <c r="B6" s="13" t="s">
        <v>24</v>
      </c>
      <c r="C6" s="12">
        <v>300565</v>
      </c>
      <c r="D6" s="14">
        <v>39121406</v>
      </c>
      <c r="E6" s="15" t="s">
        <v>57</v>
      </c>
      <c r="F6" s="13" t="s">
        <v>5</v>
      </c>
      <c r="G6" s="13">
        <v>200</v>
      </c>
      <c r="H6" s="42">
        <v>11500</v>
      </c>
      <c r="I6" s="42">
        <f>+H6*0.19</f>
        <v>2185</v>
      </c>
      <c r="J6" s="40">
        <f>+H6+I6</f>
        <v>13685</v>
      </c>
      <c r="K6" s="40">
        <f>+J6*G6</f>
        <v>2737000</v>
      </c>
      <c r="L6" s="38">
        <v>14833.33</v>
      </c>
      <c r="M6" s="38">
        <f>+L6*0.19</f>
        <v>2818.3326999999999</v>
      </c>
      <c r="N6" s="38">
        <f>+L6+M6</f>
        <v>17651.662700000001</v>
      </c>
      <c r="O6" s="38">
        <f>+N6*G6</f>
        <v>3530332.54</v>
      </c>
      <c r="P6" s="29">
        <f>+(H6+L6)/2</f>
        <v>13166.665000000001</v>
      </c>
      <c r="Q6" s="29">
        <f>+(I6+M6)/2</f>
        <v>2501.66635</v>
      </c>
      <c r="R6" s="29">
        <f>+P6+Q6</f>
        <v>15668.33135</v>
      </c>
      <c r="S6" s="36">
        <f>+R6*G6</f>
        <v>3133666.27</v>
      </c>
    </row>
    <row r="7" spans="1:19" s="5" customFormat="1" ht="284.25" customHeight="1" x14ac:dyDescent="0.2">
      <c r="A7" s="12">
        <v>2</v>
      </c>
      <c r="B7" s="13" t="s">
        <v>55</v>
      </c>
      <c r="C7" s="12">
        <v>300565</v>
      </c>
      <c r="D7" s="14">
        <v>39121406</v>
      </c>
      <c r="E7" s="15" t="s">
        <v>56</v>
      </c>
      <c r="F7" s="13" t="s">
        <v>5</v>
      </c>
      <c r="G7" s="13">
        <v>15</v>
      </c>
      <c r="H7" s="42">
        <v>28500</v>
      </c>
      <c r="I7" s="42">
        <f>+H7*0.19</f>
        <v>5415</v>
      </c>
      <c r="J7" s="40">
        <f>+H7+I7</f>
        <v>33915</v>
      </c>
      <c r="K7" s="40">
        <f>+J7*G7</f>
        <v>508725</v>
      </c>
      <c r="L7" s="38">
        <v>37500</v>
      </c>
      <c r="M7" s="38">
        <f>+L7*0.19</f>
        <v>7125</v>
      </c>
      <c r="N7" s="38">
        <f>+L7+M7</f>
        <v>44625</v>
      </c>
      <c r="O7" s="38">
        <f>+N7*G7</f>
        <v>669375</v>
      </c>
      <c r="P7" s="29">
        <f>+(H7+L7)/2</f>
        <v>33000</v>
      </c>
      <c r="Q7" s="29">
        <f>+(I7+M7)/2</f>
        <v>6270</v>
      </c>
      <c r="R7" s="29">
        <f>+P7+Q7</f>
        <v>39270</v>
      </c>
      <c r="S7" s="36">
        <f>+R7*G7</f>
        <v>589050</v>
      </c>
    </row>
    <row r="8" spans="1:19" s="5" customFormat="1" ht="364.5" customHeight="1" x14ac:dyDescent="0.2">
      <c r="A8" s="12">
        <v>3</v>
      </c>
      <c r="B8" s="13" t="s">
        <v>25</v>
      </c>
      <c r="C8" s="12">
        <v>249800</v>
      </c>
      <c r="D8" s="14">
        <v>60104508</v>
      </c>
      <c r="E8" s="15" t="s">
        <v>58</v>
      </c>
      <c r="F8" s="13" t="s">
        <v>5</v>
      </c>
      <c r="G8" s="13">
        <v>1</v>
      </c>
      <c r="H8" s="42">
        <v>5700000</v>
      </c>
      <c r="I8" s="42">
        <f t="shared" ref="I8:I23" si="0">+H8*0.19</f>
        <v>1083000</v>
      </c>
      <c r="J8" s="40">
        <f t="shared" ref="J8:J23" si="1">+H8+I8</f>
        <v>6783000</v>
      </c>
      <c r="K8" s="40">
        <f>+J8*G8</f>
        <v>6783000</v>
      </c>
      <c r="L8" s="38">
        <v>7416666.6699999999</v>
      </c>
      <c r="M8" s="38">
        <f t="shared" ref="M8:M23" si="2">+L8*0.19</f>
        <v>1409166.6673000001</v>
      </c>
      <c r="N8" s="38">
        <f t="shared" ref="N8:N23" si="3">+L8+M8</f>
        <v>8825833.3373000007</v>
      </c>
      <c r="O8" s="38">
        <f t="shared" ref="O8:O23" si="4">+N8*G8</f>
        <v>8825833.3373000007</v>
      </c>
      <c r="P8" s="29">
        <f t="shared" ref="P8:P23" si="5">+(H8+L8)/2</f>
        <v>6558333.335</v>
      </c>
      <c r="Q8" s="29">
        <f t="shared" ref="Q8:Q23" si="6">+(I8+M8)/2</f>
        <v>1246083.3336499999</v>
      </c>
      <c r="R8" s="29">
        <f t="shared" ref="R8:R23" si="7">+P8+Q8</f>
        <v>7804416.6686499994</v>
      </c>
      <c r="S8" s="36">
        <f t="shared" ref="S8:S23" si="8">+R8*G8</f>
        <v>7804416.6686499994</v>
      </c>
    </row>
    <row r="9" spans="1:19" s="5" customFormat="1" ht="282.75" customHeight="1" x14ac:dyDescent="0.2">
      <c r="A9" s="12">
        <v>4</v>
      </c>
      <c r="B9" s="13" t="s">
        <v>26</v>
      </c>
      <c r="C9" s="12">
        <v>275242</v>
      </c>
      <c r="D9" s="14">
        <v>40161809</v>
      </c>
      <c r="E9" s="15" t="s">
        <v>59</v>
      </c>
      <c r="F9" s="13" t="s">
        <v>43</v>
      </c>
      <c r="G9" s="13">
        <v>1</v>
      </c>
      <c r="H9" s="42">
        <v>3660000</v>
      </c>
      <c r="I9" s="42">
        <f t="shared" si="0"/>
        <v>695400</v>
      </c>
      <c r="J9" s="40">
        <f t="shared" si="1"/>
        <v>4355400</v>
      </c>
      <c r="K9" s="40">
        <f t="shared" ref="K9:K23" si="9">+J9*G9</f>
        <v>4355400</v>
      </c>
      <c r="L9" s="38">
        <v>6100000</v>
      </c>
      <c r="M9" s="38">
        <f t="shared" si="2"/>
        <v>1159000</v>
      </c>
      <c r="N9" s="38">
        <f t="shared" si="3"/>
        <v>7259000</v>
      </c>
      <c r="O9" s="38">
        <f t="shared" si="4"/>
        <v>7259000</v>
      </c>
      <c r="P9" s="29">
        <f t="shared" si="5"/>
        <v>4880000</v>
      </c>
      <c r="Q9" s="29">
        <f t="shared" si="6"/>
        <v>927200</v>
      </c>
      <c r="R9" s="29">
        <f t="shared" si="7"/>
        <v>5807200</v>
      </c>
      <c r="S9" s="36">
        <f t="shared" si="8"/>
        <v>5807200</v>
      </c>
    </row>
    <row r="10" spans="1:19" s="5" customFormat="1" ht="181.5" customHeight="1" x14ac:dyDescent="0.2">
      <c r="A10" s="12">
        <v>5</v>
      </c>
      <c r="B10" s="13" t="s">
        <v>27</v>
      </c>
      <c r="C10" s="12">
        <v>289488</v>
      </c>
      <c r="D10" s="14">
        <v>41116107</v>
      </c>
      <c r="E10" s="15" t="s">
        <v>60</v>
      </c>
      <c r="F10" s="13" t="s">
        <v>21</v>
      </c>
      <c r="G10" s="13">
        <v>1</v>
      </c>
      <c r="H10" s="42">
        <v>550000</v>
      </c>
      <c r="I10" s="42">
        <f t="shared" si="0"/>
        <v>104500</v>
      </c>
      <c r="J10" s="40">
        <f t="shared" si="1"/>
        <v>654500</v>
      </c>
      <c r="K10" s="40">
        <f t="shared" si="9"/>
        <v>654500</v>
      </c>
      <c r="L10" s="38">
        <v>1090000</v>
      </c>
      <c r="M10" s="38">
        <f t="shared" si="2"/>
        <v>207100</v>
      </c>
      <c r="N10" s="38">
        <f t="shared" si="3"/>
        <v>1297100</v>
      </c>
      <c r="O10" s="38">
        <f t="shared" si="4"/>
        <v>1297100</v>
      </c>
      <c r="P10" s="29">
        <f t="shared" si="5"/>
        <v>820000</v>
      </c>
      <c r="Q10" s="29">
        <f t="shared" si="6"/>
        <v>155800</v>
      </c>
      <c r="R10" s="29">
        <f t="shared" si="7"/>
        <v>975800</v>
      </c>
      <c r="S10" s="36">
        <f t="shared" si="8"/>
        <v>975800</v>
      </c>
    </row>
    <row r="11" spans="1:19" ht="74" customHeight="1" x14ac:dyDescent="0.2">
      <c r="A11" s="12">
        <v>6</v>
      </c>
      <c r="B11" s="13" t="s">
        <v>28</v>
      </c>
      <c r="C11" s="16">
        <v>275198</v>
      </c>
      <c r="D11" s="17">
        <v>12191502</v>
      </c>
      <c r="E11" s="15" t="s">
        <v>10</v>
      </c>
      <c r="F11" s="13" t="s">
        <v>21</v>
      </c>
      <c r="G11" s="13">
        <v>1</v>
      </c>
      <c r="H11" s="42">
        <v>190000</v>
      </c>
      <c r="I11" s="42">
        <f t="shared" si="0"/>
        <v>36100</v>
      </c>
      <c r="J11" s="40">
        <f t="shared" si="1"/>
        <v>226100</v>
      </c>
      <c r="K11" s="40">
        <f t="shared" si="9"/>
        <v>226100</v>
      </c>
      <c r="L11" s="38">
        <v>260000</v>
      </c>
      <c r="M11" s="38">
        <f t="shared" si="2"/>
        <v>49400</v>
      </c>
      <c r="N11" s="38">
        <f t="shared" si="3"/>
        <v>309400</v>
      </c>
      <c r="O11" s="38">
        <f t="shared" si="4"/>
        <v>309400</v>
      </c>
      <c r="P11" s="29">
        <f t="shared" si="5"/>
        <v>225000</v>
      </c>
      <c r="Q11" s="29">
        <f t="shared" si="6"/>
        <v>42750</v>
      </c>
      <c r="R11" s="29">
        <f t="shared" si="7"/>
        <v>267750</v>
      </c>
      <c r="S11" s="36">
        <f t="shared" si="8"/>
        <v>267750</v>
      </c>
    </row>
    <row r="12" spans="1:19" ht="65" customHeight="1" x14ac:dyDescent="0.2">
      <c r="A12" s="12">
        <v>7</v>
      </c>
      <c r="B12" s="13" t="s">
        <v>29</v>
      </c>
      <c r="C12" s="12">
        <v>289302</v>
      </c>
      <c r="D12" s="17">
        <v>12191502</v>
      </c>
      <c r="E12" s="15" t="s">
        <v>11</v>
      </c>
      <c r="F12" s="13" t="s">
        <v>22</v>
      </c>
      <c r="G12" s="13">
        <v>1</v>
      </c>
      <c r="H12" s="42">
        <v>100000</v>
      </c>
      <c r="I12" s="42">
        <f t="shared" si="0"/>
        <v>19000</v>
      </c>
      <c r="J12" s="40">
        <f t="shared" si="1"/>
        <v>119000</v>
      </c>
      <c r="K12" s="40">
        <f t="shared" si="9"/>
        <v>119000</v>
      </c>
      <c r="L12" s="38">
        <v>291666.67</v>
      </c>
      <c r="M12" s="38">
        <f t="shared" si="2"/>
        <v>55416.667300000001</v>
      </c>
      <c r="N12" s="38">
        <f t="shared" si="3"/>
        <v>347083.33730000001</v>
      </c>
      <c r="O12" s="38">
        <f t="shared" si="4"/>
        <v>347083.33730000001</v>
      </c>
      <c r="P12" s="29">
        <f t="shared" si="5"/>
        <v>195833.33499999999</v>
      </c>
      <c r="Q12" s="29">
        <f t="shared" si="6"/>
        <v>37208.33365</v>
      </c>
      <c r="R12" s="29">
        <f t="shared" si="7"/>
        <v>233041.66865000001</v>
      </c>
      <c r="S12" s="36">
        <f t="shared" si="8"/>
        <v>233041.66865000001</v>
      </c>
    </row>
    <row r="13" spans="1:19" ht="119" customHeight="1" x14ac:dyDescent="0.2">
      <c r="A13" s="12">
        <v>8</v>
      </c>
      <c r="B13" s="13" t="s">
        <v>30</v>
      </c>
      <c r="C13" s="13">
        <v>289302</v>
      </c>
      <c r="D13" s="13">
        <v>12191502</v>
      </c>
      <c r="E13" s="15" t="s">
        <v>12</v>
      </c>
      <c r="F13" s="13" t="s">
        <v>21</v>
      </c>
      <c r="G13" s="13">
        <v>4</v>
      </c>
      <c r="H13" s="42">
        <v>55000</v>
      </c>
      <c r="I13" s="42">
        <f t="shared" si="0"/>
        <v>10450</v>
      </c>
      <c r="J13" s="40">
        <f t="shared" si="1"/>
        <v>65450</v>
      </c>
      <c r="K13" s="40">
        <f t="shared" si="9"/>
        <v>261800</v>
      </c>
      <c r="L13" s="38">
        <v>108333.33</v>
      </c>
      <c r="M13" s="38">
        <f t="shared" si="2"/>
        <v>20583.332699999999</v>
      </c>
      <c r="N13" s="38">
        <f t="shared" si="3"/>
        <v>128916.6627</v>
      </c>
      <c r="O13" s="38">
        <f t="shared" si="4"/>
        <v>515666.6508</v>
      </c>
      <c r="P13" s="29">
        <f t="shared" si="5"/>
        <v>81666.665000000008</v>
      </c>
      <c r="Q13" s="29">
        <f t="shared" si="6"/>
        <v>15516.66635</v>
      </c>
      <c r="R13" s="29">
        <f t="shared" si="7"/>
        <v>97183.331350000008</v>
      </c>
      <c r="S13" s="36">
        <f t="shared" si="8"/>
        <v>388733.32540000003</v>
      </c>
    </row>
    <row r="14" spans="1:19" ht="171" customHeight="1" x14ac:dyDescent="0.2">
      <c r="A14" s="12">
        <v>9</v>
      </c>
      <c r="B14" s="13" t="s">
        <v>31</v>
      </c>
      <c r="C14" s="13">
        <v>1401615</v>
      </c>
      <c r="D14" s="13">
        <v>41104904</v>
      </c>
      <c r="E14" s="15" t="s">
        <v>41</v>
      </c>
      <c r="F14" s="13" t="s">
        <v>9</v>
      </c>
      <c r="G14" s="13">
        <v>1</v>
      </c>
      <c r="H14" s="42">
        <v>450000</v>
      </c>
      <c r="I14" s="42">
        <f t="shared" si="0"/>
        <v>85500</v>
      </c>
      <c r="J14" s="40">
        <f t="shared" si="1"/>
        <v>535500</v>
      </c>
      <c r="K14" s="40">
        <f t="shared" si="9"/>
        <v>535500</v>
      </c>
      <c r="L14" s="38">
        <v>266666.67</v>
      </c>
      <c r="M14" s="38">
        <f t="shared" si="2"/>
        <v>50666.667300000001</v>
      </c>
      <c r="N14" s="38">
        <f t="shared" si="3"/>
        <v>317333.33730000001</v>
      </c>
      <c r="O14" s="38">
        <f t="shared" si="4"/>
        <v>317333.33730000001</v>
      </c>
      <c r="P14" s="29">
        <f t="shared" si="5"/>
        <v>358333.33499999996</v>
      </c>
      <c r="Q14" s="29">
        <f t="shared" si="6"/>
        <v>68083.33365</v>
      </c>
      <c r="R14" s="29">
        <f t="shared" si="7"/>
        <v>426416.66864999995</v>
      </c>
      <c r="S14" s="36">
        <f t="shared" si="8"/>
        <v>426416.66864999995</v>
      </c>
    </row>
    <row r="15" spans="1:19" ht="114" customHeight="1" x14ac:dyDescent="0.2">
      <c r="A15" s="12">
        <v>10</v>
      </c>
      <c r="B15" s="13" t="s">
        <v>32</v>
      </c>
      <c r="C15" s="13">
        <v>249782</v>
      </c>
      <c r="D15" s="13">
        <v>41121806</v>
      </c>
      <c r="E15" s="15" t="s">
        <v>13</v>
      </c>
      <c r="F15" s="13" t="s">
        <v>9</v>
      </c>
      <c r="G15" s="13">
        <v>1</v>
      </c>
      <c r="H15" s="42">
        <v>150000</v>
      </c>
      <c r="I15" s="42">
        <f t="shared" si="0"/>
        <v>28500</v>
      </c>
      <c r="J15" s="40">
        <f t="shared" si="1"/>
        <v>178500</v>
      </c>
      <c r="K15" s="40">
        <f t="shared" si="9"/>
        <v>178500</v>
      </c>
      <c r="L15" s="38">
        <v>133866.67000000001</v>
      </c>
      <c r="M15" s="38">
        <f t="shared" si="2"/>
        <v>25434.667300000001</v>
      </c>
      <c r="N15" s="38">
        <f t="shared" si="3"/>
        <v>159301.33730000001</v>
      </c>
      <c r="O15" s="38">
        <f t="shared" si="4"/>
        <v>159301.33730000001</v>
      </c>
      <c r="P15" s="29">
        <f t="shared" si="5"/>
        <v>141933.33500000002</v>
      </c>
      <c r="Q15" s="29">
        <f t="shared" si="6"/>
        <v>26967.33365</v>
      </c>
      <c r="R15" s="29">
        <f t="shared" si="7"/>
        <v>168900.66865000001</v>
      </c>
      <c r="S15" s="36">
        <f t="shared" si="8"/>
        <v>168900.66865000001</v>
      </c>
    </row>
    <row r="16" spans="1:19" ht="150" customHeight="1" x14ac:dyDescent="0.2">
      <c r="A16" s="12">
        <v>11</v>
      </c>
      <c r="B16" s="13" t="s">
        <v>33</v>
      </c>
      <c r="C16" s="13">
        <v>230573</v>
      </c>
      <c r="D16" s="13">
        <v>41121609</v>
      </c>
      <c r="E16" s="15" t="s">
        <v>14</v>
      </c>
      <c r="F16" s="13" t="s">
        <v>23</v>
      </c>
      <c r="G16" s="13">
        <v>1</v>
      </c>
      <c r="H16" s="42">
        <v>50000</v>
      </c>
      <c r="I16" s="42">
        <f t="shared" si="0"/>
        <v>9500</v>
      </c>
      <c r="J16" s="40">
        <f t="shared" si="1"/>
        <v>59500</v>
      </c>
      <c r="K16" s="40">
        <f t="shared" si="9"/>
        <v>59500</v>
      </c>
      <c r="L16" s="38">
        <v>65000</v>
      </c>
      <c r="M16" s="38">
        <f t="shared" si="2"/>
        <v>12350</v>
      </c>
      <c r="N16" s="38">
        <f t="shared" si="3"/>
        <v>77350</v>
      </c>
      <c r="O16" s="38">
        <f t="shared" si="4"/>
        <v>77350</v>
      </c>
      <c r="P16" s="29">
        <f t="shared" si="5"/>
        <v>57500</v>
      </c>
      <c r="Q16" s="29">
        <f t="shared" si="6"/>
        <v>10925</v>
      </c>
      <c r="R16" s="29">
        <f t="shared" si="7"/>
        <v>68425</v>
      </c>
      <c r="S16" s="36">
        <f t="shared" si="8"/>
        <v>68425</v>
      </c>
    </row>
    <row r="17" spans="1:19" ht="209" customHeight="1" x14ac:dyDescent="0.2">
      <c r="A17" s="12">
        <v>12</v>
      </c>
      <c r="B17" s="13" t="s">
        <v>34</v>
      </c>
      <c r="C17" s="13">
        <v>230573</v>
      </c>
      <c r="D17" s="13">
        <v>41121609</v>
      </c>
      <c r="E17" s="15" t="s">
        <v>15</v>
      </c>
      <c r="F17" s="13" t="s">
        <v>23</v>
      </c>
      <c r="G17" s="13">
        <v>1</v>
      </c>
      <c r="H17" s="42">
        <v>35000</v>
      </c>
      <c r="I17" s="42">
        <f t="shared" si="0"/>
        <v>6650</v>
      </c>
      <c r="J17" s="40">
        <f t="shared" si="1"/>
        <v>41650</v>
      </c>
      <c r="K17" s="40">
        <f t="shared" si="9"/>
        <v>41650</v>
      </c>
      <c r="L17" s="38">
        <v>42500</v>
      </c>
      <c r="M17" s="38">
        <f t="shared" si="2"/>
        <v>8075</v>
      </c>
      <c r="N17" s="38">
        <f t="shared" si="3"/>
        <v>50575</v>
      </c>
      <c r="O17" s="38">
        <f t="shared" si="4"/>
        <v>50575</v>
      </c>
      <c r="P17" s="29">
        <f t="shared" si="5"/>
        <v>38750</v>
      </c>
      <c r="Q17" s="29">
        <f t="shared" si="6"/>
        <v>7362.5</v>
      </c>
      <c r="R17" s="29">
        <f t="shared" si="7"/>
        <v>46112.5</v>
      </c>
      <c r="S17" s="36">
        <f t="shared" si="8"/>
        <v>46112.5</v>
      </c>
    </row>
    <row r="18" spans="1:19" ht="205" customHeight="1" x14ac:dyDescent="0.2">
      <c r="A18" s="12">
        <v>13</v>
      </c>
      <c r="B18" s="13" t="s">
        <v>35</v>
      </c>
      <c r="C18" s="18">
        <v>230573</v>
      </c>
      <c r="D18" s="18">
        <v>41121609</v>
      </c>
      <c r="E18" s="15" t="s">
        <v>16</v>
      </c>
      <c r="F18" s="13" t="s">
        <v>23</v>
      </c>
      <c r="G18" s="13">
        <v>1</v>
      </c>
      <c r="H18" s="42">
        <v>25000</v>
      </c>
      <c r="I18" s="42">
        <f t="shared" si="0"/>
        <v>4750</v>
      </c>
      <c r="J18" s="40">
        <f t="shared" si="1"/>
        <v>29750</v>
      </c>
      <c r="K18" s="40">
        <f t="shared" si="9"/>
        <v>29750</v>
      </c>
      <c r="L18" s="38">
        <v>66666.67</v>
      </c>
      <c r="M18" s="38">
        <f t="shared" si="2"/>
        <v>12666.667299999999</v>
      </c>
      <c r="N18" s="38">
        <f t="shared" si="3"/>
        <v>79333.337299999999</v>
      </c>
      <c r="O18" s="38">
        <f t="shared" si="4"/>
        <v>79333.337299999999</v>
      </c>
      <c r="P18" s="29">
        <f t="shared" si="5"/>
        <v>45833.334999999999</v>
      </c>
      <c r="Q18" s="29">
        <f t="shared" si="6"/>
        <v>8708.3336500000005</v>
      </c>
      <c r="R18" s="29">
        <f t="shared" si="7"/>
        <v>54541.66865</v>
      </c>
      <c r="S18" s="36">
        <f t="shared" si="8"/>
        <v>54541.66865</v>
      </c>
    </row>
    <row r="19" spans="1:19" ht="379" customHeight="1" x14ac:dyDescent="0.2">
      <c r="A19" s="12">
        <v>14</v>
      </c>
      <c r="B19" s="13" t="s">
        <v>36</v>
      </c>
      <c r="C19" s="18">
        <v>249782</v>
      </c>
      <c r="D19" s="19">
        <v>41104904</v>
      </c>
      <c r="E19" s="15" t="s">
        <v>42</v>
      </c>
      <c r="F19" s="13" t="s">
        <v>9</v>
      </c>
      <c r="G19" s="13">
        <v>1</v>
      </c>
      <c r="H19" s="42">
        <v>125000</v>
      </c>
      <c r="I19" s="42">
        <f t="shared" si="0"/>
        <v>23750</v>
      </c>
      <c r="J19" s="40">
        <f t="shared" si="1"/>
        <v>148750</v>
      </c>
      <c r="K19" s="40">
        <f t="shared" si="9"/>
        <v>148750</v>
      </c>
      <c r="L19" s="38">
        <v>366133.33</v>
      </c>
      <c r="M19" s="38">
        <f t="shared" si="2"/>
        <v>69565.332699999999</v>
      </c>
      <c r="N19" s="38">
        <f t="shared" si="3"/>
        <v>435698.66269999999</v>
      </c>
      <c r="O19" s="38">
        <f t="shared" si="4"/>
        <v>435698.66269999999</v>
      </c>
      <c r="P19" s="29">
        <f t="shared" si="5"/>
        <v>245566.66500000001</v>
      </c>
      <c r="Q19" s="29">
        <f t="shared" si="6"/>
        <v>46657.66635</v>
      </c>
      <c r="R19" s="29">
        <f t="shared" si="7"/>
        <v>292224.33134999999</v>
      </c>
      <c r="S19" s="36">
        <f t="shared" si="8"/>
        <v>292224.33134999999</v>
      </c>
    </row>
    <row r="20" spans="1:19" ht="304" customHeight="1" x14ac:dyDescent="0.2">
      <c r="A20" s="12">
        <v>15</v>
      </c>
      <c r="B20" s="13" t="s">
        <v>37</v>
      </c>
      <c r="C20" s="18">
        <v>282325</v>
      </c>
      <c r="D20" s="19">
        <v>41104904</v>
      </c>
      <c r="E20" s="15" t="s">
        <v>17</v>
      </c>
      <c r="F20" s="13" t="s">
        <v>9</v>
      </c>
      <c r="G20" s="13">
        <v>1</v>
      </c>
      <c r="H20" s="42">
        <v>115000</v>
      </c>
      <c r="I20" s="42">
        <f t="shared" si="0"/>
        <v>21850</v>
      </c>
      <c r="J20" s="40">
        <f t="shared" si="1"/>
        <v>136850</v>
      </c>
      <c r="K20" s="40">
        <f t="shared" si="9"/>
        <v>136850</v>
      </c>
      <c r="L20" s="38">
        <v>384000</v>
      </c>
      <c r="M20" s="38">
        <f t="shared" si="2"/>
        <v>72960</v>
      </c>
      <c r="N20" s="38">
        <f t="shared" si="3"/>
        <v>456960</v>
      </c>
      <c r="O20" s="38">
        <f t="shared" si="4"/>
        <v>456960</v>
      </c>
      <c r="P20" s="29">
        <f t="shared" si="5"/>
        <v>249500</v>
      </c>
      <c r="Q20" s="29">
        <f t="shared" si="6"/>
        <v>47405</v>
      </c>
      <c r="R20" s="29">
        <f t="shared" si="7"/>
        <v>296905</v>
      </c>
      <c r="S20" s="36">
        <f t="shared" si="8"/>
        <v>296905</v>
      </c>
    </row>
    <row r="21" spans="1:19" ht="211" customHeight="1" x14ac:dyDescent="0.2">
      <c r="A21" s="12">
        <v>16</v>
      </c>
      <c r="B21" s="13" t="s">
        <v>38</v>
      </c>
      <c r="C21" s="13">
        <v>1401615</v>
      </c>
      <c r="D21" s="13">
        <v>41104904</v>
      </c>
      <c r="E21" s="15" t="s">
        <v>18</v>
      </c>
      <c r="F21" s="13" t="s">
        <v>9</v>
      </c>
      <c r="G21" s="13">
        <v>1</v>
      </c>
      <c r="H21" s="42">
        <v>215000</v>
      </c>
      <c r="I21" s="42">
        <f t="shared" si="0"/>
        <v>40850</v>
      </c>
      <c r="J21" s="40">
        <f t="shared" si="1"/>
        <v>255850</v>
      </c>
      <c r="K21" s="40">
        <f t="shared" si="9"/>
        <v>255850</v>
      </c>
      <c r="L21" s="38">
        <v>266666.67</v>
      </c>
      <c r="M21" s="38">
        <f t="shared" si="2"/>
        <v>50666.667300000001</v>
      </c>
      <c r="N21" s="38">
        <f t="shared" si="3"/>
        <v>317333.33730000001</v>
      </c>
      <c r="O21" s="38">
        <f t="shared" si="4"/>
        <v>317333.33730000001</v>
      </c>
      <c r="P21" s="29">
        <f t="shared" si="5"/>
        <v>240833.33499999999</v>
      </c>
      <c r="Q21" s="29">
        <f t="shared" si="6"/>
        <v>45758.33365</v>
      </c>
      <c r="R21" s="29">
        <f t="shared" si="7"/>
        <v>286591.66865000001</v>
      </c>
      <c r="S21" s="36">
        <f t="shared" si="8"/>
        <v>286591.66865000001</v>
      </c>
    </row>
    <row r="22" spans="1:19" ht="409" customHeight="1" x14ac:dyDescent="0.2">
      <c r="A22" s="12">
        <v>17</v>
      </c>
      <c r="B22" s="13" t="s">
        <v>39</v>
      </c>
      <c r="C22" s="13">
        <v>258117</v>
      </c>
      <c r="D22" s="13">
        <v>41104904</v>
      </c>
      <c r="E22" s="15" t="s">
        <v>19</v>
      </c>
      <c r="F22" s="13" t="s">
        <v>9</v>
      </c>
      <c r="G22" s="13">
        <v>1</v>
      </c>
      <c r="H22" s="42">
        <v>125000</v>
      </c>
      <c r="I22" s="42">
        <f t="shared" si="0"/>
        <v>23750</v>
      </c>
      <c r="J22" s="40">
        <f t="shared" si="1"/>
        <v>148750</v>
      </c>
      <c r="K22" s="40">
        <f t="shared" si="9"/>
        <v>148750</v>
      </c>
      <c r="L22" s="38">
        <v>405733.33</v>
      </c>
      <c r="M22" s="38">
        <f t="shared" si="2"/>
        <v>77089.332699999999</v>
      </c>
      <c r="N22" s="38">
        <f t="shared" si="3"/>
        <v>482822.66269999999</v>
      </c>
      <c r="O22" s="38">
        <f t="shared" si="4"/>
        <v>482822.66269999999</v>
      </c>
      <c r="P22" s="29">
        <f t="shared" si="5"/>
        <v>265366.66500000004</v>
      </c>
      <c r="Q22" s="29">
        <f t="shared" si="6"/>
        <v>50419.66635</v>
      </c>
      <c r="R22" s="29">
        <f t="shared" si="7"/>
        <v>315786.33135000005</v>
      </c>
      <c r="S22" s="36">
        <f t="shared" si="8"/>
        <v>315786.33135000005</v>
      </c>
    </row>
    <row r="23" spans="1:19" ht="233" customHeight="1" x14ac:dyDescent="0.2">
      <c r="A23" s="12">
        <v>18</v>
      </c>
      <c r="B23" s="13" t="s">
        <v>40</v>
      </c>
      <c r="C23" s="13">
        <v>275997</v>
      </c>
      <c r="D23" s="13">
        <v>53141619</v>
      </c>
      <c r="E23" s="15" t="s">
        <v>20</v>
      </c>
      <c r="F23" s="13" t="s">
        <v>5</v>
      </c>
      <c r="G23" s="13">
        <v>8</v>
      </c>
      <c r="H23" s="42">
        <v>12000</v>
      </c>
      <c r="I23" s="42">
        <f t="shared" si="0"/>
        <v>2280</v>
      </c>
      <c r="J23" s="40">
        <f t="shared" si="1"/>
        <v>14280</v>
      </c>
      <c r="K23" s="40">
        <f t="shared" si="9"/>
        <v>114240</v>
      </c>
      <c r="L23" s="38">
        <v>10266.67</v>
      </c>
      <c r="M23" s="38">
        <f t="shared" si="2"/>
        <v>1950.6673000000001</v>
      </c>
      <c r="N23" s="38">
        <f t="shared" si="3"/>
        <v>12217.337299999999</v>
      </c>
      <c r="O23" s="38">
        <f t="shared" si="4"/>
        <v>97738.698399999994</v>
      </c>
      <c r="P23" s="29">
        <f t="shared" si="5"/>
        <v>11133.334999999999</v>
      </c>
      <c r="Q23" s="29">
        <f t="shared" si="6"/>
        <v>2115.33365</v>
      </c>
      <c r="R23" s="29">
        <f t="shared" si="7"/>
        <v>13248.66865</v>
      </c>
      <c r="S23" s="36">
        <f t="shared" si="8"/>
        <v>105989.3492</v>
      </c>
    </row>
    <row r="24" spans="1:19" ht="16" x14ac:dyDescent="0.2">
      <c r="A24" s="43" t="s">
        <v>6</v>
      </c>
      <c r="B24" s="43"/>
      <c r="C24" s="43"/>
      <c r="D24" s="43"/>
      <c r="E24" s="43"/>
      <c r="F24" s="43"/>
      <c r="G24" s="43"/>
      <c r="H24" s="45"/>
      <c r="I24" s="45"/>
      <c r="J24" s="45"/>
      <c r="K24" s="46">
        <f>SUM(K6:K23)</f>
        <v>17294865</v>
      </c>
      <c r="L24" s="48"/>
      <c r="M24" s="48"/>
      <c r="N24" s="48"/>
      <c r="O24" s="49">
        <f>SUM(O6:O23)</f>
        <v>25228237.238399997</v>
      </c>
      <c r="P24" s="37"/>
      <c r="Q24" s="30"/>
      <c r="R24" s="30"/>
      <c r="S24" s="37">
        <f>SUM(S6:S23)</f>
        <v>21261551.119199999</v>
      </c>
    </row>
    <row r="25" spans="1:19" x14ac:dyDescent="0.2">
      <c r="A25" s="22"/>
      <c r="B25" s="23"/>
      <c r="C25" s="23"/>
      <c r="D25" s="23"/>
      <c r="E25" s="23"/>
      <c r="F25" s="23"/>
      <c r="G25" s="23"/>
      <c r="H25" s="47"/>
      <c r="I25" s="47"/>
      <c r="J25" s="47"/>
      <c r="K25" s="47"/>
      <c r="L25" s="50"/>
      <c r="M25" s="50"/>
      <c r="N25" s="50"/>
      <c r="O25" s="50"/>
      <c r="P25" s="34"/>
      <c r="Q25" s="35"/>
      <c r="R25" s="31"/>
      <c r="S25" s="31"/>
    </row>
    <row r="26" spans="1:19" x14ac:dyDescent="0.2">
      <c r="A26" s="6"/>
      <c r="B26" s="6"/>
      <c r="C26" s="6"/>
      <c r="D26" s="6"/>
      <c r="E26" s="9"/>
      <c r="F26" s="6"/>
      <c r="G26" s="6"/>
      <c r="H26" s="6"/>
      <c r="I26" s="6"/>
      <c r="J26" s="6"/>
      <c r="K26" s="6"/>
      <c r="L26" s="6"/>
      <c r="M26" s="44"/>
      <c r="N26" s="6"/>
      <c r="O26" s="6"/>
      <c r="P26" s="27"/>
      <c r="Q26" s="27"/>
      <c r="R26" s="27"/>
      <c r="S26" s="27"/>
    </row>
  </sheetData>
  <mergeCells count="6">
    <mergeCell ref="A2:S2"/>
    <mergeCell ref="H4:K4"/>
    <mergeCell ref="L4:O4"/>
    <mergeCell ref="P4:S4"/>
    <mergeCell ref="A25:G25"/>
    <mergeCell ref="A24:G24"/>
  </mergeCell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53CD1-7279-4701-B125-B98945F92A73}">
  <dimension ref="D3:G20"/>
  <sheetViews>
    <sheetView workbookViewId="0">
      <selection activeCell="J15" sqref="J15"/>
    </sheetView>
  </sheetViews>
  <sheetFormatPr baseColWidth="10" defaultRowHeight="15" x14ac:dyDescent="0.2"/>
  <cols>
    <col min="4" max="4" width="14.5" customWidth="1"/>
    <col min="6" max="6" width="14" customWidth="1"/>
  </cols>
  <sheetData>
    <row r="3" spans="4:7" x14ac:dyDescent="0.2">
      <c r="D3" s="20">
        <v>3133666.27</v>
      </c>
      <c r="E3" s="20"/>
      <c r="F3" s="20">
        <v>3133700</v>
      </c>
    </row>
    <row r="4" spans="4:7" x14ac:dyDescent="0.2">
      <c r="D4" s="20">
        <v>7804416.6686499994</v>
      </c>
      <c r="E4" s="20"/>
      <c r="F4" s="20">
        <v>7804416.6675000004</v>
      </c>
    </row>
    <row r="5" spans="4:7" x14ac:dyDescent="0.2">
      <c r="D5" s="21">
        <v>5807200</v>
      </c>
      <c r="E5" s="21"/>
      <c r="F5" s="21">
        <v>5459500</v>
      </c>
      <c r="G5" s="20">
        <f>+D5-F5</f>
        <v>347700</v>
      </c>
    </row>
    <row r="6" spans="4:7" x14ac:dyDescent="0.2">
      <c r="D6" s="20">
        <v>975800</v>
      </c>
      <c r="E6" s="20"/>
      <c r="F6" s="20">
        <v>975800</v>
      </c>
    </row>
    <row r="7" spans="4:7" x14ac:dyDescent="0.2">
      <c r="D7" s="20">
        <v>267750</v>
      </c>
      <c r="E7" s="20"/>
      <c r="F7" s="20">
        <v>267750</v>
      </c>
    </row>
    <row r="8" spans="4:7" x14ac:dyDescent="0.2">
      <c r="D8" s="20">
        <v>233041.66865000001</v>
      </c>
      <c r="E8" s="20"/>
      <c r="F8" s="20">
        <v>233041.66500000001</v>
      </c>
    </row>
    <row r="9" spans="4:7" x14ac:dyDescent="0.2">
      <c r="D9" s="20">
        <v>388733.32540000003</v>
      </c>
      <c r="E9" s="20"/>
      <c r="F9" s="20">
        <v>388733.33999999997</v>
      </c>
    </row>
    <row r="10" spans="4:7" x14ac:dyDescent="0.2">
      <c r="D10" s="21">
        <v>426416.66864999995</v>
      </c>
      <c r="E10" s="21"/>
      <c r="F10" s="21">
        <v>585083.33499999996</v>
      </c>
      <c r="G10" s="20">
        <f>+D10-F10</f>
        <v>-158666.66635000001</v>
      </c>
    </row>
    <row r="11" spans="4:7" x14ac:dyDescent="0.2">
      <c r="D11" s="20">
        <v>168900.66865000001</v>
      </c>
      <c r="E11" s="20"/>
      <c r="F11" s="20">
        <v>168900.66499999998</v>
      </c>
    </row>
    <row r="12" spans="4:7" x14ac:dyDescent="0.2">
      <c r="D12" s="20">
        <v>68425</v>
      </c>
      <c r="E12" s="20"/>
      <c r="F12" s="20">
        <v>68425</v>
      </c>
    </row>
    <row r="13" spans="4:7" x14ac:dyDescent="0.2">
      <c r="D13" s="20">
        <v>46112.5</v>
      </c>
      <c r="E13" s="20"/>
      <c r="F13" s="20">
        <v>46112.5</v>
      </c>
    </row>
    <row r="14" spans="4:7" x14ac:dyDescent="0.2">
      <c r="D14" s="20">
        <v>54541.66865</v>
      </c>
      <c r="E14" s="20"/>
      <c r="F14" s="20">
        <v>54541.665000000001</v>
      </c>
    </row>
    <row r="15" spans="4:7" x14ac:dyDescent="0.2">
      <c r="D15" s="20">
        <v>292224.33134999999</v>
      </c>
      <c r="E15" s="20"/>
      <c r="F15" s="20">
        <v>292224.33499999996</v>
      </c>
    </row>
    <row r="16" spans="4:7" x14ac:dyDescent="0.2">
      <c r="D16" s="20">
        <v>296905</v>
      </c>
      <c r="E16" s="20"/>
      <c r="F16" s="20">
        <v>296905</v>
      </c>
    </row>
    <row r="17" spans="4:7" x14ac:dyDescent="0.2">
      <c r="D17" s="20">
        <v>286591.66865000001</v>
      </c>
      <c r="E17" s="20"/>
      <c r="F17" s="20">
        <v>286591.66749999998</v>
      </c>
    </row>
    <row r="18" spans="4:7" x14ac:dyDescent="0.2">
      <c r="D18" s="20">
        <v>315786.33135000005</v>
      </c>
      <c r="E18" s="20"/>
      <c r="F18" s="20">
        <v>315786.33499999996</v>
      </c>
    </row>
    <row r="19" spans="4:7" x14ac:dyDescent="0.2">
      <c r="D19" s="21">
        <v>105989.3492</v>
      </c>
      <c r="E19" s="21"/>
      <c r="F19" s="21">
        <v>620069.33200000005</v>
      </c>
      <c r="G19" s="20">
        <f>+D19-F19</f>
        <v>-514079.98280000006</v>
      </c>
    </row>
    <row r="20" spans="4:7" x14ac:dyDescent="0.2">
      <c r="D20" s="20">
        <f>SUM(D3:D19)</f>
        <v>20672501.119199999</v>
      </c>
      <c r="F20" s="20">
        <f>SUM(F3:F19)</f>
        <v>20997581.506999999</v>
      </c>
      <c r="G20" s="20">
        <f>SUM(G5:G19)</f>
        <v>-325046.64915000007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Valencia Osorio</dc:creator>
  <cp:lastModifiedBy>Andrea Lopez Aguirre</cp:lastModifiedBy>
  <dcterms:created xsi:type="dcterms:W3CDTF">2022-02-10T13:58:53Z</dcterms:created>
  <dcterms:modified xsi:type="dcterms:W3CDTF">2022-10-19T21:30:49Z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2022-10-11T16:16:27Z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59ebc120-ba77-4471-9ab8-b36f6035653c</vt:lpwstr>
  </property>
  <property fmtid="{D5CDD505-2E9C-101B-9397-08002B2CF9AE}" pid="8" name="MSIP_Label_1299739c-ad3d-4908-806e-4d91151a6e13_ContentBits">
    <vt:lpwstr>0</vt:lpwstr>
  </property>
</Properties>
</file>