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24226"/>
  <mc:AlternateContent xmlns:mc="http://schemas.openxmlformats.org/markup-compatibility/2006">
    <mc:Choice Requires="x15">
      <x15ac:absPath xmlns:x15ac="http://schemas.microsoft.com/office/spreadsheetml/2010/11/ac" url="D:\INFORMACION ING TITO 2022\PROCESOS TOLIMA 2022\PROCESO IP-DT-TOL-004-2022. INTERVENTORIA CHP-ORT-GUA\"/>
    </mc:Choice>
  </mc:AlternateContent>
  <xr:revisionPtr revIDLastSave="0" documentId="8_{E18A90DE-0C03-4A7A-BA4E-CB53C25DCAF7}" xr6:coauthVersionLast="47" xr6:coauthVersionMax="47" xr10:uidLastSave="{00000000-0000-0000-0000-000000000000}"/>
  <bookViews>
    <workbookView xWindow="-120" yWindow="-120" windowWidth="29040" windowHeight="15840" tabRatio="712" firstSheet="5" activeTab="5" xr2:uid="{00000000-000D-0000-FFFF-FFFF00000000}"/>
  </bookViews>
  <sheets>
    <sheet name="MÓDULO I" sheetId="13" state="hidden" r:id="rId1"/>
    <sheet name="MÓDULO II" sheetId="22" state="hidden" r:id="rId2"/>
    <sheet name="Bioseguridad I" sheetId="17" state="hidden" r:id="rId3"/>
    <sheet name="Bioseguridad II " sheetId="24" state="hidden" r:id="rId4"/>
    <sheet name="PRESUP. MOD. I" sheetId="19" state="hidden" r:id="rId5"/>
    <sheet name="FORMULARIO 1 - DETALLADO" sheetId="28" r:id="rId6"/>
    <sheet name="PLAN DE CARGAS G2 " sheetId="30" r:id="rId7"/>
    <sheet name="FORMULARIO 1 - GLOBAL" sheetId="29" r:id="rId8"/>
    <sheet name="FORMULARIO 1 - Modelo 2" sheetId="5" state="hidden" r:id="rId9"/>
    <sheet name="F.M." sheetId="6" state="hidden" r:id="rId10"/>
    <sheet name="FORMULARIO 2" sheetId="4"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 localSheetId="3">#REF!</definedName>
    <definedName name="_____PJ50" localSheetId="5">#REF!</definedName>
    <definedName name="_____PJ50" localSheetId="8">#REF!</definedName>
    <definedName name="_____PJ50" localSheetId="0">#REF!</definedName>
    <definedName name="_____PJ50" localSheetId="1">#REF!</definedName>
    <definedName name="_____PJ50" localSheetId="6">#REF!</definedName>
    <definedName name="_____PJ50" localSheetId="4">#REF!</definedName>
    <definedName name="_____PJ50">#REF!</definedName>
    <definedName name="_____pj51" localSheetId="2">#REF!</definedName>
    <definedName name="_____pj51" localSheetId="3">#REF!</definedName>
    <definedName name="_____pj51" localSheetId="5">#REF!</definedName>
    <definedName name="_____pj51" localSheetId="8">#REF!</definedName>
    <definedName name="_____pj51" localSheetId="0">#REF!</definedName>
    <definedName name="_____pj51" localSheetId="1">#REF!</definedName>
    <definedName name="_____pj51" localSheetId="4">#REF!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 localSheetId="3">#REF!</definedName>
    <definedName name="____PJ50" localSheetId="5">#REF!</definedName>
    <definedName name="____PJ50" localSheetId="8">#REF!</definedName>
    <definedName name="____PJ50" localSheetId="0">#REF!</definedName>
    <definedName name="____PJ50" localSheetId="1">#REF!</definedName>
    <definedName name="____PJ50" localSheetId="4">#REF!</definedName>
    <definedName name="____PJ50">#REF!</definedName>
    <definedName name="____pj51" localSheetId="2">#REF!</definedName>
    <definedName name="____pj51" localSheetId="3">#REF!</definedName>
    <definedName name="____pj51" localSheetId="5">#REF!</definedName>
    <definedName name="____pj51" localSheetId="8">#REF!</definedName>
    <definedName name="____pj51" localSheetId="0">#REF!</definedName>
    <definedName name="____pj51" localSheetId="1">#REF!</definedName>
    <definedName name="____pj51" localSheetId="4">#REF!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 localSheetId="3">#REF!</definedName>
    <definedName name="___PJ50" localSheetId="5">#REF!</definedName>
    <definedName name="___PJ50" localSheetId="8">#REF!</definedName>
    <definedName name="___PJ50" localSheetId="0">#REF!</definedName>
    <definedName name="___PJ50" localSheetId="1">#REF!</definedName>
    <definedName name="___PJ50" localSheetId="4">#REF!</definedName>
    <definedName name="___PJ50">#REF!</definedName>
    <definedName name="___pj51" localSheetId="2">#REF!</definedName>
    <definedName name="___pj51" localSheetId="3">#REF!</definedName>
    <definedName name="___pj51" localSheetId="5">#REF!</definedName>
    <definedName name="___pj51" localSheetId="8">#REF!</definedName>
    <definedName name="___pj51" localSheetId="0">#REF!</definedName>
    <definedName name="___pj51" localSheetId="1">#REF!</definedName>
    <definedName name="___pj51" localSheetId="4">#REF!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2">#REF!</definedName>
    <definedName name="__PJ50" localSheetId="3">#REF!</definedName>
    <definedName name="__PJ50" localSheetId="5">#REF!</definedName>
    <definedName name="__PJ50" localSheetId="8">#REF!</definedName>
    <definedName name="__PJ50" localSheetId="0">#REF!</definedName>
    <definedName name="__PJ50" localSheetId="1">#REF!</definedName>
    <definedName name="__PJ50" localSheetId="4">#REF!</definedName>
    <definedName name="__PJ50">#REF!</definedName>
    <definedName name="__pj51" localSheetId="2">#REF!</definedName>
    <definedName name="__pj51" localSheetId="3">#REF!</definedName>
    <definedName name="__pj51" localSheetId="5">#REF!</definedName>
    <definedName name="__pj51" localSheetId="8">#REF!</definedName>
    <definedName name="__pj51" localSheetId="0">#REF!</definedName>
    <definedName name="__pj51" localSheetId="1">#REF!</definedName>
    <definedName name="__pj51" localSheetId="4">#REF!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 localSheetId="2">#REF!</definedName>
    <definedName name="_APU221" localSheetId="3">#REF!</definedName>
    <definedName name="_APU221" localSheetId="5">#REF!</definedName>
    <definedName name="_APU221" localSheetId="8">#REF!</definedName>
    <definedName name="_APU221" localSheetId="0">#REF!</definedName>
    <definedName name="_APU221" localSheetId="1">#REF!</definedName>
    <definedName name="_APU221" localSheetId="4">#REF!</definedName>
    <definedName name="_APU221">#REF!</definedName>
    <definedName name="_APU465" localSheetId="2">[1]!absc</definedName>
    <definedName name="_APU465" localSheetId="3">[1]!absc</definedName>
    <definedName name="_APU465" localSheetId="5">[1]!absc</definedName>
    <definedName name="_APU465" localSheetId="8">[1]!absc</definedName>
    <definedName name="_APU465" localSheetId="0">[1]!absc</definedName>
    <definedName name="_APU465" localSheetId="1">[1]!absc</definedName>
    <definedName name="_APU465" localSheetId="4">[1]!absc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'MÓDULO I'!$B$3:$H$13</definedName>
    <definedName name="_xlnm._FilterDatabase" localSheetId="1" hidden="1">'MÓDULO II'!$B$3:$H$14</definedName>
    <definedName name="_xlnm._FilterDatabase" localSheetId="6" hidden="1">'PLAN DE CARGAS G2 '!$A$11:$K$29</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 localSheetId="2">#REF!</definedName>
    <definedName name="_PJ50" localSheetId="3">#REF!</definedName>
    <definedName name="_PJ50" localSheetId="5">#REF!</definedName>
    <definedName name="_PJ50" localSheetId="8">#REF!</definedName>
    <definedName name="_PJ50" localSheetId="0">#REF!</definedName>
    <definedName name="_PJ50" localSheetId="1">#REF!</definedName>
    <definedName name="_PJ50" localSheetId="6">#REF!</definedName>
    <definedName name="_PJ50" localSheetId="4">#REF!</definedName>
    <definedName name="_PJ50">#REF!</definedName>
    <definedName name="_pj51" localSheetId="2">#REF!</definedName>
    <definedName name="_pj51" localSheetId="3">#REF!</definedName>
    <definedName name="_pj51" localSheetId="5">#REF!</definedName>
    <definedName name="_pj51" localSheetId="8">#REF!</definedName>
    <definedName name="_pj51" localSheetId="0">#REF!</definedName>
    <definedName name="_pj51" localSheetId="1">#REF!</definedName>
    <definedName name="_pj51" localSheetId="4">#REF!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#REF!</definedName>
    <definedName name="A" localSheetId="3">#REF!</definedName>
    <definedName name="A" localSheetId="5">#REF!</definedName>
    <definedName name="A" localSheetId="8">#REF!</definedName>
    <definedName name="A" localSheetId="0">#REF!</definedName>
    <definedName name="A" localSheetId="1">#REF!</definedName>
    <definedName name="A" localSheetId="4">#REF!</definedName>
    <definedName name="A">#REF!</definedName>
    <definedName name="A_impresión_IM" localSheetId="2">#REF!</definedName>
    <definedName name="A_impresión_IM" localSheetId="3">#REF!</definedName>
    <definedName name="A_impresión_IM" localSheetId="5">#REF!</definedName>
    <definedName name="A_impresión_IM" localSheetId="8">#REF!</definedName>
    <definedName name="A_impresión_IM" localSheetId="0">#REF!</definedName>
    <definedName name="A_impresión_IM" localSheetId="1">#REF!</definedName>
    <definedName name="A_impresión_IM" localSheetId="4">#REF!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oq" localSheetId="2">[2]!absc</definedName>
    <definedName name="adoq" localSheetId="3">[2]!absc</definedName>
    <definedName name="adoq" localSheetId="5">[2]!absc</definedName>
    <definedName name="adoq" localSheetId="8">[2]!absc</definedName>
    <definedName name="adoq" localSheetId="0">[2]!absc</definedName>
    <definedName name="adoq" localSheetId="1">[2]!absc</definedName>
    <definedName name="adoq" localSheetId="4">[2]!absc</definedName>
    <definedName name="adoq">[2]!absc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 localSheetId="2">[3]!absc</definedName>
    <definedName name="alc" localSheetId="3">[3]!absc</definedName>
    <definedName name="alc" localSheetId="5">[3]!absc</definedName>
    <definedName name="alc" localSheetId="8">[3]!absc</definedName>
    <definedName name="alc" localSheetId="0">[3]!absc</definedName>
    <definedName name="alc" localSheetId="1">[3]!absc</definedName>
    <definedName name="alc" localSheetId="4">[3]!absc</definedName>
    <definedName name="alc">[3]!absc</definedName>
    <definedName name="anscount" hidden="1">1</definedName>
    <definedName name="AÑOWUIE">'[4]Res-Accide-10'!$R$2:$R$7</definedName>
    <definedName name="APU" localSheetId="2">[5]!absc</definedName>
    <definedName name="APU" localSheetId="3">[5]!absc</definedName>
    <definedName name="APU" localSheetId="5">[5]!absc</definedName>
    <definedName name="APU" localSheetId="8">[5]!absc</definedName>
    <definedName name="APU" localSheetId="0">[5]!absc</definedName>
    <definedName name="APU" localSheetId="1">[5]!absc</definedName>
    <definedName name="APU" localSheetId="4">[5]!absc</definedName>
    <definedName name="APU">[5]!absc</definedName>
    <definedName name="APU221.1" localSheetId="2">#REF!</definedName>
    <definedName name="APU221.1" localSheetId="3">#REF!</definedName>
    <definedName name="APU221.1" localSheetId="5">#REF!</definedName>
    <definedName name="APU221.1" localSheetId="8">#REF!</definedName>
    <definedName name="APU221.1" localSheetId="0">#REF!</definedName>
    <definedName name="APU221.1" localSheetId="1">#REF!</definedName>
    <definedName name="APU221.1" localSheetId="6">#REF!</definedName>
    <definedName name="APU221.1" localSheetId="4">#REF!</definedName>
    <definedName name="APU221.1">#REF!</definedName>
    <definedName name="APU221.2" localSheetId="2">#REF!</definedName>
    <definedName name="APU221.2" localSheetId="3">#REF!</definedName>
    <definedName name="APU221.2" localSheetId="5">#REF!</definedName>
    <definedName name="APU221.2" localSheetId="8">#REF!</definedName>
    <definedName name="APU221.2" localSheetId="0">#REF!</definedName>
    <definedName name="APU221.2" localSheetId="1">#REF!</definedName>
    <definedName name="APU221.2" localSheetId="4">#REF!</definedName>
    <definedName name="APU221.2">#REF!</definedName>
    <definedName name="aqaq" hidden="1">{"TAB1",#N/A,TRUE,"GENERAL";"TAB2",#N/A,TRUE,"GENERAL";"TAB3",#N/A,TRUE,"GENERAL";"TAB4",#N/A,TRUE,"GENERAL";"TAB5",#N/A,TRUE,"GENERAL"}</definedName>
    <definedName name="_xlnm.Print_Area" localSheetId="2">'Bioseguridad I'!$A$1:$H$64</definedName>
    <definedName name="_xlnm.Print_Area" localSheetId="3">'Bioseguridad II '!$A$1:$H$64</definedName>
    <definedName name="_xlnm.Print_Area" localSheetId="5">'FORMULARIO 1 - DETALLADO'!$A$1:$G$69</definedName>
    <definedName name="_xlnm.Print_Area" localSheetId="8">'FORMULARIO 1 - Modelo 2'!$A$1:$F$88</definedName>
    <definedName name="_xlnm.Print_Area" localSheetId="0">'MÓDULO I'!$A$1:$I$69</definedName>
    <definedName name="_xlnm.Print_Area" localSheetId="1">'MÓDULO II'!$A$1:$H$70</definedName>
    <definedName name="_xlnm.Print_Area" localSheetId="6">'PLAN DE CARGAS G2 '!$A$1:$K$33</definedName>
    <definedName name="_xlnm.Print_Area" localSheetId="4">'PRESUP. MOD. I'!$A$1:$G$56</definedName>
    <definedName name="_xlnm.Print_Area">#REF!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2">#N/A</definedName>
    <definedName name="asdfñk" localSheetId="3">#N/A</definedName>
    <definedName name="asdfñk" localSheetId="5">#N/A</definedName>
    <definedName name="asdfñk" localSheetId="8">#N/A</definedName>
    <definedName name="asdfñk" localSheetId="0">#N/A</definedName>
    <definedName name="asdfñk" localSheetId="1">#N/A</definedName>
    <definedName name="asdfñk" localSheetId="6">#N/A</definedName>
    <definedName name="asdfñk" localSheetId="4">#N/A</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 localSheetId="2">#REF!</definedName>
    <definedName name="auto1" localSheetId="3">#REF!</definedName>
    <definedName name="auto1" localSheetId="5">#REF!</definedName>
    <definedName name="auto1" localSheetId="8">#REF!</definedName>
    <definedName name="auto1" localSheetId="0">#REF!</definedName>
    <definedName name="auto1" localSheetId="1">#REF!</definedName>
    <definedName name="auto1" localSheetId="6">#REF!</definedName>
    <definedName name="auto1" localSheetId="4">#REF!</definedName>
    <definedName name="auto1">#REF!</definedName>
    <definedName name="auto2" localSheetId="2">#REF!</definedName>
    <definedName name="auto2" localSheetId="3">#REF!</definedName>
    <definedName name="auto2" localSheetId="5">#REF!</definedName>
    <definedName name="auto2" localSheetId="8">#REF!</definedName>
    <definedName name="auto2" localSheetId="0">#REF!</definedName>
    <definedName name="auto2" localSheetId="1">#REF!</definedName>
    <definedName name="auto2" localSheetId="4">#REF!</definedName>
    <definedName name="auto2">#REF!</definedName>
    <definedName name="azaz" hidden="1">{"TAB1",#N/A,TRUE,"GENERAL";"TAB2",#N/A,TRUE,"GENERAL";"TAB3",#N/A,TRUE,"GENERAL";"TAB4",#N/A,TRUE,"GENERAL";"TAB5",#N/A,TRUE,"GENERAL"}</definedName>
    <definedName name="b" localSheetId="2">#REF!</definedName>
    <definedName name="b" localSheetId="3">#REF!</definedName>
    <definedName name="b" localSheetId="5">#REF!</definedName>
    <definedName name="B" localSheetId="7" hidden="1">{"via1",#N/A,TRUE,"general";"via2",#N/A,TRUE,"general";"via3",#N/A,TRUE,"general"}</definedName>
    <definedName name="b" localSheetId="8">#REF!</definedName>
    <definedName name="b" localSheetId="0">#REF!</definedName>
    <definedName name="b" localSheetId="1">#REF!</definedName>
    <definedName name="b" localSheetId="4">#REF!</definedName>
    <definedName name="b">#REF!</definedName>
    <definedName name="_xlnm.Database" localSheetId="2">#REF!</definedName>
    <definedName name="_xlnm.Database" localSheetId="3">#REF!</definedName>
    <definedName name="_xlnm.Database" localSheetId="5">#REF!</definedName>
    <definedName name="_xlnm.Database" localSheetId="8">#REF!</definedName>
    <definedName name="_xlnm.Database" localSheetId="0">#REF!</definedName>
    <definedName name="_xlnm.Database" localSheetId="1">#REF!</definedName>
    <definedName name="_xlnm.Database" localSheetId="4">#REF!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#REF!</definedName>
    <definedName name="C_" localSheetId="3">#REF!</definedName>
    <definedName name="C_" localSheetId="5">#REF!</definedName>
    <definedName name="C_" localSheetId="8">#REF!</definedName>
    <definedName name="C_" localSheetId="0">#REF!</definedName>
    <definedName name="C_" localSheetId="1">#REF!</definedName>
    <definedName name="C_" localSheetId="4">#REF!</definedName>
    <definedName name="C_">#REF!</definedName>
    <definedName name="CANT" localSheetId="2">#REF!</definedName>
    <definedName name="CANT" localSheetId="3">#REF!</definedName>
    <definedName name="CANT" localSheetId="5">#REF!</definedName>
    <definedName name="CANT" localSheetId="8">#REF!</definedName>
    <definedName name="CANT" localSheetId="0">#REF!</definedName>
    <definedName name="CANT" localSheetId="1">#REF!</definedName>
    <definedName name="CANT" localSheetId="4">#REF!</definedName>
    <definedName name="CANT">#REF!</definedName>
    <definedName name="ccccc" hidden="1">{"TAB1",#N/A,TRUE,"GENERAL";"TAB2",#N/A,TRUE,"GENERAL";"TAB3",#N/A,TRUE,"GENERAL";"TAB4",#N/A,TRUE,"GENERAL";"TAB5",#N/A,TRUE,"GENERAL"}</definedName>
    <definedName name="CCCCCC" localSheetId="2">'[6]A. P. U.'!#REF!</definedName>
    <definedName name="CCCCCC" localSheetId="3">'[6]A. P. U.'!#REF!</definedName>
    <definedName name="CCCCCC" localSheetId="5">'[6]A. P. U.'!#REF!</definedName>
    <definedName name="CCCCCC" localSheetId="8">'[6]A. P. U.'!#REF!</definedName>
    <definedName name="CCCCCC" localSheetId="0">'[6]A. P. U.'!#REF!</definedName>
    <definedName name="CCCCCC" localSheetId="1">'[6]A. P. U.'!#REF!</definedName>
    <definedName name="CCCCCC" localSheetId="4">'[6]A. P. U.'!#REF!</definedName>
    <definedName name="CCCCCC">'[6]A. P. U.'!#REF!</definedName>
    <definedName name="ccto210" localSheetId="2">#REF!</definedName>
    <definedName name="ccto210" localSheetId="3">#REF!</definedName>
    <definedName name="ccto210" localSheetId="5">#REF!</definedName>
    <definedName name="ccto210" localSheetId="8">#REF!</definedName>
    <definedName name="ccto210" localSheetId="0">#REF!</definedName>
    <definedName name="ccto210" localSheetId="1">#REF!</definedName>
    <definedName name="ccto210" localSheetId="6">#REF!</definedName>
    <definedName name="ccto210" localSheetId="4">#REF!</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localSheetId="2">#REF!</definedName>
    <definedName name="DD" localSheetId="3">#REF!</definedName>
    <definedName name="DD" localSheetId="5">#REF!</definedName>
    <definedName name="DD" localSheetId="8">#REF!</definedName>
    <definedName name="DD" localSheetId="0">#REF!</definedName>
    <definedName name="DD" localSheetId="1">#REF!</definedName>
    <definedName name="DD" localSheetId="4">#REF!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 localSheetId="2">#REF!</definedName>
    <definedName name="diego" localSheetId="3">#REF!</definedName>
    <definedName name="diego" localSheetId="5">#REF!</definedName>
    <definedName name="diego" localSheetId="8">#REF!</definedName>
    <definedName name="diego" localSheetId="0">#REF!</definedName>
    <definedName name="diego" localSheetId="1">#REF!</definedName>
    <definedName name="diego" localSheetId="4">#REF!</definedName>
    <definedName name="diego">#REF!</definedName>
    <definedName name="diego1" localSheetId="2">#REF!</definedName>
    <definedName name="diego1" localSheetId="3">#REF!</definedName>
    <definedName name="diego1" localSheetId="5">#REF!</definedName>
    <definedName name="diego1" localSheetId="8">#REF!</definedName>
    <definedName name="diego1" localSheetId="0">#REF!</definedName>
    <definedName name="diego1" localSheetId="1">#REF!</definedName>
    <definedName name="diego1" localSheetId="4">#REF!</definedName>
    <definedName name="diego1">#REF!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 localSheetId="2">#REF!</definedName>
    <definedName name="EQUIPO" localSheetId="3">#REF!</definedName>
    <definedName name="EQUIPO" localSheetId="5">#REF!</definedName>
    <definedName name="EQUIPO" localSheetId="8">#REF!</definedName>
    <definedName name="EQUIPO" localSheetId="0">#REF!</definedName>
    <definedName name="EQUIPO" localSheetId="1">#REF!</definedName>
    <definedName name="EQUIPO" localSheetId="4">#REF!</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'[7]Análisis de precios'!$H$52</definedName>
    <definedName name="FAC" hidden="1">#REF!</definedName>
    <definedName name="fd" localSheetId="2">'[6]A. P. U.'!#REF!</definedName>
    <definedName name="fd" localSheetId="3">'[6]A. P. U.'!#REF!</definedName>
    <definedName name="fd" localSheetId="5">'[6]A. P. U.'!#REF!</definedName>
    <definedName name="fd" localSheetId="8">'[6]A. P. U.'!#REF!</definedName>
    <definedName name="fd" localSheetId="0">'[6]A. P. U.'!#REF!</definedName>
    <definedName name="fd" localSheetId="1">'[6]A. P. U.'!#REF!</definedName>
    <definedName name="fd" localSheetId="4">'[6]A. P. U.'!#REF!</definedName>
    <definedName name="fd">'[6]A.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 localSheetId="2">#REF!</definedName>
    <definedName name="fm" localSheetId="3">#REF!</definedName>
    <definedName name="fm" localSheetId="5">#REF!</definedName>
    <definedName name="fm" localSheetId="8">#REF!</definedName>
    <definedName name="fm" localSheetId="0">#REF!</definedName>
    <definedName name="fm" localSheetId="1">#REF!</definedName>
    <definedName name="fm" localSheetId="6">#REF!</definedName>
    <definedName name="fm" localSheetId="4">#REF!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#REF!</definedName>
    <definedName name="GRUPO1" localSheetId="3">#REF!</definedName>
    <definedName name="GRUPO1" localSheetId="5">#REF!</definedName>
    <definedName name="GRUPO1" localSheetId="8">#REF!</definedName>
    <definedName name="GRUPO1" localSheetId="0">#REF!</definedName>
    <definedName name="GRUPO1" localSheetId="1">#REF!</definedName>
    <definedName name="GRUPO1" localSheetId="6">#REF!</definedName>
    <definedName name="GRUPO1" localSheetId="4">#REF!</definedName>
    <definedName name="GRUPO1">#REF!</definedName>
    <definedName name="GRUPO2" localSheetId="2">#REF!</definedName>
    <definedName name="GRUPO2" localSheetId="3">#REF!</definedName>
    <definedName name="GRUPO2" localSheetId="5">#REF!</definedName>
    <definedName name="GRUPO2" localSheetId="8">#REF!</definedName>
    <definedName name="GRUPO2" localSheetId="0">#REF!</definedName>
    <definedName name="GRUPO2" localSheetId="1">#REF!</definedName>
    <definedName name="GRUPO2" localSheetId="4">#REF!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 localSheetId="2">#REF!</definedName>
    <definedName name="HOJA1" localSheetId="3">#REF!</definedName>
    <definedName name="HOJA1" localSheetId="5">#REF!</definedName>
    <definedName name="HOJA1" localSheetId="8">#REF!</definedName>
    <definedName name="HOJA1" localSheetId="0">#REF!</definedName>
    <definedName name="HOJA1" localSheetId="1">#REF!</definedName>
    <definedName name="HOJA1" localSheetId="4">#REF!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 localSheetId="3">#REF!</definedName>
    <definedName name="I" localSheetId="5">#REF!</definedName>
    <definedName name="I" localSheetId="8">#REF!</definedName>
    <definedName name="I" localSheetId="0">#REF!</definedName>
    <definedName name="I" localSheetId="1">#REF!</definedName>
    <definedName name="I" localSheetId="4">#REF!</definedName>
    <definedName name="I">#REF!</definedName>
    <definedName name="i8i" hidden="1">{"TAB1",#N/A,TRUE,"GENERAL";"TAB2",#N/A,TRUE,"GENERAL";"TAB3",#N/A,TRUE,"GENERAL";"TAB4",#N/A,TRUE,"GENERAL";"TAB5",#N/A,TRUE,"GENERAL"}</definedName>
    <definedName name="IF" localSheetId="2">'[6]A. P. U.'!#REF!</definedName>
    <definedName name="IF" localSheetId="3">'[6]A. P. U.'!#REF!</definedName>
    <definedName name="IF" localSheetId="5">'[6]A. P. U.'!#REF!</definedName>
    <definedName name="IF" localSheetId="8">'[6]A. P. U.'!#REF!</definedName>
    <definedName name="IF" localSheetId="0">'[6]A. P. U.'!#REF!</definedName>
    <definedName name="IF" localSheetId="1">'[6]A. P. U.'!#REF!</definedName>
    <definedName name="IF" localSheetId="4">'[6]A. P. U.'!#REF!</definedName>
    <definedName name="IF">'[6]A.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 localSheetId="2">#REF!</definedName>
    <definedName name="inf" localSheetId="3">#REF!</definedName>
    <definedName name="inf" localSheetId="5">#REF!</definedName>
    <definedName name="inf" localSheetId="8">#REF!</definedName>
    <definedName name="inf" localSheetId="0">#REF!</definedName>
    <definedName name="inf" localSheetId="1">#REF!</definedName>
    <definedName name="inf" localSheetId="6">#REF!</definedName>
    <definedName name="inf" localSheetId="4">#REF!</definedName>
    <definedName name="inf">#REF!</definedName>
    <definedName name="INFG" localSheetId="2">#REF!</definedName>
    <definedName name="INFG" localSheetId="3">#REF!</definedName>
    <definedName name="INFG" localSheetId="5">#REF!</definedName>
    <definedName name="INFG" localSheetId="8">#REF!</definedName>
    <definedName name="INFG" localSheetId="0">#REF!</definedName>
    <definedName name="INFG" localSheetId="1">#REF!</definedName>
    <definedName name="INFG" localSheetId="4">#REF!</definedName>
    <definedName name="INFG">#REF!</definedName>
    <definedName name="INV_11">'[8]PR 1'!$A$2:$N$655</definedName>
    <definedName name="ITEM" localSheetId="2">#REF!</definedName>
    <definedName name="ITEM" localSheetId="3">#REF!</definedName>
    <definedName name="ITEM" localSheetId="5">#REF!</definedName>
    <definedName name="ITEM" localSheetId="8">#REF!</definedName>
    <definedName name="ITEM" localSheetId="0">#REF!</definedName>
    <definedName name="ITEM" localSheetId="1">#REF!</definedName>
    <definedName name="ITEM" localSheetId="6">#REF!</definedName>
    <definedName name="ITEM" localSheetId="4">#REF!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 localSheetId="2">#REF!</definedName>
    <definedName name="LICITACION" localSheetId="3">#REF!</definedName>
    <definedName name="LICITACION" localSheetId="5">#REF!</definedName>
    <definedName name="LICITACION" localSheetId="8">#REF!</definedName>
    <definedName name="LICITACION" localSheetId="0">#REF!</definedName>
    <definedName name="LICITACION" localSheetId="1">#REF!</definedName>
    <definedName name="LICITACION" localSheetId="4">#REF!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 localSheetId="2">[5]!absc</definedName>
    <definedName name="LOCA" localSheetId="3">[5]!absc</definedName>
    <definedName name="LOCA" localSheetId="5">[5]!absc</definedName>
    <definedName name="LOCA" localSheetId="8">[5]!absc</definedName>
    <definedName name="LOCA" localSheetId="0">[5]!absc</definedName>
    <definedName name="LOCA" localSheetId="1">[5]!absc</definedName>
    <definedName name="LOCA" localSheetId="6">[5]!absc</definedName>
    <definedName name="LOCA" localSheetId="4">[5]!absc</definedName>
    <definedName name="LOCA">[5]!absc</definedName>
    <definedName name="LOCA1" localSheetId="2">[5]!absc</definedName>
    <definedName name="LOCA1" localSheetId="3">[5]!absc</definedName>
    <definedName name="LOCA1" localSheetId="5">[5]!absc</definedName>
    <definedName name="LOCA1" localSheetId="8">[5]!absc</definedName>
    <definedName name="LOCA1" localSheetId="0">[5]!absc</definedName>
    <definedName name="LOCA1" localSheetId="1">[5]!absc</definedName>
    <definedName name="LOCA1" localSheetId="4">[5]!absc</definedName>
    <definedName name="LOCA1">[5]!absc</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 localSheetId="2">'[9]Estado Resumen'!#REF!&lt;2.5</definedName>
    <definedName name="MAL" localSheetId="3">'[9]Estado Resumen'!#REF!&lt;2.5</definedName>
    <definedName name="MAL" localSheetId="5">'[9]Estado Resumen'!#REF!&lt;2.5</definedName>
    <definedName name="MAL" localSheetId="8">'[9]Estado Resumen'!#REF!&lt;2.5</definedName>
    <definedName name="MAL" localSheetId="0">'[9]Estado Resumen'!#REF!&lt;2.5</definedName>
    <definedName name="MAL" localSheetId="1">'[9]Estado Resumen'!#REF!&lt;2.5</definedName>
    <definedName name="MAL" localSheetId="6">'[9]Estado Resumen'!#REF!&lt;2.5</definedName>
    <definedName name="MAL" localSheetId="4">'[9]Estado Resumen'!#REF!&lt;2.5</definedName>
    <definedName name="MAL">'[9]Estado Resumen'!#REF!&lt;2.5</definedName>
    <definedName name="MALO" localSheetId="2">'[10]ESTADO VÍA-CRIT.TECNICO'!#REF!&lt;2.5</definedName>
    <definedName name="MALO" localSheetId="3">'[10]ESTADO VÍA-CRIT.TECNICO'!#REF!&lt;2.5</definedName>
    <definedName name="MALO" localSheetId="5">'[10]ESTADO VÍA-CRIT.TECNICO'!#REF!&lt;2.5</definedName>
    <definedName name="MALO" localSheetId="8">'[10]ESTADO VÍA-CRIT.TECNICO'!#REF!&lt;2.5</definedName>
    <definedName name="MALO" localSheetId="0">'[10]ESTADO VÍA-CRIT.TECNICO'!#REF!&lt;2.5</definedName>
    <definedName name="MALO" localSheetId="1">'[10]ESTADO VÍA-CRIT.TECNICO'!#REF!&lt;2.5</definedName>
    <definedName name="MALO" localSheetId="6">'[10]ESTADO VÍA-CRIT.TECNICO'!#REF!&lt;2.5</definedName>
    <definedName name="MALO" localSheetId="4">'[10]ESTADO VÍA-CRIT.TECNICO'!#REF!&lt;2.5</definedName>
    <definedName name="MALO">'[10]ESTADO VÍA-CRIT.TECNICO'!#REF!&lt;2.5</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localSheetId="2">#REF!</definedName>
    <definedName name="MAT" localSheetId="3">#REF!</definedName>
    <definedName name="MAT" localSheetId="5">#REF!</definedName>
    <definedName name="MAT" localSheetId="8">#REF!</definedName>
    <definedName name="MAT" localSheetId="0">#REF!</definedName>
    <definedName name="MAT" localSheetId="1">#REF!</definedName>
    <definedName name="MAT" localSheetId="6">#REF!</definedName>
    <definedName name="MAT" localSheetId="4">#REF!</definedName>
    <definedName name="MAT">#REF!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 localSheetId="2">#REF!</definedName>
    <definedName name="NM" localSheetId="3">#REF!</definedName>
    <definedName name="NM" localSheetId="5">#REF!</definedName>
    <definedName name="NM" localSheetId="8">#REF!</definedName>
    <definedName name="NM" localSheetId="0">#REF!</definedName>
    <definedName name="NM" localSheetId="1">#REF!</definedName>
    <definedName name="NM" localSheetId="4">#REF!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2">[1]!absc</definedName>
    <definedName name="NNN" localSheetId="3">[1]!absc</definedName>
    <definedName name="NNN" localSheetId="5">[1]!absc</definedName>
    <definedName name="NNN" localSheetId="8">[1]!absc</definedName>
    <definedName name="NNN" localSheetId="0">[1]!absc</definedName>
    <definedName name="NNN" localSheetId="1">[1]!absc</definedName>
    <definedName name="NNN" localSheetId="4">[1]!absc</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2">#REF!</definedName>
    <definedName name="NOMBRE" localSheetId="3">#REF!</definedName>
    <definedName name="NOMBRE" localSheetId="5">#REF!</definedName>
    <definedName name="NOMBRE" localSheetId="8">#REF!</definedName>
    <definedName name="NOMBRE" localSheetId="0">#REF!</definedName>
    <definedName name="NOMBRE" localSheetId="1">#REF!</definedName>
    <definedName name="NOMBRE" localSheetId="6">#REF!</definedName>
    <definedName name="NOMBRE" localSheetId="4">#REF!</definedName>
    <definedName name="NOMBR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2">#REF!</definedName>
    <definedName name="ooo" localSheetId="3">#REF!</definedName>
    <definedName name="ooo" localSheetId="5">#REF!</definedName>
    <definedName name="ooo" localSheetId="8">#REF!</definedName>
    <definedName name="ooo" localSheetId="0">#REF!</definedName>
    <definedName name="ooo" localSheetId="1">#REF!</definedName>
    <definedName name="ooo" localSheetId="4">#REF!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 localSheetId="2">#REF!</definedName>
    <definedName name="pk" localSheetId="3">#REF!</definedName>
    <definedName name="pk" localSheetId="5">#REF!</definedName>
    <definedName name="pk" localSheetId="8">#REF!</definedName>
    <definedName name="pk" localSheetId="0">#REF!</definedName>
    <definedName name="pk" localSheetId="1">#REF!</definedName>
    <definedName name="pk" localSheetId="4">#REF!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#REF!</definedName>
    <definedName name="PRE" localSheetId="3">#REF!</definedName>
    <definedName name="PRE" localSheetId="5">#REF!</definedName>
    <definedName name="PRE" localSheetId="8">#REF!</definedName>
    <definedName name="PRE" localSheetId="0">#REF!</definedName>
    <definedName name="PRE" localSheetId="1">#REF!</definedName>
    <definedName name="PRE" localSheetId="4">#REF!</definedName>
    <definedName name="PRE">#REF!</definedName>
    <definedName name="PRIMER" hidden="1">{"via1",#N/A,TRUE,"general";"via2",#N/A,TRUE,"general";"via3",#N/A,TRUE,"general"}</definedName>
    <definedName name="PRIMET" hidden="1">{"TAB1",#N/A,TRUE,"GENERAL";"TAB2",#N/A,TRUE,"GENERAL";"TAB3",#N/A,TRUE,"GENERAL";"TAB4",#N/A,TRUE,"GENERAL";"TAB5",#N/A,TRUE,"GENERAL"}</definedName>
    <definedName name="Print_Area_MI" localSheetId="2">#REF!</definedName>
    <definedName name="Print_Area_MI" localSheetId="3">#REF!</definedName>
    <definedName name="Print_Area_MI" localSheetId="5">#REF!</definedName>
    <definedName name="Print_Area_MI" localSheetId="8">#REF!</definedName>
    <definedName name="Print_Area_MI" localSheetId="0">#REF!</definedName>
    <definedName name="Print_Area_MI" localSheetId="1">#REF!</definedName>
    <definedName name="Print_Area_MI" localSheetId="4">#REF!</definedName>
    <definedName name="Print_Area_MI">#REF!</definedName>
    <definedName name="PROG" hidden="1">#REF!</definedName>
    <definedName name="PRUEBA2" localSheetId="2">#REF!</definedName>
    <definedName name="PRUEBA2" localSheetId="3">#REF!</definedName>
    <definedName name="PRUEBA2" localSheetId="5">#REF!</definedName>
    <definedName name="PRUEBA2" localSheetId="8">#REF!</definedName>
    <definedName name="PRUEBA2" localSheetId="0">#REF!</definedName>
    <definedName name="PRUEBA2" localSheetId="1">#REF!</definedName>
    <definedName name="PRUEBA2" localSheetId="4">#REF!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'[9]Estado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'[10]ESTADO VÍA-CRIT.TECNICO'!XFC1&gt;2.5</definedName>
    <definedName name="REJHE" hidden="1">{"via1",#N/A,TRUE,"general";"via2",#N/A,TRUE,"general";"via3",#N/A,TRUE,"general"}</definedName>
    <definedName name="rell" localSheetId="2">#REF!</definedName>
    <definedName name="rell" localSheetId="3">#REF!</definedName>
    <definedName name="rell" localSheetId="5">#REF!</definedName>
    <definedName name="rell" localSheetId="8">#REF!</definedName>
    <definedName name="rell" localSheetId="0">#REF!</definedName>
    <definedName name="rell" localSheetId="1">#REF!</definedName>
    <definedName name="rell" localSheetId="6">#REF!</definedName>
    <definedName name="rell" localSheetId="4">#REF!</definedName>
    <definedName name="rell">#REF!</definedName>
    <definedName name="RELLG" localSheetId="2">#REF!</definedName>
    <definedName name="RELLG" localSheetId="3">#REF!</definedName>
    <definedName name="RELLG" localSheetId="5">#REF!</definedName>
    <definedName name="RELLG" localSheetId="8">#REF!</definedName>
    <definedName name="RELLG" localSheetId="0">#REF!</definedName>
    <definedName name="RELLG" localSheetId="1">#REF!</definedName>
    <definedName name="RELLG" localSheetId="4">#REF!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2">[1]!absc</definedName>
    <definedName name="t" localSheetId="3">[1]!absc</definedName>
    <definedName name="t" localSheetId="5">[1]!absc</definedName>
    <definedName name="t" localSheetId="8">[1]!absc</definedName>
    <definedName name="t" localSheetId="0">[1]!absc</definedName>
    <definedName name="t" localSheetId="1">[1]!absc</definedName>
    <definedName name="t" localSheetId="4">[1]!absc</definedName>
    <definedName name="t">[1]!absc</definedName>
    <definedName name="t5t5" hidden="1">{"TAB1",#N/A,TRUE,"GENERAL";"TAB2",#N/A,TRUE,"GENERAL";"TAB3",#N/A,TRUE,"GENERAL";"TAB4",#N/A,TRUE,"GENERAL";"TAB5",#N/A,TRUE,"GENERAL"}</definedName>
    <definedName name="TABLA" localSheetId="2">#REF!</definedName>
    <definedName name="TABLA" localSheetId="3">#REF!</definedName>
    <definedName name="TABLA" localSheetId="5">#REF!</definedName>
    <definedName name="TABLA" localSheetId="8">#REF!</definedName>
    <definedName name="TABLA" localSheetId="0">#REF!</definedName>
    <definedName name="TABLA" localSheetId="1">#REF!</definedName>
    <definedName name="TABLA" localSheetId="6">#REF!</definedName>
    <definedName name="TABLA" localSheetId="4">#REF!</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 localSheetId="2">#REF!</definedName>
    <definedName name="TITULO" localSheetId="3">#REF!</definedName>
    <definedName name="TITULO" localSheetId="5">#REF!</definedName>
    <definedName name="TITULO" localSheetId="8">#REF!</definedName>
    <definedName name="TITULO" localSheetId="0">#REF!</definedName>
    <definedName name="TITULO" localSheetId="1">#REF!</definedName>
    <definedName name="TITULO" localSheetId="4">#REF!</definedName>
    <definedName name="TITULO">#REF!</definedName>
    <definedName name="_xlnm.Print_Titles" localSheetId="6">'PLAN DE CARGAS G2 '!$1:$11</definedName>
    <definedName name="tortas" hidden="1">{"TAB1",#N/A,TRUE,"GENERAL";"TAB2",#N/A,TRUE,"GENERAL";"TAB3",#N/A,TRUE,"GENERAL";"TAB4",#N/A,TRUE,"GENERAL";"TAB5",#N/A,TRUE,"GENERAL"}</definedName>
    <definedName name="tortas2" hidden="1">{"via1",#N/A,TRUE,"general";"via2",#N/A,TRUE,"general";"via3",#N/A,TRUE,"general"}</definedName>
    <definedName name="TOTAL" localSheetId="2">#REF!</definedName>
    <definedName name="TOTAL" localSheetId="3">#REF!</definedName>
    <definedName name="TOTAL" localSheetId="5">#REF!</definedName>
    <definedName name="TOTAL" localSheetId="8">#REF!</definedName>
    <definedName name="TOTAL" localSheetId="0">#REF!</definedName>
    <definedName name="TOTAL" localSheetId="1">#REF!</definedName>
    <definedName name="TOTAL" localSheetId="6">#REF!</definedName>
    <definedName name="TOTAL" localSheetId="4">#REF!</definedName>
    <definedName name="TOTAL">#REF!</definedName>
    <definedName name="tr" hidden="1">{"TAB1",#N/A,TRUE,"GENERAL";"TAB2",#N/A,TRUE,"GENERAL";"TAB3",#N/A,TRUE,"GENERAL";"TAB4",#N/A,TRUE,"GENERAL";"TAB5",#N/A,TRUE,"GENERAL"}</definedName>
    <definedName name="TRAT">[11]desmonte!$E$48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 localSheetId="3">#REF!</definedName>
    <definedName name="U" localSheetId="5">#REF!</definedName>
    <definedName name="U" localSheetId="8">#REF!</definedName>
    <definedName name="U" localSheetId="0">#REF!</definedName>
    <definedName name="U" localSheetId="1">#REF!</definedName>
    <definedName name="U" localSheetId="6">#REF!</definedName>
    <definedName name="U" localSheetId="4">#REF!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 localSheetId="2">#REF!</definedName>
    <definedName name="valor1" localSheetId="3">#REF!</definedName>
    <definedName name="valor1" localSheetId="5">#REF!</definedName>
    <definedName name="valor1" localSheetId="8">#REF!</definedName>
    <definedName name="valor1" localSheetId="0">#REF!</definedName>
    <definedName name="valor1" localSheetId="1">#REF!</definedName>
    <definedName name="valor1" localSheetId="4">#REF!</definedName>
    <definedName name="valor1">#REF!</definedName>
    <definedName name="valor2" localSheetId="2">#REF!</definedName>
    <definedName name="valor2" localSheetId="3">#REF!</definedName>
    <definedName name="valor2" localSheetId="5">#REF!</definedName>
    <definedName name="valor2" localSheetId="8">#REF!</definedName>
    <definedName name="valor2" localSheetId="0">#REF!</definedName>
    <definedName name="valor2" localSheetId="1">#REF!</definedName>
    <definedName name="valor2" localSheetId="4">#REF!</definedName>
    <definedName name="valor2">#REF!</definedName>
    <definedName name="VALOR3" localSheetId="2">#REF!</definedName>
    <definedName name="VALOR3" localSheetId="3">#REF!</definedName>
    <definedName name="VALOR3" localSheetId="5">#REF!</definedName>
    <definedName name="VALOR3" localSheetId="8">#REF!</definedName>
    <definedName name="VALOR3" localSheetId="0">#REF!</definedName>
    <definedName name="VALOR3" localSheetId="1">#REF!</definedName>
    <definedName name="VALOR3" localSheetId="4">#REF!</definedName>
    <definedName name="VALOR3">#REF!</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#REF!</definedName>
    <definedName name="VVV" localSheetId="3">#REF!</definedName>
    <definedName name="VVV" localSheetId="5">#REF!</definedName>
    <definedName name="VVV" localSheetId="8">#REF!</definedName>
    <definedName name="VVV" localSheetId="0">#REF!</definedName>
    <definedName name="VVV" localSheetId="1">#REF!</definedName>
    <definedName name="VVV" localSheetId="4">#REF!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'[4]Res-Accide-10'!#REF!</definedName>
    <definedName name="WILSON" localSheetId="3">'[4]Res-Accide-10'!#REF!</definedName>
    <definedName name="WILSON" localSheetId="5">'[4]Res-Accide-10'!#REF!</definedName>
    <definedName name="WILSON" localSheetId="8">'[4]Res-Accide-10'!#REF!</definedName>
    <definedName name="WILSON" localSheetId="0">'[4]Res-Accide-10'!#REF!</definedName>
    <definedName name="WILSON" localSheetId="1">'[4]Res-Accide-10'!#REF!</definedName>
    <definedName name="WILSON" localSheetId="4">'[4]Res-Accide-10'!#REF!</definedName>
    <definedName name="WILSON">'[4]Res-Accide-10'!#REF!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 localSheetId="2">#REF!</definedName>
    <definedName name="XXXXXXXXXX" localSheetId="3">#REF!</definedName>
    <definedName name="XXXXXXXXXX" localSheetId="5">#REF!</definedName>
    <definedName name="XXXXXXXXXX" localSheetId="8">#REF!</definedName>
    <definedName name="XXXXXXXXXX" localSheetId="0">#REF!</definedName>
    <definedName name="XXXXXXXXXX" localSheetId="1">#REF!</definedName>
    <definedName name="XXXXXXXXXX" localSheetId="6">#REF!</definedName>
    <definedName name="XXXXXXXXXX" localSheetId="4">#REF!</definedName>
    <definedName name="XXXXXXXXXX">#REF!</definedName>
    <definedName name="xxxxxxxxxx29" hidden="1">{"via1",#N/A,TRUE,"general";"via2",#N/A,TRUE,"general";"via3",#N/A,TRUE,"general"}</definedName>
    <definedName name="XXXXXXXXXXXX" localSheetId="2">#REF!</definedName>
    <definedName name="XXXXXXXXXXXX" localSheetId="3">#REF!</definedName>
    <definedName name="XXXXXXXXXXXX" localSheetId="5">#REF!</definedName>
    <definedName name="XXXXXXXXXXXX" localSheetId="8">#REF!</definedName>
    <definedName name="XXXXXXXXXXXX" localSheetId="0">#REF!</definedName>
    <definedName name="XXXXXXXXXXXX" localSheetId="1">#REF!</definedName>
    <definedName name="XXXXXXXXXXXX" localSheetId="4">#REF!</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'[6]A. P. U.'!#REF!</definedName>
    <definedName name="ZZZZZZZZZZZ" localSheetId="3">'[6]A. P. U.'!#REF!</definedName>
    <definedName name="ZZZZZZZZZZZ" localSheetId="5">'[6]A. P. U.'!#REF!</definedName>
    <definedName name="ZZZZZZZZZZZ" localSheetId="8">'[6]A. P. U.'!#REF!</definedName>
    <definedName name="ZZZZZZZZZZZ" localSheetId="0">'[6]A. P. U.'!#REF!</definedName>
    <definedName name="ZZZZZZZZZZZ" localSheetId="1">'[6]A. P. U.'!#REF!</definedName>
    <definedName name="ZZZZZZZZZZZ" localSheetId="6">'[6]A. P. U.'!#REF!</definedName>
    <definedName name="ZZZZZZZZZZZ" localSheetId="4">'[6]A. P. U.'!#REF!</definedName>
    <definedName name="ZZZZZZZZZZZ">'[6]A.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28" l="1"/>
  <c r="D46" i="28"/>
  <c r="C22" i="28"/>
  <c r="E25" i="28"/>
  <c r="E22" i="28"/>
  <c r="F19" i="28"/>
  <c r="E20" i="28"/>
  <c r="E26" i="28"/>
  <c r="E28" i="28" s="1"/>
  <c r="N26" i="30"/>
  <c r="O26" i="30"/>
  <c r="P26" i="30"/>
  <c r="Q26" i="30"/>
  <c r="R26" i="30"/>
  <c r="S26" i="30"/>
  <c r="T26" i="30"/>
  <c r="U26" i="30"/>
  <c r="V26" i="30"/>
  <c r="W26" i="30"/>
  <c r="X26" i="30"/>
  <c r="Y26" i="30"/>
  <c r="Z26" i="30"/>
  <c r="M26" i="30"/>
  <c r="F22" i="28" l="1"/>
  <c r="E23" i="28"/>
  <c r="E46" i="28"/>
  <c r="E47" i="28" s="1"/>
  <c r="F39" i="28"/>
  <c r="C23" i="28"/>
  <c r="F46" i="28" l="1"/>
  <c r="F20" i="28" l="1"/>
  <c r="F37" i="28"/>
  <c r="F45" i="28"/>
  <c r="F44" i="28"/>
  <c r="F42" i="28"/>
  <c r="F41" i="28"/>
  <c r="F40" i="28"/>
  <c r="F28" i="28"/>
  <c r="F17" i="28"/>
  <c r="F26" i="28"/>
  <c r="F25" i="28"/>
  <c r="F23" i="28"/>
  <c r="F21" i="28"/>
  <c r="F18" i="28"/>
  <c r="AA25" i="30"/>
  <c r="AA26" i="30" s="1"/>
  <c r="X25" i="30"/>
  <c r="Y25" i="30"/>
  <c r="Z25" i="30"/>
  <c r="AB25" i="30"/>
  <c r="AB26" i="30" s="1"/>
  <c r="AC25" i="30"/>
  <c r="AC26" i="30" s="1"/>
  <c r="AD25" i="30"/>
  <c r="AD26" i="30" s="1"/>
  <c r="N25" i="30"/>
  <c r="O25" i="30"/>
  <c r="P25" i="30"/>
  <c r="Q25" i="30"/>
  <c r="R25" i="30"/>
  <c r="S25" i="30"/>
  <c r="T25" i="30"/>
  <c r="U25" i="30"/>
  <c r="V25" i="30"/>
  <c r="W25" i="30"/>
  <c r="M25" i="30"/>
  <c r="F16" i="29"/>
  <c r="G13" i="13"/>
  <c r="H12" i="13"/>
  <c r="H11" i="13"/>
  <c r="H10" i="13"/>
  <c r="H9" i="13"/>
  <c r="H8" i="13"/>
  <c r="H7" i="13"/>
  <c r="H6" i="13"/>
  <c r="H5" i="13"/>
  <c r="H4" i="13"/>
  <c r="H13" i="22"/>
  <c r="H12" i="22"/>
  <c r="H11" i="22"/>
  <c r="H10" i="22"/>
  <c r="H9" i="22"/>
  <c r="H8" i="22"/>
  <c r="H7" i="22"/>
  <c r="H6" i="22"/>
  <c r="H5" i="22"/>
  <c r="H4" i="22"/>
  <c r="G14" i="22"/>
  <c r="F14" i="22"/>
  <c r="A5" i="22"/>
  <c r="A6" i="22" s="1"/>
  <c r="A7" i="22" s="1"/>
  <c r="A8" i="22" s="1"/>
  <c r="A9" i="22" s="1"/>
  <c r="A10" i="22" s="1"/>
  <c r="A11" i="22" s="1"/>
  <c r="A12" i="22" s="1"/>
  <c r="A13" i="22" s="1"/>
  <c r="H17" i="19"/>
  <c r="H19" i="19"/>
  <c r="H20" i="19"/>
  <c r="H23" i="19"/>
  <c r="H24" i="19"/>
  <c r="H25" i="19"/>
  <c r="H26" i="19"/>
  <c r="H27" i="19"/>
  <c r="H28" i="19"/>
  <c r="H14" i="24"/>
  <c r="H13" i="24"/>
  <c r="D12" i="24"/>
  <c r="D10" i="24"/>
  <c r="D9" i="24"/>
  <c r="D8" i="24"/>
  <c r="D7" i="24"/>
  <c r="A5" i="13"/>
  <c r="A6" i="13" s="1"/>
  <c r="A7" i="13" s="1"/>
  <c r="A8" i="13" s="1"/>
  <c r="A9" i="13" s="1"/>
  <c r="A10" i="13" s="1"/>
  <c r="A11" i="13" s="1"/>
  <c r="A12" i="13" s="1"/>
  <c r="F13" i="13"/>
  <c r="E22" i="19"/>
  <c r="F22" i="19" s="1"/>
  <c r="E21" i="19"/>
  <c r="H21" i="19" s="1"/>
  <c r="F24" i="19"/>
  <c r="F26" i="19"/>
  <c r="F19" i="19"/>
  <c r="E50" i="19"/>
  <c r="F50" i="19" s="1"/>
  <c r="E49" i="19"/>
  <c r="F49" i="19" s="1"/>
  <c r="E47" i="19"/>
  <c r="F47" i="19" s="1"/>
  <c r="E46" i="19"/>
  <c r="F46" i="19"/>
  <c r="E44" i="19"/>
  <c r="F44" i="19" s="1"/>
  <c r="E43" i="19"/>
  <c r="F43" i="19" s="1"/>
  <c r="F42" i="19"/>
  <c r="E41" i="19"/>
  <c r="F40" i="19"/>
  <c r="F38" i="19"/>
  <c r="E29" i="19"/>
  <c r="F29" i="19" s="1"/>
  <c r="F27" i="19"/>
  <c r="F23" i="19"/>
  <c r="E18" i="19"/>
  <c r="F18" i="19" s="1"/>
  <c r="F17" i="19"/>
  <c r="H14" i="17"/>
  <c r="H13" i="17"/>
  <c r="D12" i="17"/>
  <c r="D10" i="17"/>
  <c r="D9" i="17"/>
  <c r="D8" i="17"/>
  <c r="D7" i="17"/>
  <c r="I11" i="6"/>
  <c r="I17" i="6" s="1"/>
  <c r="M11" i="6"/>
  <c r="M17" i="6"/>
  <c r="I24" i="6"/>
  <c r="I40" i="6"/>
  <c r="J44" i="6"/>
  <c r="I47" i="6"/>
  <c r="I51" i="6"/>
  <c r="I55" i="6" s="1"/>
  <c r="I59" i="6" s="1"/>
  <c r="I48" i="6"/>
  <c r="J54" i="6"/>
  <c r="F41" i="5"/>
  <c r="F43" i="5" s="1"/>
  <c r="F50" i="5"/>
  <c r="F52" i="5"/>
  <c r="F71" i="5"/>
  <c r="H18" i="19"/>
  <c r="F41" i="19"/>
  <c r="F20" i="19"/>
  <c r="H29" i="19"/>
  <c r="E7" i="24"/>
  <c r="F7" i="24" s="1"/>
  <c r="H7" i="24" s="1"/>
  <c r="H13" i="13"/>
  <c r="F29" i="28" l="1"/>
  <c r="F31" i="28" s="1"/>
  <c r="F48" i="28"/>
  <c r="H30" i="19"/>
  <c r="E7" i="17" s="1"/>
  <c r="E9" i="17" s="1"/>
  <c r="F9" i="17" s="1"/>
  <c r="H9" i="17" s="1"/>
  <c r="H22" i="19"/>
  <c r="H14" i="22"/>
  <c r="F53" i="5"/>
  <c r="F72" i="5" s="1"/>
  <c r="F74" i="5" s="1"/>
  <c r="F21" i="19"/>
  <c r="F30" i="19" s="1"/>
  <c r="F32" i="19" s="1"/>
  <c r="E10" i="24"/>
  <c r="F10" i="24" s="1"/>
  <c r="H10" i="24" s="1"/>
  <c r="E11" i="24"/>
  <c r="F11" i="24" s="1"/>
  <c r="H11" i="24" s="1"/>
  <c r="E9" i="24"/>
  <c r="F9" i="24" s="1"/>
  <c r="H9" i="24" s="1"/>
  <c r="E12" i="24"/>
  <c r="F12" i="24" s="1"/>
  <c r="H12" i="24" s="1"/>
  <c r="E8" i="24"/>
  <c r="F8" i="24" s="1"/>
  <c r="H8" i="24" s="1"/>
  <c r="F49" i="28" l="1"/>
  <c r="E10" i="17"/>
  <c r="F10" i="17" s="1"/>
  <c r="H10" i="17" s="1"/>
  <c r="E11" i="17"/>
  <c r="F11" i="17" s="1"/>
  <c r="H11" i="17" s="1"/>
  <c r="E12" i="17"/>
  <c r="F12" i="17" s="1"/>
  <c r="H12" i="17" s="1"/>
  <c r="E8" i="17"/>
  <c r="F8" i="17" s="1"/>
  <c r="H8" i="17" s="1"/>
  <c r="F7" i="17"/>
  <c r="H7" i="17" s="1"/>
  <c r="H15" i="17" s="1"/>
  <c r="F75" i="5"/>
  <c r="F76" i="5" s="1"/>
  <c r="H15" i="24"/>
  <c r="H16" i="24" s="1"/>
  <c r="H17" i="24" s="1"/>
  <c r="F50" i="28" l="1"/>
  <c r="F51" i="28" s="1"/>
  <c r="H16" i="17"/>
  <c r="H17" i="17" s="1"/>
  <c r="H18" i="24"/>
  <c r="H19" i="24" s="1"/>
  <c r="H18" i="17" l="1"/>
  <c r="H19" i="17" s="1"/>
  <c r="F48" i="19"/>
  <c r="F51" i="19" s="1"/>
  <c r="F52" i="19" s="1"/>
  <c r="F53" i="19" l="1"/>
  <c r="F54" i="19" s="1"/>
</calcChain>
</file>

<file path=xl/sharedStrings.xml><?xml version="1.0" encoding="utf-8"?>
<sst xmlns="http://schemas.openxmlformats.org/spreadsheetml/2006/main" count="675" uniqueCount="427">
  <si>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</si>
  <si>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</si>
  <si>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</si>
  <si>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</si>
  <si>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</si>
  <si>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</si>
  <si>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</si>
  <si>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</si>
  <si>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</si>
  <si>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</si>
  <si>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</si>
  <si>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</si>
  <si>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</si>
  <si>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</si>
  <si>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</si>
  <si>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</si>
  <si>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</si>
  <si>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</si>
  <si>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</si>
  <si>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</si>
  <si>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</si>
  <si>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</si>
  <si>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</si>
  <si>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</si>
  <si>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</si>
  <si>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</si>
  <si>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</si>
  <si>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</si>
  <si>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</si>
  <si>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</si>
  <si>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</si>
  <si>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</si>
  <si>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</si>
  <si>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</si>
  <si>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</si>
  <si>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</si>
  <si>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</si>
  <si>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</si>
  <si>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</si>
  <si>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</si>
  <si>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</si>
  <si>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</si>
  <si>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</si>
  <si>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</si>
  <si>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</si>
  <si>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</si>
  <si>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</si>
  <si>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</si>
  <si>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</si>
  <si>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</si>
  <si>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</si>
  <si>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</si>
  <si>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</si>
  <si>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</si>
  <si>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</si>
  <si>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</si>
  <si>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</si>
  <si>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</si>
  <si>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</si>
  <si>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</si>
  <si>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</si>
  <si>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</si>
  <si>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</si>
  <si>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</si>
  <si>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</si>
  <si>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</si>
  <si>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</si>
  <si>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</si>
  <si>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</si>
  <si>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</si>
  <si>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</si>
  <si>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</si>
  <si>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</si>
  <si>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</si>
  <si>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</si>
  <si>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</si>
  <si>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</si>
  <si>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</si>
  <si>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</si>
  <si>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</si>
  <si>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</si>
  <si>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</si>
  <si>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</si>
  <si>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</si>
  <si>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</si>
  <si>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</si>
  <si>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</si>
  <si>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</si>
  <si>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</si>
  <si>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</si>
  <si>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</si>
  <si>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</si>
  <si>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</si>
  <si>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</si>
  <si>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</si>
  <si>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</si>
  <si>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</si>
  <si>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</si>
  <si>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</si>
  <si>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</si>
  <si>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</si>
  <si>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</si>
  <si>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</si>
  <si>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</si>
  <si>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</si>
  <si>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</si>
  <si>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</si>
  <si>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</si>
  <si>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</si>
  <si>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</si>
  <si>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</si>
  <si>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</si>
  <si>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</si>
  <si>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</si>
  <si>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</si>
  <si>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</si>
  <si>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</si>
  <si>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</si>
  <si>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</si>
  <si>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</si>
  <si>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</si>
  <si>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</si>
  <si>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</si>
  <si>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</si>
  <si>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</si>
  <si>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</si>
  <si>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</si>
  <si>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</si>
  <si>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</si>
  <si>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</si>
  <si>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</si>
  <si>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</si>
  <si>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</si>
  <si>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</si>
  <si>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</si>
  <si>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</si>
  <si>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</si>
  <si>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</si>
  <si>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</si>
  <si>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</si>
  <si>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</si>
  <si>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</si>
  <si>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</si>
  <si>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</si>
  <si>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</si>
  <si>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</si>
  <si>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</si>
  <si>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</si>
  <si>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</si>
  <si>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</si>
  <si>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</si>
  <si>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</si>
  <si>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</si>
  <si>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</si>
  <si>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</si>
  <si>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</si>
  <si>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</si>
  <si>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</si>
  <si>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</si>
  <si>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</si>
  <si>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</si>
  <si>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</si>
  <si>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</si>
  <si>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</si>
  <si>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</si>
  <si>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</si>
  <si>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</si>
  <si>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</si>
  <si>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</si>
  <si>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</si>
  <si>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</si>
  <si>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</si>
  <si>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</si>
  <si>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</si>
  <si>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</si>
  <si>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</si>
  <si>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</si>
  <si>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</si>
  <si>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</si>
  <si>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</si>
  <si>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</si>
  <si>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</si>
  <si>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</si>
  <si>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</si>
  <si>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</si>
  <si>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</si>
  <si>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</si>
  <si>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</si>
  <si>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</si>
  <si>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</si>
  <si>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</si>
  <si>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</si>
  <si>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</si>
  <si>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</si>
  <si>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(9)</t>
  </si>
  <si>
    <t>COSTOS</t>
  </si>
  <si>
    <t>DE PERSONAL</t>
  </si>
  <si>
    <t>Ensayos de laboratorio de suelos, pavimentos y concretos</t>
  </si>
  <si>
    <t>MESES</t>
  </si>
  <si>
    <t>PLAZO</t>
  </si>
  <si>
    <t>GL</t>
  </si>
  <si>
    <t>SUBDIRECCION RED TERCIARIA Y FERREA</t>
  </si>
  <si>
    <t>Director y Especialistas</t>
  </si>
  <si>
    <t>Veedurias Ciudadanas (Pago Según Comprobante)</t>
  </si>
  <si>
    <t>Director</t>
  </si>
  <si>
    <t>Especialista Hidráulica e Hidrología</t>
  </si>
  <si>
    <t>PRESUPUESTO OFICIAL</t>
  </si>
  <si>
    <t>DEPARTAMENTO</t>
  </si>
  <si>
    <t>MUNICIPIO</t>
  </si>
  <si>
    <t>NOMBRE DE LA VIA</t>
  </si>
  <si>
    <t>No. Convenio</t>
  </si>
  <si>
    <r>
      <t xml:space="preserve">SUBTOTAL COSTOS DE PERSONAL =  (6) * (7) = </t>
    </r>
    <r>
      <rPr>
        <b/>
        <sz val="10"/>
        <color indexed="12"/>
        <rFont val="Calibri"/>
        <family val="2"/>
      </rPr>
      <t xml:space="preserve">(A) </t>
    </r>
  </si>
  <si>
    <r>
      <t>(1)*((2)+(3))*(4) =</t>
    </r>
    <r>
      <rPr>
        <b/>
        <sz val="10"/>
        <color indexed="12"/>
        <rFont val="Calibri"/>
        <family val="2"/>
      </rPr>
      <t xml:space="preserve"> (5)</t>
    </r>
  </si>
  <si>
    <r>
      <t>SUBTOTAL COSTOS DE PERSONAL = SUMATORIA DE (5) =</t>
    </r>
    <r>
      <rPr>
        <b/>
        <sz val="10"/>
        <color indexed="12"/>
        <rFont val="Calibri"/>
        <family val="2"/>
      </rPr>
      <t xml:space="preserve"> (6)</t>
    </r>
  </si>
  <si>
    <r>
      <t>FACTOR MULTIPLICADOR</t>
    </r>
    <r>
      <rPr>
        <b/>
        <sz val="10"/>
        <color indexed="12"/>
        <rFont val="Calibri"/>
        <family val="2"/>
      </rPr>
      <t xml:space="preserve"> (7)</t>
    </r>
  </si>
  <si>
    <r>
      <t xml:space="preserve">(8)*(9)*(10) = </t>
    </r>
    <r>
      <rPr>
        <b/>
        <sz val="10"/>
        <color indexed="12"/>
        <rFont val="Calibri"/>
        <family val="2"/>
      </rPr>
      <t>(11)</t>
    </r>
  </si>
  <si>
    <t>Ingeniero Residente</t>
  </si>
  <si>
    <t>Ingeniero Auxiliar</t>
  </si>
  <si>
    <r>
      <t>SUBTOTAL COSTOS BASICOS = (A) + (B)</t>
    </r>
    <r>
      <rPr>
        <b/>
        <sz val="10"/>
        <color indexed="12"/>
        <rFont val="Calibri"/>
        <family val="2"/>
      </rPr>
      <t xml:space="preserve"> = (C)</t>
    </r>
  </si>
  <si>
    <r>
      <t xml:space="preserve">IVA = 19% * (C) = </t>
    </r>
    <r>
      <rPr>
        <b/>
        <sz val="10"/>
        <color indexed="12"/>
        <rFont val="Calibri"/>
        <family val="2"/>
      </rPr>
      <t>(D)</t>
    </r>
  </si>
  <si>
    <t>COSTO TOTAL = (C) + (D)</t>
  </si>
  <si>
    <t>Motocicletas (150 cc o mayor, modelo 2014 en adelante, incluye combustible y SOAT)</t>
  </si>
  <si>
    <t>Trabajo de topografía (incluye personal, equipo y transporte)</t>
  </si>
  <si>
    <t>Oficina/campamento (incluye dotación y servicios públicos)</t>
  </si>
  <si>
    <t>Edición de informes, papelería, reproducción de documentos, planos, fotografías, etc.</t>
  </si>
  <si>
    <t>Comunicaciones (telefonía fija y/o celular, fax, correo, internet, etc.)</t>
  </si>
  <si>
    <t>VALOR MAXIMO</t>
  </si>
  <si>
    <r>
      <t xml:space="preserve">SUBTOTAL OTROS COSTOS DIRECTOS = SUMATORIA DE (11) = </t>
    </r>
    <r>
      <rPr>
        <b/>
        <sz val="10"/>
        <color indexed="12"/>
        <rFont val="Calibri"/>
        <family val="2"/>
      </rPr>
      <t>(B)</t>
    </r>
  </si>
  <si>
    <t>Especialista en Geotecnia y/o Pavimentos</t>
  </si>
  <si>
    <t>Transportes aéreos, marítimos y/o terrestres (incluye peajes y combustible)</t>
  </si>
  <si>
    <t>Gl</t>
  </si>
  <si>
    <t xml:space="preserve">INSUMOS </t>
  </si>
  <si>
    <t>UNIDAD DE MEDIDA</t>
  </si>
  <si>
    <t>CANTIDADES MÁXIMAS/DIA/PERSONA</t>
  </si>
  <si>
    <t>Cantidad máxima/mes</t>
  </si>
  <si>
    <t>Partcipación (h/mes)</t>
  </si>
  <si>
    <t>CANTIDAD</t>
  </si>
  <si>
    <t>Valor Total</t>
  </si>
  <si>
    <t>Alcohol antiséptico al 70%</t>
  </si>
  <si>
    <t xml:space="preserve">Litro </t>
  </si>
  <si>
    <t>0,006 Litro por día por persona</t>
  </si>
  <si>
    <t>Gel Antibacterial</t>
  </si>
  <si>
    <t>0,003 litros por día por persona</t>
  </si>
  <si>
    <t xml:space="preserve">Jabón líquido antibacterial </t>
  </si>
  <si>
    <t xml:space="preserve">0,005 litros por día por persona </t>
  </si>
  <si>
    <t xml:space="preserve">Hipoclorito de uso doméstico </t>
  </si>
  <si>
    <t xml:space="preserve">0,05 litros por cada litro de solución a 2500 ppm, para lavado rutinario. </t>
  </si>
  <si>
    <t xml:space="preserve">Tapabocas reutilizable en tela </t>
  </si>
  <si>
    <t xml:space="preserve">Unidad </t>
  </si>
  <si>
    <t xml:space="preserve">4 unidades por mes por persona </t>
  </si>
  <si>
    <t xml:space="preserve">Guantes de nitrilo </t>
  </si>
  <si>
    <t>Par</t>
  </si>
  <si>
    <t xml:space="preserve">2 pares por semana por persona </t>
  </si>
  <si>
    <t xml:space="preserve">Termómetro digital </t>
  </si>
  <si>
    <t>Personalizado (por dedicación)</t>
  </si>
  <si>
    <t xml:space="preserve">Bomba de espalda </t>
  </si>
  <si>
    <t xml:space="preserve">1 por cada obra </t>
  </si>
  <si>
    <t>SUBTOTAL</t>
  </si>
  <si>
    <t>Gastos administrativos (2.5%)</t>
  </si>
  <si>
    <t>TOTAL</t>
  </si>
  <si>
    <t>IVA</t>
  </si>
  <si>
    <t>Bolsa insumos de Bioseguridad</t>
  </si>
  <si>
    <t xml:space="preserve">Inspector </t>
  </si>
  <si>
    <t>VALOR CONVENIO</t>
  </si>
  <si>
    <t>APORTE DE COFINANCIACIÓN</t>
  </si>
  <si>
    <t>VALOR TOTAL</t>
  </si>
  <si>
    <t>No.</t>
  </si>
  <si>
    <r>
      <t xml:space="preserve">CONCURSO DE MÉRITOS ABIERTO No. </t>
    </r>
    <r>
      <rPr>
        <b/>
        <sz val="10"/>
        <color indexed="10"/>
        <rFont val="Calibri"/>
        <family val="2"/>
      </rPr>
      <t>CMA-xxx-xxxxx-2021</t>
    </r>
  </si>
  <si>
    <t>Camioneta o campero de más de 2000 c. c. modelo 2012 en adelante (incluye conductor, peajes y combustible)</t>
  </si>
  <si>
    <t>Ingeniero Auxiliar Administrativo</t>
  </si>
  <si>
    <t>TOLIMA</t>
  </si>
  <si>
    <t>DEPARTAMENTO DE TOLIMA</t>
  </si>
  <si>
    <t>MARIQUITA</t>
  </si>
  <si>
    <t>1735-2020</t>
  </si>
  <si>
    <t>ALVARADO</t>
  </si>
  <si>
    <t>2298-2020</t>
  </si>
  <si>
    <t>AMBALEMA</t>
  </si>
  <si>
    <t>2256-2020</t>
  </si>
  <si>
    <t>CAJAMARCA</t>
  </si>
  <si>
    <t>2321-2020</t>
  </si>
  <si>
    <t>CASABIANCA</t>
  </si>
  <si>
    <t>2262-2020</t>
  </si>
  <si>
    <t>ESPINAL</t>
  </si>
  <si>
    <t>2265 - 2020</t>
  </si>
  <si>
    <t>PALOCABILDO</t>
  </si>
  <si>
    <t>1885-2020</t>
  </si>
  <si>
    <t>PIEDRAS</t>
  </si>
  <si>
    <t>1888-2020</t>
  </si>
  <si>
    <t>VENADILLO</t>
  </si>
  <si>
    <t>2260-2020</t>
  </si>
  <si>
    <t xml:space="preserve">SAN JUAN - SAN DIEGO - SAN JERONIMO </t>
  </si>
  <si>
    <t>CORREDOR VIA HATICO TAMARINDO-TEBAIDA</t>
  </si>
  <si>
    <t>CASA BONITA CHORRILLO</t>
  </si>
  <si>
    <t>YUMBA, LLANADAS, LA ZULIA, LA GRACIELA, EL LEMBO</t>
  </si>
  <si>
    <t>CRUCE COYARCO - CAIMANERA HASTA COYARCO</t>
  </si>
  <si>
    <t>PUENTE LATA-LA H-LA ESPERANZA</t>
  </si>
  <si>
    <t>PIEDRAS-VEREDA CHIPALO CONEXION DOIMA E IBAGUE</t>
  </si>
  <si>
    <t xml:space="preserve">43TL06-64 VEREDA LA BETULIA  - BALCONES / 43TL06-60 JUNIN - LA HONDA  </t>
  </si>
  <si>
    <t>VILLARRICA</t>
  </si>
  <si>
    <t>PURIFICACIÓN</t>
  </si>
  <si>
    <t>ALPUJARRA</t>
  </si>
  <si>
    <t>CARMEN DE APICALA</t>
  </si>
  <si>
    <t>CHAPARRAL</t>
  </si>
  <si>
    <t>NATAGAIMA</t>
  </si>
  <si>
    <t>SALDAÑA</t>
  </si>
  <si>
    <t>SAN ANTONIO</t>
  </si>
  <si>
    <t>COYAIMA</t>
  </si>
  <si>
    <t>RIOBLANCO</t>
  </si>
  <si>
    <t>1741-2020</t>
  </si>
  <si>
    <t>1736-2020</t>
  </si>
  <si>
    <t>1748-2020</t>
  </si>
  <si>
    <t>2264-2020</t>
  </si>
  <si>
    <t>2257 - 2020</t>
  </si>
  <si>
    <t>2322-2020</t>
  </si>
  <si>
    <t>2263-2020</t>
  </si>
  <si>
    <t>2261-2020</t>
  </si>
  <si>
    <t>2258-2020</t>
  </si>
  <si>
    <t>2259 - 2020</t>
  </si>
  <si>
    <t>VIA VEREDA EL CRUCERO-VEREDA BERLIN-PUENTE JAPON</t>
  </si>
  <si>
    <t>MUNICIPIO DE PURIFICACIONA HASTA LA VEREDA CHENCHE ASOLEADOS</t>
  </si>
  <si>
    <t xml:space="preserve">VIA CENTRAL DEL MUNICIPIO DE ALPUJARRA </t>
  </si>
  <si>
    <t>CASCO URBANO A  VEREDA MISIONES</t>
  </si>
  <si>
    <t>TULUNI - LA CORTES - LA BEGONIA - ICARCO</t>
  </si>
  <si>
    <t>YAVI - ANCARCO</t>
  </si>
  <si>
    <t>ESPERANZA-CUCHARO -PAPAGALA -ESPERANZA</t>
  </si>
  <si>
    <t>VEREDA EL POLEO-VEREDA TETUANCITO</t>
  </si>
  <si>
    <t>KM14 - DOYARE PORVENIR - ESMERALDA RIO SALDAÑA</t>
  </si>
  <si>
    <t>RIOBLANCO - DELICIAS</t>
  </si>
  <si>
    <t>CAJAMARCA - TOCHE</t>
  </si>
  <si>
    <t>TOTAL MUNICIPIOS : 9</t>
  </si>
  <si>
    <t>TOTAL MUNICIPIOS : 10</t>
  </si>
  <si>
    <r>
      <t xml:space="preserve"> INTERVENTORIA TECNICA, ADMINISTRATIVA, FINANCIERA Y AMBIENTAL PARA EL MANTENIMIENTO Y MEJORAMIENTO DE VIAS TERCIARIAS DEL  PROGRAMA "COLOMBIA RURAL" EN LOS MUNICIPIOS DEL DEPARTAMENTO DE </t>
    </r>
    <r>
      <rPr>
        <b/>
        <sz val="10"/>
        <color indexed="10"/>
        <rFont val="Calibri"/>
        <family val="2"/>
      </rPr>
      <t>TOLIMA</t>
    </r>
    <r>
      <rPr>
        <b/>
        <sz val="10"/>
        <rFont val="Calibri"/>
        <family val="2"/>
      </rPr>
      <t xml:space="preserve"> GRUPO I</t>
    </r>
  </si>
  <si>
    <t>Formulario 1 - Formulario de presupuesto oficial -Interventoría de obra pública de infraestructura de transporte</t>
  </si>
  <si>
    <t>Código</t>
  </si>
  <si>
    <t>CCE-EICP-FM-70</t>
  </si>
  <si>
    <t>Versión</t>
  </si>
  <si>
    <t>FORMULARIO 1 - GLOBAL</t>
  </si>
  <si>
    <t>VALOR GLOBAL DE LA INTERVENTORÍA</t>
  </si>
  <si>
    <t>ÍTEM</t>
  </si>
  <si>
    <t xml:space="preserve">DESCRIPCIÓN </t>
  </si>
  <si>
    <t>VALOR OFERTA</t>
  </si>
  <si>
    <t>Valor de su propuesta sin IVA</t>
  </si>
  <si>
    <t>Valor del IVA</t>
  </si>
  <si>
    <r>
      <t xml:space="preserve">Valor Total de la Propuesta </t>
    </r>
    <r>
      <rPr>
        <b/>
        <sz val="9"/>
        <color rgb="FF0070C0"/>
        <rFont val="Arial"/>
        <family val="2"/>
      </rPr>
      <t>(1 + 2) = 3</t>
    </r>
  </si>
  <si>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</si>
  <si>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</si>
  <si>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</si>
  <si>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</si>
  <si>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</si>
  <si>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representante legal del proponente</t>
  </si>
  <si>
    <t>Nombre y firma del proponente</t>
  </si>
  <si>
    <r>
      <t>(1)*((2)+(3))*(4) =</t>
    </r>
    <r>
      <rPr>
        <b/>
        <sz val="10"/>
        <color indexed="12"/>
        <rFont val="Arial Narrow"/>
        <family val="2"/>
      </rPr>
      <t xml:space="preserve"> (5)</t>
    </r>
  </si>
  <si>
    <r>
      <t>SUBTOTAL COSTOS DE PERSONAL = SUMATORIA DE (5) =</t>
    </r>
    <r>
      <rPr>
        <b/>
        <sz val="10"/>
        <color indexed="12"/>
        <rFont val="Arial Narrow"/>
        <family val="2"/>
      </rPr>
      <t xml:space="preserve"> (6)</t>
    </r>
  </si>
  <si>
    <r>
      <t>FACTOR MULTIPLICADOR</t>
    </r>
    <r>
      <rPr>
        <b/>
        <sz val="10"/>
        <color indexed="12"/>
        <rFont val="Arial Narrow"/>
        <family val="2"/>
      </rPr>
      <t xml:space="preserve"> (7)</t>
    </r>
  </si>
  <si>
    <r>
      <t xml:space="preserve">SUBTOTAL COSTOS DE PERSONAL =  (6) * (7) = </t>
    </r>
    <r>
      <rPr>
        <b/>
        <sz val="10"/>
        <color indexed="12"/>
        <rFont val="Arial Narrow"/>
        <family val="2"/>
      </rPr>
      <t xml:space="preserve">(A) </t>
    </r>
  </si>
  <si>
    <r>
      <t xml:space="preserve">(8)*(9)*(10) = </t>
    </r>
    <r>
      <rPr>
        <b/>
        <sz val="10"/>
        <color indexed="12"/>
        <rFont val="Arial Narrow"/>
        <family val="2"/>
      </rPr>
      <t>(11)</t>
    </r>
  </si>
  <si>
    <r>
      <t xml:space="preserve">SUBTOTAL OTROS COSTOS DIRECTOS = SUMATORIA DE (11) = </t>
    </r>
    <r>
      <rPr>
        <b/>
        <sz val="10"/>
        <color indexed="12"/>
        <rFont val="Arial Narrow"/>
        <family val="2"/>
      </rPr>
      <t>(B)</t>
    </r>
  </si>
  <si>
    <r>
      <t>SUBTOTAL COSTOS BASICOS = (A) + (B)</t>
    </r>
    <r>
      <rPr>
        <b/>
        <sz val="10"/>
        <color indexed="12"/>
        <rFont val="Arial Narrow"/>
        <family val="2"/>
      </rPr>
      <t xml:space="preserve"> = (C)</t>
    </r>
  </si>
  <si>
    <r>
      <t xml:space="preserve">IVA = 19% * (C) = </t>
    </r>
    <r>
      <rPr>
        <b/>
        <sz val="10"/>
        <color indexed="12"/>
        <rFont val="Arial Narrow"/>
        <family val="2"/>
      </rPr>
      <t>(D)</t>
    </r>
  </si>
  <si>
    <t>1. El Director de Interventoría, los Ingenieros Residentes y el Personal con dedicación del 100% al Proyecto, deben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</si>
  <si>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</si>
  <si>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</si>
  <si>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</si>
  <si>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</si>
  <si>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</si>
  <si>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</si>
  <si>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</si>
  <si>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</si>
  <si>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</si>
  <si>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 de lo contrario, será causal de rechazo.</t>
  </si>
  <si>
    <t>SUBDIRECCIÓN RED TERCIARIA Y FÉRREA</t>
  </si>
  <si>
    <t>CRONOGRAMA Y PLAN DE CARGAS</t>
  </si>
  <si>
    <t>ACTIVIDADES</t>
  </si>
  <si>
    <t>MES</t>
  </si>
  <si>
    <t>RESPONSABLE</t>
  </si>
  <si>
    <t xml:space="preserve">UTILIZACION MES-HOMBRE </t>
  </si>
  <si>
    <t>Director de interventoria</t>
  </si>
  <si>
    <t>Ingeniero residente de interventoría 1</t>
  </si>
  <si>
    <t>Ingeniero residente de interventoría 2</t>
  </si>
  <si>
    <t>Ingeniero residente de interventoría 3</t>
  </si>
  <si>
    <t>Ingeniero residente de interventoría 4</t>
  </si>
  <si>
    <t>Especialista en geotecnia y/o pavimentos</t>
  </si>
  <si>
    <t>Especialista en hidráulica e hidrología</t>
  </si>
  <si>
    <t>Especialista en estructuras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</si>
  <si>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t>
    </r>
  </si>
  <si>
    <t>Director de interventoría, ingeniero(s) residente(s) de interventoría, ingeniero auxiliar de interventoría, especialista en geotecnia y/o pavimentos, especialista en hidráulica e hidrología, especialista en estructuras, especialista ambiental, inspector(es) SISO y secretaria.</t>
  </si>
  <si>
    <t>2. ETAPA DE CONSTRUCCIÓN:</t>
  </si>
  <si>
    <t>Director de interventoría, ingeniero(s) residente(s) de interventoría, ingeniero auxiliar de interventoría, especialista en geotecnia y/o pavimentos, especialista en hidráulica e hidrología, especialista en estructuras, especialista ambiental, inspector(es) SISO, inspector y secretaria.</t>
  </si>
  <si>
    <t>2.1. CONTROL TÉCNICO, FINANCIERO, ADMINISTRATIVO, LEGAL Y AMBIENTAL, PREDIAL Y SOCIAL</t>
  </si>
  <si>
    <t>2.2. INFORMES SEMANALES DE SEGUIMIENTO</t>
  </si>
  <si>
    <t>Director de interventoría, ingeniero(s) residente(s) de interventoría, ingeniero auxiliar de interventoría, inspector(es) SISO, inspector y secretaria.</t>
  </si>
  <si>
    <t>2.3. INFORMES MENSUALES</t>
  </si>
  <si>
    <r>
      <t xml:space="preserve">2.4. INFORMES EJECUTIVOS
</t>
    </r>
    <r>
      <rPr>
        <sz val="10"/>
        <rFont val="Arial Narrow"/>
        <family val="2"/>
      </rPr>
      <t>(Semanal y mensualmente, ya sea en físico, vía web o ambas)</t>
    </r>
  </si>
  <si>
    <t>2.4.1 INFORME TRIMESTRAL DANE: INDICADOR DE AVANCE DE OBRAS CIVILES "IAFOC"</t>
  </si>
  <si>
    <t>Director de interventoría, ingeniero(s) residente(s) de interventoría, ingeniero auxiliar de interventoría, especialista en geotecnia y/o pavimentos y secretaria.</t>
  </si>
  <si>
    <t>Director de interventoría, ingeniero(s) residente(s) de interventoría, ingeniero auxiliar de interventoría y secretaria.</t>
  </si>
  <si>
    <t>2.5. RECIBO FINAL DE OBRA E INTERVENTORÍA</t>
  </si>
  <si>
    <t>Director de interventoría, ingeniero(s) residente(s) de interventoría, ingeniero auxiliar de interventoría, especialista ambiental, inspector(es) SISO e inspector.</t>
  </si>
  <si>
    <t>2.6. INFORME FINAL Y ENTREGA DOCUMENTOS PARA LIQUIDACIÓN</t>
  </si>
  <si>
    <t>Director de interventoría, ingeniero(s) residente(s) de interventoría, ingeniero auxiliar de interventoría, especialista ambiental, inspector(es) SISO, inspector y secretaria.</t>
  </si>
  <si>
    <t>VALOR TOTAL MES-HOMBRE</t>
  </si>
  <si>
    <t>DEDICACIÓN TOTAL PRESUPUESTO</t>
  </si>
  <si>
    <t>NOTA:</t>
  </si>
  <si>
    <t>Todas las actividades de interventoría estan apoyadas por el personal logístico de la interventoría.</t>
  </si>
  <si>
    <t>Si durante la ejecución del proyecto fuere necesario redistribuir, modificando los porcentajes de participación, dedicaciones y demás cantidades establecidas en el formulario económico de la propuesta y/o la metodología y plan de cargas, el interventor estará en la obligación de incluir los cambios a que haya lugar en el citado formulario, de acuerdo con la respectiva acta de modificación y los recursos disponibles del contrato. Para los fines de pago regirán las cantidades realmente ejecutadas, pero éstas no podrán superar el valor determinado en el contrato.</t>
  </si>
  <si>
    <t>Ingeniero auxiliar de interventoría 1</t>
  </si>
  <si>
    <t>Ingeniero auxiliar de interventoría 2</t>
  </si>
  <si>
    <t>Ingeniero auxiliar de interventoría 3</t>
  </si>
  <si>
    <t>Ingeniero auxiliar de interventoría 4</t>
  </si>
  <si>
    <t>Ingeniero auxiliar de interventoría 5</t>
  </si>
  <si>
    <t>Inspector SISO 1</t>
  </si>
  <si>
    <t xml:space="preserve">FIRMA(S): </t>
  </si>
  <si>
    <t xml:space="preserve"> INTERVENTORIA TECNICA, ADMINISTRATIVA, FINANCIERA Y AMBIENTAL PARA EL MANTENIMIENTO Y MEJORAMIENTO DE VIAS TERCIARIAS DEL  PROGRAMA "COLOMBIA RURAL" EN LOS MUNICIPIOS DEL DEPARTAMENTO DE TOLIMA GRUPO II</t>
  </si>
  <si>
    <t>2.9. Dado que las motocicletas se consideran para el desplazamiento del personal profesional entre los frentes de trabajo de cada municipio, el personal que el Interventor contrate para desempeñar este cargo, requerirá contar con pase de conducción para moto.</t>
  </si>
  <si>
    <t>Ingeniero auxiliar Administrativo</t>
  </si>
  <si>
    <t>CONCURSO DE MÉRITOS ABIERTO No. CMA-DO.SRT-070-2021</t>
  </si>
  <si>
    <t>DIRECCION TERRITORIAL TOLIMA</t>
  </si>
  <si>
    <t>Hasta el 31 de diciembre de 2022</t>
  </si>
  <si>
    <t>MES 3</t>
  </si>
  <si>
    <t>2.4.2 INFORME SEMANAL "CIFRA"</t>
  </si>
  <si>
    <r>
      <t xml:space="preserve">
</t>
    </r>
    <r>
      <rPr>
        <b/>
        <sz val="9"/>
        <rFont val="Arial Narrow"/>
        <family val="2"/>
      </rPr>
      <t xml:space="preserve">Representante Legal </t>
    </r>
  </si>
  <si>
    <t>PROCESO DE MINIMA CUANTIA No. IP-DT-TOL-004-2022</t>
  </si>
  <si>
    <t>INTERVENTORIA TECNICA, ADMINISTRATIVA, FINANCIERA Y AMBIENTAL PARA EL MANTENIMIENTO DEL TRAMO 3602 VIA CHAPARRAL-ORTEGA PR01+0000 AL PR47+0514 Y TRAMO 3603 VIA ORTEGA - GUAMO PR00+0000 AL PR36+0253, EN EL DEPARTAMENTO DE TOLIMA</t>
  </si>
  <si>
    <t>Especialista en Hidraulica y/o Hidrologia</t>
  </si>
  <si>
    <t>Inspector y/o Topografo</t>
  </si>
  <si>
    <t>Equipo completo de topografía</t>
  </si>
  <si>
    <t xml:space="preserve">Director/Residente de Interventoría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</si>
</sst>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240A]\ * #,##0.00_ ;_-[$$-240A]\ * \-#,##0.00\ ;_-[$$-240A]\ * &quot;-&quot;??_ ;_-@_ "/>
    <numFmt numFmtId="172" formatCode="[$$-500A]\ #,##0.00"/>
    <numFmt numFmtId="173" formatCode="_ * #,##0.00_ ;_ * \-#,##0.00_ ;_ * &quot;-&quot;??_ ;_ @_ "/>
    <numFmt numFmtId="174" formatCode="_-* #,##0\ &quot;Pts&quot;_-;\-* #,##0\ &quot;Pts&quot;_-;_-* &quot;-&quot;\ &quot;Pts&quot;_-;_-@_-"/>
    <numFmt numFmtId="175" formatCode="_-* #,##0.00\ &quot;Pts&quot;_-;\-* #,##0.00\ &quot;Pts&quot;_-;_-* &quot;-&quot;??\ &quot;Pts&quot;_-;_-@_-"/>
    <numFmt numFmtId="176" formatCode="\$#,##0\ ;\(\$#,##0\)"/>
    <numFmt numFmtId="177" formatCode="_ [$€-2]\ * #,##0.00_ ;_ [$€-2]\ * \-#,##0.00_ ;_ [$€-2]\ * &quot;-&quot;??_ "/>
    <numFmt numFmtId="178" formatCode="000\°00&quot;´&quot;00&quot;´´&quot;"/>
    <numFmt numFmtId="179" formatCode="_(&quot;$&quot;* #,##0_);_(&quot;$&quot;* \(#,##0\);_(&quot;$&quot;* &quot;-&quot;??_);_(@_)"/>
    <numFmt numFmtId="180" formatCode="_ &quot;$&quot;* #,##0.00_ ;_ &quot;$&quot;* \-#,##0.00_ ;_ &quot;$&quot;* &quot;-&quot;??_ ;_ @_ "/>
    <numFmt numFmtId="181" formatCode="0.0000"/>
    <numFmt numFmtId="182" formatCode="&quot;$&quot;\ #,##0;&quot;$&quot;\ \-#,##0"/>
    <numFmt numFmtId="183" formatCode="_(&quot;$&quot;* #,##0.00_);_(&quot;$&quot;* \(#,##0.00\);_(&quot;$&quot;* &quot;-&quot;??_);_(@_)"/>
    <numFmt numFmtId="184" formatCode="0.000"/>
    <numFmt numFmtId="185" formatCode="dd/mm/yy;@"/>
    <numFmt numFmtId="186" formatCode="0.000%"/>
    <numFmt numFmtId="187" formatCode="0.00000%"/>
    <numFmt numFmtId="188" formatCode="_-&quot;$&quot;* #,##0_-;\-&quot;$&quot;* #,##0_-;_-&quot;$&quot;* &quot;-&quot;??_-;_-@_-"/>
    <numFmt numFmtId="189" formatCode="_(&quot;$&quot;\ * #,##0.00_);_(&quot;$&quot;\ * \(#,##0.00\);_(&quot;$&quot;\ * &quot;-&quot;_);_(@_)"/>
    <numFmt numFmtId="190" formatCode="_-&quot;$&quot;\ * #,##0.00_-;\-&quot;$&quot;\ * #,##0.00_-;_-&quot;$&quot;\ * &quot;-&quot;_-;_-@_-"/>
    <numFmt numFmtId="191" formatCode="_(* #,##0.000_);_(* \(#,##0.000\);_(* &quot;-&quot;_);_(@_)"/>
    <numFmt numFmtId="192" formatCode="_-&quot;$&quot;\ * #,##0_-;\-&quot;$&quot;\ * #,##0_-;_-&quot;$&quot;\ * &quot;-&quot;??_-;_-@_-"/>
    <numFmt numFmtId="193" formatCode="0.0"/>
    <numFmt numFmtId="194" formatCode="_(&quot;$&quot;\ * #,##0_);_(&quot;$&quot;\ * \(#,##0\);_(&quot;$&quot;\ * &quot;-&quot;??_);_(@_)"/>
    <numFmt numFmtId="195" formatCode="_(* #,##0_);_(* \(#,##0\);_(* &quot;-&quot;??_);_(@_)"/>
  </numFmts>
  <fonts count="116" x14ac:knownFonts="1">
    <font>
      <sz val="11"/>
      <color theme="1"/>
      <name val="Arial Narrow"/>
      <family val="2"/>
    </font>
    <font>
      <sz val="11"/>
      <color theme="1"/>
      <name val="Calibri"/>
      <family val="2"/>
      <scheme val="minor"/>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sz val="8"/>
      <name val="Calibri"/>
      <family val="2"/>
    </font>
    <font>
      <b/>
      <sz val="10"/>
      <color indexed="12"/>
      <name val="Calibri"/>
      <family val="2"/>
    </font>
    <font>
      <b/>
      <sz val="10"/>
      <color indexed="10"/>
      <name val="Calibri"/>
      <family val="2"/>
    </font>
    <font>
      <b/>
      <sz val="14"/>
      <name val="Arial Narrow"/>
      <family val="2"/>
    </font>
    <font>
      <b/>
      <sz val="11"/>
      <name val="Arial Narrow"/>
      <family val="2"/>
    </font>
    <font>
      <b/>
      <sz val="10"/>
      <name val="Calibri"/>
      <family val="2"/>
    </font>
    <font>
      <sz val="11"/>
      <name val="Calibri"/>
      <family val="2"/>
    </font>
    <font>
      <sz val="11"/>
      <color theme="1"/>
      <name val="Arial Narrow"/>
      <family val="2"/>
    </font>
    <font>
      <sz val="11"/>
      <color theme="1"/>
      <name val="Calibri"/>
      <family val="2"/>
      <scheme val="minor"/>
    </font>
    <font>
      <b/>
      <sz val="11"/>
      <color theme="1"/>
      <name val="Calibri"/>
      <family val="2"/>
      <scheme val="minor"/>
    </font>
    <font>
      <b/>
      <sz val="10"/>
      <color rgb="FFFF0000"/>
      <name val="Arial Narrow"/>
      <family val="2"/>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indexed="8"/>
      <name val="Calibri"/>
      <family val="2"/>
      <scheme val="minor"/>
    </font>
    <font>
      <b/>
      <sz val="10"/>
      <color indexed="12"/>
      <name val="Calibri"/>
      <family val="2"/>
      <scheme val="minor"/>
    </font>
    <font>
      <sz val="10"/>
      <color theme="1"/>
      <name val="Arial Narrow"/>
      <family val="2"/>
    </font>
    <font>
      <b/>
      <sz val="9"/>
      <color rgb="FFFF0000"/>
      <name val="Arial Narrow"/>
      <family val="2"/>
    </font>
    <font>
      <b/>
      <u/>
      <sz val="10"/>
      <name val="Calibri"/>
      <family val="2"/>
      <scheme val="minor"/>
    </font>
    <font>
      <sz val="12"/>
      <color rgb="FF000000"/>
      <name val="Calibri"/>
      <family val="2"/>
    </font>
    <font>
      <b/>
      <sz val="12"/>
      <name val="Calibri"/>
      <family val="2"/>
      <scheme val="minor"/>
    </font>
    <font>
      <b/>
      <sz val="8"/>
      <name val="Calibri"/>
      <family val="2"/>
      <scheme val="minor"/>
    </font>
    <font>
      <sz val="10"/>
      <color theme="1"/>
      <name val="Calibri"/>
      <family val="2"/>
    </font>
    <font>
      <sz val="9"/>
      <color theme="1"/>
      <name val="Calibri"/>
      <family val="2"/>
      <scheme val="minor"/>
    </font>
    <font>
      <sz val="8"/>
      <name val="Calibri"/>
      <family val="2"/>
      <scheme val="minor"/>
    </font>
    <font>
      <b/>
      <sz val="9"/>
      <name val="Calibri"/>
      <family val="2"/>
      <scheme val="minor"/>
    </font>
    <font>
      <sz val="11"/>
      <color rgb="FFFF0000"/>
      <name val="Arial Narrow"/>
      <family val="2"/>
    </font>
    <font>
      <b/>
      <sz val="11"/>
      <color rgb="FFFF0000"/>
      <name val="Arial Narrow"/>
      <family val="2"/>
    </font>
    <font>
      <sz val="11"/>
      <color theme="1"/>
      <name val="Calibri"/>
      <family val="2"/>
    </font>
    <font>
      <sz val="10"/>
      <color theme="1"/>
      <name val="Calibri"/>
      <family val="2"/>
      <scheme val="minor"/>
    </font>
    <font>
      <b/>
      <sz val="11"/>
      <name val="Calibri"/>
      <family val="2"/>
      <scheme val="minor"/>
    </font>
    <font>
      <b/>
      <sz val="12"/>
      <color theme="1"/>
      <name val="Calibri"/>
      <family val="2"/>
      <scheme val="minor"/>
    </font>
    <font>
      <b/>
      <sz val="11"/>
      <color theme="1"/>
      <name val="Arial Narrow"/>
      <family val="2"/>
    </font>
    <font>
      <b/>
      <sz val="13"/>
      <color theme="1"/>
      <name val="Calibri"/>
      <family val="2"/>
      <scheme val="minor"/>
    </font>
    <font>
      <b/>
      <sz val="11"/>
      <color theme="0"/>
      <name val="Calibri"/>
      <family val="2"/>
      <scheme val="minor"/>
    </font>
    <font>
      <sz val="8"/>
      <name val="Arial"/>
      <family val="2"/>
    </font>
    <font>
      <b/>
      <sz val="8"/>
      <name val="Arial"/>
      <family val="2"/>
    </font>
    <font>
      <b/>
      <sz val="10"/>
      <color theme="1"/>
      <name val="Arial"/>
      <family val="2"/>
    </font>
    <font>
      <b/>
      <sz val="9"/>
      <name val="Arial"/>
      <family val="2"/>
    </font>
    <font>
      <b/>
      <sz val="9"/>
      <color rgb="FF0070C0"/>
      <name val="Arial"/>
      <family val="2"/>
    </font>
    <font>
      <b/>
      <sz val="10"/>
      <color rgb="FFFF0000"/>
      <name val="Arial"/>
      <family val="2"/>
    </font>
    <font>
      <b/>
      <sz val="10"/>
      <color theme="0"/>
      <name val="Arial"/>
      <family val="2"/>
    </font>
    <font>
      <sz val="9"/>
      <name val="Arial"/>
      <family val="2"/>
    </font>
    <font>
      <sz val="12"/>
      <color theme="1"/>
      <name val="Arial Narrow"/>
      <family val="2"/>
    </font>
    <font>
      <sz val="11"/>
      <color indexed="8"/>
      <name val="Arial Narrow"/>
      <family val="2"/>
    </font>
    <font>
      <sz val="28"/>
      <color indexed="8"/>
      <name val="Arial Narrow"/>
      <family val="2"/>
    </font>
    <font>
      <sz val="8"/>
      <color indexed="8"/>
      <name val="Arial Narrow"/>
      <family val="2"/>
    </font>
    <font>
      <b/>
      <sz val="15"/>
      <color indexed="8"/>
      <name val="Arial Narrow"/>
      <family val="2"/>
    </font>
    <font>
      <b/>
      <sz val="15"/>
      <name val="Arial Narrow"/>
      <family val="2"/>
    </font>
    <font>
      <sz val="15"/>
      <color indexed="8"/>
      <name val="Arial Narrow"/>
      <family val="2"/>
    </font>
    <font>
      <sz val="11"/>
      <color indexed="9"/>
      <name val="Arial Narrow"/>
      <family val="2"/>
    </font>
    <font>
      <b/>
      <sz val="18"/>
      <name val="Arial Narrow"/>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indexed="65"/>
        <bgColor indexed="64"/>
      </patternFill>
    </fill>
    <fill>
      <patternFill patternType="solid">
        <fgColor indexed="65"/>
        <bgColor indexed="9"/>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medium">
        <color indexed="64"/>
      </right>
      <top/>
      <bottom/>
      <diagonal/>
    </border>
    <border>
      <left/>
      <right style="double">
        <color indexed="64"/>
      </right>
      <top/>
      <bottom/>
      <diagonal/>
    </border>
    <border>
      <left style="double">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bottom style="double">
        <color indexed="64"/>
      </bottom>
      <diagonal/>
    </border>
    <border>
      <left/>
      <right style="double">
        <color indexed="64"/>
      </right>
      <top/>
      <bottom style="double">
        <color indexed="64"/>
      </bottom>
      <diagonal/>
    </border>
  </borders>
  <cellStyleXfs count="217">
    <xf numFmtId="0" fontId="0" fillId="0" borderId="0"/>
    <xf numFmtId="0" fontId="2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2" fontId="20" fillId="0" borderId="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3" fontId="40" fillId="0" borderId="0" applyFont="0" applyFill="0" applyBorder="0" applyAlignment="0" applyProtection="0"/>
    <xf numFmtId="174" fontId="20" fillId="0" borderId="0" applyFont="0" applyFill="0" applyBorder="0" applyAlignment="0" applyProtection="0"/>
    <xf numFmtId="175" fontId="20" fillId="0" borderId="0" applyFont="0" applyFill="0" applyBorder="0" applyAlignment="0" applyProtection="0"/>
    <xf numFmtId="176" fontId="40" fillId="0" borderId="0" applyFont="0" applyFill="0" applyBorder="0" applyAlignment="0" applyProtection="0"/>
    <xf numFmtId="0" fontId="40" fillId="0" borderId="0" applyFont="0" applyFill="0" applyBorder="0" applyAlignment="0" applyProtection="0"/>
    <xf numFmtId="1" fontId="20" fillId="0" borderId="0"/>
    <xf numFmtId="0" fontId="41" fillId="0" borderId="0" applyFont="0" applyFill="0" applyBorder="0" applyAlignment="0" applyProtection="0"/>
    <xf numFmtId="177" fontId="20" fillId="0" borderId="0" applyFont="0" applyFill="0" applyBorder="0" applyAlignment="0" applyProtection="0"/>
    <xf numFmtId="177" fontId="20" fillId="0" borderId="0" applyFont="0" applyFill="0" applyBorder="0" applyAlignment="0" applyProtection="0"/>
    <xf numFmtId="0" fontId="29" fillId="0" borderId="0" applyNumberFormat="0" applyFill="0" applyBorder="0" applyAlignment="0" applyProtection="0"/>
    <xf numFmtId="4" fontId="42" fillId="0" borderId="0">
      <protection locked="0"/>
    </xf>
    <xf numFmtId="4" fontId="42" fillId="0" borderId="0">
      <protection locked="0"/>
    </xf>
    <xf numFmtId="4" fontId="43" fillId="0" borderId="0">
      <protection locked="0"/>
    </xf>
    <xf numFmtId="4" fontId="42" fillId="0" borderId="0">
      <protection locked="0"/>
    </xf>
    <xf numFmtId="4" fontId="42" fillId="0" borderId="0">
      <protection locked="0"/>
    </xf>
    <xf numFmtId="4" fontId="42" fillId="0" borderId="0">
      <protection locked="0"/>
    </xf>
    <xf numFmtId="4" fontId="43" fillId="0" borderId="0">
      <protection locked="0"/>
    </xf>
    <xf numFmtId="2" fontId="40" fillId="0" borderId="0" applyFont="0" applyFill="0" applyBorder="0" applyAlignment="0" applyProtection="0"/>
    <xf numFmtId="0" fontId="30" fillId="4" borderId="0" applyNumberFormat="0" applyBorder="0" applyAlignment="0" applyProtection="0"/>
    <xf numFmtId="178" fontId="20" fillId="0" borderId="0"/>
    <xf numFmtId="0" fontId="31" fillId="0" borderId="4" applyNumberFormat="0" applyFill="0" applyAlignment="0" applyProtection="0"/>
    <xf numFmtId="0" fontId="32" fillId="0" borderId="5" applyNumberFormat="0" applyFill="0" applyAlignment="0" applyProtection="0"/>
    <xf numFmtId="0" fontId="33" fillId="0" borderId="6" applyNumberFormat="0" applyFill="0" applyAlignment="0" applyProtection="0"/>
    <xf numFmtId="0" fontId="33" fillId="0" borderId="0" applyNumberFormat="0" applyFill="0" applyBorder="0" applyAlignment="0" applyProtection="0"/>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34" fillId="7" borderId="1" applyNumberFormat="0" applyAlignment="0" applyProtection="0"/>
    <xf numFmtId="0" fontId="35" fillId="0" borderId="3" applyNumberFormat="0" applyFill="0" applyAlignment="0" applyProtection="0"/>
    <xf numFmtId="168" fontId="70" fillId="0" borderId="0" applyFont="0" applyFill="0" applyBorder="0" applyAlignment="0" applyProtection="0"/>
    <xf numFmtId="166" fontId="70" fillId="0" borderId="0" applyFont="0" applyFill="0" applyBorder="0" applyAlignment="0" applyProtection="0"/>
    <xf numFmtId="166" fontId="20" fillId="0" borderId="0" applyFont="0" applyFill="0" applyBorder="0" applyAlignment="0" applyProtection="0"/>
    <xf numFmtId="41" fontId="20" fillId="0" borderId="0" applyFont="0" applyFill="0" applyBorder="0" applyAlignment="0" applyProtection="0"/>
    <xf numFmtId="41" fontId="2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170"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0" fontId="2" fillId="0" borderId="0" applyFont="0" applyFill="0" applyBorder="0" applyAlignment="0" applyProtection="0"/>
    <xf numFmtId="179" fontId="20" fillId="0" borderId="0" applyFont="0" applyFill="0" applyBorder="0" applyAlignment="0" applyProtection="0"/>
    <xf numFmtId="0" fontId="20" fillId="0" borderId="0" applyFont="0" applyFill="0" applyBorder="0" applyAlignment="0" applyProtection="0"/>
    <xf numFmtId="173" fontId="20" fillId="0" borderId="0" applyFont="0" applyFill="0" applyBorder="0" applyAlignment="0" applyProtection="0"/>
    <xf numFmtId="169" fontId="20" fillId="0" borderId="0" applyFont="0" applyFill="0" applyBorder="0" applyAlignment="0" applyProtection="0"/>
    <xf numFmtId="173"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3" fontId="2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43" fontId="70" fillId="0" borderId="0" applyFont="0" applyFill="0" applyBorder="0" applyAlignment="0" applyProtection="0"/>
    <xf numFmtId="165" fontId="70" fillId="0" borderId="0" applyFont="0" applyFill="0" applyBorder="0" applyAlignment="0" applyProtection="0"/>
    <xf numFmtId="42" fontId="71" fillId="0" borderId="0" applyFont="0" applyFill="0" applyBorder="0" applyAlignment="0" applyProtection="0"/>
    <xf numFmtId="180" fontId="20" fillId="0" borderId="0"/>
    <xf numFmtId="173" fontId="20" fillId="0" borderId="0" applyFont="0" applyFill="0" applyBorder="0" applyAlignment="0" applyProtection="0"/>
    <xf numFmtId="178" fontId="20" fillId="0" borderId="0" applyFont="0" applyFill="0" applyBorder="0" applyAlignment="0" applyProtection="0"/>
    <xf numFmtId="181" fontId="20" fillId="0" borderId="0" applyFont="0" applyFill="0" applyBorder="0" applyAlignment="0" applyProtection="0"/>
    <xf numFmtId="182"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84" fontId="20" fillId="0" borderId="0" applyFont="0" applyFill="0" applyBorder="0" applyAlignment="0" applyProtection="0"/>
    <xf numFmtId="167" fontId="22"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2" fontId="20" fillId="0" borderId="0" applyFont="0" applyFill="0" applyBorder="0" applyAlignment="0" applyProtection="0"/>
    <xf numFmtId="173" fontId="20" fillId="0" borderId="0" applyFont="0" applyFill="0" applyBorder="0" applyAlignment="0" applyProtection="0"/>
    <xf numFmtId="169" fontId="22" fillId="0" borderId="0" applyFont="0" applyFill="0" applyBorder="0" applyAlignment="0" applyProtection="0"/>
    <xf numFmtId="169" fontId="2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85" fontId="20" fillId="0" borderId="0" applyFont="0" applyFill="0" applyBorder="0" applyAlignment="0" applyProtection="0"/>
    <xf numFmtId="179" fontId="20" fillId="0" borderId="0" applyFont="0" applyFill="0" applyBorder="0" applyAlignment="0" applyProtection="0"/>
    <xf numFmtId="183"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applyFont="0" applyFill="0" applyBorder="0" applyAlignment="0" applyProtection="0"/>
    <xf numFmtId="0" fontId="3" fillId="0" borderId="0" applyNumberFormat="0" applyFill="0" applyBorder="0" applyProtection="0">
      <alignment vertical="top"/>
    </xf>
    <xf numFmtId="0" fontId="3" fillId="0" borderId="0" applyNumberFormat="0" applyFill="0" applyBorder="0" applyProtection="0">
      <alignment vertical="top"/>
    </xf>
    <xf numFmtId="0" fontId="48" fillId="0" borderId="0"/>
    <xf numFmtId="0" fontId="20" fillId="0" borderId="0"/>
    <xf numFmtId="0" fontId="7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3" fillId="0" borderId="0" applyNumberFormat="0" applyFill="0" applyBorder="0" applyProtection="0">
      <alignment vertical="top"/>
    </xf>
    <xf numFmtId="0" fontId="71"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0" fillId="0" borderId="0"/>
    <xf numFmtId="0" fontId="20" fillId="0" borderId="0"/>
    <xf numFmtId="0" fontId="3" fillId="0" borderId="0" applyNumberFormat="0" applyFill="0" applyBorder="0" applyProtection="0">
      <alignment vertical="top"/>
    </xf>
    <xf numFmtId="0" fontId="36" fillId="0" borderId="0"/>
    <xf numFmtId="0" fontId="3" fillId="0" borderId="0" applyNumberFormat="0" applyFill="0" applyBorder="0" applyProtection="0">
      <alignment vertical="top"/>
    </xf>
    <xf numFmtId="0" fontId="3" fillId="0" borderId="0" applyNumberFormat="0" applyFill="0" applyBorder="0" applyProtection="0">
      <alignment vertical="top"/>
    </xf>
    <xf numFmtId="0" fontId="22" fillId="0" borderId="0"/>
    <xf numFmtId="0" fontId="2" fillId="0" borderId="0"/>
    <xf numFmtId="0" fontId="2" fillId="0" borderId="0"/>
    <xf numFmtId="0" fontId="20" fillId="0" borderId="0"/>
    <xf numFmtId="0" fontId="20" fillId="0" borderId="0"/>
    <xf numFmtId="0" fontId="20" fillId="0" borderId="0"/>
    <xf numFmtId="0" fontId="20" fillId="0" borderId="0"/>
    <xf numFmtId="0" fontId="20" fillId="0" borderId="0"/>
    <xf numFmtId="0" fontId="71" fillId="0" borderId="0"/>
    <xf numFmtId="0" fontId="22" fillId="22" borderId="7" applyNumberFormat="0" applyFont="0" applyAlignment="0" applyProtection="0"/>
    <xf numFmtId="0" fontId="2" fillId="22" borderId="7" applyNumberFormat="0" applyFont="0" applyAlignment="0" applyProtection="0"/>
    <xf numFmtId="0" fontId="2" fillId="22" borderId="7" applyNumberFormat="0" applyFont="0" applyAlignment="0" applyProtection="0"/>
    <xf numFmtId="0" fontId="37" fillId="20" borderId="8" applyNumberFormat="0" applyAlignment="0" applyProtection="0"/>
    <xf numFmtId="10" fontId="40" fillId="0" borderId="0" applyFont="0" applyFill="0" applyBorder="0" applyAlignment="0" applyProtection="0"/>
    <xf numFmtId="9" fontId="70" fillId="0" borderId="0" applyFont="0" applyFill="0" applyBorder="0" applyAlignment="0" applyProtection="0"/>
    <xf numFmtId="9" fontId="20" fillId="0" borderId="0" applyFont="0" applyFill="0" applyBorder="0" applyAlignment="0" applyProtection="0"/>
    <xf numFmtId="9" fontId="7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38" fillId="0" borderId="0" applyNumberFormat="0" applyFill="0" applyBorder="0" applyAlignment="0" applyProtection="0"/>
    <xf numFmtId="49" fontId="46" fillId="0" borderId="0">
      <alignment horizontal="center" vertical="center"/>
    </xf>
    <xf numFmtId="0" fontId="39" fillId="0" borderId="0" applyNumberFormat="0" applyFill="0" applyBorder="0" applyAlignment="0" applyProtection="0"/>
    <xf numFmtId="0" fontId="70" fillId="0" borderId="0"/>
    <xf numFmtId="0" fontId="1" fillId="0" borderId="0"/>
    <xf numFmtId="167" fontId="1" fillId="0" borderId="0" applyFont="0" applyFill="0" applyBorder="0" applyAlignment="0" applyProtection="0"/>
    <xf numFmtId="42" fontId="70" fillId="0" borderId="0" applyFont="0" applyFill="0" applyBorder="0" applyAlignment="0" applyProtection="0"/>
    <xf numFmtId="43" fontId="1" fillId="0" borderId="0" applyFont="0" applyFill="0" applyBorder="0" applyAlignment="0" applyProtection="0"/>
    <xf numFmtId="0" fontId="2" fillId="0" borderId="0"/>
  </cellStyleXfs>
  <cellXfs count="831">
    <xf numFmtId="0" fontId="0" fillId="0" borderId="0" xfId="0"/>
    <xf numFmtId="0" fontId="4" fillId="23" borderId="0" xfId="166" applyFont="1" applyFill="1" applyBorder="1" applyAlignment="1">
      <alignment horizontal="center" vertical="center" wrapText="1"/>
    </xf>
    <xf numFmtId="0" fontId="5" fillId="23" borderId="0" xfId="166" applyNumberFormat="1" applyFont="1" applyFill="1" applyBorder="1" applyAlignment="1">
      <alignment horizontal="center" vertical="center" wrapText="1"/>
    </xf>
    <xf numFmtId="0" fontId="5" fillId="23" borderId="0" xfId="166" applyNumberFormat="1" applyFont="1" applyFill="1" applyBorder="1" applyAlignment="1">
      <alignment horizontal="justify" vertical="center" wrapText="1"/>
    </xf>
    <xf numFmtId="0" fontId="5" fillId="23" borderId="0" xfId="166" applyNumberFormat="1" applyFont="1" applyFill="1" applyBorder="1" applyAlignment="1">
      <alignment vertical="center" wrapText="1"/>
    </xf>
    <xf numFmtId="0" fontId="5" fillId="23" borderId="0" xfId="166" applyNumberFormat="1" applyFont="1" applyFill="1" applyBorder="1" applyAlignment="1">
      <alignment horizontal="right" vertical="center" wrapText="1"/>
    </xf>
    <xf numFmtId="0" fontId="4" fillId="23" borderId="0" xfId="166" applyFont="1" applyFill="1" applyBorder="1" applyAlignment="1">
      <alignment vertical="center" wrapText="1"/>
    </xf>
    <xf numFmtId="0" fontId="71" fillId="0" borderId="0" xfId="166" applyFont="1" applyAlignment="1"/>
    <xf numFmtId="0" fontId="52" fillId="0" borderId="9" xfId="166" applyNumberFormat="1" applyFont="1" applyFill="1" applyBorder="1" applyAlignment="1">
      <alignment horizontal="center"/>
    </xf>
    <xf numFmtId="0" fontId="53" fillId="0" borderId="10" xfId="166" applyNumberFormat="1" applyFont="1" applyFill="1" applyBorder="1" applyAlignment="1"/>
    <xf numFmtId="0" fontId="52" fillId="0" borderId="11" xfId="166" applyNumberFormat="1" applyFont="1" applyFill="1" applyBorder="1" applyAlignment="1"/>
    <xf numFmtId="0" fontId="54" fillId="0" borderId="12" xfId="166" applyNumberFormat="1" applyFont="1" applyFill="1" applyBorder="1" applyAlignment="1">
      <alignment horizontal="center"/>
    </xf>
    <xf numFmtId="0" fontId="55" fillId="0" borderId="12" xfId="166" applyNumberFormat="1" applyFont="1" applyFill="1" applyBorder="1" applyAlignment="1"/>
    <xf numFmtId="0" fontId="55" fillId="0" borderId="13" xfId="166" applyNumberFormat="1" applyFont="1" applyFill="1" applyBorder="1" applyAlignment="1"/>
    <xf numFmtId="0" fontId="54" fillId="0" borderId="10" xfId="166" applyNumberFormat="1" applyFont="1" applyFill="1" applyBorder="1" applyAlignment="1">
      <alignment horizontal="right"/>
    </xf>
    <xf numFmtId="0" fontId="55" fillId="0" borderId="10" xfId="166" applyNumberFormat="1" applyFont="1" applyFill="1" applyBorder="1" applyAlignment="1">
      <alignment horizontal="left"/>
    </xf>
    <xf numFmtId="0" fontId="52" fillId="0" borderId="14" xfId="166" applyNumberFormat="1" applyFont="1" applyFill="1" applyBorder="1" applyAlignment="1"/>
    <xf numFmtId="0" fontId="52" fillId="0" borderId="9" xfId="166" applyNumberFormat="1" applyFont="1" applyFill="1" applyBorder="1" applyAlignment="1"/>
    <xf numFmtId="0" fontId="53" fillId="0" borderId="9" xfId="166" applyNumberFormat="1" applyFont="1" applyFill="1" applyBorder="1" applyAlignment="1"/>
    <xf numFmtId="10" fontId="53" fillId="0" borderId="9" xfId="166" applyNumberFormat="1" applyFont="1" applyFill="1" applyBorder="1" applyAlignment="1"/>
    <xf numFmtId="10" fontId="53" fillId="0" borderId="15" xfId="166" applyNumberFormat="1" applyFont="1" applyFill="1" applyBorder="1" applyAlignment="1"/>
    <xf numFmtId="0" fontId="53" fillId="0" borderId="10" xfId="166" applyNumberFormat="1" applyFont="1" applyFill="1" applyBorder="1" applyAlignment="1">
      <alignment horizontal="left"/>
    </xf>
    <xf numFmtId="10" fontId="53" fillId="0" borderId="10" xfId="166" applyNumberFormat="1" applyFont="1" applyFill="1" applyBorder="1" applyAlignment="1"/>
    <xf numFmtId="10" fontId="53" fillId="0" borderId="12" xfId="166" applyNumberFormat="1" applyFont="1" applyFill="1" applyBorder="1" applyAlignment="1"/>
    <xf numFmtId="0" fontId="53" fillId="0" borderId="12" xfId="166" applyNumberFormat="1" applyFont="1" applyFill="1" applyBorder="1" applyAlignment="1">
      <alignment horizontal="left"/>
    </xf>
    <xf numFmtId="0" fontId="52" fillId="0" borderId="12" xfId="166" applyNumberFormat="1" applyFont="1" applyFill="1" applyBorder="1" applyAlignment="1"/>
    <xf numFmtId="10" fontId="53" fillId="0" borderId="13" xfId="166" applyNumberFormat="1" applyFont="1" applyFill="1" applyBorder="1" applyAlignment="1"/>
    <xf numFmtId="0" fontId="53" fillId="0" borderId="11" xfId="166" applyNumberFormat="1" applyFont="1" applyFill="1" applyBorder="1" applyAlignment="1">
      <alignment horizontal="left"/>
    </xf>
    <xf numFmtId="0" fontId="71" fillId="0" borderId="12" xfId="166" applyNumberFormat="1" applyFont="1" applyFill="1" applyBorder="1" applyAlignment="1">
      <alignment wrapText="1"/>
    </xf>
    <xf numFmtId="0" fontId="71" fillId="0" borderId="13" xfId="166" applyNumberFormat="1" applyFont="1" applyFill="1" applyBorder="1" applyAlignment="1">
      <alignment wrapText="1"/>
    </xf>
    <xf numFmtId="9" fontId="71" fillId="0" borderId="0" xfId="166" applyNumberFormat="1" applyFont="1" applyAlignment="1"/>
    <xf numFmtId="186" fontId="55" fillId="0" borderId="10" xfId="166" applyNumberFormat="1" applyFont="1" applyFill="1" applyBorder="1" applyAlignment="1"/>
    <xf numFmtId="9" fontId="71" fillId="0" borderId="0" xfId="193" applyFont="1"/>
    <xf numFmtId="0" fontId="53" fillId="0" borderId="11" xfId="166" applyNumberFormat="1" applyFont="1" applyFill="1" applyBorder="1" applyAlignment="1"/>
    <xf numFmtId="0" fontId="53" fillId="0" borderId="12" xfId="166" applyNumberFormat="1" applyFont="1" applyFill="1" applyBorder="1" applyAlignment="1"/>
    <xf numFmtId="0" fontId="71" fillId="0" borderId="0" xfId="166" applyFont="1" applyAlignment="1">
      <alignment horizontal="center"/>
    </xf>
    <xf numFmtId="10" fontId="56" fillId="0" borderId="10" xfId="166" applyNumberFormat="1" applyFont="1" applyFill="1" applyBorder="1" applyAlignment="1"/>
    <xf numFmtId="186" fontId="53" fillId="0" borderId="13" xfId="166" applyNumberFormat="1" applyFont="1" applyFill="1" applyBorder="1" applyAlignment="1"/>
    <xf numFmtId="10" fontId="71" fillId="0" borderId="0" xfId="166" applyNumberFormat="1" applyFont="1" applyAlignment="1"/>
    <xf numFmtId="187" fontId="53" fillId="0" borderId="13" xfId="166" applyNumberFormat="1" applyFont="1" applyFill="1" applyBorder="1" applyAlignment="1"/>
    <xf numFmtId="0" fontId="71" fillId="0" borderId="0" xfId="166" applyFont="1" applyAlignment="1">
      <alignment vertical="center"/>
    </xf>
    <xf numFmtId="10" fontId="58" fillId="0" borderId="0" xfId="166" applyNumberFormat="1" applyFont="1" applyFill="1" applyAlignment="1"/>
    <xf numFmtId="0" fontId="71" fillId="0" borderId="0" xfId="166" applyFont="1" applyFill="1" applyAlignment="1"/>
    <xf numFmtId="0" fontId="18" fillId="23" borderId="16" xfId="166" applyFont="1" applyFill="1" applyBorder="1" applyAlignment="1">
      <alignment horizontal="center" vertical="center" wrapText="1"/>
    </xf>
    <xf numFmtId="0" fontId="10" fillId="24" borderId="17" xfId="166" applyFont="1" applyFill="1" applyBorder="1" applyAlignment="1">
      <alignment horizontal="center" vertical="center" wrapText="1"/>
    </xf>
    <xf numFmtId="0" fontId="73" fillId="23" borderId="0" xfId="166" applyNumberFormat="1" applyFont="1" applyFill="1" applyBorder="1" applyAlignment="1">
      <alignment horizontal="center" vertical="center" wrapText="1"/>
    </xf>
    <xf numFmtId="0" fontId="18" fillId="24" borderId="17" xfId="166" applyFont="1" applyFill="1" applyBorder="1" applyAlignment="1">
      <alignment horizontal="center" vertical="center" wrapText="1"/>
    </xf>
    <xf numFmtId="171" fontId="19" fillId="24" borderId="10" xfId="166" applyNumberFormat="1" applyFont="1" applyFill="1" applyBorder="1" applyAlignment="1">
      <alignment vertical="center" wrapText="1"/>
    </xf>
    <xf numFmtId="171" fontId="19" fillId="24" borderId="10" xfId="166" applyNumberFormat="1" applyFont="1" applyFill="1" applyBorder="1" applyAlignment="1">
      <alignment horizontal="center" vertical="center" wrapText="1"/>
    </xf>
    <xf numFmtId="171" fontId="19" fillId="24" borderId="18" xfId="94" applyNumberFormat="1" applyFont="1" applyFill="1" applyBorder="1" applyAlignment="1">
      <alignment vertical="center" wrapText="1"/>
    </xf>
    <xf numFmtId="170" fontId="5" fillId="23" borderId="0" xfId="166" applyNumberFormat="1" applyFont="1" applyFill="1" applyBorder="1" applyAlignment="1">
      <alignment vertical="center" wrapText="1"/>
    </xf>
    <xf numFmtId="0" fontId="12" fillId="23" borderId="0" xfId="166" applyFont="1" applyFill="1" applyAlignment="1">
      <alignment horizontal="centerContinuous" vertical="center" wrapText="1"/>
    </xf>
    <xf numFmtId="0" fontId="13" fillId="23" borderId="0" xfId="166" applyFont="1" applyFill="1" applyAlignment="1">
      <alignment vertical="center" wrapText="1"/>
    </xf>
    <xf numFmtId="0" fontId="14" fillId="23" borderId="0" xfId="166" applyFont="1" applyFill="1" applyAlignment="1">
      <alignment vertical="center" wrapText="1"/>
    </xf>
    <xf numFmtId="0" fontId="15" fillId="23" borderId="19" xfId="166" applyFont="1" applyFill="1" applyBorder="1" applyAlignment="1">
      <alignment horizontal="center" vertical="center" wrapText="1"/>
    </xf>
    <xf numFmtId="0" fontId="15" fillId="23" borderId="20" xfId="166" applyFont="1" applyFill="1" applyBorder="1" applyAlignment="1">
      <alignment horizontal="center" vertical="center" wrapText="1"/>
    </xf>
    <xf numFmtId="0" fontId="15" fillId="23" borderId="21" xfId="166" applyFont="1" applyFill="1" applyBorder="1" applyAlignment="1">
      <alignment horizontal="center" vertical="center" wrapText="1"/>
    </xf>
    <xf numFmtId="0" fontId="15" fillId="23" borderId="22" xfId="166" applyFont="1" applyFill="1" applyBorder="1" applyAlignment="1">
      <alignment horizontal="center" vertical="center" wrapText="1"/>
    </xf>
    <xf numFmtId="0" fontId="16" fillId="23" borderId="23" xfId="166" quotePrefix="1" applyFont="1" applyFill="1" applyBorder="1" applyAlignment="1">
      <alignment horizontal="center" vertical="center" wrapText="1"/>
    </xf>
    <xf numFmtId="0" fontId="16" fillId="23" borderId="24" xfId="166" quotePrefix="1" applyFont="1" applyFill="1" applyBorder="1" applyAlignment="1">
      <alignment horizontal="center" vertical="center" wrapText="1"/>
    </xf>
    <xf numFmtId="0" fontId="15" fillId="23" borderId="25" xfId="166" applyFont="1" applyFill="1" applyBorder="1" applyAlignment="1">
      <alignment horizontal="center" vertical="center" wrapText="1"/>
    </xf>
    <xf numFmtId="0" fontId="11" fillId="23" borderId="26" xfId="166" applyFont="1" applyFill="1" applyBorder="1" applyAlignment="1">
      <alignment vertical="center" wrapText="1"/>
    </xf>
    <xf numFmtId="0" fontId="18" fillId="23" borderId="16" xfId="166" applyFont="1" applyFill="1" applyBorder="1" applyAlignment="1">
      <alignment vertical="center" wrapText="1"/>
    </xf>
    <xf numFmtId="0" fontId="18" fillId="23" borderId="17" xfId="166" applyFont="1" applyFill="1" applyBorder="1" applyAlignment="1">
      <alignment horizontal="center" vertical="center" wrapText="1"/>
    </xf>
    <xf numFmtId="0" fontId="19" fillId="23" borderId="10" xfId="166" applyFont="1" applyFill="1" applyBorder="1" applyAlignment="1">
      <alignment vertical="center" wrapText="1"/>
    </xf>
    <xf numFmtId="171" fontId="19" fillId="23" borderId="10" xfId="166" applyNumberFormat="1" applyFont="1" applyFill="1" applyBorder="1" applyAlignment="1">
      <alignment vertical="center" wrapText="1"/>
    </xf>
    <xf numFmtId="171" fontId="19" fillId="23" borderId="18" xfId="94" applyNumberFormat="1" applyFont="1" applyFill="1" applyBorder="1" applyAlignment="1">
      <alignment vertical="center" wrapText="1"/>
    </xf>
    <xf numFmtId="171" fontId="19" fillId="23" borderId="27" xfId="94" applyNumberFormat="1" applyFont="1" applyFill="1" applyBorder="1" applyAlignment="1">
      <alignment vertical="center" wrapText="1"/>
    </xf>
    <xf numFmtId="0" fontId="18" fillId="23" borderId="28" xfId="166" applyFont="1" applyFill="1" applyBorder="1" applyAlignment="1">
      <alignment horizontal="center" vertical="center" wrapText="1"/>
    </xf>
    <xf numFmtId="171" fontId="11" fillId="23" borderId="27" xfId="166" applyNumberFormat="1" applyFont="1" applyFill="1" applyBorder="1" applyAlignment="1">
      <alignment vertical="center" wrapText="1"/>
    </xf>
    <xf numFmtId="171" fontId="19" fillId="23" borderId="10" xfId="166" applyNumberFormat="1" applyFont="1" applyFill="1" applyBorder="1" applyAlignment="1">
      <alignment horizontal="center" vertical="center" wrapText="1"/>
    </xf>
    <xf numFmtId="0" fontId="18" fillId="23" borderId="29" xfId="166" applyFont="1" applyFill="1" applyBorder="1" applyAlignment="1">
      <alignment horizontal="center" vertical="center" wrapText="1"/>
    </xf>
    <xf numFmtId="0" fontId="19" fillId="23" borderId="30" xfId="166" applyFont="1" applyFill="1" applyBorder="1" applyAlignment="1">
      <alignment vertical="center" wrapText="1"/>
    </xf>
    <xf numFmtId="167" fontId="11" fillId="23" borderId="31" xfId="126" applyFont="1" applyFill="1" applyBorder="1" applyAlignment="1">
      <alignment vertical="center" wrapText="1"/>
    </xf>
    <xf numFmtId="0" fontId="19" fillId="23" borderId="26" xfId="166" applyFont="1" applyFill="1" applyBorder="1" applyAlignment="1">
      <alignment vertical="center" wrapText="1"/>
    </xf>
    <xf numFmtId="167" fontId="11" fillId="23" borderId="32" xfId="126" applyFont="1" applyFill="1" applyBorder="1" applyAlignment="1">
      <alignment vertical="center" wrapText="1"/>
    </xf>
    <xf numFmtId="0" fontId="19" fillId="23" borderId="16" xfId="166" applyFont="1" applyFill="1" applyBorder="1" applyAlignment="1">
      <alignment vertical="center" wrapText="1"/>
    </xf>
    <xf numFmtId="167" fontId="11" fillId="23" borderId="18" xfId="126" applyFont="1" applyFill="1" applyBorder="1" applyAlignment="1">
      <alignment vertical="center" wrapText="1"/>
    </xf>
    <xf numFmtId="0" fontId="19" fillId="23" borderId="33" xfId="166" applyFont="1" applyFill="1" applyBorder="1" applyAlignment="1">
      <alignment vertical="center" wrapText="1"/>
    </xf>
    <xf numFmtId="167" fontId="11" fillId="23" borderId="34" xfId="126" applyFont="1" applyFill="1" applyBorder="1" applyAlignment="1">
      <alignment vertical="center" wrapText="1"/>
    </xf>
    <xf numFmtId="0" fontId="18" fillId="23" borderId="35" xfId="166" applyFont="1" applyFill="1" applyBorder="1" applyAlignment="1">
      <alignment horizontal="center" vertical="center" wrapText="1"/>
    </xf>
    <xf numFmtId="167" fontId="11" fillId="24" borderId="32" xfId="126" applyFont="1" applyFill="1" applyBorder="1" applyAlignment="1">
      <alignment vertical="center" wrapText="1"/>
    </xf>
    <xf numFmtId="2" fontId="19" fillId="23" borderId="10" xfId="166" applyNumberFormat="1" applyFont="1" applyFill="1" applyBorder="1" applyAlignment="1">
      <alignment horizontal="center" vertical="center" wrapText="1"/>
    </xf>
    <xf numFmtId="171" fontId="19" fillId="24" borderId="27" xfId="94" applyNumberFormat="1" applyFont="1" applyFill="1" applyBorder="1" applyAlignment="1">
      <alignment vertical="center" wrapText="1"/>
    </xf>
    <xf numFmtId="0" fontId="18" fillId="23" borderId="36" xfId="166" applyFont="1" applyFill="1" applyBorder="1" applyAlignment="1">
      <alignment horizontal="center" vertical="center" wrapText="1"/>
    </xf>
    <xf numFmtId="0" fontId="19" fillId="23" borderId="21" xfId="166" applyFont="1" applyFill="1" applyBorder="1" applyAlignment="1">
      <alignment vertical="center" wrapText="1"/>
    </xf>
    <xf numFmtId="171" fontId="19" fillId="23" borderId="21" xfId="166" applyNumberFormat="1" applyFont="1" applyFill="1" applyBorder="1" applyAlignment="1">
      <alignment vertical="center" wrapText="1"/>
    </xf>
    <xf numFmtId="2" fontId="19" fillId="23" borderId="21" xfId="166" applyNumberFormat="1" applyFont="1" applyFill="1" applyBorder="1" applyAlignment="1">
      <alignment horizontal="center" vertical="center" wrapText="1"/>
    </xf>
    <xf numFmtId="171" fontId="19" fillId="23" borderId="32" xfId="94" applyNumberFormat="1" applyFont="1" applyFill="1" applyBorder="1" applyAlignment="1">
      <alignment vertical="center" wrapText="1"/>
    </xf>
    <xf numFmtId="0" fontId="11" fillId="23" borderId="12" xfId="166" applyFont="1" applyFill="1" applyBorder="1" applyAlignment="1">
      <alignment vertical="center" wrapText="1"/>
    </xf>
    <xf numFmtId="0" fontId="11" fillId="23" borderId="37" xfId="166" applyFont="1" applyFill="1" applyBorder="1" applyAlignment="1">
      <alignment vertical="center" wrapText="1"/>
    </xf>
    <xf numFmtId="0" fontId="19" fillId="24" borderId="13" xfId="166" applyFont="1" applyFill="1" applyBorder="1" applyAlignment="1">
      <alignment vertical="center" wrapText="1"/>
    </xf>
    <xf numFmtId="0" fontId="19" fillId="24" borderId="38" xfId="166" applyFont="1" applyFill="1" applyBorder="1" applyAlignment="1">
      <alignment vertical="center" wrapText="1"/>
    </xf>
    <xf numFmtId="171" fontId="19" fillId="24" borderId="34" xfId="94" applyNumberFormat="1" applyFont="1" applyFill="1" applyBorder="1" applyAlignment="1">
      <alignment vertical="center" wrapText="1"/>
    </xf>
    <xf numFmtId="0" fontId="18" fillId="24" borderId="39" xfId="166" applyFont="1" applyFill="1" applyBorder="1" applyAlignment="1">
      <alignment horizontal="center" vertical="center" wrapText="1"/>
    </xf>
    <xf numFmtId="0" fontId="18" fillId="23" borderId="26" xfId="166" applyFont="1" applyFill="1" applyBorder="1" applyAlignment="1">
      <alignment horizontal="center" vertical="center" wrapText="1"/>
    </xf>
    <xf numFmtId="171" fontId="11" fillId="23" borderId="32" xfId="94" applyNumberFormat="1" applyFont="1" applyFill="1" applyBorder="1" applyAlignment="1">
      <alignment vertical="center" wrapText="1"/>
    </xf>
    <xf numFmtId="168" fontId="5" fillId="23" borderId="0" xfId="84" applyFont="1" applyFill="1" applyBorder="1" applyAlignment="1">
      <alignment vertical="center" wrapText="1"/>
    </xf>
    <xf numFmtId="0" fontId="50" fillId="0" borderId="40" xfId="169" applyFont="1" applyBorder="1" applyAlignment="1">
      <alignment horizontal="center"/>
    </xf>
    <xf numFmtId="0" fontId="50" fillId="0" borderId="0" xfId="169" applyFont="1" applyAlignment="1">
      <alignment horizontal="center"/>
    </xf>
    <xf numFmtId="0" fontId="50" fillId="0" borderId="41" xfId="169" applyFont="1" applyBorder="1" applyAlignment="1">
      <alignment horizontal="center"/>
    </xf>
    <xf numFmtId="0" fontId="71" fillId="0" borderId="0" xfId="169"/>
    <xf numFmtId="0" fontId="51" fillId="0" borderId="0" xfId="169" applyFont="1" applyAlignment="1">
      <alignment horizontal="center"/>
    </xf>
    <xf numFmtId="0" fontId="52" fillId="0" borderId="9" xfId="169" applyFont="1" applyBorder="1" applyAlignment="1">
      <alignment horizontal="center"/>
    </xf>
    <xf numFmtId="0" fontId="53" fillId="0" borderId="10" xfId="169" applyFont="1" applyBorder="1"/>
    <xf numFmtId="0" fontId="52" fillId="0" borderId="11" xfId="169" applyFont="1" applyBorder="1"/>
    <xf numFmtId="0" fontId="54" fillId="0" borderId="12" xfId="169" applyFont="1" applyBorder="1" applyAlignment="1">
      <alignment horizontal="center"/>
    </xf>
    <xf numFmtId="0" fontId="55" fillId="0" borderId="12" xfId="169" applyFont="1" applyBorder="1"/>
    <xf numFmtId="0" fontId="55" fillId="0" borderId="13" xfId="169" applyFont="1" applyBorder="1"/>
    <xf numFmtId="0" fontId="54" fillId="0" borderId="10" xfId="169" applyFont="1" applyBorder="1" applyAlignment="1">
      <alignment horizontal="right"/>
    </xf>
    <xf numFmtId="0" fontId="55" fillId="0" borderId="10" xfId="169" applyFont="1" applyBorder="1" applyAlignment="1">
      <alignment horizontal="left"/>
    </xf>
    <xf numFmtId="0" fontId="52" fillId="0" borderId="14" xfId="169" applyFont="1" applyBorder="1"/>
    <xf numFmtId="0" fontId="52" fillId="0" borderId="9" xfId="169" applyFont="1" applyBorder="1"/>
    <xf numFmtId="0" fontId="53" fillId="0" borderId="9" xfId="169" applyFont="1" applyBorder="1"/>
    <xf numFmtId="10" fontId="53" fillId="0" borderId="9" xfId="169" applyNumberFormat="1" applyFont="1" applyBorder="1"/>
    <xf numFmtId="10" fontId="53" fillId="0" borderId="15" xfId="169" applyNumberFormat="1" applyFont="1" applyBorder="1"/>
    <xf numFmtId="0" fontId="53" fillId="0" borderId="10" xfId="169" applyFont="1" applyBorder="1" applyAlignment="1">
      <alignment horizontal="left"/>
    </xf>
    <xf numFmtId="10" fontId="53" fillId="0" borderId="10" xfId="169" applyNumberFormat="1" applyFont="1" applyBorder="1"/>
    <xf numFmtId="10" fontId="53" fillId="25" borderId="12" xfId="169" applyNumberFormat="1" applyFont="1" applyFill="1" applyBorder="1"/>
    <xf numFmtId="0" fontId="53" fillId="25" borderId="12" xfId="169" applyFont="1" applyFill="1" applyBorder="1" applyAlignment="1">
      <alignment horizontal="left"/>
    </xf>
    <xf numFmtId="0" fontId="52" fillId="25" borderId="12" xfId="169" applyFont="1" applyFill="1" applyBorder="1"/>
    <xf numFmtId="10" fontId="53" fillId="25" borderId="13" xfId="169" applyNumberFormat="1" applyFont="1" applyFill="1" applyBorder="1"/>
    <xf numFmtId="9" fontId="71" fillId="0" borderId="0" xfId="169" applyNumberFormat="1"/>
    <xf numFmtId="0" fontId="52" fillId="0" borderId="12" xfId="169" applyFont="1" applyBorder="1"/>
    <xf numFmtId="186" fontId="55" fillId="0" borderId="10" xfId="169" applyNumberFormat="1" applyFont="1" applyBorder="1"/>
    <xf numFmtId="9" fontId="71" fillId="0" borderId="0" xfId="194" applyFont="1"/>
    <xf numFmtId="0" fontId="53" fillId="0" borderId="11" xfId="169" applyFont="1" applyBorder="1"/>
    <xf numFmtId="0" fontId="53" fillId="0" borderId="12" xfId="169" applyFont="1" applyBorder="1"/>
    <xf numFmtId="10" fontId="53" fillId="0" borderId="12" xfId="169" applyNumberFormat="1" applyFont="1" applyBorder="1"/>
    <xf numFmtId="10" fontId="53" fillId="0" borderId="13" xfId="169" applyNumberFormat="1" applyFont="1" applyBorder="1"/>
    <xf numFmtId="0" fontId="71" fillId="0" borderId="0" xfId="169" applyAlignment="1">
      <alignment horizontal="center"/>
    </xf>
    <xf numFmtId="0" fontId="53" fillId="25" borderId="11" xfId="169" applyFont="1" applyFill="1" applyBorder="1" applyAlignment="1">
      <alignment horizontal="left"/>
    </xf>
    <xf numFmtId="0" fontId="71" fillId="25" borderId="12" xfId="169" applyFill="1" applyBorder="1" applyAlignment="1">
      <alignment wrapText="1"/>
    </xf>
    <xf numFmtId="0" fontId="71" fillId="25" borderId="13" xfId="169" applyFill="1" applyBorder="1" applyAlignment="1">
      <alignment wrapText="1"/>
    </xf>
    <xf numFmtId="10" fontId="53" fillId="0" borderId="10" xfId="192" applyNumberFormat="1" applyFont="1" applyFill="1" applyBorder="1" applyAlignment="1"/>
    <xf numFmtId="10" fontId="55" fillId="0" borderId="10" xfId="169" applyNumberFormat="1" applyFont="1" applyBorder="1"/>
    <xf numFmtId="0" fontId="55" fillId="0" borderId="11" xfId="169" applyFont="1" applyBorder="1"/>
    <xf numFmtId="0" fontId="54" fillId="0" borderId="12" xfId="169" applyFont="1" applyBorder="1"/>
    <xf numFmtId="186" fontId="53" fillId="0" borderId="13" xfId="169" applyNumberFormat="1" applyFont="1" applyBorder="1"/>
    <xf numFmtId="187" fontId="55" fillId="0" borderId="10" xfId="169" applyNumberFormat="1" applyFont="1" applyBorder="1"/>
    <xf numFmtId="187" fontId="53" fillId="0" borderId="13" xfId="169" applyNumberFormat="1" applyFont="1" applyBorder="1"/>
    <xf numFmtId="0" fontId="71" fillId="0" borderId="0" xfId="169" applyAlignment="1">
      <alignment vertical="center"/>
    </xf>
    <xf numFmtId="10" fontId="58" fillId="0" borderId="0" xfId="169" applyNumberFormat="1" applyFont="1"/>
    <xf numFmtId="2" fontId="19" fillId="24" borderId="10" xfId="166" applyNumberFormat="1" applyFont="1" applyFill="1" applyBorder="1" applyAlignment="1">
      <alignment horizontal="center" vertical="center" wrapText="1"/>
    </xf>
    <xf numFmtId="171" fontId="11" fillId="24" borderId="42" xfId="94" applyNumberFormat="1" applyFont="1" applyFill="1" applyBorder="1" applyAlignment="1">
      <alignment vertical="center" wrapText="1"/>
    </xf>
    <xf numFmtId="0" fontId="5" fillId="23" borderId="43" xfId="166" applyNumberFormat="1" applyFont="1" applyFill="1" applyBorder="1" applyAlignment="1">
      <alignment vertical="center" wrapText="1"/>
    </xf>
    <xf numFmtId="0" fontId="19" fillId="0" borderId="10" xfId="166" applyFont="1" applyBorder="1" applyAlignment="1">
      <alignment horizontal="justify" vertical="center" wrapText="1"/>
    </xf>
    <xf numFmtId="171" fontId="19" fillId="23" borderId="10" xfId="166" applyNumberFormat="1" applyFont="1" applyFill="1" applyBorder="1" applyAlignment="1">
      <alignment horizontal="justify" vertical="center" wrapText="1"/>
    </xf>
    <xf numFmtId="171" fontId="19" fillId="23" borderId="18" xfId="94" applyNumberFormat="1" applyFont="1" applyFill="1" applyBorder="1" applyAlignment="1">
      <alignment horizontal="justify" vertical="center" wrapText="1"/>
    </xf>
    <xf numFmtId="0" fontId="49" fillId="26" borderId="0" xfId="166" applyFont="1" applyFill="1" applyBorder="1" applyAlignment="1">
      <alignment horizontal="center" vertical="center" wrapText="1"/>
    </xf>
    <xf numFmtId="4" fontId="19" fillId="27" borderId="18" xfId="126" applyNumberFormat="1" applyFont="1" applyFill="1" applyBorder="1" applyAlignment="1">
      <alignment vertical="center" wrapText="1"/>
    </xf>
    <xf numFmtId="2" fontId="19" fillId="27" borderId="18" xfId="126" applyNumberFormat="1" applyFont="1" applyFill="1" applyBorder="1" applyAlignment="1">
      <alignment vertical="center" wrapText="1"/>
    </xf>
    <xf numFmtId="0" fontId="4" fillId="23" borderId="0" xfId="166" applyNumberFormat="1" applyFont="1" applyFill="1" applyBorder="1" applyAlignment="1">
      <alignment vertical="center" wrapText="1"/>
    </xf>
    <xf numFmtId="0" fontId="0" fillId="0" borderId="0" xfId="0" applyAlignment="1">
      <alignment vertical="center"/>
    </xf>
    <xf numFmtId="0" fontId="63" fillId="0" borderId="0" xfId="154" applyNumberFormat="1" applyFont="1" applyFill="1" applyBorder="1" applyAlignment="1">
      <alignment horizontal="left" vertical="center"/>
    </xf>
    <xf numFmtId="0" fontId="63" fillId="0" borderId="0" xfId="154" applyNumberFormat="1" applyFont="1" applyFill="1" applyBorder="1" applyAlignment="1">
      <alignment vertical="center" wrapText="1"/>
    </xf>
    <xf numFmtId="0" fontId="63" fillId="0" borderId="0" xfId="160" applyFont="1" applyAlignment="1">
      <alignment vertical="center" wrapText="1"/>
    </xf>
    <xf numFmtId="3" fontId="63" fillId="0" borderId="0" xfId="154" applyNumberFormat="1" applyFont="1" applyFill="1" applyBorder="1" applyAlignment="1">
      <alignment horizontal="center" vertical="center" wrapText="1"/>
    </xf>
    <xf numFmtId="0" fontId="74" fillId="23" borderId="44" xfId="166" applyFont="1" applyFill="1" applyBorder="1" applyAlignment="1">
      <alignment vertical="center" wrapText="1"/>
    </xf>
    <xf numFmtId="0" fontId="74" fillId="23" borderId="25" xfId="166" applyFont="1" applyFill="1" applyBorder="1" applyAlignment="1">
      <alignment vertical="center" wrapText="1"/>
    </xf>
    <xf numFmtId="0" fontId="75" fillId="0" borderId="17" xfId="166" applyFont="1" applyFill="1" applyBorder="1" applyAlignment="1">
      <alignment horizontal="center" vertical="center" wrapText="1"/>
    </xf>
    <xf numFmtId="0" fontId="75" fillId="28" borderId="16" xfId="166" applyFont="1" applyFill="1" applyBorder="1" applyAlignment="1">
      <alignment horizontal="center" vertical="center" wrapText="1"/>
    </xf>
    <xf numFmtId="0" fontId="75" fillId="28" borderId="33" xfId="166" applyFont="1" applyFill="1" applyBorder="1" applyAlignment="1">
      <alignment horizontal="center" vertical="center" wrapText="1"/>
    </xf>
    <xf numFmtId="0" fontId="76" fillId="23" borderId="43" xfId="0" applyFont="1" applyFill="1" applyBorder="1" applyAlignment="1">
      <alignment vertical="center" wrapText="1"/>
    </xf>
    <xf numFmtId="0" fontId="76" fillId="23" borderId="0" xfId="0" applyFont="1" applyFill="1" applyAlignment="1">
      <alignment vertical="center" wrapText="1"/>
    </xf>
    <xf numFmtId="0" fontId="76" fillId="23" borderId="30" xfId="166" applyFont="1" applyFill="1" applyBorder="1" applyAlignment="1">
      <alignment vertical="center" wrapText="1"/>
    </xf>
    <xf numFmtId="0" fontId="77" fillId="23" borderId="45" xfId="166" applyFont="1" applyFill="1" applyBorder="1" applyAlignment="1">
      <alignment horizontal="center" vertical="center" wrapText="1"/>
    </xf>
    <xf numFmtId="0" fontId="76" fillId="23" borderId="46" xfId="166" applyFont="1" applyFill="1" applyBorder="1" applyAlignment="1">
      <alignment horizontal="center" vertical="center" wrapText="1"/>
    </xf>
    <xf numFmtId="0" fontId="77" fillId="23" borderId="43" xfId="0" applyFont="1" applyFill="1" applyBorder="1" applyAlignment="1">
      <alignment horizontal="center" vertical="center" wrapText="1"/>
    </xf>
    <xf numFmtId="0" fontId="77" fillId="23" borderId="0" xfId="0" applyFont="1" applyFill="1" applyAlignment="1">
      <alignment horizontal="center" vertical="center" wrapText="1"/>
    </xf>
    <xf numFmtId="0" fontId="78" fillId="23" borderId="0" xfId="166" applyFont="1" applyFill="1" applyBorder="1" applyAlignment="1">
      <alignment vertical="center" wrapText="1"/>
    </xf>
    <xf numFmtId="0" fontId="78" fillId="23" borderId="47" xfId="166" applyFont="1" applyFill="1" applyBorder="1" applyAlignment="1">
      <alignment vertical="center" wrapText="1"/>
    </xf>
    <xf numFmtId="0" fontId="78" fillId="23" borderId="48" xfId="166" applyFont="1" applyFill="1" applyBorder="1" applyAlignment="1">
      <alignment vertical="center" wrapText="1"/>
    </xf>
    <xf numFmtId="0" fontId="75" fillId="0" borderId="20" xfId="166" applyFont="1" applyFill="1" applyBorder="1" applyAlignment="1">
      <alignment horizontal="center" vertical="center" wrapText="1"/>
    </xf>
    <xf numFmtId="0" fontId="75" fillId="0" borderId="21" xfId="166" applyFont="1" applyFill="1" applyBorder="1" applyAlignment="1">
      <alignment horizontal="center" vertical="center" wrapText="1"/>
    </xf>
    <xf numFmtId="0" fontId="75" fillId="0" borderId="22" xfId="166" applyFont="1" applyFill="1" applyBorder="1" applyAlignment="1">
      <alignment horizontal="center" vertical="center" wrapText="1"/>
    </xf>
    <xf numFmtId="0" fontId="79" fillId="0" borderId="23" xfId="166" quotePrefix="1" applyFont="1" applyFill="1" applyBorder="1" applyAlignment="1">
      <alignment horizontal="center" vertical="center" wrapText="1"/>
    </xf>
    <xf numFmtId="0" fontId="79" fillId="0" borderId="24" xfId="166" quotePrefix="1" applyFont="1" applyFill="1" applyBorder="1" applyAlignment="1">
      <alignment horizontal="center" vertical="center" wrapText="1"/>
    </xf>
    <xf numFmtId="0" fontId="75" fillId="0" borderId="25" xfId="166" applyFont="1" applyFill="1" applyBorder="1" applyAlignment="1">
      <alignment horizontal="center" vertical="center" wrapText="1"/>
    </xf>
    <xf numFmtId="0" fontId="75" fillId="0" borderId="10" xfId="0" applyFont="1" applyBorder="1" applyAlignment="1">
      <alignment vertical="center"/>
    </xf>
    <xf numFmtId="171" fontId="75" fillId="0" borderId="10" xfId="166" applyNumberFormat="1" applyFont="1" applyFill="1" applyBorder="1" applyAlignment="1">
      <alignment vertical="center" wrapText="1"/>
    </xf>
    <xf numFmtId="2" fontId="75" fillId="0" borderId="49" xfId="97" applyNumberFormat="1" applyFont="1" applyFill="1" applyBorder="1" applyAlignment="1">
      <alignment horizontal="center" vertical="center"/>
    </xf>
    <xf numFmtId="164" fontId="75" fillId="0" borderId="18" xfId="135" applyNumberFormat="1" applyFont="1" applyFill="1" applyBorder="1" applyAlignment="1">
      <alignment horizontal="center" vertical="center"/>
    </xf>
    <xf numFmtId="2" fontId="75" fillId="0" borderId="10" xfId="97" applyNumberFormat="1" applyFont="1" applyFill="1" applyBorder="1" applyAlignment="1">
      <alignment horizontal="center" vertical="center"/>
    </xf>
    <xf numFmtId="0" fontId="75" fillId="0" borderId="10" xfId="0" applyFont="1" applyBorder="1" applyAlignment="1">
      <alignment vertical="center" wrapText="1"/>
    </xf>
    <xf numFmtId="4" fontId="76" fillId="28" borderId="18" xfId="192" applyNumberFormat="1" applyFont="1" applyFill="1" applyBorder="1" applyAlignment="1">
      <alignment vertical="center" wrapText="1"/>
    </xf>
    <xf numFmtId="171" fontId="76" fillId="28" borderId="34" xfId="166" applyNumberFormat="1" applyFont="1" applyFill="1" applyBorder="1" applyAlignment="1">
      <alignment vertical="center" wrapText="1"/>
    </xf>
    <xf numFmtId="0" fontId="75" fillId="0" borderId="47" xfId="166" applyFont="1" applyFill="1" applyBorder="1" applyAlignment="1">
      <alignment horizontal="center" vertical="center" wrapText="1"/>
    </xf>
    <xf numFmtId="0" fontId="75" fillId="0" borderId="10" xfId="0" applyFont="1" applyBorder="1" applyAlignment="1">
      <alignment horizontal="center" vertical="center"/>
    </xf>
    <xf numFmtId="2" fontId="75" fillId="0" borderId="10" xfId="0" applyNumberFormat="1" applyFont="1" applyBorder="1" applyAlignment="1">
      <alignment horizontal="center" vertical="center"/>
    </xf>
    <xf numFmtId="168" fontId="75" fillId="0" borderId="18" xfId="97" applyNumberFormat="1" applyFont="1" applyFill="1" applyBorder="1" applyAlignment="1">
      <alignment vertical="center"/>
    </xf>
    <xf numFmtId="0" fontId="75" fillId="28" borderId="17" xfId="166" applyFont="1" applyFill="1" applyBorder="1" applyAlignment="1">
      <alignment vertical="center" wrapText="1"/>
    </xf>
    <xf numFmtId="0" fontId="75" fillId="28" borderId="39" xfId="166" applyFont="1" applyFill="1" applyBorder="1" applyAlignment="1">
      <alignment vertical="center" wrapText="1"/>
    </xf>
    <xf numFmtId="167" fontId="76" fillId="28" borderId="18" xfId="126" applyFont="1" applyFill="1" applyBorder="1" applyAlignment="1">
      <alignment vertical="center" wrapText="1"/>
    </xf>
    <xf numFmtId="167" fontId="76" fillId="28" borderId="34" xfId="126" applyFont="1" applyFill="1" applyBorder="1" applyAlignment="1">
      <alignment vertical="center" wrapText="1"/>
    </xf>
    <xf numFmtId="1" fontId="75" fillId="0" borderId="17" xfId="166" applyNumberFormat="1" applyFont="1" applyFill="1" applyBorder="1" applyAlignment="1">
      <alignment horizontal="center" vertical="center" wrapText="1"/>
    </xf>
    <xf numFmtId="0" fontId="79" fillId="0" borderId="50" xfId="166" quotePrefix="1" applyFont="1" applyFill="1" applyBorder="1" applyAlignment="1">
      <alignment horizontal="center" vertical="center" wrapText="1"/>
    </xf>
    <xf numFmtId="0" fontId="79" fillId="0" borderId="49" xfId="166" quotePrefix="1" applyFont="1" applyFill="1" applyBorder="1" applyAlignment="1">
      <alignment horizontal="center" vertical="center" wrapText="1"/>
    </xf>
    <xf numFmtId="0" fontId="80" fillId="0" borderId="10" xfId="157" applyFont="1" applyBorder="1" applyAlignment="1">
      <alignment horizontal="justify" vertical="center" wrapText="1"/>
    </xf>
    <xf numFmtId="190" fontId="80" fillId="0" borderId="10" xfId="114" applyNumberFormat="1" applyFont="1" applyBorder="1" applyAlignment="1">
      <alignment vertical="center"/>
    </xf>
    <xf numFmtId="0" fontId="81" fillId="24" borderId="45" xfId="166" applyNumberFormat="1" applyFont="1" applyFill="1" applyBorder="1" applyAlignment="1">
      <alignment horizontal="left" vertical="center" wrapText="1"/>
    </xf>
    <xf numFmtId="0" fontId="81" fillId="24" borderId="45" xfId="166" applyNumberFormat="1" applyFont="1" applyFill="1" applyBorder="1" applyAlignment="1">
      <alignment vertical="center" wrapText="1"/>
    </xf>
    <xf numFmtId="0" fontId="81" fillId="0" borderId="0" xfId="166" applyNumberFormat="1" applyFont="1" applyFill="1" applyBorder="1" applyAlignment="1">
      <alignment horizontal="left" vertical="center" wrapText="1"/>
    </xf>
    <xf numFmtId="0" fontId="75" fillId="28" borderId="51" xfId="166" applyFont="1" applyFill="1" applyBorder="1" applyAlignment="1">
      <alignment vertical="center" wrapText="1"/>
    </xf>
    <xf numFmtId="167" fontId="76" fillId="28" borderId="42" xfId="126" applyFont="1" applyFill="1" applyBorder="1" applyAlignment="1">
      <alignment vertical="center" wrapText="1"/>
    </xf>
    <xf numFmtId="0" fontId="76" fillId="29" borderId="43" xfId="166" applyFont="1" applyFill="1" applyBorder="1" applyAlignment="1">
      <alignment vertical="center" wrapText="1"/>
    </xf>
    <xf numFmtId="0" fontId="75" fillId="0" borderId="52" xfId="166" applyFont="1" applyFill="1" applyBorder="1" applyAlignment="1">
      <alignment horizontal="center" vertical="center" wrapText="1"/>
    </xf>
    <xf numFmtId="0" fontId="75" fillId="0" borderId="53" xfId="0" applyFont="1" applyBorder="1" applyAlignment="1">
      <alignment vertical="center"/>
    </xf>
    <xf numFmtId="171" fontId="75" fillId="0" borderId="53" xfId="166" applyNumberFormat="1" applyFont="1" applyFill="1" applyBorder="1" applyAlignment="1">
      <alignment vertical="center" wrapText="1"/>
    </xf>
    <xf numFmtId="2" fontId="75" fillId="0" borderId="53" xfId="97" applyNumberFormat="1" applyFont="1" applyFill="1" applyBorder="1" applyAlignment="1">
      <alignment horizontal="center" vertical="center"/>
    </xf>
    <xf numFmtId="164" fontId="75" fillId="0" borderId="27" xfId="135" applyNumberFormat="1" applyFont="1" applyFill="1" applyBorder="1" applyAlignment="1">
      <alignment horizontal="center" vertical="center"/>
    </xf>
    <xf numFmtId="0" fontId="75" fillId="29" borderId="54" xfId="166" applyFont="1" applyFill="1" applyBorder="1" applyAlignment="1">
      <alignment horizontal="center" vertical="center" wrapText="1"/>
    </xf>
    <xf numFmtId="0" fontId="82" fillId="0" borderId="19" xfId="166" applyFont="1" applyFill="1" applyBorder="1" applyAlignment="1">
      <alignment vertical="center" wrapText="1"/>
    </xf>
    <xf numFmtId="0" fontId="82" fillId="0" borderId="55" xfId="166" applyFont="1" applyFill="1" applyBorder="1" applyAlignment="1">
      <alignment vertical="center" wrapText="1"/>
    </xf>
    <xf numFmtId="0" fontId="75" fillId="0" borderId="53" xfId="0" applyFont="1" applyBorder="1" applyAlignment="1">
      <alignment horizontal="center" vertical="center"/>
    </xf>
    <xf numFmtId="0" fontId="80" fillId="0" borderId="53" xfId="157" applyFont="1" applyBorder="1" applyAlignment="1">
      <alignment horizontal="justify" vertical="center" wrapText="1"/>
    </xf>
    <xf numFmtId="0" fontId="75" fillId="0" borderId="53" xfId="0" applyFont="1" applyBorder="1" applyAlignment="1">
      <alignment horizontal="justify" vertical="center"/>
    </xf>
    <xf numFmtId="171" fontId="75" fillId="0" borderId="53" xfId="166" applyNumberFormat="1" applyFont="1" applyFill="1" applyBorder="1" applyAlignment="1">
      <alignment horizontal="center" vertical="center" wrapText="1"/>
    </xf>
    <xf numFmtId="0" fontId="75" fillId="0" borderId="21" xfId="0" applyFont="1" applyBorder="1" applyAlignment="1">
      <alignment vertical="center"/>
    </xf>
    <xf numFmtId="190" fontId="80" fillId="0" borderId="21" xfId="114" applyNumberFormat="1" applyFont="1" applyBorder="1"/>
    <xf numFmtId="171" fontId="75" fillId="0" borderId="21" xfId="166" applyNumberFormat="1" applyFont="1" applyFill="1" applyBorder="1" applyAlignment="1">
      <alignment vertical="center" wrapText="1"/>
    </xf>
    <xf numFmtId="164" fontId="75" fillId="0" borderId="32" xfId="135" applyNumberFormat="1" applyFont="1" applyFill="1" applyBorder="1" applyAlignment="1">
      <alignment horizontal="center" vertical="center"/>
    </xf>
    <xf numFmtId="0" fontId="75" fillId="0" borderId="49" xfId="0" applyFont="1" applyBorder="1" applyAlignment="1">
      <alignment vertical="center"/>
    </xf>
    <xf numFmtId="188" fontId="75" fillId="0" borderId="49" xfId="135" applyNumberFormat="1" applyFont="1" applyFill="1" applyBorder="1" applyAlignment="1">
      <alignment horizontal="center" vertical="center"/>
    </xf>
    <xf numFmtId="164" fontId="75" fillId="0" borderId="56" xfId="135" applyNumberFormat="1" applyFont="1" applyFill="1" applyBorder="1" applyAlignment="1">
      <alignment horizontal="center" vertical="center"/>
    </xf>
    <xf numFmtId="171" fontId="75" fillId="0" borderId="49" xfId="166" applyNumberFormat="1" applyFont="1" applyFill="1" applyBorder="1" applyAlignment="1">
      <alignment vertical="center" wrapText="1"/>
    </xf>
    <xf numFmtId="0" fontId="75" fillId="0" borderId="49" xfId="0" applyFont="1" applyBorder="1" applyAlignment="1">
      <alignment horizontal="center" vertical="center"/>
    </xf>
    <xf numFmtId="164" fontId="75" fillId="0" borderId="49" xfId="135" applyNumberFormat="1" applyFont="1" applyFill="1" applyBorder="1" applyAlignment="1">
      <alignment horizontal="center" vertical="center"/>
    </xf>
    <xf numFmtId="0" fontId="75" fillId="0" borderId="21" xfId="0" applyFont="1" applyBorder="1" applyAlignment="1">
      <alignment horizontal="center" vertical="center"/>
    </xf>
    <xf numFmtId="190" fontId="80" fillId="0" borderId="21" xfId="114" applyNumberFormat="1" applyFont="1" applyBorder="1" applyAlignment="1">
      <alignment vertical="center"/>
    </xf>
    <xf numFmtId="2" fontId="75" fillId="0" borderId="21" xfId="97" applyNumberFormat="1" applyFont="1" applyFill="1" applyBorder="1" applyAlignment="1">
      <alignment horizontal="center" vertical="center"/>
    </xf>
    <xf numFmtId="0" fontId="75" fillId="0" borderId="21" xfId="0" applyFont="1" applyBorder="1" applyAlignment="1">
      <alignment vertical="center" wrapText="1"/>
    </xf>
    <xf numFmtId="0" fontId="75" fillId="28" borderId="30" xfId="166" applyFont="1" applyFill="1" applyBorder="1" applyAlignment="1">
      <alignment vertical="center" wrapText="1"/>
    </xf>
    <xf numFmtId="0" fontId="76" fillId="28" borderId="57" xfId="166" applyFont="1" applyFill="1" applyBorder="1" applyAlignment="1">
      <alignment vertical="center" wrapText="1"/>
    </xf>
    <xf numFmtId="0" fontId="76" fillId="28" borderId="46" xfId="166" applyFont="1" applyFill="1" applyBorder="1" applyAlignment="1">
      <alignment vertical="center" wrapText="1"/>
    </xf>
    <xf numFmtId="0" fontId="75" fillId="28" borderId="30" xfId="166" applyFont="1" applyFill="1" applyBorder="1" applyAlignment="1">
      <alignment horizontal="center" vertical="center" wrapText="1"/>
    </xf>
    <xf numFmtId="171" fontId="75" fillId="28" borderId="58" xfId="166" applyNumberFormat="1" applyFont="1" applyFill="1" applyBorder="1" applyAlignment="1">
      <alignment vertical="center" wrapText="1"/>
    </xf>
    <xf numFmtId="2" fontId="75" fillId="28" borderId="58" xfId="166" applyNumberFormat="1" applyFont="1" applyFill="1" applyBorder="1" applyAlignment="1">
      <alignment horizontal="center" vertical="center" wrapText="1"/>
    </xf>
    <xf numFmtId="2" fontId="75" fillId="28" borderId="31" xfId="166" applyNumberFormat="1" applyFont="1" applyFill="1" applyBorder="1" applyAlignment="1">
      <alignment horizontal="center" vertical="center" wrapText="1"/>
    </xf>
    <xf numFmtId="0" fontId="75" fillId="28" borderId="35" xfId="166" applyFont="1" applyFill="1" applyBorder="1" applyAlignment="1">
      <alignment horizontal="center" vertical="center" wrapText="1"/>
    </xf>
    <xf numFmtId="171" fontId="76" fillId="28" borderId="42" xfId="94" applyNumberFormat="1" applyFont="1" applyFill="1" applyBorder="1" applyAlignment="1">
      <alignment vertical="center" wrapText="1"/>
    </xf>
    <xf numFmtId="0" fontId="75" fillId="28" borderId="59" xfId="166" applyFont="1" applyFill="1" applyBorder="1" applyAlignment="1">
      <alignment horizontal="center" vertical="center" wrapText="1"/>
    </xf>
    <xf numFmtId="0" fontId="76" fillId="28" borderId="58" xfId="166" applyFont="1" applyFill="1" applyBorder="1" applyAlignment="1">
      <alignment vertical="center" wrapText="1"/>
    </xf>
    <xf numFmtId="0" fontId="76" fillId="28" borderId="31" xfId="166" applyFont="1" applyFill="1" applyBorder="1" applyAlignment="1">
      <alignment vertical="center" wrapText="1"/>
    </xf>
    <xf numFmtId="171" fontId="75" fillId="28" borderId="31" xfId="94" applyNumberFormat="1" applyFont="1" applyFill="1" applyBorder="1" applyAlignment="1">
      <alignment vertical="center" wrapText="1"/>
    </xf>
    <xf numFmtId="0" fontId="5" fillId="0" borderId="0" xfId="166" applyNumberFormat="1" applyFont="1" applyFill="1" applyBorder="1" applyAlignment="1">
      <alignment vertical="center" wrapText="1"/>
    </xf>
    <xf numFmtId="0" fontId="5" fillId="0" borderId="0" xfId="166" applyNumberFormat="1" applyFont="1" applyFill="1" applyBorder="1" applyAlignment="1">
      <alignment horizontal="right" vertical="center" wrapText="1"/>
    </xf>
    <xf numFmtId="0" fontId="83" fillId="0" borderId="0" xfId="0" applyFont="1" applyAlignment="1">
      <alignment vertical="center" wrapText="1"/>
    </xf>
    <xf numFmtId="0" fontId="76" fillId="23" borderId="0" xfId="166" applyFont="1" applyFill="1" applyBorder="1" applyAlignment="1">
      <alignment horizontal="center" vertical="center" wrapText="1"/>
    </xf>
    <xf numFmtId="0" fontId="76" fillId="23" borderId="47" xfId="166" applyFont="1" applyFill="1" applyBorder="1" applyAlignment="1">
      <alignment horizontal="center" vertical="center" wrapText="1"/>
    </xf>
    <xf numFmtId="0" fontId="75" fillId="0" borderId="50" xfId="166" applyFont="1" applyFill="1" applyBorder="1" applyAlignment="1">
      <alignment horizontal="center" vertical="center" wrapText="1"/>
    </xf>
    <xf numFmtId="0" fontId="75" fillId="0" borderId="36" xfId="166" applyFont="1" applyFill="1" applyBorder="1" applyAlignment="1">
      <alignment horizontal="center" vertical="center" wrapText="1"/>
    </xf>
    <xf numFmtId="0" fontId="75" fillId="0" borderId="49" xfId="166" applyFont="1" applyFill="1" applyBorder="1" applyAlignment="1">
      <alignment horizontal="center" vertical="center" wrapText="1"/>
    </xf>
    <xf numFmtId="0" fontId="75" fillId="0" borderId="19" xfId="166" applyFont="1" applyFill="1" applyBorder="1" applyAlignment="1">
      <alignment horizontal="center" vertical="center" wrapText="1"/>
    </xf>
    <xf numFmtId="0" fontId="5" fillId="23" borderId="0" xfId="166" applyNumberFormat="1" applyFont="1" applyFill="1" applyBorder="1" applyAlignment="1">
      <alignment horizontal="left" vertical="center" wrapText="1"/>
    </xf>
    <xf numFmtId="0" fontId="84" fillId="0" borderId="0" xfId="154" applyNumberFormat="1" applyFont="1" applyFill="1" applyBorder="1" applyAlignment="1">
      <alignment vertical="center"/>
    </xf>
    <xf numFmtId="0" fontId="85" fillId="30" borderId="10" xfId="154" applyNumberFormat="1" applyFont="1" applyFill="1" applyBorder="1" applyAlignment="1">
      <alignment horizontal="center" vertical="center" wrapText="1"/>
    </xf>
    <xf numFmtId="3" fontId="85" fillId="30" borderId="10" xfId="154" applyNumberFormat="1" applyFont="1" applyFill="1" applyBorder="1" applyAlignment="1">
      <alignment horizontal="center" vertical="center" wrapText="1"/>
    </xf>
    <xf numFmtId="0" fontId="86" fillId="0" borderId="10" xfId="0" applyFont="1" applyBorder="1"/>
    <xf numFmtId="0" fontId="87" fillId="0" borderId="10" xfId="0" applyFont="1" applyBorder="1" applyAlignment="1">
      <alignment horizontal="center" vertical="center"/>
    </xf>
    <xf numFmtId="168" fontId="87" fillId="0" borderId="10" xfId="84" applyFont="1" applyBorder="1" applyAlignment="1">
      <alignment horizontal="center" vertical="center"/>
    </xf>
    <xf numFmtId="189" fontId="88" fillId="0" borderId="10" xfId="113" applyNumberFormat="1" applyFont="1" applyFill="1" applyBorder="1" applyAlignment="1">
      <alignment horizontal="center" vertical="center"/>
    </xf>
    <xf numFmtId="168" fontId="87" fillId="0" borderId="10" xfId="84" applyFont="1" applyFill="1" applyBorder="1" applyAlignment="1">
      <alignment horizontal="center" vertical="center"/>
    </xf>
    <xf numFmtId="0" fontId="89" fillId="23" borderId="10" xfId="154" applyNumberFormat="1" applyFont="1" applyFill="1" applyBorder="1" applyAlignment="1">
      <alignment vertical="center" wrapText="1"/>
    </xf>
    <xf numFmtId="4" fontId="89" fillId="23" borderId="10" xfId="154" applyNumberFormat="1" applyFont="1" applyFill="1" applyBorder="1" applyAlignment="1">
      <alignment horizontal="center" vertical="center"/>
    </xf>
    <xf numFmtId="189" fontId="85" fillId="23" borderId="10" xfId="113" applyNumberFormat="1" applyFont="1" applyFill="1" applyBorder="1" applyAlignment="1">
      <alignment horizontal="center" vertical="center"/>
    </xf>
    <xf numFmtId="0" fontId="89" fillId="23" borderId="0" xfId="154" applyNumberFormat="1" applyFont="1" applyFill="1" applyBorder="1" applyAlignment="1">
      <alignment vertical="center" wrapText="1"/>
    </xf>
    <xf numFmtId="4" fontId="89" fillId="23" borderId="0" xfId="154" applyNumberFormat="1" applyFont="1" applyFill="1" applyBorder="1" applyAlignment="1">
      <alignment horizontal="center" vertical="center"/>
    </xf>
    <xf numFmtId="189" fontId="85" fillId="23" borderId="0" xfId="113" applyNumberFormat="1" applyFont="1" applyFill="1" applyBorder="1" applyAlignment="1">
      <alignment horizontal="center" vertical="center"/>
    </xf>
    <xf numFmtId="10" fontId="5" fillId="23" borderId="0" xfId="192" applyNumberFormat="1" applyFont="1" applyFill="1" applyBorder="1" applyAlignment="1">
      <alignment horizontal="right" vertical="center" wrapText="1"/>
    </xf>
    <xf numFmtId="0" fontId="75" fillId="0" borderId="53" xfId="0" applyFont="1" applyBorder="1" applyAlignment="1">
      <alignment vertical="center" wrapText="1"/>
    </xf>
    <xf numFmtId="2" fontId="67" fillId="23" borderId="0" xfId="166" applyNumberFormat="1" applyFont="1" applyFill="1" applyBorder="1" applyAlignment="1">
      <alignment vertical="center" wrapText="1"/>
    </xf>
    <xf numFmtId="44" fontId="5" fillId="23" borderId="0" xfId="166" applyNumberFormat="1" applyFont="1" applyFill="1" applyBorder="1" applyAlignment="1">
      <alignment vertical="center" wrapText="1"/>
    </xf>
    <xf numFmtId="0" fontId="5" fillId="0" borderId="0" xfId="166" applyNumberFormat="1" applyFont="1" applyFill="1" applyBorder="1" applyAlignment="1">
      <alignment horizontal="center" vertical="center" wrapText="1"/>
    </xf>
    <xf numFmtId="0" fontId="5" fillId="23" borderId="0" xfId="166" applyNumberFormat="1" applyFont="1" applyFill="1" applyBorder="1" applyAlignment="1">
      <alignment vertical="center"/>
    </xf>
    <xf numFmtId="2" fontId="5" fillId="23" borderId="0" xfId="166" applyNumberFormat="1" applyFont="1" applyFill="1" applyBorder="1" applyAlignment="1">
      <alignment vertical="center" wrapText="1"/>
    </xf>
    <xf numFmtId="166" fontId="90" fillId="23" borderId="0" xfId="85" applyFont="1" applyFill="1" applyBorder="1" applyAlignment="1">
      <alignment vertical="center" wrapText="1"/>
    </xf>
    <xf numFmtId="190" fontId="18" fillId="0" borderId="53" xfId="114" applyNumberFormat="1" applyFont="1" applyBorder="1" applyAlignment="1">
      <alignment vertical="center"/>
    </xf>
    <xf numFmtId="0" fontId="91" fillId="23" borderId="0" xfId="166" applyNumberFormat="1" applyFont="1" applyFill="1" applyBorder="1" applyAlignment="1">
      <alignment vertical="center" wrapText="1"/>
    </xf>
    <xf numFmtId="0" fontId="86" fillId="0" borderId="10" xfId="0" applyFont="1" applyBorder="1" applyAlignment="1">
      <alignment wrapText="1"/>
    </xf>
    <xf numFmtId="0" fontId="5" fillId="0" borderId="39" xfId="166" applyNumberFormat="1" applyFont="1" applyFill="1" applyBorder="1" applyAlignment="1">
      <alignment horizontal="right" vertical="center" wrapText="1"/>
    </xf>
    <xf numFmtId="0" fontId="76" fillId="0" borderId="59" xfId="154" applyNumberFormat="1" applyFont="1" applyFill="1" applyBorder="1" applyAlignment="1">
      <alignment horizontal="center" vertical="center" wrapText="1"/>
    </xf>
    <xf numFmtId="0" fontId="76" fillId="0" borderId="58" xfId="154" applyNumberFormat="1" applyFont="1" applyFill="1" applyBorder="1" applyAlignment="1">
      <alignment horizontal="center" vertical="center" wrapText="1"/>
    </xf>
    <xf numFmtId="0" fontId="76" fillId="23" borderId="58" xfId="154" applyNumberFormat="1" applyFont="1" applyFill="1" applyBorder="1" applyAlignment="1">
      <alignment horizontal="center" vertical="center"/>
    </xf>
    <xf numFmtId="0" fontId="76" fillId="23" borderId="58" xfId="154" applyNumberFormat="1" applyFont="1" applyFill="1" applyBorder="1" applyAlignment="1">
      <alignment horizontal="center" vertical="center" wrapText="1"/>
    </xf>
    <xf numFmtId="0" fontId="76" fillId="23" borderId="31" xfId="154" applyNumberFormat="1" applyFont="1" applyFill="1" applyBorder="1" applyAlignment="1">
      <alignment horizontal="center" vertical="center"/>
    </xf>
    <xf numFmtId="0" fontId="10" fillId="0" borderId="60" xfId="154" applyNumberFormat="1" applyFont="1" applyFill="1" applyBorder="1" applyAlignment="1">
      <alignment vertical="center" wrapText="1"/>
    </xf>
    <xf numFmtId="0" fontId="18" fillId="23" borderId="10" xfId="157" applyFont="1" applyFill="1" applyBorder="1" applyAlignment="1">
      <alignment horizontal="justify" vertical="center" wrapText="1"/>
    </xf>
    <xf numFmtId="2" fontId="87" fillId="23" borderId="10" xfId="0" applyNumberFormat="1" applyFont="1" applyFill="1" applyBorder="1" applyAlignment="1">
      <alignment horizontal="center" vertical="center"/>
    </xf>
    <xf numFmtId="191" fontId="5" fillId="23" borderId="0" xfId="85" applyNumberFormat="1" applyFont="1" applyFill="1" applyBorder="1" applyAlignment="1">
      <alignment vertical="center" wrapText="1"/>
    </xf>
    <xf numFmtId="2" fontId="75" fillId="23" borderId="49" xfId="97" applyNumberFormat="1" applyFont="1" applyFill="1" applyBorder="1" applyAlignment="1">
      <alignment horizontal="center" vertical="center"/>
    </xf>
    <xf numFmtId="1" fontId="75" fillId="23" borderId="17" xfId="166" applyNumberFormat="1" applyFont="1" applyFill="1" applyBorder="1" applyAlignment="1">
      <alignment horizontal="center" vertical="center" wrapText="1"/>
    </xf>
    <xf numFmtId="2" fontId="75" fillId="23" borderId="10" xfId="97" applyNumberFormat="1" applyFont="1" applyFill="1" applyBorder="1" applyAlignment="1">
      <alignment horizontal="center" vertical="center"/>
    </xf>
    <xf numFmtId="0" fontId="75" fillId="23" borderId="17" xfId="166" applyFont="1" applyFill="1" applyBorder="1" applyAlignment="1">
      <alignment horizontal="center" vertical="center" wrapText="1"/>
    </xf>
    <xf numFmtId="1" fontId="75" fillId="23" borderId="50" xfId="166" applyNumberFormat="1" applyFont="1" applyFill="1" applyBorder="1" applyAlignment="1">
      <alignment horizontal="center" vertical="center" wrapText="1"/>
    </xf>
    <xf numFmtId="1" fontId="75" fillId="23" borderId="17" xfId="0" applyNumberFormat="1" applyFont="1" applyFill="1" applyBorder="1" applyAlignment="1">
      <alignment horizontal="center" vertical="center"/>
    </xf>
    <xf numFmtId="0" fontId="18" fillId="0" borderId="39" xfId="166" applyNumberFormat="1" applyFont="1" applyFill="1" applyBorder="1" applyAlignment="1">
      <alignment horizontal="right" vertical="center" wrapText="1"/>
    </xf>
    <xf numFmtId="42" fontId="5" fillId="23" borderId="0" xfId="166" applyNumberFormat="1" applyFont="1" applyFill="1" applyBorder="1" applyAlignment="1">
      <alignment horizontal="right" vertical="center" wrapText="1"/>
    </xf>
    <xf numFmtId="6" fontId="5" fillId="23" borderId="0" xfId="166" applyNumberFormat="1" applyFont="1" applyFill="1" applyBorder="1" applyAlignment="1">
      <alignment horizontal="right" vertical="center" wrapText="1"/>
    </xf>
    <xf numFmtId="164" fontId="75" fillId="0" borderId="0" xfId="135" applyNumberFormat="1" applyFont="1" applyFill="1" applyBorder="1" applyAlignment="1">
      <alignment horizontal="center" vertical="center"/>
    </xf>
    <xf numFmtId="6" fontId="0" fillId="0" borderId="0" xfId="0" applyNumberFormat="1" applyAlignment="1">
      <alignment vertical="center"/>
    </xf>
    <xf numFmtId="0" fontId="76" fillId="23" borderId="55" xfId="154" applyNumberFormat="1" applyFont="1" applyFill="1" applyBorder="1" applyAlignment="1">
      <alignment horizontal="center" vertical="center"/>
    </xf>
    <xf numFmtId="0" fontId="76" fillId="0" borderId="54" xfId="154" applyNumberFormat="1" applyFont="1" applyFill="1" applyBorder="1" applyAlignment="1">
      <alignment horizontal="center" vertical="center" wrapText="1"/>
    </xf>
    <xf numFmtId="0" fontId="76" fillId="0" borderId="19" xfId="154" applyNumberFormat="1" applyFont="1" applyFill="1" applyBorder="1" applyAlignment="1">
      <alignment horizontal="center" vertical="center" wrapText="1"/>
    </xf>
    <xf numFmtId="0" fontId="76" fillId="23" borderId="19" xfId="154" applyNumberFormat="1" applyFont="1" applyFill="1" applyBorder="1" applyAlignment="1">
      <alignment horizontal="center" vertical="center"/>
    </xf>
    <xf numFmtId="0" fontId="76" fillId="23" borderId="19" xfId="154" applyNumberFormat="1" applyFont="1" applyFill="1" applyBorder="1" applyAlignment="1">
      <alignment horizontal="center" vertical="center" wrapText="1"/>
    </xf>
    <xf numFmtId="0" fontId="92" fillId="23" borderId="60" xfId="0" applyFont="1" applyFill="1" applyBorder="1" applyAlignment="1">
      <alignment vertical="center"/>
    </xf>
    <xf numFmtId="0" fontId="69" fillId="23" borderId="60" xfId="0" applyFont="1" applyFill="1" applyBorder="1" applyAlignment="1">
      <alignment horizontal="center" vertical="center"/>
    </xf>
    <xf numFmtId="0" fontId="75" fillId="0" borderId="51" xfId="166" applyNumberFormat="1" applyFont="1" applyFill="1" applyBorder="1" applyAlignment="1">
      <alignment horizontal="center" vertical="center" wrapText="1"/>
    </xf>
    <xf numFmtId="0" fontId="93" fillId="0" borderId="61" xfId="0" applyFont="1" applyBorder="1" applyAlignment="1">
      <alignment horizontal="center" vertical="center"/>
    </xf>
    <xf numFmtId="6" fontId="93" fillId="0" borderId="42" xfId="0" applyNumberFormat="1" applyFont="1" applyBorder="1" applyAlignment="1">
      <alignment horizontal="center" vertical="center"/>
    </xf>
    <xf numFmtId="0" fontId="75" fillId="0" borderId="36" xfId="166" applyNumberFormat="1" applyFont="1" applyFill="1" applyBorder="1" applyAlignment="1">
      <alignment horizontal="center" vertical="center" wrapText="1"/>
    </xf>
    <xf numFmtId="0" fontId="93" fillId="0" borderId="21" xfId="0" applyFont="1" applyBorder="1" applyAlignment="1">
      <alignment horizontal="center" vertical="center"/>
    </xf>
    <xf numFmtId="6" fontId="93" fillId="0" borderId="18" xfId="0" applyNumberFormat="1" applyFont="1" applyBorder="1" applyAlignment="1">
      <alignment horizontal="center" vertical="center"/>
    </xf>
    <xf numFmtId="0" fontId="93" fillId="0" borderId="10" xfId="0" applyFont="1" applyBorder="1" applyAlignment="1">
      <alignment horizontal="center" vertical="center"/>
    </xf>
    <xf numFmtId="0" fontId="93" fillId="23" borderId="61" xfId="0" applyFont="1" applyFill="1" applyBorder="1" applyAlignment="1">
      <alignment vertical="center"/>
    </xf>
    <xf numFmtId="0" fontId="93" fillId="0" borderId="61" xfId="0" applyFont="1" applyBorder="1" applyAlignment="1">
      <alignment horizontal="justify" vertical="top" wrapText="1"/>
    </xf>
    <xf numFmtId="6" fontId="93" fillId="0" borderId="61" xfId="0" applyNumberFormat="1" applyFont="1" applyBorder="1" applyAlignment="1">
      <alignment vertical="center" wrapText="1"/>
    </xf>
    <xf numFmtId="0" fontId="93" fillId="23" borderId="10" xfId="0" applyFont="1" applyFill="1" applyBorder="1" applyAlignment="1">
      <alignment vertical="center"/>
    </xf>
    <xf numFmtId="0" fontId="93" fillId="23" borderId="10" xfId="0" applyFont="1" applyFill="1" applyBorder="1" applyAlignment="1">
      <alignment horizontal="justify" vertical="top" wrapText="1"/>
    </xf>
    <xf numFmtId="6" fontId="93" fillId="0" borderId="10" xfId="0" applyNumberFormat="1" applyFont="1" applyBorder="1" applyAlignment="1">
      <alignment vertical="center" wrapText="1"/>
    </xf>
    <xf numFmtId="0" fontId="93" fillId="23" borderId="10" xfId="0" applyFont="1" applyFill="1" applyBorder="1" applyAlignment="1">
      <alignment horizontal="center" vertical="center"/>
    </xf>
    <xf numFmtId="42" fontId="93" fillId="23" borderId="10" xfId="0" applyNumberFormat="1" applyFont="1" applyFill="1" applyBorder="1" applyAlignment="1">
      <alignment horizontal="center" vertical="center" wrapText="1"/>
    </xf>
    <xf numFmtId="192" fontId="93" fillId="0" borderId="10" xfId="0" applyNumberFormat="1" applyFont="1" applyBorder="1" applyAlignment="1">
      <alignment horizontal="left" vertical="center"/>
    </xf>
    <xf numFmtId="0" fontId="93" fillId="0" borderId="10" xfId="0" applyFont="1" applyBorder="1" applyAlignment="1">
      <alignment horizontal="justify" vertical="top" wrapText="1"/>
    </xf>
    <xf numFmtId="6" fontId="72" fillId="23" borderId="60" xfId="0" applyNumberFormat="1" applyFont="1" applyFill="1" applyBorder="1" applyAlignment="1">
      <alignment horizontal="center" vertical="center" wrapText="1"/>
    </xf>
    <xf numFmtId="4" fontId="94" fillId="0" borderId="34" xfId="154" applyNumberFormat="1" applyFont="1" applyFill="1" applyBorder="1" applyAlignment="1">
      <alignment horizontal="center" vertical="center"/>
    </xf>
    <xf numFmtId="6" fontId="93" fillId="0" borderId="55" xfId="0" applyNumberFormat="1" applyFont="1" applyBorder="1" applyAlignment="1">
      <alignment horizontal="center" vertical="center"/>
    </xf>
    <xf numFmtId="42" fontId="93" fillId="0" borderId="18" xfId="0" applyNumberFormat="1" applyFont="1" applyBorder="1" applyAlignment="1">
      <alignment horizontal="center" vertical="center"/>
    </xf>
    <xf numFmtId="0" fontId="93" fillId="0" borderId="61" xfId="0" applyFont="1" applyBorder="1" applyAlignment="1">
      <alignment horizontal="center" vertical="center" wrapText="1"/>
    </xf>
    <xf numFmtId="0" fontId="93" fillId="23" borderId="61" xfId="0" applyFont="1" applyFill="1" applyBorder="1" applyAlignment="1">
      <alignment horizontal="justify" vertical="top" wrapText="1"/>
    </xf>
    <xf numFmtId="42" fontId="93" fillId="23" borderId="61" xfId="0" applyNumberFormat="1" applyFont="1" applyFill="1" applyBorder="1" applyAlignment="1">
      <alignment horizontal="center" vertical="center" wrapText="1"/>
    </xf>
    <xf numFmtId="0" fontId="75" fillId="0" borderId="17" xfId="166" applyNumberFormat="1" applyFont="1" applyFill="1" applyBorder="1" applyAlignment="1">
      <alignment horizontal="center" vertical="center" wrapText="1"/>
    </xf>
    <xf numFmtId="42" fontId="72" fillId="23" borderId="60" xfId="0" applyNumberFormat="1" applyFont="1" applyFill="1" applyBorder="1" applyAlignment="1">
      <alignment horizontal="center" vertical="center" wrapText="1"/>
    </xf>
    <xf numFmtId="42" fontId="72" fillId="23" borderId="34" xfId="0" applyNumberFormat="1" applyFont="1" applyFill="1" applyBorder="1" applyAlignment="1">
      <alignment horizontal="center" vertical="center" wrapText="1"/>
    </xf>
    <xf numFmtId="0" fontId="93" fillId="23" borderId="10" xfId="0" applyFont="1" applyFill="1" applyBorder="1" applyAlignment="1">
      <alignment vertical="center" wrapText="1"/>
    </xf>
    <xf numFmtId="0" fontId="18" fillId="0" borderId="36" xfId="166" applyFont="1" applyFill="1" applyBorder="1" applyAlignment="1">
      <alignment horizontal="center" vertical="center" wrapText="1"/>
    </xf>
    <xf numFmtId="0" fontId="18" fillId="0" borderId="21" xfId="0" applyFont="1" applyBorder="1" applyAlignment="1">
      <alignment vertical="center" wrapText="1"/>
    </xf>
    <xf numFmtId="0" fontId="18" fillId="0" borderId="21" xfId="0" applyFont="1" applyBorder="1" applyAlignment="1">
      <alignment horizontal="center" vertical="center"/>
    </xf>
    <xf numFmtId="2" fontId="18" fillId="0" borderId="21" xfId="97" applyNumberFormat="1" applyFont="1" applyFill="1" applyBorder="1" applyAlignment="1">
      <alignment horizontal="center" vertical="center"/>
    </xf>
    <xf numFmtId="164" fontId="18" fillId="0" borderId="32" xfId="135" applyNumberFormat="1" applyFont="1" applyFill="1" applyBorder="1" applyAlignment="1">
      <alignment horizontal="center" vertical="center"/>
    </xf>
    <xf numFmtId="0" fontId="18" fillId="0" borderId="17" xfId="166" applyFont="1" applyFill="1" applyBorder="1" applyAlignment="1">
      <alignment horizontal="center" vertical="center" wrapText="1"/>
    </xf>
    <xf numFmtId="0" fontId="18" fillId="0" borderId="10" xfId="0" applyFont="1" applyBorder="1" applyAlignment="1">
      <alignment vertical="center" wrapText="1"/>
    </xf>
    <xf numFmtId="0" fontId="18" fillId="0" borderId="10" xfId="0" applyFont="1" applyBorder="1" applyAlignment="1">
      <alignment horizontal="center" vertical="center"/>
    </xf>
    <xf numFmtId="2" fontId="18" fillId="0" borderId="10" xfId="97" applyNumberFormat="1" applyFont="1" applyFill="1" applyBorder="1" applyAlignment="1">
      <alignment horizontal="center" vertical="center"/>
    </xf>
    <xf numFmtId="164" fontId="18" fillId="0" borderId="18" xfId="135" applyNumberFormat="1" applyFont="1" applyFill="1" applyBorder="1" applyAlignment="1">
      <alignment horizontal="center" vertical="center"/>
    </xf>
    <xf numFmtId="0" fontId="18" fillId="0" borderId="52" xfId="166" applyFont="1" applyFill="1" applyBorder="1" applyAlignment="1">
      <alignment horizontal="center" vertical="center" wrapText="1"/>
    </xf>
    <xf numFmtId="0" fontId="18" fillId="0" borderId="53" xfId="0" applyFont="1" applyBorder="1" applyAlignment="1">
      <alignment horizontal="center" vertical="center"/>
    </xf>
    <xf numFmtId="0" fontId="18" fillId="0" borderId="53" xfId="0" applyFont="1" applyBorder="1" applyAlignment="1">
      <alignment horizontal="justify" vertical="center"/>
    </xf>
    <xf numFmtId="171" fontId="18" fillId="0" borderId="53" xfId="166" applyNumberFormat="1" applyFont="1" applyFill="1" applyBorder="1" applyAlignment="1">
      <alignment horizontal="center" vertical="center" wrapText="1"/>
    </xf>
    <xf numFmtId="2" fontId="18" fillId="0" borderId="53" xfId="97" applyNumberFormat="1" applyFont="1" applyFill="1" applyBorder="1" applyAlignment="1">
      <alignment horizontal="center" vertical="center"/>
    </xf>
    <xf numFmtId="164" fontId="18" fillId="0" borderId="27" xfId="135" applyNumberFormat="1" applyFont="1" applyFill="1" applyBorder="1" applyAlignment="1">
      <alignment horizontal="center" vertical="center"/>
    </xf>
    <xf numFmtId="0" fontId="93" fillId="0" borderId="10" xfId="0" applyFont="1" applyBorder="1" applyAlignment="1">
      <alignment horizontal="center" vertical="center" wrapText="1"/>
    </xf>
    <xf numFmtId="0" fontId="4" fillId="23" borderId="0" xfId="168" applyFont="1" applyFill="1" applyBorder="1" applyAlignment="1">
      <alignment vertical="center" wrapText="1"/>
    </xf>
    <xf numFmtId="0" fontId="4" fillId="23" borderId="0" xfId="168" applyFont="1" applyFill="1" applyBorder="1" applyAlignment="1">
      <alignment horizontal="center" vertical="center" wrapText="1"/>
    </xf>
    <xf numFmtId="0" fontId="5" fillId="23" borderId="0" xfId="168" applyNumberFormat="1" applyFont="1" applyFill="1" applyBorder="1" applyAlignment="1">
      <alignment horizontal="center" vertical="center" wrapText="1"/>
    </xf>
    <xf numFmtId="0" fontId="5" fillId="23" borderId="0" xfId="168" applyNumberFormat="1" applyFont="1" applyFill="1" applyBorder="1" applyAlignment="1">
      <alignment horizontal="justify" vertical="center" wrapText="1"/>
    </xf>
    <xf numFmtId="0" fontId="5" fillId="23" borderId="0" xfId="168" applyNumberFormat="1" applyFont="1" applyFill="1" applyBorder="1" applyAlignment="1">
      <alignment vertical="center" wrapText="1"/>
    </xf>
    <xf numFmtId="0" fontId="70" fillId="0" borderId="0" xfId="211" applyAlignment="1">
      <alignment horizontal="center"/>
    </xf>
    <xf numFmtId="0" fontId="100" fillId="0" borderId="79" xfId="0" applyFont="1" applyBorder="1" applyAlignment="1">
      <alignment horizontal="justify" vertical="center" wrapText="1"/>
    </xf>
    <xf numFmtId="0" fontId="100" fillId="23" borderId="78" xfId="0" applyFont="1" applyFill="1" applyBorder="1" applyAlignment="1">
      <alignment horizontal="center" vertical="center" wrapText="1"/>
    </xf>
    <xf numFmtId="0" fontId="99" fillId="23" borderId="78" xfId="0" applyFont="1" applyFill="1" applyBorder="1" applyAlignment="1">
      <alignment horizontal="center" vertical="center" wrapText="1"/>
    </xf>
    <xf numFmtId="0" fontId="0" fillId="0" borderId="29" xfId="0" applyBorder="1"/>
    <xf numFmtId="0" fontId="0" fillId="0" borderId="20" xfId="0" applyBorder="1"/>
    <xf numFmtId="0" fontId="0" fillId="0" borderId="43" xfId="0" applyBorder="1"/>
    <xf numFmtId="0" fontId="0" fillId="0" borderId="0" xfId="0" applyAlignment="1">
      <alignment horizontal="center"/>
    </xf>
    <xf numFmtId="0" fontId="0" fillId="0" borderId="47" xfId="0" applyBorder="1"/>
    <xf numFmtId="0" fontId="0" fillId="0" borderId="44" xfId="0" applyBorder="1" applyAlignment="1">
      <alignment horizontal="center"/>
    </xf>
    <xf numFmtId="0" fontId="0" fillId="0" borderId="80" xfId="0" applyBorder="1"/>
    <xf numFmtId="0" fontId="98" fillId="31" borderId="15" xfId="212" applyFont="1" applyFill="1" applyBorder="1" applyAlignment="1">
      <alignment horizontal="center" vertical="center" wrapText="1"/>
    </xf>
    <xf numFmtId="0" fontId="102" fillId="32" borderId="13" xfId="212" applyFont="1" applyFill="1" applyBorder="1" applyAlignment="1">
      <alignment horizontal="center" wrapText="1"/>
    </xf>
    <xf numFmtId="0" fontId="102" fillId="0" borderId="13" xfId="212" applyFont="1" applyBorder="1" applyAlignment="1">
      <alignment horizontal="center" vertical="center" wrapText="1"/>
    </xf>
    <xf numFmtId="0" fontId="102" fillId="0" borderId="70" xfId="212" applyFont="1" applyBorder="1" applyAlignment="1">
      <alignment horizontal="center" vertical="center" wrapText="1"/>
    </xf>
    <xf numFmtId="0" fontId="102" fillId="0" borderId="38" xfId="212" applyFont="1" applyBorder="1" applyAlignment="1">
      <alignment horizontal="center" vertical="center" wrapText="1"/>
    </xf>
    <xf numFmtId="0" fontId="105" fillId="31" borderId="73" xfId="212" applyFont="1" applyFill="1" applyBorder="1" applyAlignment="1">
      <alignment horizontal="center" vertical="center" wrapText="1"/>
    </xf>
    <xf numFmtId="0" fontId="105" fillId="31" borderId="19" xfId="212" applyFont="1" applyFill="1" applyBorder="1" applyAlignment="1">
      <alignment horizontal="center" vertical="center" wrapText="1"/>
    </xf>
    <xf numFmtId="167" fontId="105" fillId="31" borderId="63" xfId="213" applyFont="1" applyFill="1" applyBorder="1" applyAlignment="1" applyProtection="1">
      <alignment horizontal="center" vertical="center" wrapText="1"/>
    </xf>
    <xf numFmtId="167" fontId="105" fillId="31" borderId="42" xfId="213" applyFont="1" applyFill="1" applyBorder="1" applyAlignment="1" applyProtection="1">
      <alignment horizontal="center" vertical="center" wrapText="1"/>
    </xf>
    <xf numFmtId="0" fontId="106" fillId="0" borderId="13" xfId="212" applyFont="1" applyBorder="1" applyAlignment="1">
      <alignment horizontal="center" wrapText="1"/>
    </xf>
    <xf numFmtId="0" fontId="102" fillId="0" borderId="10" xfId="212" applyFont="1" applyBorder="1" applyAlignment="1">
      <alignment wrapText="1"/>
    </xf>
    <xf numFmtId="43" fontId="102" fillId="0" borderId="10" xfId="215" applyFont="1" applyFill="1" applyBorder="1" applyAlignment="1">
      <alignment horizontal="justify" vertical="center" wrapText="1"/>
    </xf>
    <xf numFmtId="188" fontId="102" fillId="0" borderId="18" xfId="213" applyNumberFormat="1" applyFont="1" applyFill="1" applyBorder="1" applyAlignment="1">
      <alignment horizontal="justify" vertical="top" wrapText="1"/>
    </xf>
    <xf numFmtId="0" fontId="106" fillId="33" borderId="13" xfId="212" applyFont="1" applyFill="1" applyBorder="1" applyAlignment="1">
      <alignment horizontal="center" vertical="center" wrapText="1"/>
    </xf>
    <xf numFmtId="0" fontId="1" fillId="0" borderId="10" xfId="212" applyBorder="1" applyAlignment="1">
      <alignment wrapText="1"/>
    </xf>
    <xf numFmtId="0" fontId="1" fillId="0" borderId="10" xfId="212" applyBorder="1"/>
    <xf numFmtId="43" fontId="1" fillId="0" borderId="10" xfId="215" applyFont="1" applyBorder="1"/>
    <xf numFmtId="167" fontId="1" fillId="0" borderId="18" xfId="213" applyFont="1" applyBorder="1"/>
    <xf numFmtId="0" fontId="106" fillId="23" borderId="13" xfId="212" applyFont="1" applyFill="1" applyBorder="1" applyAlignment="1">
      <alignment horizontal="center" wrapText="1"/>
    </xf>
    <xf numFmtId="0" fontId="102" fillId="23" borderId="10" xfId="212" applyFont="1" applyFill="1" applyBorder="1" applyAlignment="1">
      <alignment wrapText="1"/>
    </xf>
    <xf numFmtId="43" fontId="102" fillId="23" borderId="10" xfId="215" applyFont="1" applyFill="1" applyBorder="1" applyAlignment="1">
      <alignment horizontal="justify" vertical="center" wrapText="1"/>
    </xf>
    <xf numFmtId="188" fontId="102" fillId="23" borderId="18" xfId="213" applyNumberFormat="1" applyFont="1" applyFill="1" applyBorder="1" applyAlignment="1">
      <alignment horizontal="justify" vertical="top" wrapText="1"/>
    </xf>
    <xf numFmtId="0" fontId="106" fillId="33" borderId="15" xfId="212" applyFont="1" applyFill="1" applyBorder="1" applyAlignment="1">
      <alignment horizontal="center" vertical="center" wrapText="1"/>
    </xf>
    <xf numFmtId="0" fontId="1" fillId="0" borderId="21" xfId="212" applyBorder="1" applyAlignment="1">
      <alignment wrapText="1"/>
    </xf>
    <xf numFmtId="0" fontId="1" fillId="0" borderId="21" xfId="212" applyBorder="1"/>
    <xf numFmtId="43" fontId="1" fillId="0" borderId="21" xfId="215" applyFont="1" applyBorder="1"/>
    <xf numFmtId="167" fontId="1" fillId="0" borderId="32" xfId="213" applyFont="1" applyBorder="1"/>
    <xf numFmtId="0" fontId="106" fillId="33" borderId="38" xfId="212" applyFont="1" applyFill="1" applyBorder="1" applyAlignment="1">
      <alignment horizontal="center" vertical="center" wrapText="1"/>
    </xf>
    <xf numFmtId="0" fontId="1" fillId="0" borderId="60" xfId="212" applyBorder="1" applyAlignment="1">
      <alignment wrapText="1"/>
    </xf>
    <xf numFmtId="0" fontId="1" fillId="0" borderId="60" xfId="212" applyBorder="1"/>
    <xf numFmtId="43" fontId="1" fillId="0" borderId="60" xfId="215" applyFont="1" applyBorder="1"/>
    <xf numFmtId="167" fontId="1" fillId="0" borderId="34" xfId="213" applyFont="1" applyBorder="1"/>
    <xf numFmtId="0" fontId="107" fillId="0" borderId="71" xfId="0" applyFont="1" applyBorder="1" applyAlignment="1">
      <alignment horizontal="center" vertical="center"/>
    </xf>
    <xf numFmtId="0" fontId="0" fillId="0" borderId="48" xfId="0" applyBorder="1"/>
    <xf numFmtId="0" fontId="0" fillId="0" borderId="44" xfId="0" applyBorder="1"/>
    <xf numFmtId="0" fontId="0" fillId="0" borderId="25" xfId="0" applyBorder="1"/>
    <xf numFmtId="0" fontId="10" fillId="23" borderId="43" xfId="0" applyFont="1" applyFill="1" applyBorder="1" applyAlignment="1">
      <alignment vertical="center" wrapText="1"/>
    </xf>
    <xf numFmtId="0" fontId="10" fillId="23" borderId="0" xfId="0" applyFont="1" applyFill="1" applyAlignment="1">
      <alignment vertical="center" wrapText="1"/>
    </xf>
    <xf numFmtId="0" fontId="73" fillId="23" borderId="43" xfId="0" applyFont="1" applyFill="1" applyBorder="1" applyAlignment="1">
      <alignment horizontal="center" vertical="center" wrapText="1"/>
    </xf>
    <xf numFmtId="0" fontId="73" fillId="23" borderId="0" xfId="0" applyFont="1" applyFill="1" applyAlignment="1">
      <alignment horizontal="center" vertical="center" wrapText="1"/>
    </xf>
    <xf numFmtId="0" fontId="10" fillId="23" borderId="0" xfId="166" applyFont="1" applyFill="1" applyBorder="1" applyAlignment="1">
      <alignment horizontal="center" vertical="center" wrapText="1"/>
    </xf>
    <xf numFmtId="0" fontId="10" fillId="23" borderId="47" xfId="166" applyFont="1" applyFill="1" applyBorder="1" applyAlignment="1">
      <alignment horizontal="center" vertical="center" wrapText="1"/>
    </xf>
    <xf numFmtId="0" fontId="6" fillId="23" borderId="0" xfId="166" applyFont="1" applyFill="1" applyBorder="1" applyAlignment="1">
      <alignment vertical="center" wrapText="1"/>
    </xf>
    <xf numFmtId="0" fontId="6" fillId="23" borderId="47" xfId="166" applyFont="1" applyFill="1" applyBorder="1" applyAlignment="1">
      <alignment vertical="center" wrapText="1"/>
    </xf>
    <xf numFmtId="0" fontId="6" fillId="23" borderId="48" xfId="166" applyFont="1" applyFill="1" applyBorder="1" applyAlignment="1">
      <alignment vertical="center" wrapText="1"/>
    </xf>
    <xf numFmtId="0" fontId="14" fillId="23" borderId="44" xfId="166" applyFont="1" applyFill="1" applyBorder="1" applyAlignment="1">
      <alignment vertical="center" wrapText="1"/>
    </xf>
    <xf numFmtId="0" fontId="14" fillId="23" borderId="25" xfId="166" applyFont="1" applyFill="1" applyBorder="1" applyAlignment="1">
      <alignment vertical="center" wrapText="1"/>
    </xf>
    <xf numFmtId="0" fontId="18" fillId="0" borderId="19" xfId="166" applyFont="1" applyFill="1" applyBorder="1" applyAlignment="1">
      <alignment horizontal="center" vertical="center" wrapText="1"/>
    </xf>
    <xf numFmtId="0" fontId="18" fillId="0" borderId="20" xfId="166" applyFont="1" applyFill="1" applyBorder="1" applyAlignment="1">
      <alignment horizontal="center" vertical="center" wrapText="1"/>
    </xf>
    <xf numFmtId="0" fontId="18" fillId="0" borderId="21" xfId="166" applyFont="1" applyFill="1" applyBorder="1" applyAlignment="1">
      <alignment horizontal="center" vertical="center" wrapText="1"/>
    </xf>
    <xf numFmtId="0" fontId="18" fillId="0" borderId="22" xfId="166" applyFont="1" applyFill="1" applyBorder="1" applyAlignment="1">
      <alignment horizontal="center" vertical="center" wrapText="1"/>
    </xf>
    <xf numFmtId="0" fontId="23" fillId="0" borderId="23" xfId="166" quotePrefix="1" applyFont="1" applyFill="1" applyBorder="1" applyAlignment="1">
      <alignment horizontal="center" vertical="center" wrapText="1"/>
    </xf>
    <xf numFmtId="0" fontId="23" fillId="0" borderId="24" xfId="166" quotePrefix="1" applyFont="1" applyFill="1" applyBorder="1" applyAlignment="1">
      <alignment horizontal="center" vertical="center" wrapText="1"/>
    </xf>
    <xf numFmtId="0" fontId="18" fillId="0" borderId="25" xfId="166" applyFont="1" applyFill="1" applyBorder="1" applyAlignment="1">
      <alignment horizontal="center" vertical="center" wrapText="1"/>
    </xf>
    <xf numFmtId="0" fontId="10" fillId="29" borderId="43" xfId="166" applyFont="1" applyFill="1" applyBorder="1" applyAlignment="1">
      <alignment vertical="center" wrapText="1"/>
    </xf>
    <xf numFmtId="0" fontId="18" fillId="28" borderId="30" xfId="166" applyFont="1" applyFill="1" applyBorder="1" applyAlignment="1">
      <alignment vertical="center" wrapText="1"/>
    </xf>
    <xf numFmtId="0" fontId="10" fillId="28" borderId="57" xfId="166" applyFont="1" applyFill="1" applyBorder="1" applyAlignment="1">
      <alignment vertical="center" wrapText="1"/>
    </xf>
    <xf numFmtId="0" fontId="10" fillId="28" borderId="46" xfId="166" applyFont="1" applyFill="1" applyBorder="1" applyAlignment="1">
      <alignment vertical="center" wrapText="1"/>
    </xf>
    <xf numFmtId="2" fontId="18" fillId="23" borderId="49" xfId="97" applyNumberFormat="1" applyFont="1" applyFill="1" applyBorder="1" applyAlignment="1">
      <alignment horizontal="center" vertical="center"/>
    </xf>
    <xf numFmtId="0" fontId="18" fillId="0" borderId="10" xfId="0" applyFont="1" applyBorder="1" applyAlignment="1">
      <alignment vertical="center"/>
    </xf>
    <xf numFmtId="171" fontId="18" fillId="0" borderId="10" xfId="166" applyNumberFormat="1" applyFont="1" applyFill="1" applyBorder="1" applyAlignment="1">
      <alignment vertical="center" wrapText="1"/>
    </xf>
    <xf numFmtId="2" fontId="18" fillId="23" borderId="10" xfId="97" applyNumberFormat="1" applyFont="1" applyFill="1" applyBorder="1" applyAlignment="1">
      <alignment horizontal="center" vertical="center"/>
    </xf>
    <xf numFmtId="0" fontId="18" fillId="28" borderId="30" xfId="166" applyFont="1" applyFill="1" applyBorder="1" applyAlignment="1">
      <alignment horizontal="center" vertical="center" wrapText="1"/>
    </xf>
    <xf numFmtId="171" fontId="18" fillId="28" borderId="58" xfId="166" applyNumberFormat="1" applyFont="1" applyFill="1" applyBorder="1" applyAlignment="1">
      <alignment vertical="center" wrapText="1"/>
    </xf>
    <xf numFmtId="2" fontId="18" fillId="28" borderId="58" xfId="166" applyNumberFormat="1" applyFont="1" applyFill="1" applyBorder="1" applyAlignment="1">
      <alignment horizontal="center" vertical="center" wrapText="1"/>
    </xf>
    <xf numFmtId="2" fontId="18" fillId="28" borderId="31" xfId="166" applyNumberFormat="1" applyFont="1" applyFill="1" applyBorder="1" applyAlignment="1">
      <alignment horizontal="center" vertical="center" wrapText="1"/>
    </xf>
    <xf numFmtId="1" fontId="18" fillId="23" borderId="50" xfId="166" applyNumberFormat="1" applyFont="1" applyFill="1" applyBorder="1" applyAlignment="1">
      <alignment horizontal="center" vertical="center" wrapText="1"/>
    </xf>
    <xf numFmtId="0" fontId="18" fillId="0" borderId="49" xfId="0" applyFont="1" applyBorder="1" applyAlignment="1">
      <alignment vertical="center"/>
    </xf>
    <xf numFmtId="2" fontId="18" fillId="0" borderId="49" xfId="97" applyNumberFormat="1" applyFont="1" applyFill="1" applyBorder="1" applyAlignment="1">
      <alignment horizontal="center" vertical="center"/>
    </xf>
    <xf numFmtId="164" fontId="18" fillId="0" borderId="56" xfId="135" applyNumberFormat="1" applyFont="1" applyFill="1" applyBorder="1" applyAlignment="1">
      <alignment horizontal="center" vertical="center"/>
    </xf>
    <xf numFmtId="0" fontId="18" fillId="0" borderId="50" xfId="166" applyFont="1" applyFill="1" applyBorder="1" applyAlignment="1">
      <alignment horizontal="center" vertical="center" wrapText="1"/>
    </xf>
    <xf numFmtId="171" fontId="18" fillId="0" borderId="49" xfId="166" applyNumberFormat="1" applyFont="1" applyFill="1" applyBorder="1" applyAlignment="1">
      <alignment vertical="center" wrapText="1"/>
    </xf>
    <xf numFmtId="0" fontId="18" fillId="28" borderId="35" xfId="166" applyFont="1" applyFill="1" applyBorder="1" applyAlignment="1">
      <alignment horizontal="center" vertical="center" wrapText="1"/>
    </xf>
    <xf numFmtId="171" fontId="10" fillId="28" borderId="42" xfId="94" applyNumberFormat="1" applyFont="1" applyFill="1" applyBorder="1" applyAlignment="1">
      <alignment vertical="center" wrapText="1"/>
    </xf>
    <xf numFmtId="0" fontId="18" fillId="28" borderId="16" xfId="166" applyFont="1" applyFill="1" applyBorder="1" applyAlignment="1">
      <alignment horizontal="center" vertical="center" wrapText="1"/>
    </xf>
    <xf numFmtId="4" fontId="10" fillId="28" borderId="18" xfId="192" applyNumberFormat="1" applyFont="1" applyFill="1" applyBorder="1" applyAlignment="1">
      <alignment vertical="center" wrapText="1"/>
    </xf>
    <xf numFmtId="0" fontId="18" fillId="28" borderId="33" xfId="166" applyFont="1" applyFill="1" applyBorder="1" applyAlignment="1">
      <alignment horizontal="center" vertical="center" wrapText="1"/>
    </xf>
    <xf numFmtId="171" fontId="10" fillId="28" borderId="34" xfId="166" applyNumberFormat="1" applyFont="1" applyFill="1" applyBorder="1" applyAlignment="1">
      <alignment vertical="center" wrapText="1"/>
    </xf>
    <xf numFmtId="0" fontId="18" fillId="0" borderId="49" xfId="166" applyFont="1" applyFill="1" applyBorder="1" applyAlignment="1">
      <alignment horizontal="center" vertical="center" wrapText="1"/>
    </xf>
    <xf numFmtId="0" fontId="18" fillId="0" borderId="47" xfId="166" applyFont="1" applyFill="1" applyBorder="1" applyAlignment="1">
      <alignment horizontal="center" vertical="center" wrapText="1"/>
    </xf>
    <xf numFmtId="0" fontId="23" fillId="0" borderId="50" xfId="166" quotePrefix="1" applyFont="1" applyFill="1" applyBorder="1" applyAlignment="1">
      <alignment horizontal="center" vertical="center" wrapText="1"/>
    </xf>
    <xf numFmtId="0" fontId="23" fillId="0" borderId="49" xfId="166" quotePrefix="1" applyFont="1" applyFill="1" applyBorder="1" applyAlignment="1">
      <alignment horizontal="center" vertical="center" wrapText="1"/>
    </xf>
    <xf numFmtId="0" fontId="18" fillId="29" borderId="54" xfId="166" applyFont="1" applyFill="1" applyBorder="1" applyAlignment="1">
      <alignment horizontal="center" vertical="center" wrapText="1"/>
    </xf>
    <xf numFmtId="0" fontId="17" fillId="0" borderId="19" xfId="166" applyFont="1" applyFill="1" applyBorder="1" applyAlignment="1">
      <alignment vertical="center" wrapText="1"/>
    </xf>
    <xf numFmtId="0" fontId="17" fillId="0" borderId="55" xfId="166" applyFont="1" applyFill="1" applyBorder="1" applyAlignment="1">
      <alignment vertical="center" wrapText="1"/>
    </xf>
    <xf numFmtId="0" fontId="18" fillId="28" borderId="59" xfId="166" applyFont="1" applyFill="1" applyBorder="1" applyAlignment="1">
      <alignment horizontal="center" vertical="center" wrapText="1"/>
    </xf>
    <xf numFmtId="0" fontId="10" fillId="28" borderId="58" xfId="166" applyFont="1" applyFill="1" applyBorder="1" applyAlignment="1">
      <alignment vertical="center" wrapText="1"/>
    </xf>
    <xf numFmtId="0" fontId="10" fillId="28" borderId="31" xfId="166" applyFont="1" applyFill="1" applyBorder="1" applyAlignment="1">
      <alignment vertical="center" wrapText="1"/>
    </xf>
    <xf numFmtId="0" fontId="18" fillId="0" borderId="49" xfId="0" applyFont="1" applyBorder="1" applyAlignment="1">
      <alignment horizontal="center" vertical="center"/>
    </xf>
    <xf numFmtId="164" fontId="18" fillId="0" borderId="49" xfId="135" applyNumberFormat="1" applyFont="1" applyFill="1" applyBorder="1" applyAlignment="1">
      <alignment horizontal="center" vertical="center"/>
    </xf>
    <xf numFmtId="171" fontId="18" fillId="28" borderId="31" xfId="94" applyNumberFormat="1" applyFont="1" applyFill="1" applyBorder="1" applyAlignment="1">
      <alignment vertical="center" wrapText="1"/>
    </xf>
    <xf numFmtId="1" fontId="18" fillId="23" borderId="17" xfId="0" applyNumberFormat="1" applyFont="1" applyFill="1" applyBorder="1" applyAlignment="1">
      <alignment horizontal="center" vertical="center"/>
    </xf>
    <xf numFmtId="2" fontId="18" fillId="0" borderId="10" xfId="0" applyNumberFormat="1" applyFont="1" applyBorder="1" applyAlignment="1">
      <alignment horizontal="center" vertical="center"/>
    </xf>
    <xf numFmtId="0" fontId="18" fillId="28" borderId="51" xfId="166" applyFont="1" applyFill="1" applyBorder="1" applyAlignment="1">
      <alignment vertical="center" wrapText="1"/>
    </xf>
    <xf numFmtId="167" fontId="10" fillId="28" borderId="42" xfId="126" applyFont="1" applyFill="1" applyBorder="1" applyAlignment="1">
      <alignment vertical="center" wrapText="1"/>
    </xf>
    <xf numFmtId="0" fontId="18" fillId="28" borderId="17" xfId="166" applyFont="1" applyFill="1" applyBorder="1" applyAlignment="1">
      <alignment vertical="center" wrapText="1"/>
    </xf>
    <xf numFmtId="167" fontId="10" fillId="28" borderId="18" xfId="126" applyFont="1" applyFill="1" applyBorder="1" applyAlignment="1">
      <alignment vertical="center" wrapText="1"/>
    </xf>
    <xf numFmtId="0" fontId="18" fillId="28" borderId="39" xfId="166" applyFont="1" applyFill="1" applyBorder="1" applyAlignment="1">
      <alignment vertical="center" wrapText="1"/>
    </xf>
    <xf numFmtId="167" fontId="10" fillId="28" borderId="34" xfId="126" applyFont="1" applyFill="1" applyBorder="1" applyAlignment="1">
      <alignment vertical="center" wrapText="1"/>
    </xf>
    <xf numFmtId="193" fontId="18" fillId="0" borderId="0" xfId="135" applyNumberFormat="1" applyFont="1" applyFill="1" applyBorder="1" applyAlignment="1">
      <alignment horizontal="center" vertical="center"/>
    </xf>
    <xf numFmtId="0" fontId="108" fillId="0" borderId="0" xfId="216" applyFont="1" applyAlignment="1">
      <alignment vertical="center"/>
    </xf>
    <xf numFmtId="0" fontId="12" fillId="0" borderId="86" xfId="216" applyFont="1" applyBorder="1" applyAlignment="1">
      <alignment horizontal="center" vertical="center"/>
    </xf>
    <xf numFmtId="0" fontId="108" fillId="0" borderId="39" xfId="216" applyFont="1" applyBorder="1" applyAlignment="1">
      <alignment horizontal="center" vertical="center"/>
    </xf>
    <xf numFmtId="0" fontId="108" fillId="0" borderId="60" xfId="216" applyFont="1" applyBorder="1" applyAlignment="1">
      <alignment horizontal="center" vertical="center"/>
    </xf>
    <xf numFmtId="0" fontId="108" fillId="0" borderId="34" xfId="216" applyFont="1" applyBorder="1" applyAlignment="1">
      <alignment horizontal="center" vertical="center"/>
    </xf>
    <xf numFmtId="0" fontId="108" fillId="0" borderId="38" xfId="216" applyFont="1" applyBorder="1" applyAlignment="1">
      <alignment horizontal="center" vertical="center"/>
    </xf>
    <xf numFmtId="0" fontId="12" fillId="0" borderId="30" xfId="216" applyFont="1" applyBorder="1" applyAlignment="1">
      <alignment vertical="center" textRotation="255" wrapText="1"/>
    </xf>
    <xf numFmtId="0" fontId="12" fillId="0" borderId="45" xfId="216" applyFont="1" applyBorder="1" applyAlignment="1">
      <alignment vertical="center" textRotation="255" wrapText="1"/>
    </xf>
    <xf numFmtId="0" fontId="113" fillId="0" borderId="0" xfId="216" applyFont="1" applyAlignment="1">
      <alignment vertical="center"/>
    </xf>
    <xf numFmtId="0" fontId="10" fillId="0" borderId="95" xfId="156" applyFont="1" applyBorder="1" applyAlignment="1">
      <alignment horizontal="justify" vertical="center" wrapText="1"/>
    </xf>
    <xf numFmtId="0" fontId="114" fillId="0" borderId="54" xfId="216" applyFont="1" applyBorder="1" applyAlignment="1">
      <alignment vertical="center"/>
    </xf>
    <xf numFmtId="0" fontId="114" fillId="0" borderId="19" xfId="216" applyFont="1" applyBorder="1" applyAlignment="1">
      <alignment vertical="center"/>
    </xf>
    <xf numFmtId="0" fontId="114" fillId="0" borderId="96" xfId="216" applyFont="1" applyBorder="1" applyAlignment="1">
      <alignment vertical="center"/>
    </xf>
    <xf numFmtId="0" fontId="5" fillId="0" borderId="81" xfId="156" applyFont="1" applyBorder="1" applyAlignment="1">
      <alignment horizontal="justify" vertical="center" wrapText="1"/>
    </xf>
    <xf numFmtId="2" fontId="5" fillId="0" borderId="59" xfId="156" applyNumberFormat="1" applyFont="1" applyBorder="1" applyAlignment="1">
      <alignment horizontal="center" vertical="center"/>
    </xf>
    <xf numFmtId="2" fontId="5" fillId="0" borderId="58" xfId="156" applyNumberFormat="1" applyFont="1" applyBorder="1" applyAlignment="1">
      <alignment horizontal="center" vertical="center"/>
    </xf>
    <xf numFmtId="2" fontId="5" fillId="0" borderId="19" xfId="156" applyNumberFormat="1" applyFont="1" applyBorder="1" applyAlignment="1">
      <alignment horizontal="center" vertical="center"/>
    </xf>
    <xf numFmtId="2" fontId="5" fillId="0" borderId="92" xfId="156" applyNumberFormat="1" applyFont="1" applyBorder="1" applyAlignment="1">
      <alignment horizontal="left" vertical="center"/>
    </xf>
    <xf numFmtId="0" fontId="10" fillId="0" borderId="98" xfId="156" applyFont="1" applyBorder="1" applyAlignment="1">
      <alignment horizontal="justify" vertical="center" wrapText="1"/>
    </xf>
    <xf numFmtId="0" fontId="114" fillId="0" borderId="59" xfId="216" applyFont="1" applyBorder="1" applyAlignment="1">
      <alignment vertical="center"/>
    </xf>
    <xf numFmtId="0" fontId="114" fillId="0" borderId="58" xfId="216" applyFont="1" applyBorder="1" applyAlignment="1">
      <alignment vertical="center"/>
    </xf>
    <xf numFmtId="0" fontId="114" fillId="0" borderId="97" xfId="216" applyFont="1" applyBorder="1" applyAlignment="1">
      <alignment vertical="center"/>
    </xf>
    <xf numFmtId="0" fontId="114" fillId="0" borderId="31" xfId="216" applyFont="1" applyBorder="1" applyAlignment="1">
      <alignment vertical="center"/>
    </xf>
    <xf numFmtId="0" fontId="114" fillId="0" borderId="72" xfId="216" applyFont="1" applyBorder="1" applyAlignment="1">
      <alignment vertical="center"/>
    </xf>
    <xf numFmtId="0" fontId="5" fillId="0" borderId="45" xfId="156" applyFont="1" applyBorder="1" applyAlignment="1">
      <alignment horizontal="justify" vertical="center" wrapText="1"/>
    </xf>
    <xf numFmtId="2" fontId="5" fillId="0" borderId="58" xfId="156" quotePrefix="1" applyNumberFormat="1" applyFont="1" applyBorder="1" applyAlignment="1">
      <alignment horizontal="center" vertical="center"/>
    </xf>
    <xf numFmtId="0" fontId="10" fillId="0" borderId="99" xfId="156" applyFont="1" applyBorder="1" applyAlignment="1">
      <alignment horizontal="justify" vertical="center" wrapText="1"/>
    </xf>
    <xf numFmtId="0" fontId="114" fillId="0" borderId="50" xfId="216" applyFont="1" applyBorder="1" applyAlignment="1">
      <alignment vertical="center"/>
    </xf>
    <xf numFmtId="0" fontId="114" fillId="0" borderId="49" xfId="216" applyFont="1" applyBorder="1" applyAlignment="1">
      <alignment vertical="center"/>
    </xf>
    <xf numFmtId="0" fontId="114" fillId="0" borderId="40" xfId="216" applyFont="1" applyBorder="1" applyAlignment="1">
      <alignment vertical="center"/>
    </xf>
    <xf numFmtId="0" fontId="114" fillId="0" borderId="56" xfId="216" applyFont="1" applyBorder="1" applyAlignment="1">
      <alignment vertical="center"/>
    </xf>
    <xf numFmtId="0" fontId="114" fillId="0" borderId="41" xfId="216" applyFont="1" applyBorder="1" applyAlignment="1">
      <alignment vertical="center"/>
    </xf>
    <xf numFmtId="0" fontId="5" fillId="23" borderId="45" xfId="156" applyFont="1" applyFill="1" applyBorder="1" applyAlignment="1">
      <alignment horizontal="justify" vertical="center" wrapText="1"/>
    </xf>
    <xf numFmtId="2" fontId="108" fillId="0" borderId="92" xfId="216" applyNumberFormat="1" applyFont="1" applyBorder="1" applyAlignment="1">
      <alignment vertical="center"/>
    </xf>
    <xf numFmtId="0" fontId="70" fillId="0" borderId="45" xfId="156" applyFont="1" applyBorder="1" applyAlignment="1">
      <alignment horizontal="justify" vertical="center" wrapText="1"/>
    </xf>
    <xf numFmtId="2" fontId="5" fillId="0" borderId="54" xfId="156" applyNumberFormat="1" applyFont="1" applyBorder="1" applyAlignment="1">
      <alignment horizontal="center" vertical="center"/>
    </xf>
    <xf numFmtId="0" fontId="10" fillId="0" borderId="98" xfId="156" applyFont="1" applyBorder="1" applyAlignment="1">
      <alignment horizontal="left" vertical="center" wrapText="1"/>
    </xf>
    <xf numFmtId="0" fontId="67" fillId="34" borderId="30" xfId="216" applyFont="1" applyFill="1" applyBorder="1" applyAlignment="1">
      <alignment horizontal="center" vertical="center" wrapText="1"/>
    </xf>
    <xf numFmtId="2" fontId="67" fillId="0" borderId="59" xfId="166" applyNumberFormat="1" applyFont="1" applyFill="1" applyBorder="1" applyAlignment="1">
      <alignment horizontal="center" vertical="center" wrapText="1"/>
    </xf>
    <xf numFmtId="2" fontId="5" fillId="0" borderId="92" xfId="156" applyNumberFormat="1" applyFont="1" applyBorder="1" applyAlignment="1">
      <alignment horizontal="center" vertical="center"/>
    </xf>
    <xf numFmtId="0" fontId="108" fillId="0" borderId="100" xfId="216" applyFont="1" applyBorder="1" applyAlignment="1">
      <alignment vertical="center"/>
    </xf>
    <xf numFmtId="0" fontId="67" fillId="34" borderId="103" xfId="216" applyFont="1" applyFill="1" applyBorder="1" applyAlignment="1">
      <alignment horizontal="center" vertical="center"/>
    </xf>
    <xf numFmtId="9" fontId="67" fillId="0" borderId="104" xfId="192" applyFont="1" applyFill="1" applyBorder="1" applyAlignment="1">
      <alignment horizontal="center" vertical="center" wrapText="1"/>
    </xf>
    <xf numFmtId="0" fontId="108" fillId="0" borderId="105" xfId="216" applyFont="1" applyBorder="1" applyAlignment="1">
      <alignment vertical="center"/>
    </xf>
    <xf numFmtId="0" fontId="67" fillId="0" borderId="0" xfId="156" applyFont="1" applyAlignment="1">
      <alignment vertical="center"/>
    </xf>
    <xf numFmtId="0" fontId="90" fillId="0" borderId="0" xfId="156" applyFont="1" applyAlignment="1">
      <alignment vertical="center"/>
    </xf>
    <xf numFmtId="0" fontId="108" fillId="0" borderId="0" xfId="216" applyFont="1" applyAlignment="1">
      <alignment horizontal="center" vertical="center"/>
    </xf>
    <xf numFmtId="0" fontId="67" fillId="0" borderId="0" xfId="216" applyFont="1" applyAlignment="1">
      <alignment vertical="center"/>
    </xf>
    <xf numFmtId="0" fontId="115" fillId="0" borderId="0" xfId="216" applyFont="1" applyAlignment="1">
      <alignment horizontal="center" vertical="center" textRotation="90" wrapText="1"/>
    </xf>
    <xf numFmtId="0" fontId="4" fillId="23" borderId="0" xfId="166" applyFont="1" applyFill="1" applyBorder="1" applyAlignment="1">
      <alignment horizontal="left" vertical="center" wrapText="1"/>
    </xf>
    <xf numFmtId="0" fontId="4" fillId="23" borderId="0" xfId="166" applyNumberFormat="1" applyFont="1" applyFill="1" applyBorder="1" applyAlignment="1">
      <alignment horizontal="center" vertical="center" wrapText="1"/>
    </xf>
    <xf numFmtId="0" fontId="4" fillId="23" borderId="0" xfId="166" applyNumberFormat="1" applyFont="1" applyFill="1" applyBorder="1" applyAlignment="1">
      <alignment horizontal="justify" vertical="center" wrapText="1"/>
    </xf>
    <xf numFmtId="0" fontId="108" fillId="0" borderId="9" xfId="216" applyFont="1" applyBorder="1" applyAlignment="1">
      <alignment vertical="center"/>
    </xf>
    <xf numFmtId="9" fontId="5" fillId="23" borderId="0" xfId="192" applyFont="1" applyFill="1" applyBorder="1" applyAlignment="1">
      <alignment vertical="center"/>
    </xf>
    <xf numFmtId="0" fontId="4" fillId="23" borderId="29" xfId="166" applyFont="1" applyFill="1" applyBorder="1" applyAlignment="1">
      <alignment horizontal="center" vertical="center" wrapText="1"/>
    </xf>
    <xf numFmtId="0" fontId="5" fillId="23" borderId="62" xfId="166" applyNumberFormat="1" applyFont="1" applyFill="1" applyBorder="1" applyAlignment="1">
      <alignment horizontal="center" vertical="center" wrapText="1"/>
    </xf>
    <xf numFmtId="0" fontId="5" fillId="23" borderId="62" xfId="166" applyNumberFormat="1" applyFont="1" applyFill="1" applyBorder="1" applyAlignment="1">
      <alignment horizontal="justify" vertical="center" wrapText="1"/>
    </xf>
    <xf numFmtId="0" fontId="5" fillId="23" borderId="62" xfId="166" applyNumberFormat="1" applyFont="1" applyFill="1" applyBorder="1" applyAlignment="1">
      <alignment vertical="center" wrapText="1"/>
    </xf>
    <xf numFmtId="0" fontId="5" fillId="23" borderId="20" xfId="166" applyNumberFormat="1" applyFont="1" applyFill="1" applyBorder="1" applyAlignment="1">
      <alignment vertical="center" wrapText="1"/>
    </xf>
    <xf numFmtId="0" fontId="49" fillId="23" borderId="43" xfId="166" applyFont="1" applyFill="1" applyBorder="1" applyAlignment="1">
      <alignment horizontal="left" vertical="center" wrapText="1"/>
    </xf>
    <xf numFmtId="0" fontId="5" fillId="23" borderId="47" xfId="166" applyNumberFormat="1" applyFont="1" applyFill="1" applyBorder="1" applyAlignment="1">
      <alignment vertical="center" wrapText="1"/>
    </xf>
    <xf numFmtId="0" fontId="4" fillId="23" borderId="43" xfId="166" applyFont="1" applyFill="1" applyBorder="1" applyAlignment="1">
      <alignment horizontal="center" vertical="center" wrapText="1"/>
    </xf>
    <xf numFmtId="0" fontId="5" fillId="23" borderId="44" xfId="166" applyNumberFormat="1" applyFont="1" applyFill="1" applyBorder="1" applyAlignment="1">
      <alignment horizontal="center" vertical="center" wrapText="1"/>
    </xf>
    <xf numFmtId="2" fontId="67" fillId="0" borderId="45" xfId="166" applyNumberFormat="1" applyFont="1" applyFill="1" applyBorder="1" applyAlignment="1">
      <alignment horizontal="center" vertical="center" wrapText="1"/>
    </xf>
    <xf numFmtId="44" fontId="18" fillId="0" borderId="27" xfId="135" applyNumberFormat="1" applyFont="1" applyFill="1" applyBorder="1" applyAlignment="1">
      <alignment horizontal="center" vertical="center"/>
    </xf>
    <xf numFmtId="171" fontId="18" fillId="0" borderId="21" xfId="166" applyNumberFormat="1" applyFont="1" applyFill="1" applyBorder="1" applyAlignment="1">
      <alignment horizontal="center" vertical="center" wrapText="1"/>
    </xf>
    <xf numFmtId="190" fontId="80" fillId="0" borderId="10" xfId="114" applyNumberFormat="1" applyFont="1" applyBorder="1" applyAlignment="1">
      <alignment horizontal="center" vertical="center"/>
    </xf>
    <xf numFmtId="171" fontId="18" fillId="0" borderId="10" xfId="166" applyNumberFormat="1" applyFont="1" applyFill="1" applyBorder="1" applyAlignment="1">
      <alignment horizontal="center" vertical="center" wrapText="1"/>
    </xf>
    <xf numFmtId="0" fontId="18" fillId="0" borderId="21" xfId="0" applyFont="1" applyBorder="1" applyAlignment="1">
      <alignment horizontal="left" vertical="center"/>
    </xf>
    <xf numFmtId="0" fontId="18" fillId="0" borderId="10" xfId="0" applyFont="1" applyBorder="1" applyAlignment="1">
      <alignment horizontal="left" vertical="center"/>
    </xf>
    <xf numFmtId="0" fontId="18" fillId="0" borderId="53" xfId="0" applyFont="1" applyBorder="1" applyAlignment="1">
      <alignment horizontal="left" vertical="center"/>
    </xf>
    <xf numFmtId="190" fontId="80" fillId="0" borderId="21" xfId="114" applyNumberFormat="1" applyFont="1" applyBorder="1" applyAlignment="1">
      <alignment horizontal="center" vertical="center"/>
    </xf>
    <xf numFmtId="0" fontId="10" fillId="23" borderId="30" xfId="166" applyFont="1" applyFill="1" applyBorder="1" applyAlignment="1">
      <alignment horizontal="right" vertical="center" wrapText="1"/>
    </xf>
    <xf numFmtId="0" fontId="84" fillId="0" borderId="62" xfId="154" applyNumberFormat="1" applyFont="1" applyFill="1" applyBorder="1" applyAlignment="1">
      <alignment horizontal="center" vertical="center"/>
    </xf>
    <xf numFmtId="0" fontId="84" fillId="0" borderId="0" xfId="154" applyNumberFormat="1" applyFont="1" applyFill="1" applyBorder="1" applyAlignment="1">
      <alignment horizontal="center" vertical="center"/>
    </xf>
    <xf numFmtId="0" fontId="66" fillId="23" borderId="0" xfId="166" applyNumberFormat="1" applyFont="1" applyFill="1" applyBorder="1" applyAlignment="1">
      <alignment horizontal="left" vertical="center" wrapText="1"/>
    </xf>
    <xf numFmtId="0" fontId="5" fillId="23" borderId="0" xfId="166" applyNumberFormat="1" applyFont="1" applyFill="1" applyBorder="1" applyAlignment="1">
      <alignment horizontal="left" vertical="center"/>
    </xf>
    <xf numFmtId="0" fontId="83" fillId="0" borderId="0" xfId="0" applyFont="1" applyAlignment="1">
      <alignment horizontal="left" vertical="center" wrapText="1"/>
    </xf>
    <xf numFmtId="0" fontId="5" fillId="23" borderId="0" xfId="166" applyNumberFormat="1" applyFont="1" applyFill="1" applyBorder="1" applyAlignment="1">
      <alignment horizontal="left" vertical="center" wrapText="1"/>
    </xf>
    <xf numFmtId="0" fontId="95" fillId="0" borderId="0" xfId="0" applyFont="1" applyAlignment="1">
      <alignment horizontal="center" vertical="center"/>
    </xf>
    <xf numFmtId="0" fontId="78" fillId="23" borderId="29" xfId="166" applyFont="1" applyFill="1" applyBorder="1" applyAlignment="1">
      <alignment horizontal="center" vertical="center" wrapText="1"/>
    </xf>
    <xf numFmtId="0" fontId="78" fillId="23" borderId="62" xfId="166" applyFont="1" applyFill="1" applyBorder="1" applyAlignment="1">
      <alignment horizontal="center" vertical="center" wrapText="1"/>
    </xf>
    <xf numFmtId="0" fontId="78" fillId="23" borderId="20" xfId="166" applyFont="1" applyFill="1" applyBorder="1" applyAlignment="1">
      <alignment horizontal="center" vertical="center" wrapText="1"/>
    </xf>
    <xf numFmtId="0" fontId="78" fillId="23" borderId="43" xfId="166" applyFont="1" applyFill="1" applyBorder="1" applyAlignment="1">
      <alignment horizontal="center" vertical="center" wrapText="1"/>
    </xf>
    <xf numFmtId="0" fontId="78" fillId="23" borderId="0" xfId="166" applyFont="1" applyFill="1" applyBorder="1" applyAlignment="1">
      <alignment horizontal="center" vertical="center" wrapText="1"/>
    </xf>
    <xf numFmtId="0" fontId="78" fillId="23" borderId="47" xfId="166" applyFont="1" applyFill="1" applyBorder="1" applyAlignment="1">
      <alignment horizontal="center" vertical="center" wrapText="1"/>
    </xf>
    <xf numFmtId="0" fontId="76" fillId="23" borderId="43" xfId="166" applyFont="1" applyFill="1" applyBorder="1" applyAlignment="1">
      <alignment vertical="center" wrapText="1"/>
    </xf>
    <xf numFmtId="0" fontId="76" fillId="23" borderId="0" xfId="166" applyFont="1" applyFill="1" applyBorder="1" applyAlignment="1">
      <alignment vertical="center" wrapText="1"/>
    </xf>
    <xf numFmtId="0" fontId="76" fillId="23" borderId="47" xfId="166" applyFont="1" applyFill="1" applyBorder="1" applyAlignment="1">
      <alignment vertical="center" wrapText="1"/>
    </xf>
    <xf numFmtId="0" fontId="76" fillId="23" borderId="43" xfId="166" applyFont="1" applyFill="1" applyBorder="1" applyAlignment="1">
      <alignment horizontal="center" vertical="center" wrapText="1"/>
    </xf>
    <xf numFmtId="0" fontId="76" fillId="23" borderId="0" xfId="166" applyFont="1" applyFill="1" applyBorder="1" applyAlignment="1">
      <alignment horizontal="center" vertical="center" wrapText="1"/>
    </xf>
    <xf numFmtId="0" fontId="76" fillId="23" borderId="47" xfId="166" applyFont="1" applyFill="1" applyBorder="1" applyAlignment="1">
      <alignment horizontal="center" vertical="center" wrapText="1"/>
    </xf>
    <xf numFmtId="0" fontId="76" fillId="0" borderId="43" xfId="0" applyFont="1" applyBorder="1" applyAlignment="1">
      <alignment horizontal="center" vertical="center" wrapText="1"/>
    </xf>
    <xf numFmtId="0" fontId="76" fillId="0" borderId="0" xfId="0" applyFont="1" applyAlignment="1">
      <alignment horizontal="center" vertical="center" wrapText="1"/>
    </xf>
    <xf numFmtId="0" fontId="76" fillId="0" borderId="47" xfId="0" applyFont="1" applyBorder="1" applyAlignment="1">
      <alignment horizontal="center" vertical="center" wrapText="1"/>
    </xf>
    <xf numFmtId="0" fontId="75" fillId="0" borderId="50" xfId="166" applyFont="1" applyFill="1" applyBorder="1" applyAlignment="1">
      <alignment horizontal="center" vertical="center" wrapText="1"/>
    </xf>
    <xf numFmtId="0" fontId="75" fillId="0" borderId="36" xfId="166" applyFont="1" applyFill="1" applyBorder="1" applyAlignment="1">
      <alignment horizontal="center" vertical="center" wrapText="1"/>
    </xf>
    <xf numFmtId="0" fontId="75" fillId="0" borderId="0" xfId="166" applyFont="1" applyFill="1" applyBorder="1" applyAlignment="1">
      <alignment horizontal="center" vertical="center" wrapText="1"/>
    </xf>
    <xf numFmtId="0" fontId="75" fillId="0" borderId="49" xfId="166" applyFont="1" applyFill="1" applyBorder="1" applyAlignment="1">
      <alignment horizontal="center" vertical="center" wrapText="1"/>
    </xf>
    <xf numFmtId="168" fontId="75" fillId="0" borderId="49" xfId="166" applyNumberFormat="1" applyFont="1" applyFill="1" applyBorder="1" applyAlignment="1">
      <alignment horizontal="center" vertical="center" wrapText="1"/>
    </xf>
    <xf numFmtId="168" fontId="75" fillId="0" borderId="21" xfId="166" applyNumberFormat="1" applyFont="1" applyFill="1" applyBorder="1" applyAlignment="1">
      <alignment horizontal="center" vertical="center" wrapText="1"/>
    </xf>
    <xf numFmtId="0" fontId="76" fillId="23" borderId="43" xfId="0" applyFont="1" applyFill="1" applyBorder="1" applyAlignment="1">
      <alignment horizontal="center" vertical="center" wrapText="1"/>
    </xf>
    <xf numFmtId="0" fontId="76" fillId="23" borderId="0" xfId="0" applyFont="1" applyFill="1" applyAlignment="1">
      <alignment horizontal="center" vertical="center" wrapText="1"/>
    </xf>
    <xf numFmtId="0" fontId="76" fillId="23" borderId="47" xfId="0" applyFont="1" applyFill="1" applyBorder="1" applyAlignment="1">
      <alignment horizontal="center" vertical="center" wrapText="1"/>
    </xf>
    <xf numFmtId="0" fontId="75" fillId="0" borderId="54" xfId="166" applyFont="1" applyFill="1" applyBorder="1" applyAlignment="1">
      <alignment horizontal="center" vertical="center" wrapText="1"/>
    </xf>
    <xf numFmtId="0" fontId="75" fillId="0" borderId="19" xfId="166" applyFont="1" applyFill="1" applyBorder="1" applyAlignment="1">
      <alignment horizontal="center" vertical="center" wrapText="1"/>
    </xf>
    <xf numFmtId="0" fontId="75" fillId="0" borderId="24" xfId="166" applyFont="1" applyFill="1" applyBorder="1" applyAlignment="1">
      <alignment horizontal="center" vertical="center" wrapText="1"/>
    </xf>
    <xf numFmtId="0" fontId="82" fillId="0" borderId="62" xfId="166" applyFont="1" applyFill="1" applyBorder="1" applyAlignment="1">
      <alignment horizontal="left" vertical="center" wrapText="1"/>
    </xf>
    <xf numFmtId="0" fontId="82" fillId="0" borderId="20" xfId="166" applyFont="1" applyFill="1" applyBorder="1" applyAlignment="1">
      <alignment horizontal="left" vertical="center" wrapText="1"/>
    </xf>
    <xf numFmtId="0" fontId="76" fillId="28" borderId="63" xfId="166" applyFont="1" applyFill="1" applyBorder="1" applyAlignment="1">
      <alignment horizontal="left" vertical="center" wrapText="1"/>
    </xf>
    <xf numFmtId="0" fontId="76" fillId="28" borderId="64" xfId="166" applyFont="1" applyFill="1" applyBorder="1" applyAlignment="1">
      <alignment horizontal="left" vertical="center" wrapText="1"/>
    </xf>
    <xf numFmtId="0" fontId="76" fillId="28" borderId="65" xfId="166" applyFont="1" applyFill="1" applyBorder="1" applyAlignment="1">
      <alignment horizontal="left" vertical="center" wrapText="1"/>
    </xf>
    <xf numFmtId="0" fontId="76" fillId="28" borderId="61" xfId="166" applyFont="1" applyFill="1" applyBorder="1" applyAlignment="1">
      <alignment horizontal="left" vertical="center" wrapText="1"/>
    </xf>
    <xf numFmtId="0" fontId="76" fillId="28" borderId="10" xfId="166" applyFont="1" applyFill="1" applyBorder="1" applyAlignment="1">
      <alignment horizontal="left" vertical="center" wrapText="1"/>
    </xf>
    <xf numFmtId="0" fontId="76" fillId="28" borderId="60" xfId="166" applyFont="1" applyFill="1" applyBorder="1" applyAlignment="1">
      <alignment horizontal="left" vertical="center" wrapText="1"/>
    </xf>
    <xf numFmtId="0" fontId="76" fillId="28" borderId="11" xfId="166" applyFont="1" applyFill="1" applyBorder="1" applyAlignment="1">
      <alignment horizontal="left" vertical="center" wrapText="1"/>
    </xf>
    <xf numFmtId="0" fontId="76" fillId="28" borderId="12" xfId="166" applyFont="1" applyFill="1" applyBorder="1" applyAlignment="1">
      <alignment horizontal="left" vertical="center" wrapText="1"/>
    </xf>
    <xf numFmtId="0" fontId="76" fillId="28" borderId="13" xfId="166" applyFont="1" applyFill="1" applyBorder="1" applyAlignment="1">
      <alignment horizontal="left" vertical="center" wrapText="1"/>
    </xf>
    <xf numFmtId="0" fontId="76" fillId="28" borderId="66" xfId="166" applyFont="1" applyFill="1" applyBorder="1" applyAlignment="1">
      <alignment horizontal="left" vertical="center" wrapText="1"/>
    </xf>
    <xf numFmtId="0" fontId="76" fillId="28" borderId="67" xfId="166" applyFont="1" applyFill="1" applyBorder="1" applyAlignment="1">
      <alignment horizontal="left" vertical="center" wrapText="1"/>
    </xf>
    <xf numFmtId="0" fontId="76" fillId="28" borderId="38" xfId="166" applyFont="1" applyFill="1" applyBorder="1" applyAlignment="1">
      <alignment horizontal="left" vertical="center" wrapText="1"/>
    </xf>
    <xf numFmtId="0" fontId="10" fillId="0" borderId="43" xfId="0" applyFont="1" applyBorder="1" applyAlignment="1">
      <alignment horizontal="center" vertical="center" wrapText="1"/>
    </xf>
    <xf numFmtId="0" fontId="10" fillId="0" borderId="0" xfId="0" applyFont="1" applyAlignment="1">
      <alignment horizontal="center" vertical="center" wrapText="1"/>
    </xf>
    <xf numFmtId="0" fontId="10" fillId="0" borderId="47" xfId="0" applyFont="1" applyBorder="1" applyAlignment="1">
      <alignment horizontal="center" vertical="center" wrapText="1"/>
    </xf>
    <xf numFmtId="168" fontId="18" fillId="0" borderId="49" xfId="166" applyNumberFormat="1" applyFont="1" applyFill="1" applyBorder="1" applyAlignment="1">
      <alignment horizontal="center" vertical="center" wrapText="1"/>
    </xf>
    <xf numFmtId="168" fontId="18" fillId="0" borderId="21" xfId="166" applyNumberFormat="1" applyFont="1" applyFill="1" applyBorder="1" applyAlignment="1">
      <alignment horizontal="center" vertical="center" wrapText="1"/>
    </xf>
    <xf numFmtId="0" fontId="10" fillId="23" borderId="43" xfId="0" applyFont="1" applyFill="1" applyBorder="1" applyAlignment="1">
      <alignment horizontal="center" vertical="center" wrapText="1"/>
    </xf>
    <xf numFmtId="0" fontId="10" fillId="23" borderId="0" xfId="0" applyFont="1" applyFill="1" applyAlignment="1">
      <alignment horizontal="center" vertical="center" wrapText="1"/>
    </xf>
    <xf numFmtId="0" fontId="10" fillId="23" borderId="47" xfId="0" applyFont="1" applyFill="1" applyBorder="1" applyAlignment="1">
      <alignment horizontal="center" vertical="center" wrapText="1"/>
    </xf>
    <xf numFmtId="0" fontId="6" fillId="23" borderId="43" xfId="166" applyFont="1" applyFill="1" applyBorder="1" applyAlignment="1">
      <alignment horizontal="center" vertical="center" wrapText="1"/>
    </xf>
    <xf numFmtId="0" fontId="6" fillId="23" borderId="0" xfId="166" applyFont="1" applyFill="1" applyBorder="1" applyAlignment="1">
      <alignment horizontal="center" vertical="center" wrapText="1"/>
    </xf>
    <xf numFmtId="0" fontId="18" fillId="0" borderId="54" xfId="166" applyFont="1" applyFill="1" applyBorder="1" applyAlignment="1">
      <alignment horizontal="center" vertical="center" wrapText="1"/>
    </xf>
    <xf numFmtId="0" fontId="18" fillId="0" borderId="36" xfId="166" applyFont="1" applyFill="1" applyBorder="1" applyAlignment="1">
      <alignment horizontal="center" vertical="center" wrapText="1"/>
    </xf>
    <xf numFmtId="0" fontId="18" fillId="0" borderId="19" xfId="166" applyFont="1" applyFill="1" applyBorder="1" applyAlignment="1">
      <alignment horizontal="center" vertical="center" wrapText="1"/>
    </xf>
    <xf numFmtId="0" fontId="18" fillId="0" borderId="49" xfId="166" applyFont="1" applyFill="1" applyBorder="1" applyAlignment="1">
      <alignment horizontal="center" vertical="center" wrapText="1"/>
    </xf>
    <xf numFmtId="0" fontId="18" fillId="0" borderId="24" xfId="166" applyFont="1" applyFill="1" applyBorder="1" applyAlignment="1">
      <alignment horizontal="center" vertical="center" wrapText="1"/>
    </xf>
    <xf numFmtId="0" fontId="17" fillId="0" borderId="62" xfId="166" applyFont="1" applyFill="1" applyBorder="1" applyAlignment="1">
      <alignment horizontal="left" vertical="center" wrapText="1"/>
    </xf>
    <xf numFmtId="0" fontId="17" fillId="0" borderId="20" xfId="166" applyFont="1" applyFill="1" applyBorder="1" applyAlignment="1">
      <alignment horizontal="left" vertical="center" wrapText="1"/>
    </xf>
    <xf numFmtId="0" fontId="10" fillId="28" borderId="63" xfId="166" applyFont="1" applyFill="1" applyBorder="1" applyAlignment="1">
      <alignment horizontal="left" vertical="center" wrapText="1"/>
    </xf>
    <xf numFmtId="0" fontId="10" fillId="28" borderId="64" xfId="166" applyFont="1" applyFill="1" applyBorder="1" applyAlignment="1">
      <alignment horizontal="left" vertical="center" wrapText="1"/>
    </xf>
    <xf numFmtId="0" fontId="10" fillId="28" borderId="65" xfId="166" applyFont="1" applyFill="1" applyBorder="1" applyAlignment="1">
      <alignment horizontal="left" vertical="center" wrapText="1"/>
    </xf>
    <xf numFmtId="0" fontId="10" fillId="28" borderId="11" xfId="166" applyFont="1" applyFill="1" applyBorder="1" applyAlignment="1">
      <alignment horizontal="left" vertical="center" wrapText="1"/>
    </xf>
    <xf numFmtId="0" fontId="10" fillId="28" borderId="12" xfId="166" applyFont="1" applyFill="1" applyBorder="1" applyAlignment="1">
      <alignment horizontal="left" vertical="center" wrapText="1"/>
    </xf>
    <xf numFmtId="0" fontId="10" fillId="28" borderId="13" xfId="166" applyFont="1" applyFill="1" applyBorder="1" applyAlignment="1">
      <alignment horizontal="left" vertical="center" wrapText="1"/>
    </xf>
    <xf numFmtId="0" fontId="10" fillId="28" borderId="66" xfId="166" applyFont="1" applyFill="1" applyBorder="1" applyAlignment="1">
      <alignment horizontal="left" vertical="center" wrapText="1"/>
    </xf>
    <xf numFmtId="0" fontId="10" fillId="28" borderId="67" xfId="166" applyFont="1" applyFill="1" applyBorder="1" applyAlignment="1">
      <alignment horizontal="left" vertical="center" wrapText="1"/>
    </xf>
    <xf numFmtId="0" fontId="10" fillId="28" borderId="38" xfId="166" applyFont="1" applyFill="1" applyBorder="1" applyAlignment="1">
      <alignment horizontal="left" vertical="center" wrapText="1"/>
    </xf>
    <xf numFmtId="0" fontId="18" fillId="0" borderId="50" xfId="166" applyFont="1" applyFill="1" applyBorder="1" applyAlignment="1">
      <alignment horizontal="center" vertical="center" wrapText="1"/>
    </xf>
    <xf numFmtId="0" fontId="18" fillId="0" borderId="0" xfId="166" applyFont="1" applyFill="1" applyBorder="1" applyAlignment="1">
      <alignment horizontal="center" vertical="center" wrapText="1"/>
    </xf>
    <xf numFmtId="0" fontId="10" fillId="23" borderId="30" xfId="166" applyFont="1" applyFill="1" applyBorder="1" applyAlignment="1">
      <alignment horizontal="left" vertical="center" wrapText="1"/>
    </xf>
    <xf numFmtId="0" fontId="10" fillId="23" borderId="46" xfId="166" applyFont="1" applyFill="1" applyBorder="1" applyAlignment="1">
      <alignment horizontal="left" vertical="center" wrapText="1"/>
    </xf>
    <xf numFmtId="0" fontId="6" fillId="23" borderId="29" xfId="166" applyFont="1" applyFill="1" applyBorder="1" applyAlignment="1">
      <alignment horizontal="center" vertical="center" wrapText="1"/>
    </xf>
    <xf numFmtId="0" fontId="6" fillId="23" borderId="62" xfId="166" applyFont="1" applyFill="1" applyBorder="1" applyAlignment="1">
      <alignment horizontal="center" vertical="center" wrapText="1"/>
    </xf>
    <xf numFmtId="0" fontId="6" fillId="23" borderId="20" xfId="166" applyFont="1" applyFill="1" applyBorder="1" applyAlignment="1">
      <alignment horizontal="center" vertical="center" wrapText="1"/>
    </xf>
    <xf numFmtId="0" fontId="6" fillId="23" borderId="47" xfId="166" applyFont="1" applyFill="1" applyBorder="1" applyAlignment="1">
      <alignment horizontal="center" vertical="center" wrapText="1"/>
    </xf>
    <xf numFmtId="0" fontId="10" fillId="23" borderId="43" xfId="166" applyFont="1" applyFill="1" applyBorder="1" applyAlignment="1">
      <alignment vertical="center" wrapText="1"/>
    </xf>
    <xf numFmtId="0" fontId="10" fillId="23" borderId="0" xfId="166" applyFont="1" applyFill="1" applyBorder="1" applyAlignment="1">
      <alignment vertical="center" wrapText="1"/>
    </xf>
    <xf numFmtId="0" fontId="10" fillId="23" borderId="47" xfId="166" applyFont="1" applyFill="1" applyBorder="1" applyAlignment="1">
      <alignment vertical="center" wrapText="1"/>
    </xf>
    <xf numFmtId="0" fontId="10" fillId="23" borderId="43" xfId="166" applyFont="1" applyFill="1" applyBorder="1" applyAlignment="1">
      <alignment horizontal="center" vertical="center" wrapText="1"/>
    </xf>
    <xf numFmtId="0" fontId="10" fillId="23" borderId="0" xfId="166" applyFont="1" applyFill="1" applyBorder="1" applyAlignment="1">
      <alignment horizontal="center" vertical="center" wrapText="1"/>
    </xf>
    <xf numFmtId="0" fontId="10" fillId="23" borderId="47" xfId="166" applyFont="1" applyFill="1" applyBorder="1" applyAlignment="1">
      <alignment horizontal="center" vertical="center" wrapText="1"/>
    </xf>
    <xf numFmtId="0" fontId="10" fillId="28" borderId="61" xfId="166" applyFont="1" applyFill="1" applyBorder="1" applyAlignment="1">
      <alignment horizontal="left" vertical="center" wrapText="1"/>
    </xf>
    <xf numFmtId="0" fontId="10" fillId="28" borderId="10" xfId="166" applyFont="1" applyFill="1" applyBorder="1" applyAlignment="1">
      <alignment horizontal="left" vertical="center" wrapText="1"/>
    </xf>
    <xf numFmtId="0" fontId="10" fillId="28" borderId="60" xfId="166" applyFont="1" applyFill="1" applyBorder="1" applyAlignment="1">
      <alignment horizontal="left" vertical="center" wrapText="1"/>
    </xf>
    <xf numFmtId="0" fontId="47" fillId="23" borderId="29" xfId="166" applyFont="1" applyFill="1" applyBorder="1" applyAlignment="1">
      <alignment horizontal="left" vertical="center" wrapText="1"/>
    </xf>
    <xf numFmtId="0" fontId="47" fillId="23" borderId="62" xfId="166" applyFont="1" applyFill="1" applyBorder="1" applyAlignment="1">
      <alignment horizontal="left" vertical="center" wrapText="1"/>
    </xf>
    <xf numFmtId="0" fontId="47" fillId="23" borderId="20" xfId="166" applyFont="1" applyFill="1" applyBorder="1" applyAlignment="1">
      <alignment horizontal="left" vertical="center" wrapText="1"/>
    </xf>
    <xf numFmtId="0" fontId="24" fillId="23" borderId="26" xfId="166" applyFont="1" applyFill="1" applyBorder="1" applyAlignment="1">
      <alignment horizontal="left" vertical="center" wrapText="1"/>
    </xf>
    <xf numFmtId="0" fontId="24" fillId="23" borderId="9" xfId="166" applyFont="1" applyFill="1" applyBorder="1" applyAlignment="1">
      <alignment horizontal="left" vertical="center" wrapText="1"/>
    </xf>
    <xf numFmtId="0" fontId="24" fillId="23" borderId="22" xfId="166" applyFont="1" applyFill="1" applyBorder="1" applyAlignment="1">
      <alignment horizontal="left" vertical="center" wrapText="1"/>
    </xf>
    <xf numFmtId="0" fontId="24" fillId="23" borderId="16" xfId="166" applyFont="1" applyFill="1" applyBorder="1" applyAlignment="1">
      <alignment horizontal="left" vertical="center" wrapText="1"/>
    </xf>
    <xf numFmtId="0" fontId="24" fillId="23" borderId="12" xfId="166" applyFont="1" applyFill="1" applyBorder="1" applyAlignment="1">
      <alignment horizontal="left" vertical="center" wrapText="1"/>
    </xf>
    <xf numFmtId="0" fontId="24" fillId="23" borderId="37" xfId="166" applyFont="1" applyFill="1" applyBorder="1" applyAlignment="1">
      <alignment horizontal="left" vertical="center" wrapText="1"/>
    </xf>
    <xf numFmtId="0" fontId="24" fillId="23" borderId="16" xfId="166" applyFont="1" applyFill="1" applyBorder="1" applyAlignment="1">
      <alignment horizontal="left" vertical="center" wrapText="1" indent="1"/>
    </xf>
    <xf numFmtId="0" fontId="24" fillId="23" borderId="12" xfId="166" applyFont="1" applyFill="1" applyBorder="1" applyAlignment="1">
      <alignment horizontal="left" vertical="center" wrapText="1" indent="1"/>
    </xf>
    <xf numFmtId="0" fontId="24" fillId="23" borderId="37" xfId="166" applyFont="1" applyFill="1" applyBorder="1" applyAlignment="1">
      <alignment horizontal="left" vertical="center" wrapText="1" indent="1"/>
    </xf>
    <xf numFmtId="0" fontId="19" fillId="23" borderId="28" xfId="166" applyFont="1" applyFill="1" applyBorder="1" applyAlignment="1">
      <alignment horizontal="center" vertical="center" wrapText="1"/>
    </xf>
    <xf numFmtId="0" fontId="19" fillId="23" borderId="69" xfId="166" applyFont="1" applyFill="1" applyBorder="1" applyAlignment="1">
      <alignment horizontal="center" vertical="center" wrapText="1"/>
    </xf>
    <xf numFmtId="0" fontId="19" fillId="23" borderId="48" xfId="166" applyFont="1" applyFill="1" applyBorder="1" applyAlignment="1">
      <alignment horizontal="center" vertical="center" wrapText="1"/>
    </xf>
    <xf numFmtId="0" fontId="19" fillId="23" borderId="44" xfId="166" applyFont="1" applyFill="1" applyBorder="1" applyAlignment="1">
      <alignment horizontal="center" vertical="center" wrapText="1"/>
    </xf>
    <xf numFmtId="0" fontId="67" fillId="23" borderId="69" xfId="166" applyNumberFormat="1" applyFont="1" applyFill="1" applyBorder="1" applyAlignment="1">
      <alignment horizontal="center" vertical="center" wrapText="1"/>
    </xf>
    <xf numFmtId="0" fontId="67" fillId="23" borderId="71" xfId="166" applyNumberFormat="1" applyFont="1" applyFill="1" applyBorder="1" applyAlignment="1">
      <alignment horizontal="center" vertical="center" wrapText="1"/>
    </xf>
    <xf numFmtId="0" fontId="67" fillId="23" borderId="44" xfId="166" applyNumberFormat="1" applyFont="1" applyFill="1" applyBorder="1" applyAlignment="1">
      <alignment horizontal="center" vertical="center" wrapText="1"/>
    </xf>
    <xf numFmtId="0" fontId="67" fillId="23" borderId="25" xfId="166" applyNumberFormat="1" applyFont="1" applyFill="1" applyBorder="1" applyAlignment="1">
      <alignment horizontal="center" vertical="center" wrapText="1"/>
    </xf>
    <xf numFmtId="0" fontId="24" fillId="23" borderId="33" xfId="166" applyFont="1" applyFill="1" applyBorder="1" applyAlignment="1">
      <alignment horizontal="left" vertical="center" wrapText="1"/>
    </xf>
    <xf numFmtId="0" fontId="24" fillId="23" borderId="67" xfId="166" applyFont="1" applyFill="1" applyBorder="1" applyAlignment="1">
      <alignment horizontal="left" vertical="center" wrapText="1"/>
    </xf>
    <xf numFmtId="0" fontId="24" fillId="23" borderId="74" xfId="166" applyFont="1" applyFill="1" applyBorder="1" applyAlignment="1">
      <alignment horizontal="left" vertical="center" wrapText="1"/>
    </xf>
    <xf numFmtId="0" fontId="10" fillId="0" borderId="0" xfId="156" applyFont="1" applyAlignment="1">
      <alignment horizontal="center" vertical="center" wrapText="1"/>
    </xf>
    <xf numFmtId="0" fontId="49" fillId="0" borderId="0" xfId="156" applyFont="1" applyAlignment="1">
      <alignment horizontal="center" vertical="center" wrapText="1"/>
    </xf>
    <xf numFmtId="0" fontId="109" fillId="0" borderId="0" xfId="216" applyFont="1" applyAlignment="1">
      <alignment horizontal="center" vertical="center" wrapText="1"/>
    </xf>
    <xf numFmtId="0" fontId="12" fillId="0" borderId="83" xfId="216" applyFont="1" applyBorder="1" applyAlignment="1">
      <alignment horizontal="center" vertical="center"/>
    </xf>
    <xf numFmtId="0" fontId="12" fillId="0" borderId="91" xfId="216" applyFont="1" applyBorder="1" applyAlignment="1">
      <alignment horizontal="center" vertical="center"/>
    </xf>
    <xf numFmtId="0" fontId="12" fillId="0" borderId="93" xfId="216" applyFont="1" applyBorder="1" applyAlignment="1">
      <alignment horizontal="center" vertical="center"/>
    </xf>
    <xf numFmtId="0" fontId="12" fillId="0" borderId="84" xfId="216" applyFont="1" applyBorder="1" applyAlignment="1">
      <alignment horizontal="center" vertical="center"/>
    </xf>
    <xf numFmtId="0" fontId="108" fillId="0" borderId="85" xfId="216" applyFont="1" applyBorder="1" applyAlignment="1">
      <alignment vertical="center"/>
    </xf>
    <xf numFmtId="0" fontId="67" fillId="0" borderId="87" xfId="216" applyFont="1" applyBorder="1" applyAlignment="1">
      <alignment horizontal="center" vertical="center" wrapText="1"/>
    </xf>
    <xf numFmtId="0" fontId="67" fillId="0" borderId="80" xfId="216" applyFont="1" applyBorder="1" applyAlignment="1">
      <alignment horizontal="center" vertical="center" wrapText="1"/>
    </xf>
    <xf numFmtId="0" fontId="67" fillId="0" borderId="82" xfId="216" applyFont="1" applyBorder="1" applyAlignment="1">
      <alignment horizontal="center" vertical="center" wrapText="1"/>
    </xf>
    <xf numFmtId="0" fontId="12" fillId="0" borderId="88" xfId="216" applyFont="1" applyBorder="1" applyAlignment="1">
      <alignment horizontal="center" vertical="center" wrapText="1"/>
    </xf>
    <xf numFmtId="0" fontId="12" fillId="0" borderId="89" xfId="216" applyFont="1" applyBorder="1" applyAlignment="1">
      <alignment horizontal="center" vertical="center" wrapText="1"/>
    </xf>
    <xf numFmtId="0" fontId="18" fillId="0" borderId="89" xfId="156" applyFont="1" applyBorder="1" applyAlignment="1">
      <alignment horizontal="center" vertical="center" wrapText="1"/>
    </xf>
    <xf numFmtId="0" fontId="18" fillId="0" borderId="90" xfId="156" applyFont="1" applyBorder="1" applyAlignment="1">
      <alignment horizontal="center" vertical="center" wrapText="1"/>
    </xf>
    <xf numFmtId="0" fontId="110" fillId="0" borderId="92" xfId="216" applyFont="1" applyBorder="1" applyAlignment="1">
      <alignment horizontal="center" vertical="center" textRotation="255" wrapText="1"/>
    </xf>
    <xf numFmtId="0" fontId="18" fillId="0" borderId="92" xfId="156" applyFont="1" applyBorder="1" applyAlignment="1">
      <alignment horizontal="center" vertical="center" textRotation="255" wrapText="1"/>
    </xf>
    <xf numFmtId="0" fontId="111" fillId="0" borderId="29" xfId="216" applyFont="1" applyBorder="1" applyAlignment="1">
      <alignment horizontal="center" vertical="center"/>
    </xf>
    <xf numFmtId="0" fontId="111" fillId="0" borderId="62" xfId="216" applyFont="1" applyBorder="1" applyAlignment="1">
      <alignment horizontal="center" vertical="center"/>
    </xf>
    <xf numFmtId="0" fontId="111" fillId="0" borderId="20" xfId="216" applyFont="1" applyBorder="1" applyAlignment="1">
      <alignment horizontal="center" vertical="center"/>
    </xf>
    <xf numFmtId="0" fontId="111" fillId="0" borderId="48" xfId="216" applyFont="1" applyBorder="1" applyAlignment="1">
      <alignment horizontal="center" vertical="center"/>
    </xf>
    <xf numFmtId="0" fontId="111" fillId="0" borderId="44" xfId="216" applyFont="1" applyBorder="1" applyAlignment="1">
      <alignment horizontal="center" vertical="center"/>
    </xf>
    <xf numFmtId="0" fontId="111" fillId="0" borderId="25" xfId="216" applyFont="1" applyBorder="1" applyAlignment="1">
      <alignment horizontal="center" vertical="center"/>
    </xf>
    <xf numFmtId="0" fontId="112" fillId="0" borderId="19" xfId="216" applyFont="1" applyBorder="1" applyAlignment="1">
      <alignment horizontal="center" vertical="center" textRotation="90" wrapText="1"/>
    </xf>
    <xf numFmtId="0" fontId="112" fillId="0" borderId="24" xfId="216" applyFont="1" applyBorder="1" applyAlignment="1">
      <alignment horizontal="center" vertical="center" textRotation="90" wrapText="1"/>
    </xf>
    <xf numFmtId="0" fontId="112" fillId="0" borderId="55" xfId="216" applyFont="1" applyBorder="1" applyAlignment="1">
      <alignment horizontal="center" vertical="center" textRotation="90" wrapText="1"/>
    </xf>
    <xf numFmtId="0" fontId="112" fillId="0" borderId="94" xfId="216" applyFont="1" applyBorder="1" applyAlignment="1">
      <alignment horizontal="center" vertical="center" textRotation="90" wrapText="1"/>
    </xf>
    <xf numFmtId="0" fontId="114" fillId="0" borderId="30" xfId="216" applyFont="1" applyBorder="1" applyAlignment="1">
      <alignment horizontal="center" vertical="center"/>
    </xf>
    <xf numFmtId="0" fontId="114" fillId="0" borderId="57" xfId="216" applyFont="1" applyBorder="1" applyAlignment="1">
      <alignment horizontal="center" vertical="center"/>
    </xf>
    <xf numFmtId="184" fontId="112" fillId="0" borderId="19" xfId="216" applyNumberFormat="1" applyFont="1" applyBorder="1" applyAlignment="1">
      <alignment horizontal="center" vertical="center" textRotation="90" wrapText="1"/>
    </xf>
    <xf numFmtId="184" fontId="112" fillId="0" borderId="24" xfId="216" applyNumberFormat="1" applyFont="1" applyBorder="1" applyAlignment="1">
      <alignment horizontal="center" vertical="center" textRotation="90" wrapText="1"/>
    </xf>
    <xf numFmtId="0" fontId="112" fillId="0" borderId="29" xfId="216" applyFont="1" applyBorder="1" applyAlignment="1">
      <alignment horizontal="center" vertical="center" textRotation="90" wrapText="1"/>
    </xf>
    <xf numFmtId="0" fontId="112" fillId="0" borderId="48" xfId="216" applyFont="1" applyBorder="1" applyAlignment="1">
      <alignment horizontal="center" vertical="center" textRotation="90" wrapText="1"/>
    </xf>
    <xf numFmtId="0" fontId="108" fillId="0" borderId="0" xfId="216" applyFont="1" applyAlignment="1">
      <alignment vertical="center"/>
    </xf>
    <xf numFmtId="0" fontId="108" fillId="0" borderId="69" xfId="216" applyFont="1" applyBorder="1" applyAlignment="1">
      <alignment horizontal="center" vertical="center"/>
    </xf>
    <xf numFmtId="0" fontId="108" fillId="0" borderId="101" xfId="216" applyFont="1" applyBorder="1" applyAlignment="1">
      <alignment horizontal="center" vertical="center"/>
    </xf>
    <xf numFmtId="0" fontId="108" fillId="0" borderId="102" xfId="216" applyFont="1" applyBorder="1" applyAlignment="1">
      <alignment horizontal="center" vertical="center"/>
    </xf>
    <xf numFmtId="0" fontId="67" fillId="0" borderId="0" xfId="216" applyFont="1" applyAlignment="1">
      <alignment horizontal="justify" vertical="center" wrapText="1"/>
    </xf>
    <xf numFmtId="184" fontId="115" fillId="0" borderId="0" xfId="216" applyNumberFormat="1" applyFont="1" applyAlignment="1">
      <alignment horizontal="center" vertical="center" textRotation="90" wrapText="1"/>
    </xf>
    <xf numFmtId="0" fontId="115" fillId="0" borderId="0" xfId="216" applyFont="1" applyAlignment="1">
      <alignment horizontal="center" vertical="center" textRotation="90" wrapText="1"/>
    </xf>
    <xf numFmtId="0" fontId="98" fillId="31" borderId="63" xfId="212" applyFont="1" applyFill="1" applyBorder="1" applyAlignment="1">
      <alignment horizontal="center" vertical="center" wrapText="1"/>
    </xf>
    <xf numFmtId="0" fontId="98" fillId="31" borderId="65" xfId="212" applyFont="1" applyFill="1" applyBorder="1" applyAlignment="1">
      <alignment horizontal="center" vertical="center" wrapText="1"/>
    </xf>
    <xf numFmtId="194" fontId="98" fillId="31" borderId="63" xfId="213" applyNumberFormat="1" applyFont="1" applyFill="1" applyBorder="1" applyAlignment="1">
      <alignment horizontal="center" vertical="center" wrapText="1"/>
    </xf>
    <xf numFmtId="194" fontId="98" fillId="31" borderId="68" xfId="213" applyNumberFormat="1" applyFont="1" applyFill="1" applyBorder="1" applyAlignment="1">
      <alignment horizontal="center" vertical="center" wrapText="1"/>
    </xf>
    <xf numFmtId="0" fontId="99" fillId="0" borderId="76" xfId="0" applyFont="1" applyBorder="1" applyAlignment="1">
      <alignment horizontal="center" vertical="center" wrapText="1"/>
    </xf>
    <xf numFmtId="0" fontId="99" fillId="0" borderId="77" xfId="0" applyFont="1" applyBorder="1" applyAlignment="1">
      <alignment horizontal="center" vertical="center" wrapText="1"/>
    </xf>
    <xf numFmtId="0" fontId="99" fillId="0" borderId="78" xfId="0" applyFont="1" applyBorder="1" applyAlignment="1">
      <alignment horizontal="center" vertical="center" wrapText="1"/>
    </xf>
    <xf numFmtId="0" fontId="99" fillId="23" borderId="76" xfId="0" applyFont="1" applyFill="1" applyBorder="1" applyAlignment="1">
      <alignment horizontal="center" vertical="center" wrapText="1"/>
    </xf>
    <xf numFmtId="0" fontId="99" fillId="23" borderId="78" xfId="0" applyFont="1" applyFill="1" applyBorder="1" applyAlignment="1">
      <alignment horizontal="center" vertical="center" wrapText="1"/>
    </xf>
    <xf numFmtId="0" fontId="0" fillId="0" borderId="62" xfId="0" applyBorder="1" applyAlignment="1">
      <alignment horizontal="center"/>
    </xf>
    <xf numFmtId="0" fontId="101" fillId="0" borderId="30" xfId="0" applyFont="1" applyBorder="1" applyAlignment="1">
      <alignment horizontal="center"/>
    </xf>
    <xf numFmtId="0" fontId="101" fillId="0" borderId="57" xfId="0" applyFont="1" applyBorder="1" applyAlignment="1">
      <alignment horizontal="center"/>
    </xf>
    <xf numFmtId="0" fontId="101" fillId="0" borderId="46" xfId="0" applyFont="1" applyBorder="1" applyAlignment="1">
      <alignment horizontal="center"/>
    </xf>
    <xf numFmtId="0" fontId="46" fillId="23" borderId="57" xfId="212" applyFont="1" applyFill="1" applyBorder="1" applyAlignment="1">
      <alignment horizontal="center" vertical="center" wrapText="1"/>
    </xf>
    <xf numFmtId="0" fontId="46" fillId="23" borderId="46" xfId="212" applyFont="1" applyFill="1" applyBorder="1" applyAlignment="1">
      <alignment horizontal="center" vertical="center" wrapText="1"/>
    </xf>
    <xf numFmtId="0" fontId="102" fillId="32" borderId="11" xfId="212" applyFont="1" applyFill="1" applyBorder="1" applyAlignment="1">
      <alignment horizontal="center" wrapText="1"/>
    </xf>
    <xf numFmtId="0" fontId="102" fillId="32" borderId="13" xfId="212" applyFont="1" applyFill="1" applyBorder="1" applyAlignment="1">
      <alignment horizontal="center" wrapText="1"/>
    </xf>
    <xf numFmtId="195" fontId="102" fillId="32" borderId="11" xfId="213" applyNumberFormat="1" applyFont="1" applyFill="1" applyBorder="1" applyAlignment="1">
      <alignment horizontal="center" wrapText="1"/>
    </xf>
    <xf numFmtId="195" fontId="102" fillId="32" borderId="37" xfId="213" applyNumberFormat="1" applyFont="1" applyFill="1" applyBorder="1" applyAlignment="1">
      <alignment horizontal="center" wrapText="1"/>
    </xf>
    <xf numFmtId="0" fontId="102" fillId="0" borderId="11" xfId="212" applyFont="1" applyBorder="1" applyAlignment="1">
      <alignment horizontal="left" vertical="center" wrapText="1"/>
    </xf>
    <xf numFmtId="0" fontId="102" fillId="0" borderId="13" xfId="212" applyFont="1" applyBorder="1" applyAlignment="1">
      <alignment horizontal="left" vertical="center" wrapText="1"/>
    </xf>
    <xf numFmtId="42" fontId="102" fillId="0" borderId="11" xfId="214" applyFont="1" applyFill="1" applyBorder="1" applyAlignment="1">
      <alignment horizontal="center" wrapText="1"/>
    </xf>
    <xf numFmtId="42" fontId="102" fillId="0" borderId="37" xfId="214" applyFont="1" applyFill="1" applyBorder="1" applyAlignment="1">
      <alignment horizontal="center" wrapText="1"/>
    </xf>
    <xf numFmtId="0" fontId="107" fillId="0" borderId="43" xfId="0" applyFont="1" applyBorder="1" applyAlignment="1">
      <alignment horizontal="center" vertical="center"/>
    </xf>
    <xf numFmtId="0" fontId="107" fillId="0" borderId="0" xfId="0" applyFont="1" applyAlignment="1">
      <alignment horizontal="center" vertical="center"/>
    </xf>
    <xf numFmtId="0" fontId="0" fillId="0" borderId="43" xfId="0" applyBorder="1" applyAlignment="1">
      <alignment horizontal="center"/>
    </xf>
    <xf numFmtId="0" fontId="0" fillId="0" borderId="0" xfId="0"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44" xfId="0" applyBorder="1" applyAlignment="1">
      <alignment horizontal="center"/>
    </xf>
    <xf numFmtId="0" fontId="0" fillId="0" borderId="25" xfId="0" applyBorder="1" applyAlignment="1">
      <alignment horizontal="center"/>
    </xf>
    <xf numFmtId="0" fontId="102" fillId="0" borderId="66" xfId="212" applyFont="1" applyBorder="1" applyAlignment="1">
      <alignment horizontal="left" vertical="center" wrapText="1"/>
    </xf>
    <xf numFmtId="0" fontId="102" fillId="0" borderId="38" xfId="212" applyFont="1" applyBorder="1" applyAlignment="1">
      <alignment horizontal="left" vertical="center" wrapText="1"/>
    </xf>
    <xf numFmtId="195" fontId="102" fillId="0" borderId="66" xfId="212" applyNumberFormat="1" applyFont="1" applyBorder="1" applyAlignment="1">
      <alignment horizontal="center" wrapText="1"/>
    </xf>
    <xf numFmtId="195" fontId="102" fillId="0" borderId="74" xfId="212" applyNumberFormat="1" applyFont="1" applyBorder="1" applyAlignment="1">
      <alignment horizontal="center" wrapText="1"/>
    </xf>
    <xf numFmtId="0" fontId="0" fillId="0" borderId="29" xfId="0" applyBorder="1" applyAlignment="1">
      <alignment horizontal="left" vertical="top"/>
    </xf>
    <xf numFmtId="0" fontId="0" fillId="0" borderId="62" xfId="0" applyBorder="1" applyAlignment="1">
      <alignment horizontal="left" vertical="top"/>
    </xf>
    <xf numFmtId="0" fontId="0" fillId="0" borderId="43" xfId="0" applyBorder="1" applyAlignment="1">
      <alignment horizontal="left" vertical="top"/>
    </xf>
    <xf numFmtId="0" fontId="0" fillId="0" borderId="0" xfId="0" applyAlignment="1">
      <alignment horizontal="left" vertical="top"/>
    </xf>
    <xf numFmtId="0" fontId="0" fillId="0" borderId="26" xfId="0" applyBorder="1" applyAlignment="1">
      <alignment horizontal="left" vertical="top"/>
    </xf>
    <xf numFmtId="0" fontId="0" fillId="0" borderId="9" xfId="0" applyBorder="1" applyAlignment="1">
      <alignment horizontal="left" vertical="top"/>
    </xf>
    <xf numFmtId="0" fontId="0" fillId="0" borderId="20" xfId="0" applyBorder="1" applyAlignment="1">
      <alignment horizontal="center"/>
    </xf>
    <xf numFmtId="0" fontId="8" fillId="23" borderId="0" xfId="166" applyFont="1" applyFill="1" applyAlignment="1">
      <alignment horizontal="center" vertical="center" wrapText="1"/>
    </xf>
    <xf numFmtId="0" fontId="8" fillId="23" borderId="47" xfId="166" applyFont="1" applyFill="1" applyBorder="1" applyAlignment="1">
      <alignment horizontal="center" vertical="center" wrapText="1"/>
    </xf>
    <xf numFmtId="0" fontId="96" fillId="23" borderId="30" xfId="166" applyFont="1" applyFill="1" applyBorder="1" applyAlignment="1">
      <alignment horizontal="center" vertical="center" wrapText="1"/>
    </xf>
    <xf numFmtId="0" fontId="96" fillId="23" borderId="46" xfId="166" applyFont="1" applyFill="1" applyBorder="1" applyAlignment="1">
      <alignment horizontal="center" vertical="center" wrapText="1"/>
    </xf>
    <xf numFmtId="0" fontId="15" fillId="23" borderId="54" xfId="166" applyFont="1" applyFill="1" applyBorder="1" applyAlignment="1">
      <alignment horizontal="center" vertical="center" wrapText="1"/>
    </xf>
    <xf numFmtId="0" fontId="15" fillId="23" borderId="36" xfId="166" applyFont="1" applyFill="1" applyBorder="1" applyAlignment="1">
      <alignment horizontal="center" vertical="center" wrapText="1"/>
    </xf>
    <xf numFmtId="0" fontId="15" fillId="23" borderId="19" xfId="166" applyFont="1" applyFill="1" applyBorder="1" applyAlignment="1">
      <alignment horizontal="center" vertical="center" wrapText="1"/>
    </xf>
    <xf numFmtId="0" fontId="15" fillId="23" borderId="49" xfId="166" applyFont="1" applyFill="1" applyBorder="1" applyAlignment="1">
      <alignment horizontal="center" vertical="center" wrapText="1"/>
    </xf>
    <xf numFmtId="0" fontId="15" fillId="23" borderId="24" xfId="166" applyFont="1" applyFill="1" applyBorder="1" applyAlignment="1">
      <alignment horizontal="center" vertical="center" wrapText="1"/>
    </xf>
    <xf numFmtId="0" fontId="6" fillId="23" borderId="0" xfId="166" applyFont="1" applyFill="1" applyAlignment="1">
      <alignment horizontal="center" vertical="center" wrapText="1"/>
    </xf>
    <xf numFmtId="0" fontId="7" fillId="23" borderId="0" xfId="166" applyFont="1" applyFill="1" applyAlignment="1">
      <alignment horizontal="center" vertical="center" wrapText="1"/>
    </xf>
    <xf numFmtId="0" fontId="9" fillId="23" borderId="0" xfId="166" applyFont="1" applyFill="1" applyAlignment="1">
      <alignment horizontal="center" vertical="center" wrapText="1"/>
    </xf>
    <xf numFmtId="0" fontId="10" fillId="23" borderId="0" xfId="166" applyFont="1" applyFill="1" applyAlignment="1">
      <alignment horizontal="center" vertical="center" wrapText="1"/>
    </xf>
    <xf numFmtId="0" fontId="81" fillId="23" borderId="0" xfId="0" applyFont="1" applyFill="1" applyAlignment="1">
      <alignment horizontal="center" vertical="center" wrapText="1"/>
    </xf>
    <xf numFmtId="0" fontId="61" fillId="23" borderId="67" xfId="166" applyFont="1" applyFill="1" applyBorder="1" applyAlignment="1">
      <alignment horizontal="left" vertical="center" wrapText="1"/>
    </xf>
    <xf numFmtId="0" fontId="61" fillId="23" borderId="38" xfId="166" applyFont="1" applyFill="1" applyBorder="1" applyAlignment="1">
      <alignment horizontal="left" vertical="center" wrapText="1"/>
    </xf>
    <xf numFmtId="0" fontId="11" fillId="23" borderId="64" xfId="166" applyFont="1" applyFill="1" applyBorder="1" applyAlignment="1">
      <alignment horizontal="left" vertical="center" wrapText="1"/>
    </xf>
    <xf numFmtId="0" fontId="11" fillId="23" borderId="65" xfId="166" applyFont="1" applyFill="1" applyBorder="1" applyAlignment="1">
      <alignment horizontal="left" vertical="center" wrapText="1"/>
    </xf>
    <xf numFmtId="0" fontId="11" fillId="23" borderId="12" xfId="166" applyFont="1" applyFill="1" applyBorder="1" applyAlignment="1">
      <alignment horizontal="left" vertical="center" wrapText="1"/>
    </xf>
    <xf numFmtId="0" fontId="11" fillId="23" borderId="13" xfId="166" applyFont="1" applyFill="1" applyBorder="1" applyAlignment="1">
      <alignment horizontal="left" vertical="center" wrapText="1"/>
    </xf>
    <xf numFmtId="0" fontId="11" fillId="23" borderId="69" xfId="166" applyFont="1" applyFill="1" applyBorder="1" applyAlignment="1">
      <alignment horizontal="left" vertical="center" wrapText="1"/>
    </xf>
    <xf numFmtId="0" fontId="11" fillId="23" borderId="70" xfId="166" applyFont="1" applyFill="1" applyBorder="1" applyAlignment="1">
      <alignment horizontal="left" vertical="center" wrapText="1"/>
    </xf>
    <xf numFmtId="0" fontId="17" fillId="23" borderId="64" xfId="166" applyFont="1" applyFill="1" applyBorder="1" applyAlignment="1">
      <alignment horizontal="left" vertical="center" wrapText="1"/>
    </xf>
    <xf numFmtId="0" fontId="17" fillId="23" borderId="68" xfId="166" applyFont="1" applyFill="1" applyBorder="1" applyAlignment="1">
      <alignment horizontal="left" vertical="center" wrapText="1"/>
    </xf>
    <xf numFmtId="0" fontId="11" fillId="23" borderId="37" xfId="166" applyFont="1" applyFill="1" applyBorder="1" applyAlignment="1">
      <alignment horizontal="left" vertical="center" wrapText="1"/>
    </xf>
    <xf numFmtId="0" fontId="11" fillId="23" borderId="71" xfId="166" applyFont="1" applyFill="1" applyBorder="1" applyAlignment="1">
      <alignment horizontal="left" vertical="center" wrapText="1"/>
    </xf>
    <xf numFmtId="0" fontId="11" fillId="23" borderId="57" xfId="166" applyFont="1" applyFill="1" applyBorder="1" applyAlignment="1">
      <alignment horizontal="left" vertical="center" wrapText="1"/>
    </xf>
    <xf numFmtId="0" fontId="11" fillId="23" borderId="72" xfId="166" applyFont="1" applyFill="1" applyBorder="1" applyAlignment="1">
      <alignment horizontal="left" vertical="center" wrapText="1"/>
    </xf>
    <xf numFmtId="0" fontId="11" fillId="23" borderId="62" xfId="166" applyFont="1" applyFill="1" applyBorder="1" applyAlignment="1">
      <alignment horizontal="left" vertical="center" wrapText="1"/>
    </xf>
    <xf numFmtId="0" fontId="11" fillId="23" borderId="73" xfId="166" applyFont="1" applyFill="1" applyBorder="1" applyAlignment="1">
      <alignment horizontal="left" vertical="center" wrapText="1"/>
    </xf>
    <xf numFmtId="0" fontId="19" fillId="23" borderId="11" xfId="166" applyFont="1" applyFill="1" applyBorder="1" applyAlignment="1">
      <alignment horizontal="left" vertical="center" wrapText="1"/>
    </xf>
    <xf numFmtId="0" fontId="19" fillId="23" borderId="12" xfId="166" applyFont="1" applyFill="1" applyBorder="1" applyAlignment="1">
      <alignment horizontal="left" vertical="center" wrapText="1"/>
    </xf>
    <xf numFmtId="0" fontId="19" fillId="23" borderId="13" xfId="166" applyFont="1" applyFill="1" applyBorder="1" applyAlignment="1">
      <alignment horizontal="left" vertical="center" wrapText="1"/>
    </xf>
    <xf numFmtId="0" fontId="11" fillId="24" borderId="12" xfId="166" applyFont="1" applyFill="1" applyBorder="1" applyAlignment="1">
      <alignment horizontal="left" vertical="center" wrapText="1"/>
    </xf>
    <xf numFmtId="0" fontId="11" fillId="24" borderId="37" xfId="166" applyFont="1" applyFill="1" applyBorder="1" applyAlignment="1">
      <alignment horizontal="left" vertical="center" wrapText="1"/>
    </xf>
    <xf numFmtId="0" fontId="10" fillId="23" borderId="69" xfId="166" applyFont="1" applyFill="1" applyBorder="1" applyAlignment="1">
      <alignment horizontal="left" vertical="center" wrapText="1"/>
    </xf>
    <xf numFmtId="0" fontId="10" fillId="23" borderId="70" xfId="166" applyFont="1" applyFill="1" applyBorder="1" applyAlignment="1">
      <alignment horizontal="left" vertical="center" wrapText="1"/>
    </xf>
    <xf numFmtId="0" fontId="15" fillId="23" borderId="62" xfId="166" applyFont="1" applyFill="1" applyBorder="1" applyAlignment="1">
      <alignment horizontal="center" vertical="center" wrapText="1"/>
    </xf>
    <xf numFmtId="0" fontId="15" fillId="23" borderId="0" xfId="166" applyFont="1" applyFill="1" applyBorder="1" applyAlignment="1">
      <alignment horizontal="center" vertical="center" wrapText="1"/>
    </xf>
    <xf numFmtId="0" fontId="15" fillId="23" borderId="44" xfId="166" applyFont="1" applyFill="1" applyBorder="1" applyAlignment="1">
      <alignment horizontal="center" vertical="center" wrapText="1"/>
    </xf>
    <xf numFmtId="168" fontId="15" fillId="23" borderId="19" xfId="166" applyNumberFormat="1" applyFont="1" applyFill="1" applyBorder="1" applyAlignment="1">
      <alignment horizontal="center" vertical="center" wrapText="1"/>
    </xf>
    <xf numFmtId="168" fontId="15" fillId="23" borderId="21" xfId="166" applyNumberFormat="1" applyFont="1" applyFill="1" applyBorder="1" applyAlignment="1">
      <alignment horizontal="center" vertical="center" wrapText="1"/>
    </xf>
    <xf numFmtId="0" fontId="24" fillId="23" borderId="16" xfId="166" applyFont="1" applyFill="1" applyBorder="1" applyAlignment="1">
      <alignment horizontal="justify" vertical="center" wrapText="1"/>
    </xf>
    <xf numFmtId="0" fontId="24" fillId="23" borderId="12" xfId="166" applyFont="1" applyFill="1" applyBorder="1" applyAlignment="1">
      <alignment horizontal="justify" vertical="center" wrapText="1"/>
    </xf>
    <xf numFmtId="0" fontId="24" fillId="23" borderId="37" xfId="166" applyFont="1" applyFill="1" applyBorder="1" applyAlignment="1">
      <alignment horizontal="justify" vertical="center" wrapText="1"/>
    </xf>
    <xf numFmtId="0" fontId="47" fillId="23" borderId="16" xfId="166" applyFont="1" applyFill="1" applyBorder="1" applyAlignment="1">
      <alignment horizontal="justify" vertical="center" wrapText="1"/>
    </xf>
    <xf numFmtId="0" fontId="47" fillId="23" borderId="12" xfId="166" applyFont="1" applyFill="1" applyBorder="1" applyAlignment="1">
      <alignment horizontal="justify" vertical="center" wrapText="1"/>
    </xf>
    <xf numFmtId="0" fontId="47" fillId="23" borderId="37" xfId="166" applyFont="1" applyFill="1" applyBorder="1" applyAlignment="1">
      <alignment horizontal="justify" vertical="center" wrapText="1"/>
    </xf>
    <xf numFmtId="0" fontId="24" fillId="23" borderId="33" xfId="166" applyFont="1" applyFill="1" applyBorder="1" applyAlignment="1">
      <alignment horizontal="justify" vertical="center" wrapText="1"/>
    </xf>
    <xf numFmtId="0" fontId="24" fillId="23" borderId="67" xfId="166" applyFont="1" applyFill="1" applyBorder="1" applyAlignment="1">
      <alignment horizontal="justify" vertical="center" wrapText="1"/>
    </xf>
    <xf numFmtId="0" fontId="24" fillId="23" borderId="74" xfId="166" applyFont="1" applyFill="1" applyBorder="1" applyAlignment="1">
      <alignment horizontal="justify" vertical="center" wrapText="1"/>
    </xf>
    <xf numFmtId="0" fontId="47" fillId="23" borderId="35" xfId="166" applyFont="1" applyFill="1" applyBorder="1" applyAlignment="1">
      <alignment horizontal="left" vertical="center" wrapText="1"/>
    </xf>
    <xf numFmtId="0" fontId="47" fillId="23" borderId="64" xfId="166" applyFont="1" applyFill="1" applyBorder="1" applyAlignment="1">
      <alignment horizontal="left" vertical="center" wrapText="1"/>
    </xf>
    <xf numFmtId="0" fontId="47" fillId="23" borderId="68" xfId="166" applyFont="1" applyFill="1" applyBorder="1" applyAlignment="1">
      <alignment horizontal="left" vertical="center" wrapText="1"/>
    </xf>
    <xf numFmtId="0" fontId="24" fillId="23" borderId="17" xfId="166" applyFont="1" applyFill="1" applyBorder="1" applyAlignment="1">
      <alignment horizontal="justify" vertical="center" wrapText="1"/>
    </xf>
    <xf numFmtId="0" fontId="24" fillId="23" borderId="10" xfId="166" applyFont="1" applyFill="1" applyBorder="1" applyAlignment="1">
      <alignment horizontal="justify" vertical="center" wrapText="1"/>
    </xf>
    <xf numFmtId="0" fontId="24" fillId="23" borderId="18" xfId="166" applyFont="1" applyFill="1" applyBorder="1" applyAlignment="1">
      <alignment horizontal="justify" vertical="center" wrapText="1"/>
    </xf>
    <xf numFmtId="0" fontId="51" fillId="0" borderId="40" xfId="169" applyFont="1" applyBorder="1" applyAlignment="1">
      <alignment horizontal="center"/>
    </xf>
    <xf numFmtId="0" fontId="71" fillId="0" borderId="0" xfId="169" applyAlignment="1">
      <alignment vertical="center"/>
    </xf>
    <xf numFmtId="0" fontId="52" fillId="0" borderId="14" xfId="169" applyFont="1" applyBorder="1" applyAlignment="1">
      <alignment horizontal="center"/>
    </xf>
    <xf numFmtId="0" fontId="71" fillId="0" borderId="9" xfId="169" applyBorder="1" applyAlignment="1">
      <alignment wrapText="1"/>
    </xf>
    <xf numFmtId="0" fontId="54" fillId="0" borderId="75" xfId="169" applyFont="1" applyBorder="1" applyAlignment="1">
      <alignment horizontal="left"/>
    </xf>
    <xf numFmtId="0" fontId="71" fillId="0" borderId="69" xfId="169" applyBorder="1" applyAlignment="1">
      <alignment wrapText="1"/>
    </xf>
    <xf numFmtId="0" fontId="53" fillId="25" borderId="11" xfId="169" applyFont="1" applyFill="1" applyBorder="1" applyAlignment="1">
      <alignment horizontal="left"/>
    </xf>
    <xf numFmtId="0" fontId="71" fillId="25" borderId="12" xfId="169" applyFill="1" applyBorder="1" applyAlignment="1">
      <alignment wrapText="1"/>
    </xf>
    <xf numFmtId="0" fontId="71" fillId="25" borderId="13" xfId="169" applyFill="1" applyBorder="1" applyAlignment="1">
      <alignment wrapText="1"/>
    </xf>
    <xf numFmtId="0" fontId="55" fillId="0" borderId="12" xfId="169" applyFont="1" applyBorder="1" applyAlignment="1">
      <alignment horizontal="right"/>
    </xf>
    <xf numFmtId="0" fontId="71" fillId="0" borderId="12" xfId="169" applyBorder="1" applyAlignment="1">
      <alignment wrapText="1"/>
    </xf>
    <xf numFmtId="0" fontId="71" fillId="0" borderId="13" xfId="169" applyBorder="1" applyAlignment="1">
      <alignment wrapText="1"/>
    </xf>
    <xf numFmtId="0" fontId="54" fillId="0" borderId="11" xfId="169" applyFont="1" applyBorder="1" applyAlignment="1">
      <alignment horizontal="left"/>
    </xf>
    <xf numFmtId="0" fontId="53" fillId="0" borderId="11" xfId="169" applyFont="1" applyBorder="1" applyAlignment="1">
      <alignment horizontal="left"/>
    </xf>
    <xf numFmtId="0" fontId="54" fillId="0" borderId="11" xfId="169" applyFont="1" applyBorder="1" applyAlignment="1">
      <alignment horizontal="left" wrapText="1"/>
    </xf>
    <xf numFmtId="0" fontId="50" fillId="0" borderId="0" xfId="166" applyNumberFormat="1" applyFont="1" applyFill="1" applyBorder="1" applyAlignment="1">
      <alignment horizontal="center"/>
    </xf>
    <xf numFmtId="0" fontId="50" fillId="0" borderId="40" xfId="166" applyNumberFormat="1" applyFont="1" applyFill="1" applyBorder="1" applyAlignment="1">
      <alignment horizontal="center"/>
    </xf>
    <xf numFmtId="0" fontId="52" fillId="0" borderId="14" xfId="166" applyNumberFormat="1" applyFont="1" applyFill="1" applyBorder="1" applyAlignment="1">
      <alignment horizontal="center"/>
    </xf>
    <xf numFmtId="0" fontId="71" fillId="0" borderId="9" xfId="166" applyNumberFormat="1" applyFont="1" applyFill="1" applyBorder="1" applyAlignment="1">
      <alignment wrapText="1"/>
    </xf>
    <xf numFmtId="0" fontId="54" fillId="0" borderId="75" xfId="166" applyNumberFormat="1" applyFont="1" applyFill="1" applyBorder="1" applyAlignment="1">
      <alignment horizontal="left"/>
    </xf>
    <xf numFmtId="0" fontId="71" fillId="0" borderId="69" xfId="166" applyNumberFormat="1" applyFont="1" applyFill="1" applyBorder="1" applyAlignment="1">
      <alignment wrapText="1"/>
    </xf>
    <xf numFmtId="0" fontId="51" fillId="0" borderId="40" xfId="166" applyNumberFormat="1" applyFont="1" applyFill="1" applyBorder="1" applyAlignment="1">
      <alignment horizontal="center"/>
    </xf>
    <xf numFmtId="0" fontId="51" fillId="0" borderId="0" xfId="166" applyNumberFormat="1" applyFont="1" applyFill="1" applyBorder="1" applyAlignment="1">
      <alignment horizontal="center"/>
    </xf>
    <xf numFmtId="0" fontId="53" fillId="0" borderId="11" xfId="166" applyNumberFormat="1" applyFont="1" applyFill="1" applyBorder="1" applyAlignment="1">
      <alignment horizontal="left"/>
    </xf>
    <xf numFmtId="0" fontId="71" fillId="0" borderId="12" xfId="166" applyNumberFormat="1" applyFont="1" applyFill="1" applyBorder="1" applyAlignment="1">
      <alignment wrapText="1"/>
    </xf>
    <xf numFmtId="0" fontId="71" fillId="0" borderId="13" xfId="166" applyNumberFormat="1" applyFont="1" applyFill="1" applyBorder="1" applyAlignment="1">
      <alignment wrapText="1"/>
    </xf>
    <xf numFmtId="0" fontId="55" fillId="0" borderId="12" xfId="166" applyNumberFormat="1" applyFont="1" applyFill="1" applyBorder="1" applyAlignment="1">
      <alignment horizontal="right"/>
    </xf>
    <xf numFmtId="0" fontId="54" fillId="0" borderId="11" xfId="166" applyNumberFormat="1" applyFont="1" applyFill="1" applyBorder="1" applyAlignment="1">
      <alignment horizontal="left"/>
    </xf>
    <xf numFmtId="0" fontId="53" fillId="0" borderId="12" xfId="166" applyNumberFormat="1" applyFont="1" applyFill="1" applyBorder="1" applyAlignment="1">
      <alignment horizontal="left"/>
    </xf>
    <xf numFmtId="0" fontId="53" fillId="0" borderId="13" xfId="166" applyNumberFormat="1" applyFont="1" applyFill="1" applyBorder="1" applyAlignment="1">
      <alignment horizontal="left"/>
    </xf>
    <xf numFmtId="0" fontId="54" fillId="0" borderId="11" xfId="166" applyNumberFormat="1" applyFont="1" applyFill="1" applyBorder="1" applyAlignment="1">
      <alignment horizontal="center"/>
    </xf>
    <xf numFmtId="0" fontId="54" fillId="0" borderId="12" xfId="166" applyNumberFormat="1" applyFont="1" applyFill="1" applyBorder="1" applyAlignment="1">
      <alignment horizontal="center"/>
    </xf>
    <xf numFmtId="0" fontId="54" fillId="0" borderId="11" xfId="166" applyNumberFormat="1" applyFont="1" applyFill="1" applyBorder="1" applyAlignment="1">
      <alignment horizontal="left" wrapText="1"/>
    </xf>
    <xf numFmtId="0" fontId="57" fillId="0" borderId="12" xfId="166" applyNumberFormat="1" applyFont="1" applyFill="1" applyBorder="1" applyAlignment="1">
      <alignment horizontal="center"/>
    </xf>
    <xf numFmtId="0" fontId="57" fillId="0" borderId="13" xfId="166" applyNumberFormat="1" applyFont="1" applyFill="1" applyBorder="1" applyAlignment="1">
      <alignment horizontal="center"/>
    </xf>
    <xf numFmtId="0" fontId="97" fillId="0" borderId="69" xfId="166" applyFont="1" applyBorder="1" applyAlignment="1">
      <alignment horizontal="center" vertical="center"/>
    </xf>
  </cellXfs>
  <cellStyles count="217">
    <cellStyle name="20% - Accent1" xfId="1" xr:uid="{00000000-0005-0000-0000-000000000000}"/>
    <cellStyle name="20% - Accent1 2" xfId="2" xr:uid="{00000000-0005-0000-0000-000001000000}"/>
    <cellStyle name="20% - Accent1 3" xfId="3" xr:uid="{00000000-0005-0000-0000-000002000000}"/>
    <cellStyle name="20% - Accent2" xfId="4" xr:uid="{00000000-0005-0000-0000-000003000000}"/>
    <cellStyle name="20% - Accent2 2" xfId="5" xr:uid="{00000000-0005-0000-0000-000004000000}"/>
    <cellStyle name="20% - Accent2 3" xfId="6" xr:uid="{00000000-0005-0000-0000-000005000000}"/>
    <cellStyle name="20% - Accent3" xfId="7" xr:uid="{00000000-0005-0000-0000-000006000000}"/>
    <cellStyle name="20% - Accent3 2" xfId="8" xr:uid="{00000000-0005-0000-0000-000007000000}"/>
    <cellStyle name="20% - Accent3 3" xfId="9" xr:uid="{00000000-0005-0000-0000-000008000000}"/>
    <cellStyle name="20% - Accent4" xfId="10" xr:uid="{00000000-0005-0000-0000-000009000000}"/>
    <cellStyle name="20% - Accent4 2" xfId="11" xr:uid="{00000000-0005-0000-0000-00000A000000}"/>
    <cellStyle name="20% - Accent4 3" xfId="12" xr:uid="{00000000-0005-0000-0000-00000B000000}"/>
    <cellStyle name="20% - Accent5" xfId="13" xr:uid="{00000000-0005-0000-0000-00000C000000}"/>
    <cellStyle name="20% - Accent5 2" xfId="14" xr:uid="{00000000-0005-0000-0000-00000D000000}"/>
    <cellStyle name="20% - Accent5 3" xfId="15" xr:uid="{00000000-0005-0000-0000-00000E000000}"/>
    <cellStyle name="20% - Accent6" xfId="16" xr:uid="{00000000-0005-0000-0000-00000F000000}"/>
    <cellStyle name="20% - Accent6 2" xfId="17" xr:uid="{00000000-0005-0000-0000-000010000000}"/>
    <cellStyle name="20% - Accent6 3" xfId="18" xr:uid="{00000000-0005-0000-0000-000011000000}"/>
    <cellStyle name="2-decimales" xfId="19" xr:uid="{00000000-0005-0000-0000-000012000000}"/>
    <cellStyle name="40% - Accent1" xfId="20" xr:uid="{00000000-0005-0000-0000-000013000000}"/>
    <cellStyle name="40% - Accent1 2" xfId="21" xr:uid="{00000000-0005-0000-0000-000014000000}"/>
    <cellStyle name="40% - Accent1 3" xfId="22" xr:uid="{00000000-0005-0000-0000-000015000000}"/>
    <cellStyle name="40% - Accent2" xfId="23" xr:uid="{00000000-0005-0000-0000-000016000000}"/>
    <cellStyle name="40% - Accent2 2" xfId="24" xr:uid="{00000000-0005-0000-0000-000017000000}"/>
    <cellStyle name="40% - Accent2 3" xfId="25" xr:uid="{00000000-0005-0000-0000-000018000000}"/>
    <cellStyle name="40% - Accent3" xfId="26" xr:uid="{00000000-0005-0000-0000-000019000000}"/>
    <cellStyle name="40% - Accent3 2" xfId="27" xr:uid="{00000000-0005-0000-0000-00001A000000}"/>
    <cellStyle name="40% - Accent3 3" xfId="28" xr:uid="{00000000-0005-0000-0000-00001B000000}"/>
    <cellStyle name="40% - Accent4" xfId="29" xr:uid="{00000000-0005-0000-0000-00001C000000}"/>
    <cellStyle name="40% - Accent4 2" xfId="30" xr:uid="{00000000-0005-0000-0000-00001D000000}"/>
    <cellStyle name="40% - Accent4 3" xfId="31" xr:uid="{00000000-0005-0000-0000-00001E000000}"/>
    <cellStyle name="40% - Accent5" xfId="32" xr:uid="{00000000-0005-0000-0000-00001F000000}"/>
    <cellStyle name="40% - Accent5 2" xfId="33" xr:uid="{00000000-0005-0000-0000-000020000000}"/>
    <cellStyle name="40% - Accent5 3" xfId="34" xr:uid="{00000000-0005-0000-0000-000021000000}"/>
    <cellStyle name="40% - Accent6" xfId="35" xr:uid="{00000000-0005-0000-0000-000022000000}"/>
    <cellStyle name="40% - Accent6 2" xfId="36" xr:uid="{00000000-0005-0000-0000-000023000000}"/>
    <cellStyle name="40% - Accent6 3" xfId="37" xr:uid="{00000000-0005-0000-0000-000024000000}"/>
    <cellStyle name="60% - Accent1" xfId="38" xr:uid="{00000000-0005-0000-0000-000025000000}"/>
    <cellStyle name="60% - Accent2" xfId="39" xr:uid="{00000000-0005-0000-0000-000026000000}"/>
    <cellStyle name="60% - Accent3" xfId="40" xr:uid="{00000000-0005-0000-0000-000027000000}"/>
    <cellStyle name="60% - Accent4" xfId="41" xr:uid="{00000000-0005-0000-0000-000028000000}"/>
    <cellStyle name="60% - Accent5" xfId="42" xr:uid="{00000000-0005-0000-0000-000029000000}"/>
    <cellStyle name="60% - Accent6" xfId="43" xr:uid="{00000000-0005-0000-0000-00002A000000}"/>
    <cellStyle name="Accent1" xfId="44" xr:uid="{00000000-0005-0000-0000-00002B000000}"/>
    <cellStyle name="Accent2" xfId="45" xr:uid="{00000000-0005-0000-0000-00002C000000}"/>
    <cellStyle name="Accent3" xfId="46" xr:uid="{00000000-0005-0000-0000-00002D000000}"/>
    <cellStyle name="Accent4" xfId="47" xr:uid="{00000000-0005-0000-0000-00002E000000}"/>
    <cellStyle name="Accent5" xfId="48" xr:uid="{00000000-0005-0000-0000-00002F000000}"/>
    <cellStyle name="Accent6" xfId="49" xr:uid="{00000000-0005-0000-0000-000030000000}"/>
    <cellStyle name="Bad" xfId="50" xr:uid="{00000000-0005-0000-0000-000031000000}"/>
    <cellStyle name="Calculation" xfId="51" xr:uid="{00000000-0005-0000-0000-000032000000}"/>
    <cellStyle name="Check Cell" xfId="52" xr:uid="{00000000-0005-0000-0000-000033000000}"/>
    <cellStyle name="Comma0" xfId="53" xr:uid="{00000000-0005-0000-0000-000034000000}"/>
    <cellStyle name="Currency [0]_APU" xfId="54" xr:uid="{00000000-0005-0000-0000-000035000000}"/>
    <cellStyle name="Currency_APU" xfId="55" xr:uid="{00000000-0005-0000-0000-000036000000}"/>
    <cellStyle name="Currency0" xfId="56" xr:uid="{00000000-0005-0000-0000-000037000000}"/>
    <cellStyle name="Date" xfId="57" xr:uid="{00000000-0005-0000-0000-000038000000}"/>
    <cellStyle name="ENTERO" xfId="58" xr:uid="{00000000-0005-0000-0000-000039000000}"/>
    <cellStyle name="Euro" xfId="59" xr:uid="{00000000-0005-0000-0000-00003A000000}"/>
    <cellStyle name="Euro 2" xfId="60" xr:uid="{00000000-0005-0000-0000-00003B000000}"/>
    <cellStyle name="Euro_28+0300-4504" xfId="61" xr:uid="{00000000-0005-0000-0000-00003C000000}"/>
    <cellStyle name="Explanatory Text" xfId="62" xr:uid="{00000000-0005-0000-0000-00003D000000}"/>
    <cellStyle name="F2" xfId="63" xr:uid="{00000000-0005-0000-0000-00003E000000}"/>
    <cellStyle name="F3" xfId="64" xr:uid="{00000000-0005-0000-0000-00003F000000}"/>
    <cellStyle name="F4" xfId="65" xr:uid="{00000000-0005-0000-0000-000040000000}"/>
    <cellStyle name="F5" xfId="66" xr:uid="{00000000-0005-0000-0000-000041000000}"/>
    <cellStyle name="F6" xfId="67" xr:uid="{00000000-0005-0000-0000-000042000000}"/>
    <cellStyle name="F7" xfId="68" xr:uid="{00000000-0005-0000-0000-000043000000}"/>
    <cellStyle name="F8" xfId="69" xr:uid="{00000000-0005-0000-0000-000044000000}"/>
    <cellStyle name="Fixed" xfId="70" xr:uid="{00000000-0005-0000-0000-000045000000}"/>
    <cellStyle name="Good" xfId="71" xr:uid="{00000000-0005-0000-0000-000046000000}"/>
    <cellStyle name="GRADOSMINSEG" xfId="72" xr:uid="{00000000-0005-0000-0000-000047000000}"/>
    <cellStyle name="Heading 1" xfId="73" xr:uid="{00000000-0005-0000-0000-000048000000}"/>
    <cellStyle name="Heading 2" xfId="74" xr:uid="{00000000-0005-0000-0000-000049000000}"/>
    <cellStyle name="Heading 3" xfId="75" xr:uid="{00000000-0005-0000-0000-00004A000000}"/>
    <cellStyle name="Heading 4" xfId="76" xr:uid="{00000000-0005-0000-0000-00004B000000}"/>
    <cellStyle name="Hipervínculo 2" xfId="77" xr:uid="{00000000-0005-0000-0000-00004C000000}"/>
    <cellStyle name="Hipervínculo 2 2" xfId="78" xr:uid="{00000000-0005-0000-0000-00004D000000}"/>
    <cellStyle name="Hipervínculo 3" xfId="79" xr:uid="{00000000-0005-0000-0000-00004E000000}"/>
    <cellStyle name="Hipervínculo 4" xfId="80" xr:uid="{00000000-0005-0000-0000-00004F000000}"/>
    <cellStyle name="Hyperlink_28+0300-4504" xfId="81" xr:uid="{00000000-0005-0000-0000-000050000000}"/>
    <cellStyle name="Input" xfId="82" xr:uid="{00000000-0005-0000-0000-000051000000}"/>
    <cellStyle name="Linked Cell" xfId="83" xr:uid="{00000000-0005-0000-0000-000052000000}"/>
    <cellStyle name="Millares" xfId="84" builtinId="3"/>
    <cellStyle name="Millares [0]" xfId="85" builtinId="6"/>
    <cellStyle name="Millares [0] 2" xfId="86" xr:uid="{00000000-0005-0000-0000-000055000000}"/>
    <cellStyle name="Millares [0] 2 2" xfId="87" xr:uid="{00000000-0005-0000-0000-000056000000}"/>
    <cellStyle name="Millares [0] 2 3" xfId="88" xr:uid="{00000000-0005-0000-0000-000057000000}"/>
    <cellStyle name="Millares 10" xfId="89" xr:uid="{00000000-0005-0000-0000-000058000000}"/>
    <cellStyle name="Millares 11" xfId="90" xr:uid="{00000000-0005-0000-0000-000059000000}"/>
    <cellStyle name="Millares 12" xfId="91" xr:uid="{00000000-0005-0000-0000-00005A000000}"/>
    <cellStyle name="Millares 13" xfId="92" xr:uid="{00000000-0005-0000-0000-00005B000000}"/>
    <cellStyle name="Millares 2" xfId="93" xr:uid="{00000000-0005-0000-0000-00005C000000}"/>
    <cellStyle name="Millares 2 2" xfId="94" xr:uid="{00000000-0005-0000-0000-00005D000000}"/>
    <cellStyle name="Millares 2 2 2" xfId="95" xr:uid="{00000000-0005-0000-0000-00005E000000}"/>
    <cellStyle name="Millares 2 2 3" xfId="96" xr:uid="{00000000-0005-0000-0000-00005F000000}"/>
    <cellStyle name="Millares 2 2 4" xfId="97" xr:uid="{00000000-0005-0000-0000-000060000000}"/>
    <cellStyle name="Millares 2 3" xfId="98" xr:uid="{00000000-0005-0000-0000-000061000000}"/>
    <cellStyle name="Millares 2_001_PO_INTERV_Proy_MOJARRAS_POPAYAN_v01npareja" xfId="99" xr:uid="{00000000-0005-0000-0000-000062000000}"/>
    <cellStyle name="Millares 3" xfId="100" xr:uid="{00000000-0005-0000-0000-000063000000}"/>
    <cellStyle name="Millares 3 2" xfId="101" xr:uid="{00000000-0005-0000-0000-000064000000}"/>
    <cellStyle name="Millares 3 3" xfId="215" xr:uid="{00000000-0005-0000-0000-000065000000}"/>
    <cellStyle name="Millares 4" xfId="102" xr:uid="{00000000-0005-0000-0000-000066000000}"/>
    <cellStyle name="Millares 4 2" xfId="103" xr:uid="{00000000-0005-0000-0000-000067000000}"/>
    <cellStyle name="Millares 4 2 2" xfId="104" xr:uid="{00000000-0005-0000-0000-000068000000}"/>
    <cellStyle name="Millares 4 2 3" xfId="105" xr:uid="{00000000-0005-0000-0000-000069000000}"/>
    <cellStyle name="Millares 5" xfId="106" xr:uid="{00000000-0005-0000-0000-00006A000000}"/>
    <cellStyle name="Millares 5 2" xfId="107" xr:uid="{00000000-0005-0000-0000-00006B000000}"/>
    <cellStyle name="Millares 5 3" xfId="108" xr:uid="{00000000-0005-0000-0000-00006C000000}"/>
    <cellStyle name="Millares 6" xfId="109" xr:uid="{00000000-0005-0000-0000-00006D000000}"/>
    <cellStyle name="Millares 7" xfId="110" xr:uid="{00000000-0005-0000-0000-00006E000000}"/>
    <cellStyle name="Millares 8" xfId="111" xr:uid="{00000000-0005-0000-0000-00006F000000}"/>
    <cellStyle name="Millares 9" xfId="112" xr:uid="{00000000-0005-0000-0000-000070000000}"/>
    <cellStyle name="Moneda [0]" xfId="113" builtinId="7"/>
    <cellStyle name="Moneda [0] 2" xfId="114" xr:uid="{00000000-0005-0000-0000-000072000000}"/>
    <cellStyle name="Moneda [0] 3" xfId="214" xr:uid="{00000000-0005-0000-0000-000073000000}"/>
    <cellStyle name="Moneda [2]" xfId="115" xr:uid="{00000000-0005-0000-0000-000074000000}"/>
    <cellStyle name="Moneda 2" xfId="116" xr:uid="{00000000-0005-0000-0000-000075000000}"/>
    <cellStyle name="Moneda 2 2" xfId="117" xr:uid="{00000000-0005-0000-0000-000076000000}"/>
    <cellStyle name="Moneda 2 2 2" xfId="118" xr:uid="{00000000-0005-0000-0000-000077000000}"/>
    <cellStyle name="Moneda 2 3" xfId="119" xr:uid="{00000000-0005-0000-0000-000078000000}"/>
    <cellStyle name="Moneda 2 4" xfId="120" xr:uid="{00000000-0005-0000-0000-000079000000}"/>
    <cellStyle name="Moneda 2 4 2" xfId="121" xr:uid="{00000000-0005-0000-0000-00007A000000}"/>
    <cellStyle name="Moneda 2 4 3" xfId="122" xr:uid="{00000000-0005-0000-0000-00007B000000}"/>
    <cellStyle name="Moneda 2 4 4" xfId="123" xr:uid="{00000000-0005-0000-0000-00007C000000}"/>
    <cellStyle name="Moneda 2 4 5" xfId="124" xr:uid="{00000000-0005-0000-0000-00007D000000}"/>
    <cellStyle name="Moneda 2_28+0300-4504" xfId="125" xr:uid="{00000000-0005-0000-0000-00007E000000}"/>
    <cellStyle name="Moneda 3" xfId="126" xr:uid="{00000000-0005-0000-0000-00007F000000}"/>
    <cellStyle name="Moneda 3 2" xfId="127" xr:uid="{00000000-0005-0000-0000-000080000000}"/>
    <cellStyle name="Moneda 3 2 2" xfId="128" xr:uid="{00000000-0005-0000-0000-000081000000}"/>
    <cellStyle name="Moneda 3 3" xfId="129" xr:uid="{00000000-0005-0000-0000-000082000000}"/>
    <cellStyle name="Moneda 3 3 2" xfId="130" xr:uid="{00000000-0005-0000-0000-000083000000}"/>
    <cellStyle name="Moneda 3 3 3" xfId="131" xr:uid="{00000000-0005-0000-0000-000084000000}"/>
    <cellStyle name="Moneda 3 3 4" xfId="132" xr:uid="{00000000-0005-0000-0000-000085000000}"/>
    <cellStyle name="Moneda 3 3 5" xfId="133" xr:uid="{00000000-0005-0000-0000-000086000000}"/>
    <cellStyle name="Moneda 3 4" xfId="134" xr:uid="{00000000-0005-0000-0000-000087000000}"/>
    <cellStyle name="Moneda 3 4 2" xfId="135" xr:uid="{00000000-0005-0000-0000-000088000000}"/>
    <cellStyle name="Moneda 3 5" xfId="136" xr:uid="{00000000-0005-0000-0000-000089000000}"/>
    <cellStyle name="Moneda 3 6" xfId="213" xr:uid="{00000000-0005-0000-0000-00008A000000}"/>
    <cellStyle name="Moneda 3_APU-DEFINITIVO AMV G2 THUI" xfId="137" xr:uid="{00000000-0005-0000-0000-00008B000000}"/>
    <cellStyle name="Moneda 4" xfId="138" xr:uid="{00000000-0005-0000-0000-00008C000000}"/>
    <cellStyle name="Moneda 4 2" xfId="139" xr:uid="{00000000-0005-0000-0000-00008D000000}"/>
    <cellStyle name="Moneda 4 2 2" xfId="140" xr:uid="{00000000-0005-0000-0000-00008E000000}"/>
    <cellStyle name="Moneda 4 2 2 2" xfId="141" xr:uid="{00000000-0005-0000-0000-00008F000000}"/>
    <cellStyle name="Moneda 4 2 2 3" xfId="142" xr:uid="{00000000-0005-0000-0000-000090000000}"/>
    <cellStyle name="Moneda 4 2 3" xfId="143" xr:uid="{00000000-0005-0000-0000-000091000000}"/>
    <cellStyle name="Moneda 4 2 4" xfId="144" xr:uid="{00000000-0005-0000-0000-000092000000}"/>
    <cellStyle name="Moneda 4 3" xfId="145" xr:uid="{00000000-0005-0000-0000-000093000000}"/>
    <cellStyle name="Moneda 5" xfId="146" xr:uid="{00000000-0005-0000-0000-000094000000}"/>
    <cellStyle name="Moneda 5 2" xfId="147" xr:uid="{00000000-0005-0000-0000-000095000000}"/>
    <cellStyle name="Moneda 5 2 2" xfId="148" xr:uid="{00000000-0005-0000-0000-000096000000}"/>
    <cellStyle name="Moneda 5 2 3" xfId="149" xr:uid="{00000000-0005-0000-0000-000097000000}"/>
    <cellStyle name="Moneda 5 2 4" xfId="150" xr:uid="{00000000-0005-0000-0000-000098000000}"/>
    <cellStyle name="Moneda 5 2 5" xfId="151" xr:uid="{00000000-0005-0000-0000-000099000000}"/>
    <cellStyle name="Moneda 6" xfId="152" xr:uid="{00000000-0005-0000-0000-00009A000000}"/>
    <cellStyle name="Normal" xfId="0" builtinId="0"/>
    <cellStyle name="Normal 10" xfId="153" xr:uid="{00000000-0005-0000-0000-00009C000000}"/>
    <cellStyle name="Normal 11" xfId="154" xr:uid="{00000000-0005-0000-0000-00009D000000}"/>
    <cellStyle name="Normal 12" xfId="155" xr:uid="{00000000-0005-0000-0000-00009E000000}"/>
    <cellStyle name="Normal 12 2" xfId="156" xr:uid="{00000000-0005-0000-0000-00009F000000}"/>
    <cellStyle name="Normal 12 2 2" xfId="211" xr:uid="{00000000-0005-0000-0000-0000A0000000}"/>
    <cellStyle name="Normal 13" xfId="157" xr:uid="{00000000-0005-0000-0000-0000A1000000}"/>
    <cellStyle name="Normal 2" xfId="158" xr:uid="{00000000-0005-0000-0000-0000A2000000}"/>
    <cellStyle name="Normal 2 10" xfId="159" xr:uid="{00000000-0005-0000-0000-0000A3000000}"/>
    <cellStyle name="Normal 2 2" xfId="160" xr:uid="{00000000-0005-0000-0000-0000A4000000}"/>
    <cellStyle name="Normal 2 3" xfId="161" xr:uid="{00000000-0005-0000-0000-0000A5000000}"/>
    <cellStyle name="Normal 2 3 2" xfId="162" xr:uid="{00000000-0005-0000-0000-0000A6000000}"/>
    <cellStyle name="Normal 2 3_2010 APU GRUPO No. 4 OK" xfId="163" xr:uid="{00000000-0005-0000-0000-0000A7000000}"/>
    <cellStyle name="Normal 2 4" xfId="164" xr:uid="{00000000-0005-0000-0000-0000A8000000}"/>
    <cellStyle name="Normal 2 5" xfId="212" xr:uid="{00000000-0005-0000-0000-0000A9000000}"/>
    <cellStyle name="Normal 2_2010 APU GRUPO No. 4 OK" xfId="165" xr:uid="{00000000-0005-0000-0000-0000AA000000}"/>
    <cellStyle name="Normal 3" xfId="166" xr:uid="{00000000-0005-0000-0000-0000AB000000}"/>
    <cellStyle name="Normal 3 11" xfId="167" xr:uid="{00000000-0005-0000-0000-0000AC000000}"/>
    <cellStyle name="Normal 3 11 2" xfId="168" xr:uid="{00000000-0005-0000-0000-0000AD000000}"/>
    <cellStyle name="Normal 3 2" xfId="169" xr:uid="{00000000-0005-0000-0000-0000AE000000}"/>
    <cellStyle name="Normal 3 3" xfId="170" xr:uid="{00000000-0005-0000-0000-0000AF000000}"/>
    <cellStyle name="Normal 4" xfId="171" xr:uid="{00000000-0005-0000-0000-0000B0000000}"/>
    <cellStyle name="Normal 4 2" xfId="172" xr:uid="{00000000-0005-0000-0000-0000B1000000}"/>
    <cellStyle name="Normal 4_2010 APU GRUPO No. 4 OK" xfId="173" xr:uid="{00000000-0005-0000-0000-0000B2000000}"/>
    <cellStyle name="Normal 5" xfId="174" xr:uid="{00000000-0005-0000-0000-0000B3000000}"/>
    <cellStyle name="Normal 5 2" xfId="175" xr:uid="{00000000-0005-0000-0000-0000B4000000}"/>
    <cellStyle name="Normal 6" xfId="176" xr:uid="{00000000-0005-0000-0000-0000B5000000}"/>
    <cellStyle name="Normal 6 2" xfId="177" xr:uid="{00000000-0005-0000-0000-0000B6000000}"/>
    <cellStyle name="Normal 6 3" xfId="178" xr:uid="{00000000-0005-0000-0000-0000B7000000}"/>
    <cellStyle name="Normal 6 3 2" xfId="179" xr:uid="{00000000-0005-0000-0000-0000B8000000}"/>
    <cellStyle name="Normal 6 3 3" xfId="180" xr:uid="{00000000-0005-0000-0000-0000B9000000}"/>
    <cellStyle name="Normal 6_APU+SE%c3%91AL..(1)" xfId="181" xr:uid="{00000000-0005-0000-0000-0000BA000000}"/>
    <cellStyle name="Normal 7" xfId="182" xr:uid="{00000000-0005-0000-0000-0000BB000000}"/>
    <cellStyle name="Normal 7 2" xfId="183" xr:uid="{00000000-0005-0000-0000-0000BC000000}"/>
    <cellStyle name="Normal 7 2 2" xfId="184" xr:uid="{00000000-0005-0000-0000-0000BD000000}"/>
    <cellStyle name="Normal 8" xfId="185" xr:uid="{00000000-0005-0000-0000-0000BE000000}"/>
    <cellStyle name="Normal 9" xfId="186" xr:uid="{00000000-0005-0000-0000-0000BF000000}"/>
    <cellStyle name="Normal_ESTABLECIMIENTO Y MANTENIMIENTO 2" xfId="216" xr:uid="{00000000-0005-0000-0000-0000C0000000}"/>
    <cellStyle name="Note" xfId="187" xr:uid="{00000000-0005-0000-0000-0000C1000000}"/>
    <cellStyle name="Note 2" xfId="188" xr:uid="{00000000-0005-0000-0000-0000C2000000}"/>
    <cellStyle name="Note 3" xfId="189" xr:uid="{00000000-0005-0000-0000-0000C3000000}"/>
    <cellStyle name="Output" xfId="190" xr:uid="{00000000-0005-0000-0000-0000C4000000}"/>
    <cellStyle name="Percent_FLORENCI" xfId="191" xr:uid="{00000000-0005-0000-0000-0000C5000000}"/>
    <cellStyle name="Porcentaje" xfId="192" builtinId="5"/>
    <cellStyle name="Porcentaje 2" xfId="193" xr:uid="{00000000-0005-0000-0000-0000C7000000}"/>
    <cellStyle name="Porcentaje 2 2" xfId="194" xr:uid="{00000000-0005-0000-0000-0000C8000000}"/>
    <cellStyle name="Porcentual 2" xfId="195" xr:uid="{00000000-0005-0000-0000-0000C9000000}"/>
    <cellStyle name="Porcentual 2 2" xfId="196" xr:uid="{00000000-0005-0000-0000-0000CA000000}"/>
    <cellStyle name="Porcentual 2 3" xfId="197" xr:uid="{00000000-0005-0000-0000-0000CB000000}"/>
    <cellStyle name="Porcentual 2 3 2" xfId="198" xr:uid="{00000000-0005-0000-0000-0000CC000000}"/>
    <cellStyle name="Porcentual 2 4" xfId="199" xr:uid="{00000000-0005-0000-0000-0000CD000000}"/>
    <cellStyle name="Porcentual 3" xfId="200" xr:uid="{00000000-0005-0000-0000-0000CE000000}"/>
    <cellStyle name="Porcentual 3 2" xfId="201" xr:uid="{00000000-0005-0000-0000-0000CF000000}"/>
    <cellStyle name="Porcentual 3 3" xfId="202" xr:uid="{00000000-0005-0000-0000-0000D0000000}"/>
    <cellStyle name="Porcentual 4" xfId="203" xr:uid="{00000000-0005-0000-0000-0000D1000000}"/>
    <cellStyle name="Porcentual 4 2" xfId="204" xr:uid="{00000000-0005-0000-0000-0000D2000000}"/>
    <cellStyle name="Porcentual 5" xfId="205" xr:uid="{00000000-0005-0000-0000-0000D3000000}"/>
    <cellStyle name="Porcentual 6" xfId="206" xr:uid="{00000000-0005-0000-0000-0000D4000000}"/>
    <cellStyle name="Porcentual 7" xfId="207" xr:uid="{00000000-0005-0000-0000-0000D5000000}"/>
    <cellStyle name="Title" xfId="208" xr:uid="{00000000-0005-0000-0000-0000D6000000}"/>
    <cellStyle name="TITULO" xfId="209" xr:uid="{00000000-0005-0000-0000-0000D7000000}"/>
    <cellStyle name="Warning Text" xfId="210" xr:uid="{00000000-0005-0000-0000-0000D8000000}"/>
  </cellStyles>
  <dxfs count="13">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Listas"/>
      <sheetName val="Excavación Mat. Común Estacione"/>
      <sheetName val="Demolición Pavimento"/>
      <sheetName val="Insum"/>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A1:HC68"/>
  <sheetViews>
    <sheetView zoomScale="90" zoomScaleNormal="90" zoomScaleSheetLayoutView="90" workbookViewId="0">
      <selection activeCell="A6" sqref="A6:F6"/>
    </sheetView>
  </sheetViews>
  <sheetFormatPr baseColWidth="10" defaultColWidth="12.5703125" defaultRowHeight="16.5" x14ac:dyDescent="0.3"/>
  <cols>
    <col min="1" max="1" width="8.140625" style="6" customWidth="1"/>
    <col min="2" max="2" width="16.140625" style="6" customWidth="1"/>
    <col min="3" max="4" width="12.5703125" style="6"/>
    <col min="5" max="5" width="47.28515625" style="6" customWidth="1"/>
    <col min="6" max="6" width="16.5703125" style="6" customWidth="1"/>
    <col min="7" max="7" width="17" style="6" customWidth="1"/>
    <col min="8" max="8" width="17.7109375" style="6" customWidth="1"/>
    <col min="9" max="211" width="11.5703125" style="4" customWidth="1"/>
    <col min="212" max="16384" width="12.5703125" style="6"/>
  </cols>
  <sheetData>
    <row r="1" spans="1:211" ht="16.5" customHeight="1" x14ac:dyDescent="0.3">
      <c r="B1" s="542"/>
      <c r="C1" s="542"/>
      <c r="D1" s="542"/>
      <c r="E1" s="542"/>
      <c r="F1" s="542"/>
      <c r="G1" s="542"/>
      <c r="H1" s="542"/>
    </row>
    <row r="2" spans="1:211" ht="50.1" customHeight="1" thickBot="1" x14ac:dyDescent="0.35">
      <c r="B2" s="543"/>
      <c r="C2" s="543"/>
      <c r="D2" s="543"/>
      <c r="E2" s="543"/>
      <c r="F2" s="543"/>
      <c r="G2" s="543"/>
      <c r="H2" s="543"/>
    </row>
    <row r="3" spans="1:211" ht="33" customHeight="1" thickBot="1" x14ac:dyDescent="0.35">
      <c r="A3" s="281" t="s">
        <v>266</v>
      </c>
      <c r="B3" s="281" t="s">
        <v>207</v>
      </c>
      <c r="C3" s="282" t="s">
        <v>208</v>
      </c>
      <c r="D3" s="282" t="s">
        <v>210</v>
      </c>
      <c r="E3" s="282" t="s">
        <v>209</v>
      </c>
      <c r="F3" s="283" t="s">
        <v>263</v>
      </c>
      <c r="G3" s="284" t="s">
        <v>264</v>
      </c>
      <c r="H3" s="285" t="s">
        <v>265</v>
      </c>
    </row>
    <row r="4" spans="1:211" s="273" customFormat="1" ht="30" customHeight="1" x14ac:dyDescent="0.3">
      <c r="A4" s="308">
        <v>1</v>
      </c>
      <c r="B4" s="309" t="s">
        <v>270</v>
      </c>
      <c r="C4" s="315" t="s">
        <v>272</v>
      </c>
      <c r="D4" s="329" t="s">
        <v>273</v>
      </c>
      <c r="E4" s="330" t="s">
        <v>290</v>
      </c>
      <c r="F4" s="317">
        <v>610000000</v>
      </c>
      <c r="G4" s="331">
        <v>200000000</v>
      </c>
      <c r="H4" s="327">
        <f>F4+G4</f>
        <v>810000000</v>
      </c>
    </row>
    <row r="5" spans="1:211" s="273" customFormat="1" ht="30" customHeight="1" x14ac:dyDescent="0.3">
      <c r="A5" s="332">
        <f>A4+1</f>
        <v>2</v>
      </c>
      <c r="B5" s="314" t="s">
        <v>270</v>
      </c>
      <c r="C5" s="318" t="s">
        <v>274</v>
      </c>
      <c r="D5" s="321" t="s">
        <v>275</v>
      </c>
      <c r="E5" s="319" t="s">
        <v>291</v>
      </c>
      <c r="F5" s="322">
        <v>690000000</v>
      </c>
      <c r="G5" s="322"/>
      <c r="H5" s="328">
        <f>F5+G5</f>
        <v>690000000</v>
      </c>
    </row>
    <row r="6" spans="1:211" s="273" customFormat="1" ht="30" customHeight="1" x14ac:dyDescent="0.3">
      <c r="A6" s="332">
        <f t="shared" ref="A6:A12" si="0">A5+1</f>
        <v>3</v>
      </c>
      <c r="B6" s="314" t="s">
        <v>270</v>
      </c>
      <c r="C6" s="318" t="s">
        <v>276</v>
      </c>
      <c r="D6" s="321" t="s">
        <v>277</v>
      </c>
      <c r="E6" s="319" t="s">
        <v>292</v>
      </c>
      <c r="F6" s="322">
        <v>720000000</v>
      </c>
      <c r="G6" s="322">
        <v>100000000</v>
      </c>
      <c r="H6" s="328">
        <f t="shared" ref="H6:H12" si="1">F6+G6</f>
        <v>820000000</v>
      </c>
    </row>
    <row r="7" spans="1:211" s="273" customFormat="1" ht="30" customHeight="1" x14ac:dyDescent="0.3">
      <c r="A7" s="332">
        <f t="shared" si="0"/>
        <v>4</v>
      </c>
      <c r="B7" s="314" t="s">
        <v>270</v>
      </c>
      <c r="C7" s="318" t="s">
        <v>278</v>
      </c>
      <c r="D7" s="321" t="s">
        <v>279</v>
      </c>
      <c r="E7" s="319" t="s">
        <v>328</v>
      </c>
      <c r="F7" s="322">
        <v>1000000000</v>
      </c>
      <c r="G7" s="322">
        <v>250000000</v>
      </c>
      <c r="H7" s="328">
        <f t="shared" si="1"/>
        <v>1250000000</v>
      </c>
    </row>
    <row r="8" spans="1:211" s="273" customFormat="1" ht="30" customHeight="1" x14ac:dyDescent="0.3">
      <c r="A8" s="332">
        <f t="shared" si="0"/>
        <v>5</v>
      </c>
      <c r="B8" s="314" t="s">
        <v>270</v>
      </c>
      <c r="C8" s="318" t="s">
        <v>280</v>
      </c>
      <c r="D8" s="321" t="s">
        <v>281</v>
      </c>
      <c r="E8" s="319" t="s">
        <v>293</v>
      </c>
      <c r="F8" s="322">
        <v>760000000</v>
      </c>
      <c r="G8" s="322"/>
      <c r="H8" s="328">
        <f t="shared" si="1"/>
        <v>760000000</v>
      </c>
    </row>
    <row r="9" spans="1:211" s="273" customFormat="1" ht="30" customHeight="1" x14ac:dyDescent="0.3">
      <c r="A9" s="332">
        <f t="shared" si="0"/>
        <v>6</v>
      </c>
      <c r="B9" s="314" t="s">
        <v>270</v>
      </c>
      <c r="C9" s="318" t="s">
        <v>282</v>
      </c>
      <c r="D9" s="321" t="s">
        <v>283</v>
      </c>
      <c r="E9" s="319" t="s">
        <v>294</v>
      </c>
      <c r="F9" s="322">
        <v>470000000</v>
      </c>
      <c r="G9" s="322"/>
      <c r="H9" s="328">
        <f t="shared" si="1"/>
        <v>470000000</v>
      </c>
    </row>
    <row r="10" spans="1:211" s="273" customFormat="1" ht="30" customHeight="1" x14ac:dyDescent="0.3">
      <c r="A10" s="332">
        <f t="shared" si="0"/>
        <v>7</v>
      </c>
      <c r="B10" s="314" t="s">
        <v>270</v>
      </c>
      <c r="C10" s="318" t="s">
        <v>284</v>
      </c>
      <c r="D10" s="321" t="s">
        <v>285</v>
      </c>
      <c r="E10" s="324" t="s">
        <v>295</v>
      </c>
      <c r="F10" s="322">
        <v>760000000</v>
      </c>
      <c r="G10" s="322">
        <v>22000000</v>
      </c>
      <c r="H10" s="328">
        <f t="shared" si="1"/>
        <v>782000000</v>
      </c>
    </row>
    <row r="11" spans="1:211" s="273" customFormat="1" ht="34.5" customHeight="1" x14ac:dyDescent="0.3">
      <c r="A11" s="332">
        <f t="shared" si="0"/>
        <v>8</v>
      </c>
      <c r="B11" s="314" t="s">
        <v>270</v>
      </c>
      <c r="C11" s="318" t="s">
        <v>286</v>
      </c>
      <c r="D11" s="321" t="s">
        <v>287</v>
      </c>
      <c r="E11" s="324" t="s">
        <v>296</v>
      </c>
      <c r="F11" s="322">
        <v>590000000</v>
      </c>
      <c r="G11" s="322">
        <v>250000000</v>
      </c>
      <c r="H11" s="328">
        <f t="shared" si="1"/>
        <v>840000000</v>
      </c>
    </row>
    <row r="12" spans="1:211" s="273" customFormat="1" ht="30" customHeight="1" x14ac:dyDescent="0.3">
      <c r="A12" s="332">
        <f t="shared" si="0"/>
        <v>9</v>
      </c>
      <c r="B12" s="314" t="s">
        <v>270</v>
      </c>
      <c r="C12" s="318" t="s">
        <v>288</v>
      </c>
      <c r="D12" s="321" t="s">
        <v>289</v>
      </c>
      <c r="E12" s="324" t="s">
        <v>297</v>
      </c>
      <c r="F12" s="322">
        <v>710000000</v>
      </c>
      <c r="G12" s="322">
        <v>20000000</v>
      </c>
      <c r="H12" s="328">
        <f t="shared" si="1"/>
        <v>730000000</v>
      </c>
    </row>
    <row r="13" spans="1:211" s="246" customFormat="1" ht="24" customHeight="1" thickBot="1" x14ac:dyDescent="0.35">
      <c r="A13" s="280"/>
      <c r="B13" s="286"/>
      <c r="C13" s="286"/>
      <c r="D13" s="286"/>
      <c r="E13" s="286"/>
      <c r="F13" s="333">
        <f>SUM(F4:F12)</f>
        <v>6310000000</v>
      </c>
      <c r="G13" s="333">
        <f>SUM(G4:G12)</f>
        <v>842000000</v>
      </c>
      <c r="H13" s="334">
        <f>SUM(H4:H12)</f>
        <v>7152000000</v>
      </c>
      <c r="I13" s="245"/>
      <c r="J13" s="245"/>
      <c r="K13" s="245"/>
      <c r="L13" s="245"/>
      <c r="M13" s="245"/>
      <c r="N13" s="245"/>
      <c r="O13" s="245"/>
      <c r="P13" s="245"/>
      <c r="Q13" s="245"/>
      <c r="R13" s="245"/>
      <c r="S13" s="245"/>
      <c r="T13" s="245"/>
      <c r="U13" s="245"/>
      <c r="V13" s="245"/>
      <c r="W13" s="245"/>
      <c r="X13" s="245"/>
      <c r="Y13" s="245"/>
      <c r="Z13" s="245"/>
      <c r="AA13" s="245"/>
      <c r="AB13" s="245"/>
      <c r="AC13" s="245"/>
      <c r="AD13" s="245"/>
      <c r="AE13" s="245"/>
      <c r="AF13" s="245"/>
      <c r="AG13" s="245"/>
      <c r="AH13" s="245"/>
      <c r="AI13" s="245"/>
      <c r="AJ13" s="245"/>
      <c r="AK13" s="245"/>
      <c r="AL13" s="245"/>
      <c r="AM13" s="245"/>
      <c r="AN13" s="245"/>
      <c r="AO13" s="245"/>
      <c r="AP13" s="245"/>
      <c r="AQ13" s="245"/>
      <c r="AR13" s="245"/>
      <c r="AS13" s="245"/>
      <c r="AT13" s="245"/>
      <c r="AU13" s="245"/>
      <c r="AV13" s="245"/>
      <c r="AW13" s="245"/>
      <c r="AX13" s="245"/>
      <c r="AY13" s="245"/>
      <c r="AZ13" s="245"/>
      <c r="BA13" s="245"/>
      <c r="BB13" s="245"/>
      <c r="BC13" s="245"/>
      <c r="BD13" s="245"/>
      <c r="BE13" s="245"/>
      <c r="BF13" s="245"/>
      <c r="BG13" s="245"/>
      <c r="BH13" s="245"/>
      <c r="BI13" s="245"/>
      <c r="BJ13" s="245"/>
      <c r="BK13" s="245"/>
      <c r="BL13" s="245"/>
      <c r="BM13" s="245"/>
      <c r="BN13" s="245"/>
      <c r="BO13" s="245"/>
      <c r="BP13" s="245"/>
      <c r="BQ13" s="245"/>
      <c r="BR13" s="245"/>
      <c r="BS13" s="245"/>
      <c r="BT13" s="245"/>
      <c r="BU13" s="245"/>
      <c r="BV13" s="245"/>
      <c r="BW13" s="245"/>
      <c r="BX13" s="245"/>
      <c r="BY13" s="245"/>
      <c r="BZ13" s="245"/>
      <c r="CA13" s="245"/>
      <c r="CB13" s="245"/>
      <c r="CC13" s="245"/>
      <c r="CD13" s="245"/>
      <c r="CE13" s="245"/>
      <c r="CF13" s="245"/>
      <c r="CG13" s="245"/>
      <c r="CH13" s="245"/>
      <c r="CI13" s="245"/>
      <c r="CJ13" s="245"/>
      <c r="CK13" s="245"/>
      <c r="CL13" s="245"/>
      <c r="CM13" s="245"/>
      <c r="CN13" s="245"/>
      <c r="CO13" s="245"/>
      <c r="CP13" s="245"/>
      <c r="CQ13" s="245"/>
      <c r="CR13" s="245"/>
      <c r="CS13" s="245"/>
      <c r="CT13" s="245"/>
      <c r="CU13" s="245"/>
      <c r="CV13" s="245"/>
      <c r="CW13" s="245"/>
      <c r="CX13" s="245"/>
      <c r="CY13" s="245"/>
      <c r="CZ13" s="245"/>
      <c r="DA13" s="245"/>
      <c r="DB13" s="245"/>
      <c r="DC13" s="245"/>
      <c r="DD13" s="245"/>
      <c r="DE13" s="245"/>
      <c r="DF13" s="245"/>
      <c r="DG13" s="245"/>
      <c r="DH13" s="245"/>
      <c r="DI13" s="245"/>
      <c r="DJ13" s="245"/>
      <c r="DK13" s="245"/>
      <c r="DL13" s="245"/>
      <c r="DM13" s="245"/>
      <c r="DN13" s="245"/>
      <c r="DO13" s="245"/>
      <c r="DP13" s="245"/>
      <c r="DQ13" s="245"/>
      <c r="DR13" s="245"/>
      <c r="DS13" s="245"/>
      <c r="DT13" s="245"/>
      <c r="DU13" s="245"/>
      <c r="DV13" s="245"/>
      <c r="DW13" s="245"/>
      <c r="DX13" s="245"/>
      <c r="DY13" s="245"/>
      <c r="DZ13" s="245"/>
      <c r="EA13" s="245"/>
      <c r="EB13" s="245"/>
      <c r="EC13" s="245"/>
      <c r="ED13" s="245"/>
      <c r="EE13" s="245"/>
      <c r="EF13" s="245"/>
      <c r="EG13" s="245"/>
      <c r="EH13" s="245"/>
      <c r="EI13" s="245"/>
      <c r="EJ13" s="245"/>
      <c r="EK13" s="245"/>
      <c r="EL13" s="245"/>
      <c r="EM13" s="245"/>
      <c r="EN13" s="245"/>
      <c r="EO13" s="245"/>
      <c r="EP13" s="245"/>
      <c r="EQ13" s="245"/>
      <c r="ER13" s="245"/>
      <c r="ES13" s="245"/>
      <c r="ET13" s="245"/>
      <c r="EU13" s="245"/>
      <c r="EV13" s="245"/>
      <c r="EW13" s="245"/>
      <c r="EX13" s="245"/>
      <c r="EY13" s="245"/>
      <c r="EZ13" s="245"/>
      <c r="FA13" s="245"/>
      <c r="FB13" s="245"/>
      <c r="FC13" s="245"/>
      <c r="FD13" s="245"/>
      <c r="FE13" s="245"/>
      <c r="FF13" s="245"/>
      <c r="FG13" s="245"/>
      <c r="FH13" s="245"/>
      <c r="FI13" s="245"/>
      <c r="FJ13" s="245"/>
      <c r="FK13" s="245"/>
      <c r="FL13" s="245"/>
      <c r="FM13" s="245"/>
      <c r="FN13" s="245"/>
      <c r="FO13" s="245"/>
      <c r="FP13" s="245"/>
      <c r="FQ13" s="245"/>
      <c r="FR13" s="245"/>
      <c r="FS13" s="245"/>
      <c r="FT13" s="245"/>
      <c r="FU13" s="245"/>
      <c r="FV13" s="245"/>
      <c r="FW13" s="245"/>
      <c r="FX13" s="245"/>
      <c r="FY13" s="245"/>
      <c r="FZ13" s="245"/>
      <c r="GA13" s="245"/>
      <c r="GB13" s="245"/>
      <c r="GC13" s="245"/>
      <c r="GD13" s="245"/>
      <c r="GE13" s="245"/>
      <c r="GF13" s="245"/>
      <c r="GG13" s="245"/>
      <c r="GH13" s="245"/>
      <c r="GI13" s="245"/>
      <c r="GJ13" s="245"/>
      <c r="GK13" s="245"/>
      <c r="GL13" s="245"/>
      <c r="GM13" s="245"/>
      <c r="GN13" s="245"/>
      <c r="GO13" s="245"/>
      <c r="GP13" s="245"/>
      <c r="GQ13" s="245"/>
      <c r="GR13" s="245"/>
      <c r="GS13" s="245"/>
      <c r="GT13" s="245"/>
      <c r="GU13" s="245"/>
      <c r="GV13" s="245"/>
      <c r="GW13" s="245"/>
      <c r="GX13" s="245"/>
      <c r="GY13" s="245"/>
      <c r="GZ13" s="245"/>
      <c r="HA13" s="245"/>
      <c r="HB13" s="245"/>
      <c r="HC13" s="245"/>
    </row>
    <row r="14" spans="1:211" s="5" customFormat="1" ht="20.100000000000001" customHeight="1" x14ac:dyDescent="0.3">
      <c r="B14" s="153"/>
      <c r="C14" s="153"/>
      <c r="D14" s="153"/>
      <c r="E14" s="153"/>
      <c r="F14" s="153"/>
      <c r="G14" s="153"/>
      <c r="H14" s="153"/>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row>
    <row r="15" spans="1:211" s="5" customFormat="1" ht="20.100000000000001" customHeight="1" x14ac:dyDescent="0.3">
      <c r="B15" s="154"/>
      <c r="C15" s="155"/>
      <c r="D15" s="155"/>
      <c r="E15" s="156"/>
      <c r="F15" s="156"/>
      <c r="G15" s="157"/>
      <c r="H15" s="157"/>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row>
    <row r="16" spans="1:211" s="5" customFormat="1" ht="20.100000000000001" customHeight="1" x14ac:dyDescent="0.3">
      <c r="B16" s="544"/>
      <c r="C16" s="544"/>
      <c r="D16" s="54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row>
    <row r="17" spans="2:211" s="5" customFormat="1" ht="20.100000000000001" customHeight="1" x14ac:dyDescent="0.3">
      <c r="F17" s="297"/>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row>
    <row r="18" spans="2:211" s="5" customFormat="1" ht="20.100000000000001" customHeight="1" x14ac:dyDescent="0.3">
      <c r="B18" s="545"/>
      <c r="C18" s="545"/>
      <c r="D18" s="545"/>
      <c r="E18" s="545"/>
      <c r="F18" s="545"/>
      <c r="G18" s="545"/>
      <c r="H18" s="545"/>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row>
    <row r="19" spans="2:211" s="5" customFormat="1" ht="67.5" customHeight="1" x14ac:dyDescent="0.3">
      <c r="B19" s="547"/>
      <c r="C19" s="547"/>
      <c r="D19" s="547"/>
      <c r="E19" s="547"/>
      <c r="F19" s="547"/>
      <c r="G19" s="547"/>
      <c r="H19" s="547"/>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row>
    <row r="20" spans="2:211" s="5" customFormat="1" ht="28.5" customHeight="1" x14ac:dyDescent="0.3">
      <c r="B20" s="545"/>
      <c r="C20" s="545"/>
      <c r="D20" s="545"/>
      <c r="E20" s="545"/>
      <c r="F20" s="545"/>
      <c r="G20" s="545"/>
      <c r="H20" s="54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row>
    <row r="21" spans="2:211" s="5" customFormat="1" ht="29.25" customHeight="1" x14ac:dyDescent="0.3">
      <c r="B21" s="545"/>
      <c r="C21" s="545"/>
      <c r="D21" s="545"/>
      <c r="E21" s="545"/>
      <c r="F21" s="545"/>
      <c r="G21" s="545"/>
      <c r="H21" s="54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row>
    <row r="22" spans="2:211" s="5" customFormat="1" ht="26.25" customHeight="1" x14ac:dyDescent="0.3">
      <c r="B22" s="545"/>
      <c r="C22" s="545"/>
      <c r="D22" s="545"/>
      <c r="E22" s="545"/>
      <c r="F22" s="545"/>
      <c r="G22" s="545"/>
      <c r="H22" s="54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row>
    <row r="23" spans="2:211" s="5" customFormat="1" ht="29.25" customHeight="1" x14ac:dyDescent="0.3">
      <c r="B23" s="547"/>
      <c r="C23" s="547"/>
      <c r="D23" s="547"/>
      <c r="E23" s="547"/>
      <c r="F23" s="547"/>
      <c r="G23" s="547"/>
      <c r="H23" s="547"/>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row>
    <row r="24" spans="2:211" s="5" customFormat="1" ht="25.5" customHeight="1" x14ac:dyDescent="0.3">
      <c r="B24" s="547"/>
      <c r="C24" s="547"/>
      <c r="D24" s="547"/>
      <c r="E24" s="547"/>
      <c r="F24" s="547"/>
      <c r="G24" s="547"/>
      <c r="H24" s="547"/>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row>
    <row r="25" spans="2:211" s="5" customForma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row>
    <row r="26" spans="2:211" s="5" customForma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row>
    <row r="27" spans="2:211" s="5" customFormat="1" ht="28.5" customHeight="1" x14ac:dyDescent="0.3">
      <c r="B27" s="546"/>
      <c r="C27" s="546"/>
      <c r="D27" s="546"/>
      <c r="E27" s="546"/>
      <c r="F27" s="546"/>
      <c r="G27" s="546"/>
      <c r="H27" s="546"/>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row>
    <row r="28" spans="2:211" s="5" customFormat="1" ht="20.100000000000001" customHeight="1" x14ac:dyDescent="0.3">
      <c r="B28" s="247"/>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row>
    <row r="29" spans="2:211" s="5" customFormat="1" ht="20.100000000000001"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row>
    <row r="30" spans="2:211"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row>
    <row r="31" spans="2:211"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row>
    <row r="32" spans="2:211" s="5" customFormat="1" ht="30"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row>
    <row r="33" spans="2:211" s="5" customFormat="1" ht="30"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row>
    <row r="34" spans="2:211"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row>
    <row r="35" spans="2:211" s="5" customFormat="1" ht="20.100000000000001"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row>
    <row r="36" spans="2:211" s="5" customFormat="1" ht="20.100000000000001"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row>
    <row r="37" spans="2:211"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row>
    <row r="38" spans="2:211"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row>
    <row r="39" spans="2:211" s="5" customFormat="1" ht="30"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row>
    <row r="40" spans="2:211" s="5" customFormat="1" ht="30"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row>
    <row r="41" spans="2:211" s="5" customFormat="1" ht="30" customHeight="1" x14ac:dyDescent="0.3">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row>
    <row r="42" spans="2:211" s="5" customFormat="1" ht="20.100000000000001" customHeigh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row>
    <row r="43" spans="2:211" s="5" customFormat="1" ht="20.100000000000001"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row>
    <row r="44" spans="2:211" s="5" customFormat="1" ht="20.100000000000001"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row>
    <row r="45" spans="2:211"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row>
    <row r="46" spans="2:211" s="5" customFormat="1" ht="20.100000000000001" customHeight="1" x14ac:dyDescent="0.3">
      <c r="B46" s="6"/>
      <c r="C46" s="6"/>
      <c r="D46" s="6"/>
      <c r="E46" s="6"/>
      <c r="F46" s="6"/>
      <c r="G46" s="6"/>
      <c r="H46" s="6"/>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row>
    <row r="47" spans="2:211" s="5" customFormat="1" x14ac:dyDescent="0.3">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row>
    <row r="48" spans="2:211" s="5" customFormat="1" ht="30" customHeight="1" x14ac:dyDescent="0.3">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row>
    <row r="49" spans="2:211" s="5" customFormat="1" ht="30" customHeight="1" x14ac:dyDescent="0.3">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row>
    <row r="50" spans="2:211" s="5" customFormat="1" ht="20.100000000000001" customHeight="1" x14ac:dyDescent="0.3">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row>
    <row r="51" spans="2:211" ht="30" customHeight="1" x14ac:dyDescent="0.3">
      <c r="B51" s="5"/>
      <c r="C51" s="5"/>
      <c r="D51" s="5"/>
      <c r="E51" s="5"/>
      <c r="F51" s="5"/>
      <c r="G51" s="5"/>
      <c r="H51" s="5"/>
    </row>
    <row r="52" spans="2:211" s="5" customFormat="1" ht="39.950000000000003" customHeight="1" x14ac:dyDescent="0.3">
      <c r="B52" s="1"/>
      <c r="C52" s="1"/>
      <c r="D52" s="1"/>
      <c r="E52" s="1"/>
      <c r="F52" s="1"/>
      <c r="G52" s="1"/>
      <c r="H52" s="1"/>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row>
    <row r="53" spans="2:211" s="5" customFormat="1" ht="20.100000000000001" customHeight="1" x14ac:dyDescent="0.3">
      <c r="B53" s="1"/>
      <c r="C53" s="1"/>
      <c r="D53" s="1"/>
      <c r="E53" s="1"/>
      <c r="F53" s="1"/>
      <c r="G53" s="1"/>
      <c r="H53" s="1"/>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row>
    <row r="54" spans="2:211" s="5" customFormat="1" ht="20.100000000000001" customHeight="1" x14ac:dyDescent="0.3">
      <c r="B54" s="1"/>
      <c r="C54" s="1"/>
      <c r="D54" s="1"/>
      <c r="E54" s="1"/>
      <c r="F54" s="1"/>
      <c r="G54" s="1"/>
      <c r="H54" s="1"/>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row>
    <row r="55" spans="2:211" s="5" customFormat="1" ht="20.100000000000001" customHeight="1" x14ac:dyDescent="0.3">
      <c r="B55" s="6"/>
      <c r="C55" s="6"/>
      <c r="D55" s="6"/>
      <c r="E55" s="6"/>
      <c r="F55" s="6"/>
      <c r="G55" s="6"/>
      <c r="H55" s="6"/>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row>
    <row r="56" spans="2:211" s="5" customFormat="1" ht="20.100000000000001" customHeight="1" x14ac:dyDescent="0.3">
      <c r="B56" s="6"/>
      <c r="C56" s="6"/>
      <c r="D56" s="6"/>
      <c r="E56" s="6"/>
      <c r="F56" s="6"/>
      <c r="G56" s="6"/>
      <c r="H56" s="6"/>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row>
    <row r="57" spans="2:211" s="1" customFormat="1" ht="20.100000000000001" customHeight="1" x14ac:dyDescent="0.3">
      <c r="B57" s="6"/>
      <c r="C57" s="6"/>
      <c r="D57" s="6"/>
      <c r="E57" s="6"/>
      <c r="F57" s="6"/>
      <c r="G57" s="6"/>
      <c r="H57" s="6"/>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row>
    <row r="58" spans="2:211" s="1" customFormat="1" ht="30" customHeight="1" x14ac:dyDescent="0.3">
      <c r="B58" s="6"/>
      <c r="C58" s="6"/>
      <c r="D58" s="6"/>
      <c r="E58" s="6"/>
      <c r="F58" s="6"/>
      <c r="G58" s="6"/>
      <c r="H58" s="6"/>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row>
    <row r="59" spans="2:211" s="1" customFormat="1" ht="20.100000000000001" customHeight="1" x14ac:dyDescent="0.3">
      <c r="B59" s="6"/>
      <c r="C59" s="6"/>
      <c r="D59" s="6"/>
      <c r="E59" s="6"/>
      <c r="F59" s="6"/>
      <c r="G59" s="6"/>
      <c r="H59" s="6"/>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row>
    <row r="60" spans="2:211" ht="39.950000000000003" customHeight="1" x14ac:dyDescent="0.3"/>
    <row r="61" spans="2:211" ht="39.950000000000003" customHeight="1" x14ac:dyDescent="0.3"/>
    <row r="62" spans="2:211" ht="35.1" customHeight="1" x14ac:dyDescent="0.3"/>
    <row r="63" spans="2:211" ht="21" customHeight="1" x14ac:dyDescent="0.3"/>
    <row r="64" spans="2:211" ht="21" customHeight="1" x14ac:dyDescent="0.3"/>
    <row r="65" spans="9:211" ht="16.5" customHeight="1" x14ac:dyDescent="0.3"/>
    <row r="66" spans="9:211" ht="15.75" x14ac:dyDescent="0.3">
      <c r="I66" s="152"/>
      <c r="J66" s="152"/>
      <c r="K66" s="152"/>
      <c r="L66" s="152"/>
      <c r="M66" s="152"/>
      <c r="N66" s="152"/>
      <c r="O66" s="152"/>
      <c r="P66" s="152"/>
      <c r="Q66" s="152"/>
      <c r="R66" s="152"/>
      <c r="S66" s="152"/>
      <c r="T66" s="152"/>
      <c r="U66" s="152"/>
      <c r="V66" s="152"/>
      <c r="W66" s="152"/>
      <c r="X66" s="152"/>
      <c r="Y66" s="152"/>
      <c r="Z66" s="152"/>
      <c r="AA66" s="152"/>
      <c r="AB66" s="152"/>
      <c r="AC66" s="152"/>
      <c r="AD66" s="152"/>
      <c r="AE66" s="152"/>
      <c r="AF66" s="152"/>
      <c r="AG66" s="152"/>
      <c r="AH66" s="152"/>
      <c r="AI66" s="152"/>
      <c r="AJ66" s="152"/>
      <c r="AK66" s="152"/>
      <c r="AL66" s="152"/>
      <c r="AM66" s="152"/>
      <c r="AN66" s="152"/>
      <c r="AO66" s="152"/>
      <c r="AP66" s="152"/>
      <c r="AQ66" s="152"/>
      <c r="AR66" s="152"/>
      <c r="AS66" s="152"/>
      <c r="AT66" s="152"/>
      <c r="AU66" s="152"/>
      <c r="AV66" s="152"/>
      <c r="AW66" s="152"/>
      <c r="AX66" s="152"/>
      <c r="AY66" s="152"/>
      <c r="AZ66" s="152"/>
      <c r="BA66" s="152"/>
      <c r="BB66" s="152"/>
      <c r="BC66" s="152"/>
      <c r="BD66" s="152"/>
      <c r="BE66" s="152"/>
      <c r="BF66" s="152"/>
      <c r="BG66" s="152"/>
      <c r="BH66" s="152"/>
      <c r="BI66" s="152"/>
      <c r="BJ66" s="152"/>
      <c r="BK66" s="152"/>
      <c r="BL66" s="152"/>
      <c r="BM66" s="152"/>
      <c r="BN66" s="152"/>
      <c r="BO66" s="152"/>
      <c r="BP66" s="152"/>
      <c r="BQ66" s="152"/>
      <c r="BR66" s="152"/>
      <c r="BS66" s="152"/>
      <c r="BT66" s="152"/>
      <c r="BU66" s="152"/>
      <c r="BV66" s="152"/>
      <c r="BW66" s="152"/>
      <c r="BX66" s="152"/>
      <c r="BY66" s="152"/>
      <c r="BZ66" s="152"/>
      <c r="CA66" s="152"/>
      <c r="CB66" s="152"/>
      <c r="CC66" s="152"/>
      <c r="CD66" s="152"/>
      <c r="CE66" s="152"/>
      <c r="CF66" s="152"/>
      <c r="CG66" s="152"/>
      <c r="CH66" s="152"/>
      <c r="CI66" s="152"/>
      <c r="CJ66" s="152"/>
      <c r="CK66" s="152"/>
      <c r="CL66" s="152"/>
      <c r="CM66" s="152"/>
      <c r="CN66" s="152"/>
      <c r="CO66" s="152"/>
      <c r="CP66" s="152"/>
      <c r="CQ66" s="152"/>
      <c r="CR66" s="152"/>
      <c r="CS66" s="152"/>
      <c r="CT66" s="152"/>
      <c r="CU66" s="152"/>
      <c r="CV66" s="152"/>
      <c r="CW66" s="152"/>
      <c r="CX66" s="152"/>
      <c r="CY66" s="152"/>
      <c r="CZ66" s="152"/>
      <c r="DA66" s="152"/>
      <c r="DB66" s="152"/>
      <c r="DC66" s="152"/>
      <c r="DD66" s="152"/>
      <c r="DE66" s="152"/>
      <c r="DF66" s="152"/>
      <c r="DG66" s="152"/>
      <c r="DH66" s="152"/>
      <c r="DI66" s="152"/>
      <c r="DJ66" s="152"/>
      <c r="DK66" s="152"/>
      <c r="DL66" s="152"/>
      <c r="DM66" s="152"/>
      <c r="DN66" s="152"/>
      <c r="DO66" s="152"/>
      <c r="DP66" s="152"/>
      <c r="DQ66" s="152"/>
      <c r="DR66" s="152"/>
      <c r="DS66" s="152"/>
      <c r="DT66" s="152"/>
      <c r="DU66" s="152"/>
      <c r="DV66" s="152"/>
      <c r="DW66" s="152"/>
      <c r="DX66" s="152"/>
      <c r="DY66" s="152"/>
      <c r="DZ66" s="152"/>
      <c r="EA66" s="152"/>
      <c r="EB66" s="152"/>
      <c r="EC66" s="152"/>
      <c r="ED66" s="152"/>
      <c r="EE66" s="152"/>
      <c r="EF66" s="152"/>
      <c r="EG66" s="152"/>
      <c r="EH66" s="152"/>
      <c r="EI66" s="152"/>
      <c r="EJ66" s="152"/>
      <c r="EK66" s="152"/>
      <c r="EL66" s="152"/>
      <c r="EM66" s="152"/>
      <c r="EN66" s="152"/>
      <c r="EO66" s="152"/>
      <c r="EP66" s="152"/>
      <c r="EQ66" s="152"/>
      <c r="ER66" s="152"/>
      <c r="ES66" s="152"/>
      <c r="ET66" s="152"/>
      <c r="EU66" s="152"/>
      <c r="EV66" s="152"/>
      <c r="EW66" s="152"/>
      <c r="EX66" s="152"/>
      <c r="EY66" s="152"/>
      <c r="EZ66" s="152"/>
      <c r="FA66" s="152"/>
      <c r="FB66" s="152"/>
      <c r="FC66" s="152"/>
      <c r="FD66" s="152"/>
      <c r="FE66" s="152"/>
      <c r="FF66" s="152"/>
      <c r="FG66" s="152"/>
      <c r="FH66" s="152"/>
      <c r="FI66" s="152"/>
      <c r="FJ66" s="152"/>
      <c r="FK66" s="152"/>
      <c r="FL66" s="152"/>
      <c r="FM66" s="152"/>
      <c r="FN66" s="152"/>
      <c r="FO66" s="152"/>
      <c r="FP66" s="152"/>
      <c r="FQ66" s="152"/>
      <c r="FR66" s="152"/>
      <c r="FS66" s="152"/>
      <c r="FT66" s="152"/>
      <c r="FU66" s="152"/>
      <c r="FV66" s="152"/>
      <c r="FW66" s="152"/>
      <c r="FX66" s="152"/>
      <c r="FY66" s="152"/>
      <c r="FZ66" s="152"/>
      <c r="GA66" s="152"/>
      <c r="GB66" s="152"/>
      <c r="GC66" s="152"/>
      <c r="GD66" s="152"/>
      <c r="GE66" s="152"/>
      <c r="GF66" s="152"/>
      <c r="GG66" s="152"/>
      <c r="GH66" s="152"/>
      <c r="GI66" s="152"/>
      <c r="GJ66" s="152"/>
      <c r="GK66" s="152"/>
      <c r="GL66" s="152"/>
      <c r="GM66" s="152"/>
      <c r="GN66" s="152"/>
      <c r="GO66" s="152"/>
      <c r="GP66" s="152"/>
      <c r="GQ66" s="152"/>
      <c r="GR66" s="152"/>
      <c r="GS66" s="152"/>
      <c r="GT66" s="152"/>
      <c r="GU66" s="152"/>
      <c r="GV66" s="152"/>
      <c r="GW66" s="152"/>
      <c r="GX66" s="152"/>
      <c r="GY66" s="152"/>
      <c r="GZ66" s="152"/>
      <c r="HA66" s="152"/>
      <c r="HB66" s="152"/>
      <c r="HC66" s="152"/>
    </row>
    <row r="67" spans="9:211" ht="15.75" x14ac:dyDescent="0.3">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2"/>
      <c r="AM67" s="152"/>
      <c r="AN67" s="152"/>
      <c r="AO67" s="152"/>
      <c r="AP67" s="152"/>
      <c r="AQ67" s="152"/>
      <c r="AR67" s="152"/>
      <c r="AS67" s="152"/>
      <c r="AT67" s="152"/>
      <c r="AU67" s="152"/>
      <c r="AV67" s="152"/>
      <c r="AW67" s="152"/>
      <c r="AX67" s="152"/>
      <c r="AY67" s="152"/>
      <c r="AZ67" s="152"/>
      <c r="BA67" s="152"/>
      <c r="BB67" s="152"/>
      <c r="BC67" s="152"/>
      <c r="BD67" s="152"/>
      <c r="BE67" s="152"/>
      <c r="BF67" s="152"/>
      <c r="BG67" s="152"/>
      <c r="BH67" s="152"/>
      <c r="BI67" s="152"/>
      <c r="BJ67" s="152"/>
      <c r="BK67" s="152"/>
      <c r="BL67" s="152"/>
      <c r="BM67" s="152"/>
      <c r="BN67" s="152"/>
      <c r="BO67" s="152"/>
      <c r="BP67" s="152"/>
      <c r="BQ67" s="152"/>
      <c r="BR67" s="152"/>
      <c r="BS67" s="152"/>
      <c r="BT67" s="152"/>
      <c r="BU67" s="152"/>
      <c r="BV67" s="152"/>
      <c r="BW67" s="152"/>
      <c r="BX67" s="152"/>
      <c r="BY67" s="152"/>
      <c r="BZ67" s="152"/>
      <c r="CA67" s="152"/>
      <c r="CB67" s="152"/>
      <c r="CC67" s="152"/>
      <c r="CD67" s="152"/>
      <c r="CE67" s="152"/>
      <c r="CF67" s="152"/>
      <c r="CG67" s="152"/>
      <c r="CH67" s="152"/>
      <c r="CI67" s="152"/>
      <c r="CJ67" s="152"/>
      <c r="CK67" s="152"/>
      <c r="CL67" s="152"/>
      <c r="CM67" s="152"/>
      <c r="CN67" s="152"/>
      <c r="CO67" s="152"/>
      <c r="CP67" s="152"/>
      <c r="CQ67" s="152"/>
      <c r="CR67" s="152"/>
      <c r="CS67" s="152"/>
      <c r="CT67" s="152"/>
      <c r="CU67" s="152"/>
      <c r="CV67" s="152"/>
      <c r="CW67" s="152"/>
      <c r="CX67" s="152"/>
      <c r="CY67" s="152"/>
      <c r="CZ67" s="152"/>
      <c r="DA67" s="152"/>
      <c r="DB67" s="152"/>
      <c r="DC67" s="152"/>
      <c r="DD67" s="152"/>
      <c r="DE67" s="152"/>
      <c r="DF67" s="152"/>
      <c r="DG67" s="152"/>
      <c r="DH67" s="152"/>
      <c r="DI67" s="152"/>
      <c r="DJ67" s="152"/>
      <c r="DK67" s="152"/>
      <c r="DL67" s="152"/>
      <c r="DM67" s="152"/>
      <c r="DN67" s="152"/>
      <c r="DO67" s="152"/>
      <c r="DP67" s="152"/>
      <c r="DQ67" s="152"/>
      <c r="DR67" s="152"/>
      <c r="DS67" s="152"/>
      <c r="DT67" s="152"/>
      <c r="DU67" s="152"/>
      <c r="DV67" s="152"/>
      <c r="DW67" s="152"/>
      <c r="DX67" s="152"/>
      <c r="DY67" s="152"/>
      <c r="DZ67" s="152"/>
      <c r="EA67" s="152"/>
      <c r="EB67" s="152"/>
      <c r="EC67" s="152"/>
      <c r="ED67" s="152"/>
      <c r="EE67" s="152"/>
      <c r="EF67" s="152"/>
      <c r="EG67" s="152"/>
      <c r="EH67" s="152"/>
      <c r="EI67" s="152"/>
      <c r="EJ67" s="152"/>
      <c r="EK67" s="152"/>
      <c r="EL67" s="152"/>
      <c r="EM67" s="152"/>
      <c r="EN67" s="152"/>
      <c r="EO67" s="152"/>
      <c r="EP67" s="152"/>
      <c r="EQ67" s="152"/>
      <c r="ER67" s="152"/>
      <c r="ES67" s="152"/>
      <c r="ET67" s="152"/>
      <c r="EU67" s="152"/>
      <c r="EV67" s="152"/>
      <c r="EW67" s="152"/>
      <c r="EX67" s="152"/>
      <c r="EY67" s="152"/>
      <c r="EZ67" s="152"/>
      <c r="FA67" s="152"/>
      <c r="FB67" s="152"/>
      <c r="FC67" s="152"/>
      <c r="FD67" s="152"/>
      <c r="FE67" s="152"/>
      <c r="FF67" s="152"/>
      <c r="FG67" s="152"/>
      <c r="FH67" s="152"/>
      <c r="FI67" s="152"/>
      <c r="FJ67" s="152"/>
      <c r="FK67" s="152"/>
      <c r="FL67" s="152"/>
      <c r="FM67" s="152"/>
      <c r="FN67" s="152"/>
      <c r="FO67" s="152"/>
      <c r="FP67" s="152"/>
      <c r="FQ67" s="152"/>
      <c r="FR67" s="152"/>
      <c r="FS67" s="152"/>
      <c r="FT67" s="152"/>
      <c r="FU67" s="152"/>
      <c r="FV67" s="152"/>
      <c r="FW67" s="152"/>
      <c r="FX67" s="152"/>
      <c r="FY67" s="152"/>
      <c r="FZ67" s="152"/>
      <c r="GA67" s="152"/>
      <c r="GB67" s="152"/>
      <c r="GC67" s="152"/>
      <c r="GD67" s="152"/>
      <c r="GE67" s="152"/>
      <c r="GF67" s="152"/>
      <c r="GG67" s="152"/>
      <c r="GH67" s="152"/>
      <c r="GI67" s="152"/>
      <c r="GJ67" s="152"/>
      <c r="GK67" s="152"/>
      <c r="GL67" s="152"/>
      <c r="GM67" s="152"/>
      <c r="GN67" s="152"/>
      <c r="GO67" s="152"/>
      <c r="GP67" s="152"/>
      <c r="GQ67" s="152"/>
      <c r="GR67" s="152"/>
      <c r="GS67" s="152"/>
      <c r="GT67" s="152"/>
      <c r="GU67" s="152"/>
      <c r="GV67" s="152"/>
      <c r="GW67" s="152"/>
      <c r="GX67" s="152"/>
      <c r="GY67" s="152"/>
      <c r="GZ67" s="152"/>
      <c r="HA67" s="152"/>
      <c r="HB67" s="152"/>
      <c r="HC67" s="152"/>
    </row>
    <row r="68" spans="9:211" ht="15.75" x14ac:dyDescent="0.3">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2"/>
      <c r="AM68" s="152"/>
      <c r="AN68" s="152"/>
      <c r="AO68" s="152"/>
      <c r="AP68" s="152"/>
      <c r="AQ68" s="152"/>
      <c r="AR68" s="152"/>
      <c r="AS68" s="152"/>
      <c r="AT68" s="152"/>
      <c r="AU68" s="152"/>
      <c r="AV68" s="152"/>
      <c r="AW68" s="152"/>
      <c r="AX68" s="152"/>
      <c r="AY68" s="152"/>
      <c r="AZ68" s="152"/>
      <c r="BA68" s="152"/>
      <c r="BB68" s="152"/>
      <c r="BC68" s="152"/>
      <c r="BD68" s="152"/>
      <c r="BE68" s="152"/>
      <c r="BF68" s="152"/>
      <c r="BG68" s="152"/>
      <c r="BH68" s="152"/>
      <c r="BI68" s="152"/>
      <c r="BJ68" s="152"/>
      <c r="BK68" s="152"/>
      <c r="BL68" s="152"/>
      <c r="BM68" s="152"/>
      <c r="BN68" s="152"/>
      <c r="BO68" s="152"/>
      <c r="BP68" s="152"/>
      <c r="BQ68" s="152"/>
      <c r="BR68" s="152"/>
      <c r="BS68" s="152"/>
      <c r="BT68" s="152"/>
      <c r="BU68" s="152"/>
      <c r="BV68" s="152"/>
      <c r="BW68" s="152"/>
      <c r="BX68" s="152"/>
      <c r="BY68" s="152"/>
      <c r="BZ68" s="152"/>
      <c r="CA68" s="152"/>
      <c r="CB68" s="152"/>
      <c r="CC68" s="152"/>
      <c r="CD68" s="152"/>
      <c r="CE68" s="152"/>
      <c r="CF68" s="152"/>
      <c r="CG68" s="152"/>
      <c r="CH68" s="152"/>
      <c r="CI68" s="152"/>
      <c r="CJ68" s="152"/>
      <c r="CK68" s="152"/>
      <c r="CL68" s="152"/>
      <c r="CM68" s="152"/>
      <c r="CN68" s="152"/>
      <c r="CO68" s="152"/>
      <c r="CP68" s="152"/>
      <c r="CQ68" s="152"/>
      <c r="CR68" s="152"/>
      <c r="CS68" s="152"/>
      <c r="CT68" s="152"/>
      <c r="CU68" s="152"/>
      <c r="CV68" s="152"/>
      <c r="CW68" s="152"/>
      <c r="CX68" s="152"/>
      <c r="CY68" s="152"/>
      <c r="CZ68" s="152"/>
      <c r="DA68" s="152"/>
      <c r="DB68" s="152"/>
      <c r="DC68" s="152"/>
      <c r="DD68" s="152"/>
      <c r="DE68" s="152"/>
      <c r="DF68" s="152"/>
      <c r="DG68" s="152"/>
      <c r="DH68" s="152"/>
      <c r="DI68" s="152"/>
      <c r="DJ68" s="152"/>
      <c r="DK68" s="152"/>
      <c r="DL68" s="152"/>
      <c r="DM68" s="152"/>
      <c r="DN68" s="152"/>
      <c r="DO68" s="152"/>
      <c r="DP68" s="152"/>
      <c r="DQ68" s="152"/>
      <c r="DR68" s="152"/>
      <c r="DS68" s="152"/>
      <c r="DT68" s="152"/>
      <c r="DU68" s="152"/>
      <c r="DV68" s="152"/>
      <c r="DW68" s="152"/>
      <c r="DX68" s="152"/>
      <c r="DY68" s="152"/>
      <c r="DZ68" s="152"/>
      <c r="EA68" s="152"/>
      <c r="EB68" s="152"/>
      <c r="EC68" s="152"/>
      <c r="ED68" s="152"/>
      <c r="EE68" s="152"/>
      <c r="EF68" s="152"/>
      <c r="EG68" s="152"/>
      <c r="EH68" s="152"/>
      <c r="EI68" s="152"/>
      <c r="EJ68" s="152"/>
      <c r="EK68" s="152"/>
      <c r="EL68" s="152"/>
      <c r="EM68" s="152"/>
      <c r="EN68" s="152"/>
      <c r="EO68" s="152"/>
      <c r="EP68" s="152"/>
      <c r="EQ68" s="152"/>
      <c r="ER68" s="152"/>
      <c r="ES68" s="152"/>
      <c r="ET68" s="152"/>
      <c r="EU68" s="152"/>
      <c r="EV68" s="152"/>
      <c r="EW68" s="152"/>
      <c r="EX68" s="152"/>
      <c r="EY68" s="152"/>
      <c r="EZ68" s="152"/>
      <c r="FA68" s="152"/>
      <c r="FB68" s="152"/>
      <c r="FC68" s="152"/>
      <c r="FD68" s="152"/>
      <c r="FE68" s="152"/>
      <c r="FF68" s="152"/>
      <c r="FG68" s="152"/>
      <c r="FH68" s="152"/>
      <c r="FI68" s="152"/>
      <c r="FJ68" s="152"/>
      <c r="FK68" s="152"/>
      <c r="FL68" s="152"/>
      <c r="FM68" s="152"/>
      <c r="FN68" s="152"/>
      <c r="FO68" s="152"/>
      <c r="FP68" s="152"/>
      <c r="FQ68" s="152"/>
      <c r="FR68" s="152"/>
      <c r="FS68" s="152"/>
      <c r="FT68" s="152"/>
      <c r="FU68" s="152"/>
      <c r="FV68" s="152"/>
      <c r="FW68" s="152"/>
      <c r="FX68" s="152"/>
      <c r="FY68" s="152"/>
      <c r="FZ68" s="152"/>
      <c r="GA68" s="152"/>
      <c r="GB68" s="152"/>
      <c r="GC68" s="152"/>
      <c r="GD68" s="152"/>
      <c r="GE68" s="152"/>
      <c r="GF68" s="152"/>
      <c r="GG68" s="152"/>
      <c r="GH68" s="152"/>
      <c r="GI68" s="152"/>
      <c r="GJ68" s="152"/>
      <c r="GK68" s="152"/>
      <c r="GL68" s="152"/>
      <c r="GM68" s="152"/>
      <c r="GN68" s="152"/>
      <c r="GO68" s="152"/>
      <c r="GP68" s="152"/>
      <c r="GQ68" s="152"/>
      <c r="GR68" s="152"/>
      <c r="GS68" s="152"/>
      <c r="GT68" s="152"/>
      <c r="GU68" s="152"/>
      <c r="GV68" s="152"/>
      <c r="GW68" s="152"/>
      <c r="GX68" s="152"/>
      <c r="GY68" s="152"/>
      <c r="GZ68" s="152"/>
      <c r="HA68" s="152"/>
      <c r="HB68" s="152"/>
      <c r="HC68" s="152"/>
    </row>
  </sheetData>
  <mergeCells count="11">
    <mergeCell ref="B1:H1"/>
    <mergeCell ref="B2:H2"/>
    <mergeCell ref="B16:D16"/>
    <mergeCell ref="B18:H18"/>
    <mergeCell ref="B27:H27"/>
    <mergeCell ref="B19:H19"/>
    <mergeCell ref="B20:H20"/>
    <mergeCell ref="B21:H21"/>
    <mergeCell ref="B22:H22"/>
    <mergeCell ref="B23:H23"/>
    <mergeCell ref="B24:H24"/>
  </mergeCells>
  <printOptions horizontalCentered="1"/>
  <pageMargins left="0.19685039370078741" right="0.19685039370078741" top="0.19685039370078741" bottom="0.19685039370078741" header="0.31496062992125984" footer="0.31496062992125984"/>
  <pageSetup paperSize="5"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HC69"/>
  <sheetViews>
    <sheetView zoomScale="90" zoomScaleNormal="90" zoomScaleSheetLayoutView="100" workbookViewId="0">
      <selection activeCell="F15" sqref="F15"/>
    </sheetView>
  </sheetViews>
  <sheetFormatPr baseColWidth="10" defaultColWidth="12.5703125" defaultRowHeight="16.5" x14ac:dyDescent="0.3"/>
  <cols>
    <col min="1" max="1" width="8.140625" style="6" customWidth="1"/>
    <col min="2" max="2" width="16.85546875" style="6" customWidth="1"/>
    <col min="3" max="3" width="15.42578125" style="6" customWidth="1"/>
    <col min="4" max="4" width="12.5703125" style="6"/>
    <col min="5" max="5" width="34.7109375" style="6" customWidth="1"/>
    <col min="6" max="6" width="25.28515625" style="6" customWidth="1"/>
    <col min="7" max="7" width="17" style="6" customWidth="1"/>
    <col min="8" max="8" width="16.85546875" style="6" customWidth="1"/>
    <col min="9" max="211" width="11.5703125" style="4" customWidth="1"/>
    <col min="212" max="16384" width="12.5703125" style="6"/>
  </cols>
  <sheetData>
    <row r="1" spans="1:211" ht="16.5" customHeight="1" x14ac:dyDescent="0.3">
      <c r="B1" s="542"/>
      <c r="C1" s="542"/>
      <c r="D1" s="542"/>
      <c r="E1" s="542"/>
      <c r="F1" s="542"/>
      <c r="G1" s="542"/>
      <c r="H1" s="542"/>
    </row>
    <row r="2" spans="1:211" ht="50.1" customHeight="1" thickBot="1" x14ac:dyDescent="0.35">
      <c r="B2" s="543"/>
      <c r="C2" s="543"/>
      <c r="D2" s="543"/>
      <c r="E2" s="543"/>
      <c r="F2" s="543"/>
      <c r="G2" s="543"/>
      <c r="H2" s="543"/>
    </row>
    <row r="3" spans="1:211" ht="33" customHeight="1" thickBot="1" x14ac:dyDescent="0.35">
      <c r="A3" s="302" t="s">
        <v>266</v>
      </c>
      <c r="B3" s="302" t="s">
        <v>207</v>
      </c>
      <c r="C3" s="303" t="s">
        <v>208</v>
      </c>
      <c r="D3" s="303" t="s">
        <v>210</v>
      </c>
      <c r="E3" s="303" t="s">
        <v>209</v>
      </c>
      <c r="F3" s="304" t="s">
        <v>263</v>
      </c>
      <c r="G3" s="305" t="s">
        <v>264</v>
      </c>
      <c r="H3" s="301" t="s">
        <v>265</v>
      </c>
    </row>
    <row r="4" spans="1:211" s="273" customFormat="1" ht="30" customHeight="1" x14ac:dyDescent="0.3">
      <c r="A4" s="308">
        <v>1</v>
      </c>
      <c r="B4" s="309" t="s">
        <v>270</v>
      </c>
      <c r="C4" s="315" t="s">
        <v>298</v>
      </c>
      <c r="D4" s="329" t="s">
        <v>308</v>
      </c>
      <c r="E4" s="316" t="s">
        <v>318</v>
      </c>
      <c r="F4" s="317">
        <v>750000000</v>
      </c>
      <c r="G4" s="309"/>
      <c r="H4" s="310">
        <f>F4+G4</f>
        <v>750000000</v>
      </c>
    </row>
    <row r="5" spans="1:211" s="273" customFormat="1" ht="30" customHeight="1" x14ac:dyDescent="0.3">
      <c r="A5" s="311">
        <f>A4+1</f>
        <v>2</v>
      </c>
      <c r="B5" s="312" t="s">
        <v>270</v>
      </c>
      <c r="C5" s="318" t="s">
        <v>299</v>
      </c>
      <c r="D5" s="352" t="s">
        <v>309</v>
      </c>
      <c r="E5" s="319" t="s">
        <v>319</v>
      </c>
      <c r="F5" s="320">
        <v>440000000</v>
      </c>
      <c r="G5" s="312"/>
      <c r="H5" s="313">
        <f>F5+G5</f>
        <v>440000000</v>
      </c>
    </row>
    <row r="6" spans="1:211" s="273" customFormat="1" ht="30" customHeight="1" x14ac:dyDescent="0.3">
      <c r="A6" s="311">
        <f t="shared" ref="A6:A13" si="0">A5+1</f>
        <v>3</v>
      </c>
      <c r="B6" s="312" t="s">
        <v>270</v>
      </c>
      <c r="C6" s="318" t="s">
        <v>300</v>
      </c>
      <c r="D6" s="352" t="s">
        <v>310</v>
      </c>
      <c r="E6" s="319" t="s">
        <v>320</v>
      </c>
      <c r="F6" s="320">
        <v>610000000</v>
      </c>
      <c r="G6" s="312"/>
      <c r="H6" s="313">
        <f t="shared" ref="H6:H13" si="1">F6+G6</f>
        <v>610000000</v>
      </c>
    </row>
    <row r="7" spans="1:211" s="273" customFormat="1" ht="30" customHeight="1" x14ac:dyDescent="0.3">
      <c r="A7" s="311">
        <f t="shared" si="0"/>
        <v>4</v>
      </c>
      <c r="B7" s="312" t="s">
        <v>270</v>
      </c>
      <c r="C7" s="335" t="s">
        <v>301</v>
      </c>
      <c r="D7" s="321" t="s">
        <v>311</v>
      </c>
      <c r="E7" s="319" t="s">
        <v>321</v>
      </c>
      <c r="F7" s="322">
        <v>810000000</v>
      </c>
      <c r="G7" s="323">
        <v>50000000</v>
      </c>
      <c r="H7" s="313">
        <f t="shared" si="1"/>
        <v>860000000</v>
      </c>
    </row>
    <row r="8" spans="1:211" s="273" customFormat="1" ht="30" customHeight="1" x14ac:dyDescent="0.3">
      <c r="A8" s="311">
        <f t="shared" si="0"/>
        <v>5</v>
      </c>
      <c r="B8" s="312" t="s">
        <v>270</v>
      </c>
      <c r="C8" s="318" t="s">
        <v>302</v>
      </c>
      <c r="D8" s="321" t="s">
        <v>312</v>
      </c>
      <c r="E8" s="319" t="s">
        <v>322</v>
      </c>
      <c r="F8" s="322">
        <v>800000000</v>
      </c>
      <c r="G8" s="312"/>
      <c r="H8" s="313">
        <f t="shared" si="1"/>
        <v>800000000</v>
      </c>
    </row>
    <row r="9" spans="1:211" s="273" customFormat="1" ht="30" customHeight="1" x14ac:dyDescent="0.3">
      <c r="A9" s="311">
        <f t="shared" si="0"/>
        <v>6</v>
      </c>
      <c r="B9" s="312" t="s">
        <v>270</v>
      </c>
      <c r="C9" s="318" t="s">
        <v>303</v>
      </c>
      <c r="D9" s="321" t="s">
        <v>313</v>
      </c>
      <c r="E9" s="319" t="s">
        <v>323</v>
      </c>
      <c r="F9" s="322">
        <v>540000000</v>
      </c>
      <c r="G9" s="314"/>
      <c r="H9" s="313">
        <f t="shared" si="1"/>
        <v>540000000</v>
      </c>
    </row>
    <row r="10" spans="1:211" s="273" customFormat="1" ht="30" customHeight="1" x14ac:dyDescent="0.3">
      <c r="A10" s="311">
        <f t="shared" si="0"/>
        <v>7</v>
      </c>
      <c r="B10" s="312" t="s">
        <v>270</v>
      </c>
      <c r="C10" s="318" t="s">
        <v>304</v>
      </c>
      <c r="D10" s="321" t="s">
        <v>314</v>
      </c>
      <c r="E10" s="324" t="s">
        <v>324</v>
      </c>
      <c r="F10" s="322">
        <v>610000000</v>
      </c>
      <c r="G10" s="323">
        <v>50000000</v>
      </c>
      <c r="H10" s="313">
        <f t="shared" si="1"/>
        <v>660000000</v>
      </c>
    </row>
    <row r="11" spans="1:211" s="273" customFormat="1" ht="30" customHeight="1" x14ac:dyDescent="0.3">
      <c r="A11" s="311">
        <f t="shared" si="0"/>
        <v>8</v>
      </c>
      <c r="B11" s="312" t="s">
        <v>270</v>
      </c>
      <c r="C11" s="318" t="s">
        <v>305</v>
      </c>
      <c r="D11" s="321" t="s">
        <v>315</v>
      </c>
      <c r="E11" s="324" t="s">
        <v>325</v>
      </c>
      <c r="F11" s="322">
        <v>710000000</v>
      </c>
      <c r="G11" s="323">
        <v>25438720</v>
      </c>
      <c r="H11" s="313">
        <f t="shared" si="1"/>
        <v>735438720</v>
      </c>
    </row>
    <row r="12" spans="1:211" s="273" customFormat="1" ht="30" customHeight="1" x14ac:dyDescent="0.3">
      <c r="A12" s="311">
        <f t="shared" si="0"/>
        <v>9</v>
      </c>
      <c r="B12" s="312" t="s">
        <v>270</v>
      </c>
      <c r="C12" s="318" t="s">
        <v>306</v>
      </c>
      <c r="D12" s="321" t="s">
        <v>316</v>
      </c>
      <c r="E12" s="324" t="s">
        <v>326</v>
      </c>
      <c r="F12" s="322">
        <v>800000000</v>
      </c>
      <c r="G12" s="323">
        <v>130565000</v>
      </c>
      <c r="H12" s="313">
        <f t="shared" si="1"/>
        <v>930565000</v>
      </c>
    </row>
    <row r="13" spans="1:211" s="273" customFormat="1" ht="33.75" customHeight="1" x14ac:dyDescent="0.3">
      <c r="A13" s="311">
        <f t="shared" si="0"/>
        <v>10</v>
      </c>
      <c r="B13" s="312" t="s">
        <v>270</v>
      </c>
      <c r="C13" s="318" t="s">
        <v>307</v>
      </c>
      <c r="D13" s="321" t="s">
        <v>317</v>
      </c>
      <c r="E13" s="324" t="s">
        <v>327</v>
      </c>
      <c r="F13" s="322">
        <v>900000000</v>
      </c>
      <c r="G13" s="314"/>
      <c r="H13" s="313">
        <f t="shared" si="1"/>
        <v>900000000</v>
      </c>
    </row>
    <row r="14" spans="1:211" s="246" customFormat="1" ht="24" customHeight="1" thickBot="1" x14ac:dyDescent="0.35">
      <c r="A14" s="296"/>
      <c r="B14" s="286"/>
      <c r="C14" s="306"/>
      <c r="D14" s="307"/>
      <c r="E14" s="286"/>
      <c r="F14" s="325">
        <f>SUM(F4:F13)</f>
        <v>6970000000</v>
      </c>
      <c r="G14" s="325">
        <f>SUM(G4:G13)</f>
        <v>256003720</v>
      </c>
      <c r="H14" s="326">
        <f>SUM(H4:H13)</f>
        <v>7226003720</v>
      </c>
      <c r="I14" s="245"/>
      <c r="J14" s="245"/>
      <c r="K14" s="245"/>
      <c r="L14" s="245"/>
      <c r="M14" s="245"/>
      <c r="N14" s="245"/>
      <c r="O14" s="245"/>
      <c r="P14" s="245"/>
      <c r="Q14" s="245"/>
      <c r="R14" s="245"/>
      <c r="S14" s="245"/>
      <c r="T14" s="245"/>
      <c r="U14" s="245"/>
      <c r="V14" s="245"/>
      <c r="W14" s="245"/>
      <c r="X14" s="245"/>
      <c r="Y14" s="245"/>
      <c r="Z14" s="245"/>
      <c r="AA14" s="245"/>
      <c r="AB14" s="245"/>
      <c r="AC14" s="245"/>
      <c r="AD14" s="245"/>
      <c r="AE14" s="245"/>
      <c r="AF14" s="245"/>
      <c r="AG14" s="245"/>
      <c r="AH14" s="245"/>
      <c r="AI14" s="245"/>
      <c r="AJ14" s="245"/>
      <c r="AK14" s="245"/>
      <c r="AL14" s="245"/>
      <c r="AM14" s="245"/>
      <c r="AN14" s="245"/>
      <c r="AO14" s="245"/>
      <c r="AP14" s="245"/>
      <c r="AQ14" s="245"/>
      <c r="AR14" s="245"/>
      <c r="AS14" s="245"/>
      <c r="AT14" s="245"/>
      <c r="AU14" s="245"/>
      <c r="AV14" s="245"/>
      <c r="AW14" s="245"/>
      <c r="AX14" s="245"/>
      <c r="AY14" s="245"/>
      <c r="AZ14" s="245"/>
      <c r="BA14" s="245"/>
      <c r="BB14" s="245"/>
      <c r="BC14" s="245"/>
      <c r="BD14" s="245"/>
      <c r="BE14" s="245"/>
      <c r="BF14" s="245"/>
      <c r="BG14" s="245"/>
      <c r="BH14" s="245"/>
      <c r="BI14" s="245"/>
      <c r="BJ14" s="245"/>
      <c r="BK14" s="245"/>
      <c r="BL14" s="245"/>
      <c r="BM14" s="245"/>
      <c r="BN14" s="245"/>
      <c r="BO14" s="245"/>
      <c r="BP14" s="245"/>
      <c r="BQ14" s="245"/>
      <c r="BR14" s="245"/>
      <c r="BS14" s="245"/>
      <c r="BT14" s="245"/>
      <c r="BU14" s="245"/>
      <c r="BV14" s="245"/>
      <c r="BW14" s="245"/>
      <c r="BX14" s="245"/>
      <c r="BY14" s="245"/>
      <c r="BZ14" s="245"/>
      <c r="CA14" s="245"/>
      <c r="CB14" s="245"/>
      <c r="CC14" s="245"/>
      <c r="CD14" s="245"/>
      <c r="CE14" s="245"/>
      <c r="CF14" s="245"/>
      <c r="CG14" s="245"/>
      <c r="CH14" s="245"/>
      <c r="CI14" s="245"/>
      <c r="CJ14" s="245"/>
      <c r="CK14" s="245"/>
      <c r="CL14" s="245"/>
      <c r="CM14" s="245"/>
      <c r="CN14" s="245"/>
      <c r="CO14" s="245"/>
      <c r="CP14" s="245"/>
      <c r="CQ14" s="245"/>
      <c r="CR14" s="245"/>
      <c r="CS14" s="245"/>
      <c r="CT14" s="245"/>
      <c r="CU14" s="245"/>
      <c r="CV14" s="245"/>
      <c r="CW14" s="245"/>
      <c r="CX14" s="245"/>
      <c r="CY14" s="245"/>
      <c r="CZ14" s="245"/>
      <c r="DA14" s="245"/>
      <c r="DB14" s="245"/>
      <c r="DC14" s="245"/>
      <c r="DD14" s="245"/>
      <c r="DE14" s="245"/>
      <c r="DF14" s="245"/>
      <c r="DG14" s="245"/>
      <c r="DH14" s="245"/>
      <c r="DI14" s="245"/>
      <c r="DJ14" s="245"/>
      <c r="DK14" s="245"/>
      <c r="DL14" s="245"/>
      <c r="DM14" s="245"/>
      <c r="DN14" s="245"/>
      <c r="DO14" s="245"/>
      <c r="DP14" s="245"/>
      <c r="DQ14" s="245"/>
      <c r="DR14" s="245"/>
      <c r="DS14" s="245"/>
      <c r="DT14" s="245"/>
      <c r="DU14" s="245"/>
      <c r="DV14" s="245"/>
      <c r="DW14" s="245"/>
      <c r="DX14" s="245"/>
      <c r="DY14" s="245"/>
      <c r="DZ14" s="245"/>
      <c r="EA14" s="245"/>
      <c r="EB14" s="245"/>
      <c r="EC14" s="245"/>
      <c r="ED14" s="245"/>
      <c r="EE14" s="245"/>
      <c r="EF14" s="245"/>
      <c r="EG14" s="245"/>
      <c r="EH14" s="245"/>
      <c r="EI14" s="245"/>
      <c r="EJ14" s="245"/>
      <c r="EK14" s="245"/>
      <c r="EL14" s="245"/>
      <c r="EM14" s="245"/>
      <c r="EN14" s="245"/>
      <c r="EO14" s="245"/>
      <c r="EP14" s="245"/>
      <c r="EQ14" s="245"/>
      <c r="ER14" s="245"/>
      <c r="ES14" s="245"/>
      <c r="ET14" s="245"/>
      <c r="EU14" s="245"/>
      <c r="EV14" s="245"/>
      <c r="EW14" s="245"/>
      <c r="EX14" s="245"/>
      <c r="EY14" s="245"/>
      <c r="EZ14" s="245"/>
      <c r="FA14" s="245"/>
      <c r="FB14" s="245"/>
      <c r="FC14" s="245"/>
      <c r="FD14" s="245"/>
      <c r="FE14" s="245"/>
      <c r="FF14" s="245"/>
      <c r="FG14" s="245"/>
      <c r="FH14" s="245"/>
      <c r="FI14" s="245"/>
      <c r="FJ14" s="245"/>
      <c r="FK14" s="245"/>
      <c r="FL14" s="245"/>
      <c r="FM14" s="245"/>
      <c r="FN14" s="245"/>
      <c r="FO14" s="245"/>
      <c r="FP14" s="245"/>
      <c r="FQ14" s="245"/>
      <c r="FR14" s="245"/>
      <c r="FS14" s="245"/>
      <c r="FT14" s="245"/>
      <c r="FU14" s="245"/>
      <c r="FV14" s="245"/>
      <c r="FW14" s="245"/>
      <c r="FX14" s="245"/>
      <c r="FY14" s="245"/>
      <c r="FZ14" s="245"/>
      <c r="GA14" s="245"/>
      <c r="GB14" s="245"/>
      <c r="GC14" s="245"/>
      <c r="GD14" s="245"/>
      <c r="GE14" s="245"/>
      <c r="GF14" s="245"/>
      <c r="GG14" s="245"/>
      <c r="GH14" s="245"/>
      <c r="GI14" s="245"/>
      <c r="GJ14" s="245"/>
      <c r="GK14" s="245"/>
      <c r="GL14" s="245"/>
      <c r="GM14" s="245"/>
      <c r="GN14" s="245"/>
      <c r="GO14" s="245"/>
      <c r="GP14" s="245"/>
      <c r="GQ14" s="245"/>
      <c r="GR14" s="245"/>
      <c r="GS14" s="245"/>
      <c r="GT14" s="245"/>
      <c r="GU14" s="245"/>
      <c r="GV14" s="245"/>
      <c r="GW14" s="245"/>
      <c r="GX14" s="245"/>
      <c r="GY14" s="245"/>
      <c r="GZ14" s="245"/>
      <c r="HA14" s="245"/>
      <c r="HB14" s="245"/>
      <c r="HC14" s="245"/>
    </row>
    <row r="15" spans="1:211" s="5" customFormat="1" ht="20.100000000000001" customHeight="1" x14ac:dyDescent="0.3">
      <c r="B15" s="153"/>
      <c r="C15" s="153"/>
      <c r="D15" s="153"/>
      <c r="E15" s="153"/>
      <c r="F15" s="300"/>
      <c r="G15" s="153"/>
      <c r="H15" s="153"/>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row>
    <row r="16" spans="1:211" s="5" customFormat="1" ht="20.100000000000001" customHeight="1" x14ac:dyDescent="0.3">
      <c r="B16" s="154"/>
      <c r="C16" s="155"/>
      <c r="D16" s="155"/>
      <c r="E16" s="156"/>
      <c r="F16" s="156"/>
      <c r="G16" s="157"/>
      <c r="H16" s="157"/>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row>
    <row r="17" spans="2:211" s="5" customFormat="1" ht="20.100000000000001" customHeight="1" x14ac:dyDescent="0.3">
      <c r="B17" s="544"/>
      <c r="C17" s="544"/>
      <c r="D17" s="54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row>
    <row r="18" spans="2:211" s="5" customFormat="1" ht="20.100000000000001" customHeight="1" x14ac:dyDescent="0.3">
      <c r="F18" s="298"/>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row>
    <row r="19" spans="2:211" s="5" customFormat="1" ht="20.100000000000001" customHeight="1" x14ac:dyDescent="0.3">
      <c r="B19" s="545"/>
      <c r="C19" s="545"/>
      <c r="D19" s="545"/>
      <c r="E19" s="545"/>
      <c r="F19" s="545"/>
      <c r="G19" s="545"/>
      <c r="H19" s="545"/>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row>
    <row r="20" spans="2:211" s="5" customFormat="1" ht="67.5" customHeight="1" x14ac:dyDescent="0.3">
      <c r="B20" s="547"/>
      <c r="C20" s="547"/>
      <c r="D20" s="547"/>
      <c r="E20" s="547"/>
      <c r="F20" s="547"/>
      <c r="G20" s="547"/>
      <c r="H20" s="547"/>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row>
    <row r="21" spans="2:211" s="5" customFormat="1" ht="28.5" customHeight="1" x14ac:dyDescent="0.3">
      <c r="B21" s="545"/>
      <c r="C21" s="545"/>
      <c r="D21" s="545"/>
      <c r="E21" s="545"/>
      <c r="F21" s="545"/>
      <c r="G21" s="545"/>
      <c r="H21" s="54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row>
    <row r="22" spans="2:211" s="5" customFormat="1" ht="29.25" customHeight="1" x14ac:dyDescent="0.3">
      <c r="B22" s="545"/>
      <c r="C22" s="545"/>
      <c r="D22" s="545"/>
      <c r="E22" s="545"/>
      <c r="F22" s="545"/>
      <c r="G22" s="545"/>
      <c r="H22" s="545"/>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row>
    <row r="23" spans="2:211" s="5" customFormat="1" ht="26.25" customHeight="1" x14ac:dyDescent="0.3">
      <c r="B23" s="545"/>
      <c r="C23" s="545"/>
      <c r="D23" s="545"/>
      <c r="E23" s="545"/>
      <c r="F23" s="545"/>
      <c r="G23" s="545"/>
      <c r="H23" s="545"/>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row>
    <row r="24" spans="2:211" s="5" customFormat="1" ht="29.25" customHeight="1" x14ac:dyDescent="0.3">
      <c r="B24" s="547"/>
      <c r="C24" s="547"/>
      <c r="D24" s="547"/>
      <c r="E24" s="547"/>
      <c r="F24" s="547"/>
      <c r="G24" s="547"/>
      <c r="H24" s="547"/>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row>
    <row r="25" spans="2:211" s="5" customFormat="1" ht="25.5" customHeight="1" x14ac:dyDescent="0.3">
      <c r="B25" s="547"/>
      <c r="C25" s="547"/>
      <c r="D25" s="547"/>
      <c r="E25" s="547"/>
      <c r="F25" s="547"/>
      <c r="G25" s="547"/>
      <c r="H25" s="547"/>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row>
    <row r="26" spans="2:211" s="5" customForma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row>
    <row r="27" spans="2:211" s="5" customForma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row>
    <row r="28" spans="2:211" s="5" customFormat="1" ht="28.5" customHeight="1" x14ac:dyDescent="0.3">
      <c r="B28" s="546"/>
      <c r="C28" s="546"/>
      <c r="D28" s="546"/>
      <c r="E28" s="546"/>
      <c r="F28" s="546"/>
      <c r="G28" s="546"/>
      <c r="H28" s="546"/>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row>
    <row r="29" spans="2:211" s="5" customFormat="1" ht="20.100000000000001" customHeight="1" x14ac:dyDescent="0.3">
      <c r="B29" s="247"/>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row>
    <row r="30" spans="2:211"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row>
    <row r="31" spans="2:211"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row>
    <row r="32" spans="2:211"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row>
    <row r="33" spans="2:211" s="5" customFormat="1" ht="30"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row>
    <row r="34" spans="2:211"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row>
    <row r="35" spans="2:211"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row>
    <row r="36" spans="2:211" s="5" customFormat="1" ht="20.100000000000001"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row>
    <row r="37" spans="2:211"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row>
    <row r="38" spans="2:211"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row>
    <row r="39" spans="2:211"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row>
    <row r="40" spans="2:211" s="5" customFormat="1" ht="30"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row>
    <row r="41" spans="2:211" s="5" customFormat="1" ht="30" customHeight="1" x14ac:dyDescent="0.3">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row>
    <row r="42" spans="2:211" s="5" customFormat="1" ht="30" customHeigh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row>
    <row r="43" spans="2:211" s="5" customFormat="1" ht="20.100000000000001"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row>
    <row r="44" spans="2:211" s="5" customFormat="1" ht="20.100000000000001"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row>
    <row r="45" spans="2:211"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row>
    <row r="46" spans="2:211" s="5" customFormat="1" ht="20.100000000000001" customHeight="1" x14ac:dyDescent="0.3">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row>
    <row r="47" spans="2:211" s="5" customFormat="1" ht="20.100000000000001" customHeight="1" x14ac:dyDescent="0.3">
      <c r="B47" s="6"/>
      <c r="C47" s="6"/>
      <c r="D47" s="6"/>
      <c r="E47" s="6"/>
      <c r="F47" s="6"/>
      <c r="G47" s="6"/>
      <c r="H47" s="6"/>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row>
    <row r="48" spans="2:211" s="5" customFormat="1" x14ac:dyDescent="0.3">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row>
    <row r="49" spans="2:211" s="5" customFormat="1" ht="30" customHeight="1" x14ac:dyDescent="0.3">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row>
    <row r="50" spans="2:211" s="5" customFormat="1" ht="30" customHeight="1" x14ac:dyDescent="0.3">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row>
    <row r="51" spans="2:211" s="5" customFormat="1" ht="20.100000000000001" customHeight="1" x14ac:dyDescent="0.3">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row>
    <row r="52" spans="2:211" ht="30" customHeight="1" x14ac:dyDescent="0.3">
      <c r="B52" s="5"/>
      <c r="C52" s="5"/>
      <c r="D52" s="5"/>
      <c r="E52" s="5"/>
      <c r="F52" s="5"/>
      <c r="G52" s="5"/>
      <c r="H52" s="5"/>
    </row>
    <row r="53" spans="2:211" s="5" customFormat="1" ht="39.950000000000003" customHeight="1" x14ac:dyDescent="0.3">
      <c r="B53" s="1"/>
      <c r="C53" s="1"/>
      <c r="D53" s="1"/>
      <c r="E53" s="1"/>
      <c r="F53" s="1"/>
      <c r="G53" s="1"/>
      <c r="H53" s="1"/>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row>
    <row r="54" spans="2:211" s="5" customFormat="1" ht="20.100000000000001" customHeight="1" x14ac:dyDescent="0.3">
      <c r="B54" s="1"/>
      <c r="C54" s="1"/>
      <c r="D54" s="1"/>
      <c r="E54" s="1"/>
      <c r="F54" s="1"/>
      <c r="G54" s="1"/>
      <c r="H54" s="1"/>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row>
    <row r="55" spans="2:211" s="5" customFormat="1" ht="20.100000000000001" customHeight="1" x14ac:dyDescent="0.3">
      <c r="B55" s="1"/>
      <c r="C55" s="1"/>
      <c r="D55" s="1"/>
      <c r="E55" s="1"/>
      <c r="F55" s="1"/>
      <c r="G55" s="1"/>
      <c r="H55" s="1"/>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row>
    <row r="56" spans="2:211" s="5" customFormat="1" ht="20.100000000000001" customHeight="1" x14ac:dyDescent="0.3">
      <c r="B56" s="6"/>
      <c r="C56" s="6"/>
      <c r="D56" s="6"/>
      <c r="E56" s="6"/>
      <c r="F56" s="6"/>
      <c r="G56" s="6"/>
      <c r="H56" s="6"/>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row>
    <row r="57" spans="2:211" s="5" customFormat="1" ht="20.100000000000001" customHeight="1" x14ac:dyDescent="0.3">
      <c r="B57" s="6"/>
      <c r="C57" s="6"/>
      <c r="D57" s="6"/>
      <c r="E57" s="6"/>
      <c r="F57" s="6"/>
      <c r="G57" s="6"/>
      <c r="H57" s="6"/>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row>
    <row r="58" spans="2:211" s="1" customFormat="1" ht="20.100000000000001" customHeight="1" x14ac:dyDescent="0.3">
      <c r="B58" s="6"/>
      <c r="C58" s="6"/>
      <c r="D58" s="6"/>
      <c r="E58" s="6"/>
      <c r="F58" s="6"/>
      <c r="G58" s="6"/>
      <c r="H58" s="6"/>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row>
    <row r="59" spans="2:211" s="1" customFormat="1" ht="30" customHeight="1" x14ac:dyDescent="0.3">
      <c r="B59" s="6"/>
      <c r="C59" s="6"/>
      <c r="D59" s="6"/>
      <c r="E59" s="6"/>
      <c r="F59" s="6"/>
      <c r="G59" s="6"/>
      <c r="H59" s="6"/>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row>
    <row r="60" spans="2:211" s="1" customFormat="1" ht="20.100000000000001" customHeight="1" x14ac:dyDescent="0.3">
      <c r="B60" s="6"/>
      <c r="C60" s="6"/>
      <c r="D60" s="6"/>
      <c r="E60" s="6"/>
      <c r="F60" s="6"/>
      <c r="G60" s="6"/>
      <c r="H60" s="6"/>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row>
    <row r="61" spans="2:211" ht="39.950000000000003" customHeight="1" x14ac:dyDescent="0.3"/>
    <row r="62" spans="2:211" ht="39.950000000000003" customHeight="1" x14ac:dyDescent="0.3"/>
    <row r="63" spans="2:211" ht="35.1" customHeight="1" x14ac:dyDescent="0.3"/>
    <row r="64" spans="2:211" ht="21" customHeight="1" x14ac:dyDescent="0.3"/>
    <row r="65" spans="9:211" ht="21" customHeight="1" x14ac:dyDescent="0.3"/>
    <row r="66" spans="9:211" ht="16.5" customHeight="1" x14ac:dyDescent="0.3"/>
    <row r="67" spans="9:211" ht="15.75" x14ac:dyDescent="0.3">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2"/>
      <c r="AM67" s="152"/>
      <c r="AN67" s="152"/>
      <c r="AO67" s="152"/>
      <c r="AP67" s="152"/>
      <c r="AQ67" s="152"/>
      <c r="AR67" s="152"/>
      <c r="AS67" s="152"/>
      <c r="AT67" s="152"/>
      <c r="AU67" s="152"/>
      <c r="AV67" s="152"/>
      <c r="AW67" s="152"/>
      <c r="AX67" s="152"/>
      <c r="AY67" s="152"/>
      <c r="AZ67" s="152"/>
      <c r="BA67" s="152"/>
      <c r="BB67" s="152"/>
      <c r="BC67" s="152"/>
      <c r="BD67" s="152"/>
      <c r="BE67" s="152"/>
      <c r="BF67" s="152"/>
      <c r="BG67" s="152"/>
      <c r="BH67" s="152"/>
      <c r="BI67" s="152"/>
      <c r="BJ67" s="152"/>
      <c r="BK67" s="152"/>
      <c r="BL67" s="152"/>
      <c r="BM67" s="152"/>
      <c r="BN67" s="152"/>
      <c r="BO67" s="152"/>
      <c r="BP67" s="152"/>
      <c r="BQ67" s="152"/>
      <c r="BR67" s="152"/>
      <c r="BS67" s="152"/>
      <c r="BT67" s="152"/>
      <c r="BU67" s="152"/>
      <c r="BV67" s="152"/>
      <c r="BW67" s="152"/>
      <c r="BX67" s="152"/>
      <c r="BY67" s="152"/>
      <c r="BZ67" s="152"/>
      <c r="CA67" s="152"/>
      <c r="CB67" s="152"/>
      <c r="CC67" s="152"/>
      <c r="CD67" s="152"/>
      <c r="CE67" s="152"/>
      <c r="CF67" s="152"/>
      <c r="CG67" s="152"/>
      <c r="CH67" s="152"/>
      <c r="CI67" s="152"/>
      <c r="CJ67" s="152"/>
      <c r="CK67" s="152"/>
      <c r="CL67" s="152"/>
      <c r="CM67" s="152"/>
      <c r="CN67" s="152"/>
      <c r="CO67" s="152"/>
      <c r="CP67" s="152"/>
      <c r="CQ67" s="152"/>
      <c r="CR67" s="152"/>
      <c r="CS67" s="152"/>
      <c r="CT67" s="152"/>
      <c r="CU67" s="152"/>
      <c r="CV67" s="152"/>
      <c r="CW67" s="152"/>
      <c r="CX67" s="152"/>
      <c r="CY67" s="152"/>
      <c r="CZ67" s="152"/>
      <c r="DA67" s="152"/>
      <c r="DB67" s="152"/>
      <c r="DC67" s="152"/>
      <c r="DD67" s="152"/>
      <c r="DE67" s="152"/>
      <c r="DF67" s="152"/>
      <c r="DG67" s="152"/>
      <c r="DH67" s="152"/>
      <c r="DI67" s="152"/>
      <c r="DJ67" s="152"/>
      <c r="DK67" s="152"/>
      <c r="DL67" s="152"/>
      <c r="DM67" s="152"/>
      <c r="DN67" s="152"/>
      <c r="DO67" s="152"/>
      <c r="DP67" s="152"/>
      <c r="DQ67" s="152"/>
      <c r="DR67" s="152"/>
      <c r="DS67" s="152"/>
      <c r="DT67" s="152"/>
      <c r="DU67" s="152"/>
      <c r="DV67" s="152"/>
      <c r="DW67" s="152"/>
      <c r="DX67" s="152"/>
      <c r="DY67" s="152"/>
      <c r="DZ67" s="152"/>
      <c r="EA67" s="152"/>
      <c r="EB67" s="152"/>
      <c r="EC67" s="152"/>
      <c r="ED67" s="152"/>
      <c r="EE67" s="152"/>
      <c r="EF67" s="152"/>
      <c r="EG67" s="152"/>
      <c r="EH67" s="152"/>
      <c r="EI67" s="152"/>
      <c r="EJ67" s="152"/>
      <c r="EK67" s="152"/>
      <c r="EL67" s="152"/>
      <c r="EM67" s="152"/>
      <c r="EN67" s="152"/>
      <c r="EO67" s="152"/>
      <c r="EP67" s="152"/>
      <c r="EQ67" s="152"/>
      <c r="ER67" s="152"/>
      <c r="ES67" s="152"/>
      <c r="ET67" s="152"/>
      <c r="EU67" s="152"/>
      <c r="EV67" s="152"/>
      <c r="EW67" s="152"/>
      <c r="EX67" s="152"/>
      <c r="EY67" s="152"/>
      <c r="EZ67" s="152"/>
      <c r="FA67" s="152"/>
      <c r="FB67" s="152"/>
      <c r="FC67" s="152"/>
      <c r="FD67" s="152"/>
      <c r="FE67" s="152"/>
      <c r="FF67" s="152"/>
      <c r="FG67" s="152"/>
      <c r="FH67" s="152"/>
      <c r="FI67" s="152"/>
      <c r="FJ67" s="152"/>
      <c r="FK67" s="152"/>
      <c r="FL67" s="152"/>
      <c r="FM67" s="152"/>
      <c r="FN67" s="152"/>
      <c r="FO67" s="152"/>
      <c r="FP67" s="152"/>
      <c r="FQ67" s="152"/>
      <c r="FR67" s="152"/>
      <c r="FS67" s="152"/>
      <c r="FT67" s="152"/>
      <c r="FU67" s="152"/>
      <c r="FV67" s="152"/>
      <c r="FW67" s="152"/>
      <c r="FX67" s="152"/>
      <c r="FY67" s="152"/>
      <c r="FZ67" s="152"/>
      <c r="GA67" s="152"/>
      <c r="GB67" s="152"/>
      <c r="GC67" s="152"/>
      <c r="GD67" s="152"/>
      <c r="GE67" s="152"/>
      <c r="GF67" s="152"/>
      <c r="GG67" s="152"/>
      <c r="GH67" s="152"/>
      <c r="GI67" s="152"/>
      <c r="GJ67" s="152"/>
      <c r="GK67" s="152"/>
      <c r="GL67" s="152"/>
      <c r="GM67" s="152"/>
      <c r="GN67" s="152"/>
      <c r="GO67" s="152"/>
      <c r="GP67" s="152"/>
      <c r="GQ67" s="152"/>
      <c r="GR67" s="152"/>
      <c r="GS67" s="152"/>
      <c r="GT67" s="152"/>
      <c r="GU67" s="152"/>
      <c r="GV67" s="152"/>
      <c r="GW67" s="152"/>
      <c r="GX67" s="152"/>
      <c r="GY67" s="152"/>
      <c r="GZ67" s="152"/>
      <c r="HA67" s="152"/>
      <c r="HB67" s="152"/>
      <c r="HC67" s="152"/>
    </row>
    <row r="68" spans="9:211" ht="15.75" x14ac:dyDescent="0.3">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2"/>
      <c r="AM68" s="152"/>
      <c r="AN68" s="152"/>
      <c r="AO68" s="152"/>
      <c r="AP68" s="152"/>
      <c r="AQ68" s="152"/>
      <c r="AR68" s="152"/>
      <c r="AS68" s="152"/>
      <c r="AT68" s="152"/>
      <c r="AU68" s="152"/>
      <c r="AV68" s="152"/>
      <c r="AW68" s="152"/>
      <c r="AX68" s="152"/>
      <c r="AY68" s="152"/>
      <c r="AZ68" s="152"/>
      <c r="BA68" s="152"/>
      <c r="BB68" s="152"/>
      <c r="BC68" s="152"/>
      <c r="BD68" s="152"/>
      <c r="BE68" s="152"/>
      <c r="BF68" s="152"/>
      <c r="BG68" s="152"/>
      <c r="BH68" s="152"/>
      <c r="BI68" s="152"/>
      <c r="BJ68" s="152"/>
      <c r="BK68" s="152"/>
      <c r="BL68" s="152"/>
      <c r="BM68" s="152"/>
      <c r="BN68" s="152"/>
      <c r="BO68" s="152"/>
      <c r="BP68" s="152"/>
      <c r="BQ68" s="152"/>
      <c r="BR68" s="152"/>
      <c r="BS68" s="152"/>
      <c r="BT68" s="152"/>
      <c r="BU68" s="152"/>
      <c r="BV68" s="152"/>
      <c r="BW68" s="152"/>
      <c r="BX68" s="152"/>
      <c r="BY68" s="152"/>
      <c r="BZ68" s="152"/>
      <c r="CA68" s="152"/>
      <c r="CB68" s="152"/>
      <c r="CC68" s="152"/>
      <c r="CD68" s="152"/>
      <c r="CE68" s="152"/>
      <c r="CF68" s="152"/>
      <c r="CG68" s="152"/>
      <c r="CH68" s="152"/>
      <c r="CI68" s="152"/>
      <c r="CJ68" s="152"/>
      <c r="CK68" s="152"/>
      <c r="CL68" s="152"/>
      <c r="CM68" s="152"/>
      <c r="CN68" s="152"/>
      <c r="CO68" s="152"/>
      <c r="CP68" s="152"/>
      <c r="CQ68" s="152"/>
      <c r="CR68" s="152"/>
      <c r="CS68" s="152"/>
      <c r="CT68" s="152"/>
      <c r="CU68" s="152"/>
      <c r="CV68" s="152"/>
      <c r="CW68" s="152"/>
      <c r="CX68" s="152"/>
      <c r="CY68" s="152"/>
      <c r="CZ68" s="152"/>
      <c r="DA68" s="152"/>
      <c r="DB68" s="152"/>
      <c r="DC68" s="152"/>
      <c r="DD68" s="152"/>
      <c r="DE68" s="152"/>
      <c r="DF68" s="152"/>
      <c r="DG68" s="152"/>
      <c r="DH68" s="152"/>
      <c r="DI68" s="152"/>
      <c r="DJ68" s="152"/>
      <c r="DK68" s="152"/>
      <c r="DL68" s="152"/>
      <c r="DM68" s="152"/>
      <c r="DN68" s="152"/>
      <c r="DO68" s="152"/>
      <c r="DP68" s="152"/>
      <c r="DQ68" s="152"/>
      <c r="DR68" s="152"/>
      <c r="DS68" s="152"/>
      <c r="DT68" s="152"/>
      <c r="DU68" s="152"/>
      <c r="DV68" s="152"/>
      <c r="DW68" s="152"/>
      <c r="DX68" s="152"/>
      <c r="DY68" s="152"/>
      <c r="DZ68" s="152"/>
      <c r="EA68" s="152"/>
      <c r="EB68" s="152"/>
      <c r="EC68" s="152"/>
      <c r="ED68" s="152"/>
      <c r="EE68" s="152"/>
      <c r="EF68" s="152"/>
      <c r="EG68" s="152"/>
      <c r="EH68" s="152"/>
      <c r="EI68" s="152"/>
      <c r="EJ68" s="152"/>
      <c r="EK68" s="152"/>
      <c r="EL68" s="152"/>
      <c r="EM68" s="152"/>
      <c r="EN68" s="152"/>
      <c r="EO68" s="152"/>
      <c r="EP68" s="152"/>
      <c r="EQ68" s="152"/>
      <c r="ER68" s="152"/>
      <c r="ES68" s="152"/>
      <c r="ET68" s="152"/>
      <c r="EU68" s="152"/>
      <c r="EV68" s="152"/>
      <c r="EW68" s="152"/>
      <c r="EX68" s="152"/>
      <c r="EY68" s="152"/>
      <c r="EZ68" s="152"/>
      <c r="FA68" s="152"/>
      <c r="FB68" s="152"/>
      <c r="FC68" s="152"/>
      <c r="FD68" s="152"/>
      <c r="FE68" s="152"/>
      <c r="FF68" s="152"/>
      <c r="FG68" s="152"/>
      <c r="FH68" s="152"/>
      <c r="FI68" s="152"/>
      <c r="FJ68" s="152"/>
      <c r="FK68" s="152"/>
      <c r="FL68" s="152"/>
      <c r="FM68" s="152"/>
      <c r="FN68" s="152"/>
      <c r="FO68" s="152"/>
      <c r="FP68" s="152"/>
      <c r="FQ68" s="152"/>
      <c r="FR68" s="152"/>
      <c r="FS68" s="152"/>
      <c r="FT68" s="152"/>
      <c r="FU68" s="152"/>
      <c r="FV68" s="152"/>
      <c r="FW68" s="152"/>
      <c r="FX68" s="152"/>
      <c r="FY68" s="152"/>
      <c r="FZ68" s="152"/>
      <c r="GA68" s="152"/>
      <c r="GB68" s="152"/>
      <c r="GC68" s="152"/>
      <c r="GD68" s="152"/>
      <c r="GE68" s="152"/>
      <c r="GF68" s="152"/>
      <c r="GG68" s="152"/>
      <c r="GH68" s="152"/>
      <c r="GI68" s="152"/>
      <c r="GJ68" s="152"/>
      <c r="GK68" s="152"/>
      <c r="GL68" s="152"/>
      <c r="GM68" s="152"/>
      <c r="GN68" s="152"/>
      <c r="GO68" s="152"/>
      <c r="GP68" s="152"/>
      <c r="GQ68" s="152"/>
      <c r="GR68" s="152"/>
      <c r="GS68" s="152"/>
      <c r="GT68" s="152"/>
      <c r="GU68" s="152"/>
      <c r="GV68" s="152"/>
      <c r="GW68" s="152"/>
      <c r="GX68" s="152"/>
      <c r="GY68" s="152"/>
      <c r="GZ68" s="152"/>
      <c r="HA68" s="152"/>
      <c r="HB68" s="152"/>
      <c r="HC68" s="152"/>
    </row>
    <row r="69" spans="9:211" ht="15.75" x14ac:dyDescent="0.3">
      <c r="I69" s="152"/>
      <c r="J69" s="152"/>
      <c r="K69" s="152"/>
      <c r="L69" s="152"/>
      <c r="M69" s="152"/>
      <c r="N69" s="152"/>
      <c r="O69" s="152"/>
      <c r="P69" s="152"/>
      <c r="Q69" s="152"/>
      <c r="R69" s="152"/>
      <c r="S69" s="152"/>
      <c r="T69" s="152"/>
      <c r="U69" s="152"/>
      <c r="V69" s="152"/>
      <c r="W69" s="152"/>
      <c r="X69" s="152"/>
      <c r="Y69" s="152"/>
      <c r="Z69" s="152"/>
      <c r="AA69" s="152"/>
      <c r="AB69" s="152"/>
      <c r="AC69" s="152"/>
      <c r="AD69" s="152"/>
      <c r="AE69" s="152"/>
      <c r="AF69" s="152"/>
      <c r="AG69" s="152"/>
      <c r="AH69" s="152"/>
      <c r="AI69" s="152"/>
      <c r="AJ69" s="152"/>
      <c r="AK69" s="152"/>
      <c r="AL69" s="152"/>
      <c r="AM69" s="152"/>
      <c r="AN69" s="152"/>
      <c r="AO69" s="152"/>
      <c r="AP69" s="152"/>
      <c r="AQ69" s="152"/>
      <c r="AR69" s="152"/>
      <c r="AS69" s="152"/>
      <c r="AT69" s="152"/>
      <c r="AU69" s="152"/>
      <c r="AV69" s="152"/>
      <c r="AW69" s="152"/>
      <c r="AX69" s="152"/>
      <c r="AY69" s="152"/>
      <c r="AZ69" s="152"/>
      <c r="BA69" s="152"/>
      <c r="BB69" s="152"/>
      <c r="BC69" s="152"/>
      <c r="BD69" s="152"/>
      <c r="BE69" s="152"/>
      <c r="BF69" s="152"/>
      <c r="BG69" s="152"/>
      <c r="BH69" s="152"/>
      <c r="BI69" s="152"/>
      <c r="BJ69" s="152"/>
      <c r="BK69" s="152"/>
      <c r="BL69" s="152"/>
      <c r="BM69" s="152"/>
      <c r="BN69" s="152"/>
      <c r="BO69" s="152"/>
      <c r="BP69" s="152"/>
      <c r="BQ69" s="152"/>
      <c r="BR69" s="152"/>
      <c r="BS69" s="152"/>
      <c r="BT69" s="152"/>
      <c r="BU69" s="152"/>
      <c r="BV69" s="152"/>
      <c r="BW69" s="152"/>
      <c r="BX69" s="152"/>
      <c r="BY69" s="152"/>
      <c r="BZ69" s="152"/>
      <c r="CA69" s="152"/>
      <c r="CB69" s="152"/>
      <c r="CC69" s="152"/>
      <c r="CD69" s="152"/>
      <c r="CE69" s="152"/>
      <c r="CF69" s="152"/>
      <c r="CG69" s="152"/>
      <c r="CH69" s="152"/>
      <c r="CI69" s="152"/>
      <c r="CJ69" s="152"/>
      <c r="CK69" s="152"/>
      <c r="CL69" s="152"/>
      <c r="CM69" s="152"/>
      <c r="CN69" s="152"/>
      <c r="CO69" s="152"/>
      <c r="CP69" s="152"/>
      <c r="CQ69" s="152"/>
      <c r="CR69" s="152"/>
      <c r="CS69" s="152"/>
      <c r="CT69" s="152"/>
      <c r="CU69" s="152"/>
      <c r="CV69" s="152"/>
      <c r="CW69" s="152"/>
      <c r="CX69" s="152"/>
      <c r="CY69" s="152"/>
      <c r="CZ69" s="152"/>
      <c r="DA69" s="152"/>
      <c r="DB69" s="152"/>
      <c r="DC69" s="152"/>
      <c r="DD69" s="152"/>
      <c r="DE69" s="152"/>
      <c r="DF69" s="152"/>
      <c r="DG69" s="152"/>
      <c r="DH69" s="152"/>
      <c r="DI69" s="152"/>
      <c r="DJ69" s="152"/>
      <c r="DK69" s="152"/>
      <c r="DL69" s="152"/>
      <c r="DM69" s="152"/>
      <c r="DN69" s="152"/>
      <c r="DO69" s="152"/>
      <c r="DP69" s="152"/>
      <c r="DQ69" s="152"/>
      <c r="DR69" s="152"/>
      <c r="DS69" s="152"/>
      <c r="DT69" s="152"/>
      <c r="DU69" s="152"/>
      <c r="DV69" s="152"/>
      <c r="DW69" s="152"/>
      <c r="DX69" s="152"/>
      <c r="DY69" s="152"/>
      <c r="DZ69" s="152"/>
      <c r="EA69" s="152"/>
      <c r="EB69" s="152"/>
      <c r="EC69" s="152"/>
      <c r="ED69" s="152"/>
      <c r="EE69" s="152"/>
      <c r="EF69" s="152"/>
      <c r="EG69" s="152"/>
      <c r="EH69" s="152"/>
      <c r="EI69" s="152"/>
      <c r="EJ69" s="152"/>
      <c r="EK69" s="152"/>
      <c r="EL69" s="152"/>
      <c r="EM69" s="152"/>
      <c r="EN69" s="152"/>
      <c r="EO69" s="152"/>
      <c r="EP69" s="152"/>
      <c r="EQ69" s="152"/>
      <c r="ER69" s="152"/>
      <c r="ES69" s="152"/>
      <c r="ET69" s="152"/>
      <c r="EU69" s="152"/>
      <c r="EV69" s="152"/>
      <c r="EW69" s="152"/>
      <c r="EX69" s="152"/>
      <c r="EY69" s="152"/>
      <c r="EZ69" s="152"/>
      <c r="FA69" s="152"/>
      <c r="FB69" s="152"/>
      <c r="FC69" s="152"/>
      <c r="FD69" s="152"/>
      <c r="FE69" s="152"/>
      <c r="FF69" s="152"/>
      <c r="FG69" s="152"/>
      <c r="FH69" s="152"/>
      <c r="FI69" s="152"/>
      <c r="FJ69" s="152"/>
      <c r="FK69" s="152"/>
      <c r="FL69" s="152"/>
      <c r="FM69" s="152"/>
      <c r="FN69" s="152"/>
      <c r="FO69" s="152"/>
      <c r="FP69" s="152"/>
      <c r="FQ69" s="152"/>
      <c r="FR69" s="152"/>
      <c r="FS69" s="152"/>
      <c r="FT69" s="152"/>
      <c r="FU69" s="152"/>
      <c r="FV69" s="152"/>
      <c r="FW69" s="152"/>
      <c r="FX69" s="152"/>
      <c r="FY69" s="152"/>
      <c r="FZ69" s="152"/>
      <c r="GA69" s="152"/>
      <c r="GB69" s="152"/>
      <c r="GC69" s="152"/>
      <c r="GD69" s="152"/>
      <c r="GE69" s="152"/>
      <c r="GF69" s="152"/>
      <c r="GG69" s="152"/>
      <c r="GH69" s="152"/>
      <c r="GI69" s="152"/>
      <c r="GJ69" s="152"/>
      <c r="GK69" s="152"/>
      <c r="GL69" s="152"/>
      <c r="GM69" s="152"/>
      <c r="GN69" s="152"/>
      <c r="GO69" s="152"/>
      <c r="GP69" s="152"/>
      <c r="GQ69" s="152"/>
      <c r="GR69" s="152"/>
      <c r="GS69" s="152"/>
      <c r="GT69" s="152"/>
      <c r="GU69" s="152"/>
      <c r="GV69" s="152"/>
      <c r="GW69" s="152"/>
      <c r="GX69" s="152"/>
      <c r="GY69" s="152"/>
      <c r="GZ69" s="152"/>
      <c r="HA69" s="152"/>
      <c r="HB69" s="152"/>
      <c r="HC69" s="152"/>
    </row>
  </sheetData>
  <mergeCells count="11">
    <mergeCell ref="B28:H28"/>
    <mergeCell ref="B21:H21"/>
    <mergeCell ref="B22:H22"/>
    <mergeCell ref="B23:H23"/>
    <mergeCell ref="B24:H24"/>
    <mergeCell ref="B25:H25"/>
    <mergeCell ref="B1:H1"/>
    <mergeCell ref="B2:H2"/>
    <mergeCell ref="B17:D17"/>
    <mergeCell ref="B19:H19"/>
    <mergeCell ref="B20:H20"/>
  </mergeCells>
  <printOptions horizontalCentered="1"/>
  <pageMargins left="0.19685039370078741" right="0.19685039370078741" top="0.19685039370078741" bottom="0.19685039370078741" header="0.31496062992125984" footer="0.31496062992125984"/>
  <pageSetup paperSize="5"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39997558519241921"/>
  </sheetPr>
  <dimension ref="A1:HE63"/>
  <sheetViews>
    <sheetView view="pageBreakPreview" zoomScaleNormal="100" zoomScaleSheetLayoutView="100" workbookViewId="0">
      <selection activeCell="A6" sqref="A6:F6"/>
    </sheetView>
  </sheetViews>
  <sheetFormatPr baseColWidth="10" defaultColWidth="12.5703125" defaultRowHeight="16.5" x14ac:dyDescent="0.3"/>
  <cols>
    <col min="1" max="1" width="28.28515625" style="6" customWidth="1"/>
    <col min="2" max="2" width="11.42578125" style="6" customWidth="1"/>
    <col min="3" max="3" width="32.140625" style="6" customWidth="1"/>
    <col min="4" max="4" width="22.42578125" style="6" customWidth="1"/>
    <col min="5" max="5" width="15.42578125" style="6" customWidth="1"/>
    <col min="6" max="6" width="15.28515625" style="6" customWidth="1"/>
    <col min="7" max="7" width="12.5703125" style="6" customWidth="1"/>
    <col min="8" max="8" width="17.28515625" style="6" customWidth="1"/>
    <col min="9" max="213" width="11.5703125" style="4" customWidth="1"/>
    <col min="214" max="16384" width="12.5703125" style="6"/>
  </cols>
  <sheetData>
    <row r="1" spans="1:213" ht="16.5" customHeight="1" x14ac:dyDescent="0.3">
      <c r="A1" s="542"/>
      <c r="B1" s="542"/>
      <c r="C1" s="542"/>
      <c r="D1" s="542"/>
      <c r="E1" s="542"/>
      <c r="F1" s="542"/>
      <c r="G1" s="542"/>
      <c r="H1" s="542"/>
    </row>
    <row r="2" spans="1:213" ht="16.5" customHeight="1" x14ac:dyDescent="0.3">
      <c r="A2" s="543" t="s">
        <v>271</v>
      </c>
      <c r="B2" s="543"/>
      <c r="C2" s="543"/>
      <c r="D2" s="543"/>
      <c r="E2" s="543"/>
      <c r="F2" s="543"/>
      <c r="G2" s="543"/>
      <c r="H2" s="543"/>
    </row>
    <row r="3" spans="1:213" ht="16.5" customHeight="1" x14ac:dyDescent="0.3">
      <c r="A3" s="543"/>
      <c r="B3" s="543"/>
      <c r="C3" s="543"/>
      <c r="D3" s="543"/>
      <c r="E3" s="543"/>
      <c r="F3" s="543"/>
      <c r="G3" s="543"/>
      <c r="H3" s="543"/>
    </row>
    <row r="4" spans="1:213" ht="16.5" customHeight="1" x14ac:dyDescent="0.3">
      <c r="A4" s="548" t="s">
        <v>329</v>
      </c>
      <c r="B4" s="548"/>
      <c r="C4" s="548"/>
      <c r="D4" s="548"/>
      <c r="E4" s="548"/>
      <c r="F4" s="548"/>
      <c r="G4" s="548"/>
      <c r="H4" s="548"/>
    </row>
    <row r="5" spans="1:213" ht="50.1" customHeight="1" x14ac:dyDescent="0.3">
      <c r="A5" s="255"/>
      <c r="B5" s="255"/>
      <c r="C5" s="255"/>
      <c r="D5" s="255"/>
      <c r="E5" s="255"/>
      <c r="F5" s="255"/>
      <c r="G5" s="255"/>
      <c r="H5" s="255"/>
    </row>
    <row r="6" spans="1:213" ht="40.5" customHeight="1" x14ac:dyDescent="0.3">
      <c r="A6" s="256" t="s">
        <v>231</v>
      </c>
      <c r="B6" s="256" t="s">
        <v>232</v>
      </c>
      <c r="C6" s="256" t="s">
        <v>233</v>
      </c>
      <c r="D6" s="256" t="s">
        <v>234</v>
      </c>
      <c r="E6" s="256" t="s">
        <v>235</v>
      </c>
      <c r="F6" s="257" t="s">
        <v>236</v>
      </c>
      <c r="G6" s="256" t="s">
        <v>8</v>
      </c>
      <c r="H6" s="257" t="s">
        <v>237</v>
      </c>
    </row>
    <row r="7" spans="1:213" ht="40.5" customHeight="1" x14ac:dyDescent="0.2">
      <c r="A7" s="258" t="s">
        <v>238</v>
      </c>
      <c r="B7" s="258" t="s">
        <v>239</v>
      </c>
      <c r="C7" s="258" t="s">
        <v>240</v>
      </c>
      <c r="D7" s="259">
        <f>0.006*30</f>
        <v>0.18</v>
      </c>
      <c r="E7" s="288">
        <f>'PRESUP. MOD. I'!H30</f>
        <v>80</v>
      </c>
      <c r="F7" s="259">
        <f t="shared" ref="F7:F12" si="0">D7*E7</f>
        <v>14.399999999999999</v>
      </c>
      <c r="G7" s="260">
        <v>11500</v>
      </c>
      <c r="H7" s="261">
        <f>F7*G7</f>
        <v>165599.99999999997</v>
      </c>
    </row>
    <row r="8" spans="1:213" s="5" customFormat="1" ht="30" customHeight="1" x14ac:dyDescent="0.2">
      <c r="A8" s="258" t="s">
        <v>241</v>
      </c>
      <c r="B8" s="258" t="s">
        <v>239</v>
      </c>
      <c r="C8" s="258" t="s">
        <v>242</v>
      </c>
      <c r="D8" s="259">
        <f>0.003*30</f>
        <v>0.09</v>
      </c>
      <c r="E8" s="288">
        <f>E7</f>
        <v>80</v>
      </c>
      <c r="F8" s="259">
        <f t="shared" si="0"/>
        <v>7.1999999999999993</v>
      </c>
      <c r="G8" s="260">
        <v>20000</v>
      </c>
      <c r="H8" s="261">
        <f t="shared" ref="H8:H14" si="1">F8*G8</f>
        <v>144000</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row>
    <row r="9" spans="1:213" s="5" customFormat="1" ht="30" customHeight="1" x14ac:dyDescent="0.2">
      <c r="A9" s="258" t="s">
        <v>243</v>
      </c>
      <c r="B9" s="258" t="s">
        <v>239</v>
      </c>
      <c r="C9" s="258" t="s">
        <v>244</v>
      </c>
      <c r="D9" s="259">
        <f>0.005*30</f>
        <v>0.15</v>
      </c>
      <c r="E9" s="288">
        <f>E7</f>
        <v>80</v>
      </c>
      <c r="F9" s="259">
        <f t="shared" si="0"/>
        <v>12</v>
      </c>
      <c r="G9" s="262">
        <v>3500</v>
      </c>
      <c r="H9" s="261">
        <f t="shared" si="1"/>
        <v>42000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row>
    <row r="10" spans="1:213" s="5" customFormat="1" ht="30" customHeight="1" x14ac:dyDescent="0.2">
      <c r="A10" s="258" t="s">
        <v>245</v>
      </c>
      <c r="B10" s="258" t="s">
        <v>239</v>
      </c>
      <c r="C10" s="279" t="s">
        <v>246</v>
      </c>
      <c r="D10" s="259">
        <f>0.05*30</f>
        <v>1.5</v>
      </c>
      <c r="E10" s="288">
        <f>E7</f>
        <v>80</v>
      </c>
      <c r="F10" s="259">
        <f t="shared" si="0"/>
        <v>120</v>
      </c>
      <c r="G10" s="262">
        <v>6000</v>
      </c>
      <c r="H10" s="261">
        <f t="shared" si="1"/>
        <v>720000</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row>
    <row r="11" spans="1:213" s="5" customFormat="1" ht="39.950000000000003" customHeight="1" x14ac:dyDescent="0.2">
      <c r="A11" s="258" t="s">
        <v>247</v>
      </c>
      <c r="B11" s="258" t="s">
        <v>248</v>
      </c>
      <c r="C11" s="258" t="s">
        <v>249</v>
      </c>
      <c r="D11" s="259">
        <v>4</v>
      </c>
      <c r="E11" s="288">
        <f>E7</f>
        <v>80</v>
      </c>
      <c r="F11" s="259">
        <f t="shared" si="0"/>
        <v>320</v>
      </c>
      <c r="G11" s="262">
        <v>2000</v>
      </c>
      <c r="H11" s="261">
        <f t="shared" si="1"/>
        <v>640000</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row>
    <row r="12" spans="1:213" s="5" customFormat="1" ht="30" customHeight="1" x14ac:dyDescent="0.2">
      <c r="A12" s="258" t="s">
        <v>250</v>
      </c>
      <c r="B12" s="258" t="s">
        <v>251</v>
      </c>
      <c r="C12" s="258" t="s">
        <v>252</v>
      </c>
      <c r="D12" s="259">
        <f>2*4</f>
        <v>8</v>
      </c>
      <c r="E12" s="288">
        <f>E7</f>
        <v>80</v>
      </c>
      <c r="F12" s="259">
        <f t="shared" si="0"/>
        <v>640</v>
      </c>
      <c r="G12" s="260">
        <v>600</v>
      </c>
      <c r="H12" s="261">
        <f t="shared" si="1"/>
        <v>384000</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row>
    <row r="13" spans="1:213" s="5" customFormat="1" ht="30" customHeight="1" x14ac:dyDescent="0.2">
      <c r="A13" s="258" t="s">
        <v>253</v>
      </c>
      <c r="B13" s="258" t="s">
        <v>248</v>
      </c>
      <c r="C13" s="258" t="s">
        <v>254</v>
      </c>
      <c r="D13" s="259"/>
      <c r="E13" s="259"/>
      <c r="F13" s="259">
        <v>14</v>
      </c>
      <c r="G13" s="260">
        <v>15000</v>
      </c>
      <c r="H13" s="261">
        <f t="shared" si="1"/>
        <v>210000</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row>
    <row r="14" spans="1:213" s="5" customFormat="1" ht="30" customHeight="1" x14ac:dyDescent="0.2">
      <c r="A14" s="258" t="s">
        <v>255</v>
      </c>
      <c r="B14" s="258" t="s">
        <v>248</v>
      </c>
      <c r="C14" s="258" t="s">
        <v>256</v>
      </c>
      <c r="D14" s="259"/>
      <c r="E14" s="259"/>
      <c r="F14" s="259">
        <v>1</v>
      </c>
      <c r="G14" s="260">
        <v>189000</v>
      </c>
      <c r="H14" s="261">
        <f t="shared" si="1"/>
        <v>189000</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row>
    <row r="15" spans="1:213" s="5" customFormat="1" ht="25.5" customHeight="1" x14ac:dyDescent="0.3">
      <c r="A15" s="263" t="s">
        <v>257</v>
      </c>
      <c r="B15" s="263"/>
      <c r="C15" s="263"/>
      <c r="D15" s="263"/>
      <c r="E15" s="263"/>
      <c r="F15" s="263"/>
      <c r="G15" s="264"/>
      <c r="H15" s="265">
        <f>SUM(H7:H14)</f>
        <v>2494600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row>
    <row r="16" spans="1:213" s="5" customFormat="1" ht="20.100000000000001" customHeight="1" x14ac:dyDescent="0.3">
      <c r="A16" s="263" t="s">
        <v>258</v>
      </c>
      <c r="B16" s="263"/>
      <c r="C16" s="263"/>
      <c r="D16" s="263"/>
      <c r="E16" s="263"/>
      <c r="F16" s="263"/>
      <c r="G16" s="264"/>
      <c r="H16" s="265">
        <f>H15*0.025</f>
        <v>62365</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row>
    <row r="17" spans="1:213" s="5" customFormat="1" ht="20.100000000000001" customHeight="1" x14ac:dyDescent="0.3">
      <c r="A17" s="263" t="s">
        <v>259</v>
      </c>
      <c r="B17" s="263"/>
      <c r="C17" s="263"/>
      <c r="D17" s="263"/>
      <c r="E17" s="263"/>
      <c r="F17" s="263"/>
      <c r="G17" s="264"/>
      <c r="H17" s="265">
        <f>ROUND(SUM(H15:H16),0)</f>
        <v>2556965</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row>
    <row r="18" spans="1:213" s="5" customFormat="1" ht="20.100000000000001" customHeight="1" x14ac:dyDescent="0.3">
      <c r="A18" s="266" t="s">
        <v>260</v>
      </c>
      <c r="B18" s="266"/>
      <c r="C18" s="266"/>
      <c r="D18" s="266"/>
      <c r="E18" s="266"/>
      <c r="F18" s="266"/>
      <c r="G18" s="267"/>
      <c r="H18" s="268">
        <f>ROUND(H17*0.19,0)</f>
        <v>485823</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row>
    <row r="19" spans="1:213" s="5" customFormat="1" ht="20.100000000000001" customHeight="1" x14ac:dyDescent="0.3">
      <c r="A19" s="266" t="s">
        <v>259</v>
      </c>
      <c r="B19" s="266"/>
      <c r="C19" s="266"/>
      <c r="D19" s="266"/>
      <c r="E19" s="266"/>
      <c r="F19" s="266"/>
      <c r="G19" s="267"/>
      <c r="H19" s="268">
        <f>SUM(H17:H18)</f>
        <v>3042788</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row>
    <row r="20" spans="1:213" s="5" customFormat="1" ht="30.75" customHeight="1" x14ac:dyDescent="0.3">
      <c r="C20" s="25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row>
    <row r="21" spans="1:213" s="5" customFormat="1" x14ac:dyDescent="0.3">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row>
    <row r="22" spans="1:213" s="5" customFormat="1" x14ac:dyDescent="0.3">
      <c r="D22" s="269"/>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row>
    <row r="23" spans="1:213" s="5" customFormat="1" ht="20.100000000000001" customHeight="1" x14ac:dyDescent="0.3">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row>
    <row r="24" spans="1:213" s="5" customFormat="1" ht="20.100000000000001" customHeight="1" x14ac:dyDescent="0.3">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row>
    <row r="25" spans="1:213" s="5" customFormat="1" ht="20.100000000000001" customHeigh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row>
    <row r="26" spans="1:213" s="5" customFormat="1" ht="20.100000000000001" customHeigh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row>
    <row r="27" spans="1:213" s="5" customFormat="1" ht="30" customHeigh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row>
    <row r="28" spans="1:213" s="5" customFormat="1" ht="30" customHeight="1" x14ac:dyDescent="0.3">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row>
    <row r="29" spans="1:213" s="5" customFormat="1" ht="30"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row>
    <row r="30" spans="1:213"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row>
    <row r="31" spans="1:213"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row>
    <row r="32" spans="1:213"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row>
    <row r="33" spans="1:213" s="5" customFormat="1" ht="20.100000000000001"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row>
    <row r="34" spans="1:213"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row>
    <row r="35" spans="1:213"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row>
    <row r="36" spans="1:213" s="5" customFormat="1" ht="30"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row>
    <row r="37" spans="1:213"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row>
    <row r="38" spans="1:213"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row>
    <row r="39" spans="1:213"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row>
    <row r="40" spans="1:213" s="5" customFormat="1" ht="20.100000000000001"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row>
    <row r="41" spans="1:213" s="5" customFormat="1" ht="20.100000000000001" customHeight="1" x14ac:dyDescent="0.3">
      <c r="A41" s="6"/>
      <c r="B41" s="6"/>
      <c r="C41" s="6"/>
      <c r="D41" s="6"/>
      <c r="E41" s="6"/>
      <c r="F41" s="6"/>
      <c r="G41" s="6"/>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row>
    <row r="42" spans="1:213" s="5" customForma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row>
    <row r="43" spans="1:213" s="5" customFormat="1" ht="30"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row>
    <row r="44" spans="1:213" s="5" customFormat="1" ht="30"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row>
    <row r="45" spans="1:213"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row>
    <row r="46" spans="1:213" ht="30" customHeight="1" x14ac:dyDescent="0.3">
      <c r="A46" s="5"/>
      <c r="B46" s="5"/>
      <c r="C46" s="5"/>
      <c r="D46" s="5"/>
      <c r="E46" s="5"/>
      <c r="F46" s="5"/>
      <c r="G46" s="5"/>
    </row>
    <row r="47" spans="1:213" s="5" customFormat="1" ht="39.950000000000003" customHeight="1" x14ac:dyDescent="0.3">
      <c r="A47" s="1"/>
      <c r="B47" s="1"/>
      <c r="C47" s="1"/>
      <c r="D47" s="1"/>
      <c r="E47" s="1"/>
      <c r="F47" s="1"/>
      <c r="G47" s="1"/>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row>
    <row r="48" spans="1:213" s="5" customFormat="1" ht="20.100000000000001" customHeight="1" x14ac:dyDescent="0.3">
      <c r="A48" s="1"/>
      <c r="B48" s="1"/>
      <c r="C48" s="1"/>
      <c r="D48" s="1"/>
      <c r="E48" s="1"/>
      <c r="F48" s="1"/>
      <c r="G48" s="1"/>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row>
    <row r="49" spans="1:213" s="5" customFormat="1" ht="20.100000000000001" customHeight="1" x14ac:dyDescent="0.3">
      <c r="A49" s="1"/>
      <c r="B49" s="1"/>
      <c r="C49" s="1"/>
      <c r="D49" s="1"/>
      <c r="E49" s="1"/>
      <c r="F49" s="1"/>
      <c r="G49" s="1"/>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row>
    <row r="50" spans="1:213" s="5" customFormat="1" ht="20.100000000000001" customHeight="1" x14ac:dyDescent="0.3">
      <c r="A50" s="6"/>
      <c r="B50" s="6"/>
      <c r="C50" s="6"/>
      <c r="D50" s="6"/>
      <c r="E50" s="6"/>
      <c r="F50" s="6"/>
      <c r="G50" s="6"/>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row>
    <row r="51" spans="1:213" s="5" customFormat="1" ht="20.100000000000001" customHeight="1" x14ac:dyDescent="0.3">
      <c r="A51" s="6"/>
      <c r="B51" s="6"/>
      <c r="C51" s="6"/>
      <c r="D51" s="6"/>
      <c r="E51" s="6"/>
      <c r="F51" s="6"/>
      <c r="G51" s="6"/>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row>
    <row r="52" spans="1:213" s="1" customFormat="1" ht="20.100000000000001" customHeight="1" x14ac:dyDescent="0.3">
      <c r="A52" s="6"/>
      <c r="B52" s="6"/>
      <c r="C52" s="6"/>
      <c r="D52" s="6"/>
      <c r="E52" s="6"/>
      <c r="F52" s="6"/>
      <c r="G52" s="6"/>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row>
    <row r="53" spans="1:213" s="1" customFormat="1" ht="30" customHeight="1" x14ac:dyDescent="0.3">
      <c r="A53" s="6"/>
      <c r="B53" s="6"/>
      <c r="C53" s="6"/>
      <c r="D53" s="6"/>
      <c r="E53" s="6"/>
      <c r="F53" s="6"/>
      <c r="G53" s="6"/>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row>
    <row r="54" spans="1:213" s="1" customFormat="1" ht="20.100000000000001" customHeight="1" x14ac:dyDescent="0.3">
      <c r="A54" s="6"/>
      <c r="B54" s="6"/>
      <c r="C54" s="6"/>
      <c r="D54" s="6"/>
      <c r="E54" s="6"/>
      <c r="F54" s="6"/>
      <c r="G54" s="6"/>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row>
    <row r="55" spans="1:213" ht="39.950000000000003" customHeight="1" x14ac:dyDescent="0.3"/>
    <row r="56" spans="1:213" ht="39.950000000000003" customHeight="1" x14ac:dyDescent="0.3"/>
    <row r="57" spans="1:213" ht="35.1" customHeight="1" x14ac:dyDescent="0.3"/>
    <row r="58" spans="1:213" ht="21" customHeight="1" x14ac:dyDescent="0.3"/>
    <row r="59" spans="1:213" ht="21" customHeight="1" x14ac:dyDescent="0.3"/>
    <row r="60" spans="1:213" ht="16.5" customHeight="1" x14ac:dyDescent="0.3"/>
    <row r="61" spans="1:213" ht="15.75" x14ac:dyDescent="0.3">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2"/>
      <c r="AZ61" s="152"/>
      <c r="BA61" s="152"/>
      <c r="BB61" s="152"/>
      <c r="BC61" s="152"/>
      <c r="BD61" s="152"/>
      <c r="BE61" s="152"/>
      <c r="BF61" s="152"/>
      <c r="BG61" s="152"/>
      <c r="BH61" s="152"/>
      <c r="BI61" s="152"/>
      <c r="BJ61" s="152"/>
      <c r="BK61" s="152"/>
      <c r="BL61" s="152"/>
      <c r="BM61" s="152"/>
      <c r="BN61" s="152"/>
      <c r="BO61" s="152"/>
      <c r="BP61" s="152"/>
      <c r="BQ61" s="152"/>
      <c r="BR61" s="152"/>
      <c r="BS61" s="152"/>
      <c r="BT61" s="152"/>
      <c r="BU61" s="152"/>
      <c r="BV61" s="152"/>
      <c r="BW61" s="152"/>
      <c r="BX61" s="152"/>
      <c r="BY61" s="152"/>
      <c r="BZ61" s="152"/>
      <c r="CA61" s="152"/>
      <c r="CB61" s="152"/>
      <c r="CC61" s="152"/>
      <c r="CD61" s="152"/>
      <c r="CE61" s="152"/>
      <c r="CF61" s="152"/>
      <c r="CG61" s="152"/>
      <c r="CH61" s="152"/>
      <c r="CI61" s="152"/>
      <c r="CJ61" s="152"/>
      <c r="CK61" s="152"/>
      <c r="CL61" s="152"/>
      <c r="CM61" s="152"/>
      <c r="CN61" s="152"/>
      <c r="CO61" s="152"/>
      <c r="CP61" s="152"/>
      <c r="CQ61" s="152"/>
      <c r="CR61" s="152"/>
      <c r="CS61" s="152"/>
      <c r="CT61" s="152"/>
      <c r="CU61" s="152"/>
      <c r="CV61" s="152"/>
      <c r="CW61" s="152"/>
      <c r="CX61" s="152"/>
      <c r="CY61" s="152"/>
      <c r="CZ61" s="152"/>
      <c r="DA61" s="152"/>
      <c r="DB61" s="152"/>
      <c r="DC61" s="152"/>
      <c r="DD61" s="152"/>
      <c r="DE61" s="152"/>
      <c r="DF61" s="152"/>
      <c r="DG61" s="152"/>
      <c r="DH61" s="152"/>
      <c r="DI61" s="152"/>
      <c r="DJ61" s="152"/>
      <c r="DK61" s="152"/>
      <c r="DL61" s="152"/>
      <c r="DM61" s="152"/>
      <c r="DN61" s="152"/>
      <c r="DO61" s="152"/>
      <c r="DP61" s="152"/>
      <c r="DQ61" s="152"/>
      <c r="DR61" s="152"/>
      <c r="DS61" s="152"/>
      <c r="DT61" s="152"/>
      <c r="DU61" s="152"/>
      <c r="DV61" s="152"/>
      <c r="DW61" s="152"/>
      <c r="DX61" s="152"/>
      <c r="DY61" s="152"/>
      <c r="DZ61" s="152"/>
      <c r="EA61" s="152"/>
      <c r="EB61" s="152"/>
      <c r="EC61" s="152"/>
      <c r="ED61" s="152"/>
      <c r="EE61" s="152"/>
      <c r="EF61" s="152"/>
      <c r="EG61" s="152"/>
      <c r="EH61" s="152"/>
      <c r="EI61" s="152"/>
      <c r="EJ61" s="152"/>
      <c r="EK61" s="152"/>
      <c r="EL61" s="152"/>
      <c r="EM61" s="152"/>
      <c r="EN61" s="152"/>
      <c r="EO61" s="152"/>
      <c r="EP61" s="152"/>
      <c r="EQ61" s="152"/>
      <c r="ER61" s="152"/>
      <c r="ES61" s="152"/>
      <c r="ET61" s="152"/>
      <c r="EU61" s="152"/>
      <c r="EV61" s="152"/>
      <c r="EW61" s="152"/>
      <c r="EX61" s="152"/>
      <c r="EY61" s="152"/>
      <c r="EZ61" s="152"/>
      <c r="FA61" s="152"/>
      <c r="FB61" s="152"/>
      <c r="FC61" s="152"/>
      <c r="FD61" s="152"/>
      <c r="FE61" s="152"/>
      <c r="FF61" s="152"/>
      <c r="FG61" s="152"/>
      <c r="FH61" s="152"/>
      <c r="FI61" s="152"/>
      <c r="FJ61" s="152"/>
      <c r="FK61" s="152"/>
      <c r="FL61" s="152"/>
      <c r="FM61" s="152"/>
      <c r="FN61" s="152"/>
      <c r="FO61" s="152"/>
      <c r="FP61" s="152"/>
      <c r="FQ61" s="152"/>
      <c r="FR61" s="152"/>
      <c r="FS61" s="152"/>
      <c r="FT61" s="152"/>
      <c r="FU61" s="152"/>
      <c r="FV61" s="152"/>
      <c r="FW61" s="152"/>
      <c r="FX61" s="152"/>
      <c r="FY61" s="152"/>
      <c r="FZ61" s="152"/>
      <c r="GA61" s="152"/>
      <c r="GB61" s="152"/>
      <c r="GC61" s="152"/>
      <c r="GD61" s="152"/>
      <c r="GE61" s="152"/>
      <c r="GF61" s="152"/>
      <c r="GG61" s="152"/>
      <c r="GH61" s="152"/>
      <c r="GI61" s="152"/>
      <c r="GJ61" s="152"/>
      <c r="GK61" s="152"/>
      <c r="GL61" s="152"/>
      <c r="GM61" s="152"/>
      <c r="GN61" s="152"/>
      <c r="GO61" s="152"/>
      <c r="GP61" s="152"/>
      <c r="GQ61" s="152"/>
      <c r="GR61" s="152"/>
      <c r="GS61" s="152"/>
      <c r="GT61" s="152"/>
      <c r="GU61" s="152"/>
      <c r="GV61" s="152"/>
      <c r="GW61" s="152"/>
      <c r="GX61" s="152"/>
      <c r="GY61" s="152"/>
      <c r="GZ61" s="152"/>
      <c r="HA61" s="152"/>
      <c r="HB61" s="152"/>
      <c r="HC61" s="152"/>
      <c r="HD61" s="152"/>
      <c r="HE61" s="152"/>
    </row>
    <row r="62" spans="1:213" ht="15.75" x14ac:dyDescent="0.3">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2"/>
      <c r="AZ62" s="152"/>
      <c r="BA62" s="152"/>
      <c r="BB62" s="152"/>
      <c r="BC62" s="152"/>
      <c r="BD62" s="152"/>
      <c r="BE62" s="152"/>
      <c r="BF62" s="152"/>
      <c r="BG62" s="152"/>
      <c r="BH62" s="152"/>
      <c r="BI62" s="152"/>
      <c r="BJ62" s="152"/>
      <c r="BK62" s="152"/>
      <c r="BL62" s="152"/>
      <c r="BM62" s="152"/>
      <c r="BN62" s="152"/>
      <c r="BO62" s="152"/>
      <c r="BP62" s="152"/>
      <c r="BQ62" s="152"/>
      <c r="BR62" s="152"/>
      <c r="BS62" s="152"/>
      <c r="BT62" s="152"/>
      <c r="BU62" s="152"/>
      <c r="BV62" s="152"/>
      <c r="BW62" s="152"/>
      <c r="BX62" s="152"/>
      <c r="BY62" s="152"/>
      <c r="BZ62" s="152"/>
      <c r="CA62" s="152"/>
      <c r="CB62" s="152"/>
      <c r="CC62" s="152"/>
      <c r="CD62" s="152"/>
      <c r="CE62" s="152"/>
      <c r="CF62" s="152"/>
      <c r="CG62" s="152"/>
      <c r="CH62" s="152"/>
      <c r="CI62" s="152"/>
      <c r="CJ62" s="152"/>
      <c r="CK62" s="152"/>
      <c r="CL62" s="152"/>
      <c r="CM62" s="152"/>
      <c r="CN62" s="152"/>
      <c r="CO62" s="152"/>
      <c r="CP62" s="152"/>
      <c r="CQ62" s="152"/>
      <c r="CR62" s="152"/>
      <c r="CS62" s="152"/>
      <c r="CT62" s="152"/>
      <c r="CU62" s="152"/>
      <c r="CV62" s="152"/>
      <c r="CW62" s="152"/>
      <c r="CX62" s="152"/>
      <c r="CY62" s="152"/>
      <c r="CZ62" s="152"/>
      <c r="DA62" s="152"/>
      <c r="DB62" s="152"/>
      <c r="DC62" s="152"/>
      <c r="DD62" s="152"/>
      <c r="DE62" s="152"/>
      <c r="DF62" s="152"/>
      <c r="DG62" s="152"/>
      <c r="DH62" s="152"/>
      <c r="DI62" s="152"/>
      <c r="DJ62" s="152"/>
      <c r="DK62" s="152"/>
      <c r="DL62" s="152"/>
      <c r="DM62" s="152"/>
      <c r="DN62" s="152"/>
      <c r="DO62" s="152"/>
      <c r="DP62" s="152"/>
      <c r="DQ62" s="152"/>
      <c r="DR62" s="152"/>
      <c r="DS62" s="152"/>
      <c r="DT62" s="152"/>
      <c r="DU62" s="152"/>
      <c r="DV62" s="152"/>
      <c r="DW62" s="152"/>
      <c r="DX62" s="152"/>
      <c r="DY62" s="152"/>
      <c r="DZ62" s="152"/>
      <c r="EA62" s="152"/>
      <c r="EB62" s="152"/>
      <c r="EC62" s="152"/>
      <c r="ED62" s="152"/>
      <c r="EE62" s="152"/>
      <c r="EF62" s="152"/>
      <c r="EG62" s="152"/>
      <c r="EH62" s="152"/>
      <c r="EI62" s="152"/>
      <c r="EJ62" s="152"/>
      <c r="EK62" s="152"/>
      <c r="EL62" s="152"/>
      <c r="EM62" s="152"/>
      <c r="EN62" s="152"/>
      <c r="EO62" s="152"/>
      <c r="EP62" s="152"/>
      <c r="EQ62" s="152"/>
      <c r="ER62" s="152"/>
      <c r="ES62" s="152"/>
      <c r="ET62" s="152"/>
      <c r="EU62" s="152"/>
      <c r="EV62" s="152"/>
      <c r="EW62" s="152"/>
      <c r="EX62" s="152"/>
      <c r="EY62" s="152"/>
      <c r="EZ62" s="152"/>
      <c r="FA62" s="152"/>
      <c r="FB62" s="152"/>
      <c r="FC62" s="152"/>
      <c r="FD62" s="152"/>
      <c r="FE62" s="152"/>
      <c r="FF62" s="152"/>
      <c r="FG62" s="152"/>
      <c r="FH62" s="152"/>
      <c r="FI62" s="152"/>
      <c r="FJ62" s="152"/>
      <c r="FK62" s="152"/>
      <c r="FL62" s="152"/>
      <c r="FM62" s="152"/>
      <c r="FN62" s="152"/>
      <c r="FO62" s="152"/>
      <c r="FP62" s="152"/>
      <c r="FQ62" s="152"/>
      <c r="FR62" s="152"/>
      <c r="FS62" s="152"/>
      <c r="FT62" s="152"/>
      <c r="FU62" s="152"/>
      <c r="FV62" s="152"/>
      <c r="FW62" s="152"/>
      <c r="FX62" s="152"/>
      <c r="FY62" s="152"/>
      <c r="FZ62" s="152"/>
      <c r="GA62" s="152"/>
      <c r="GB62" s="152"/>
      <c r="GC62" s="152"/>
      <c r="GD62" s="152"/>
      <c r="GE62" s="152"/>
      <c r="GF62" s="152"/>
      <c r="GG62" s="152"/>
      <c r="GH62" s="152"/>
      <c r="GI62" s="152"/>
      <c r="GJ62" s="152"/>
      <c r="GK62" s="152"/>
      <c r="GL62" s="152"/>
      <c r="GM62" s="152"/>
      <c r="GN62" s="152"/>
      <c r="GO62" s="152"/>
      <c r="GP62" s="152"/>
      <c r="GQ62" s="152"/>
      <c r="GR62" s="152"/>
      <c r="GS62" s="152"/>
      <c r="GT62" s="152"/>
      <c r="GU62" s="152"/>
      <c r="GV62" s="152"/>
      <c r="GW62" s="152"/>
      <c r="GX62" s="152"/>
      <c r="GY62" s="152"/>
      <c r="GZ62" s="152"/>
      <c r="HA62" s="152"/>
      <c r="HB62" s="152"/>
      <c r="HC62" s="152"/>
      <c r="HD62" s="152"/>
      <c r="HE62" s="152"/>
    </row>
    <row r="63" spans="1:213" ht="15.75" x14ac:dyDescent="0.3">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2"/>
      <c r="AM63" s="152"/>
      <c r="AN63" s="152"/>
      <c r="AO63" s="152"/>
      <c r="AP63" s="152"/>
      <c r="AQ63" s="152"/>
      <c r="AR63" s="152"/>
      <c r="AS63" s="152"/>
      <c r="AT63" s="152"/>
      <c r="AU63" s="152"/>
      <c r="AV63" s="152"/>
      <c r="AW63" s="152"/>
      <c r="AX63" s="152"/>
      <c r="AY63" s="152"/>
      <c r="AZ63" s="152"/>
      <c r="BA63" s="152"/>
      <c r="BB63" s="152"/>
      <c r="BC63" s="152"/>
      <c r="BD63" s="152"/>
      <c r="BE63" s="152"/>
      <c r="BF63" s="152"/>
      <c r="BG63" s="152"/>
      <c r="BH63" s="152"/>
      <c r="BI63" s="152"/>
      <c r="BJ63" s="152"/>
      <c r="BK63" s="152"/>
      <c r="BL63" s="152"/>
      <c r="BM63" s="152"/>
      <c r="BN63" s="152"/>
      <c r="BO63" s="152"/>
      <c r="BP63" s="152"/>
      <c r="BQ63" s="152"/>
      <c r="BR63" s="152"/>
      <c r="BS63" s="152"/>
      <c r="BT63" s="152"/>
      <c r="BU63" s="152"/>
      <c r="BV63" s="152"/>
      <c r="BW63" s="152"/>
      <c r="BX63" s="152"/>
      <c r="BY63" s="152"/>
      <c r="BZ63" s="152"/>
      <c r="CA63" s="152"/>
      <c r="CB63" s="152"/>
      <c r="CC63" s="152"/>
      <c r="CD63" s="152"/>
      <c r="CE63" s="152"/>
      <c r="CF63" s="152"/>
      <c r="CG63" s="152"/>
      <c r="CH63" s="152"/>
      <c r="CI63" s="152"/>
      <c r="CJ63" s="152"/>
      <c r="CK63" s="152"/>
      <c r="CL63" s="152"/>
      <c r="CM63" s="152"/>
      <c r="CN63" s="152"/>
      <c r="CO63" s="152"/>
      <c r="CP63" s="152"/>
      <c r="CQ63" s="152"/>
      <c r="CR63" s="152"/>
      <c r="CS63" s="152"/>
      <c r="CT63" s="152"/>
      <c r="CU63" s="152"/>
      <c r="CV63" s="152"/>
      <c r="CW63" s="152"/>
      <c r="CX63" s="152"/>
      <c r="CY63" s="152"/>
      <c r="CZ63" s="152"/>
      <c r="DA63" s="152"/>
      <c r="DB63" s="152"/>
      <c r="DC63" s="152"/>
      <c r="DD63" s="152"/>
      <c r="DE63" s="152"/>
      <c r="DF63" s="152"/>
      <c r="DG63" s="152"/>
      <c r="DH63" s="152"/>
      <c r="DI63" s="152"/>
      <c r="DJ63" s="152"/>
      <c r="DK63" s="152"/>
      <c r="DL63" s="152"/>
      <c r="DM63" s="152"/>
      <c r="DN63" s="152"/>
      <c r="DO63" s="152"/>
      <c r="DP63" s="152"/>
      <c r="DQ63" s="152"/>
      <c r="DR63" s="152"/>
      <c r="DS63" s="152"/>
      <c r="DT63" s="152"/>
      <c r="DU63" s="152"/>
      <c r="DV63" s="152"/>
      <c r="DW63" s="152"/>
      <c r="DX63" s="152"/>
      <c r="DY63" s="152"/>
      <c r="DZ63" s="152"/>
      <c r="EA63" s="152"/>
      <c r="EB63" s="152"/>
      <c r="EC63" s="152"/>
      <c r="ED63" s="152"/>
      <c r="EE63" s="152"/>
      <c r="EF63" s="152"/>
      <c r="EG63" s="152"/>
      <c r="EH63" s="152"/>
      <c r="EI63" s="152"/>
      <c r="EJ63" s="152"/>
      <c r="EK63" s="152"/>
      <c r="EL63" s="152"/>
      <c r="EM63" s="152"/>
      <c r="EN63" s="152"/>
      <c r="EO63" s="152"/>
      <c r="EP63" s="152"/>
      <c r="EQ63" s="152"/>
      <c r="ER63" s="152"/>
      <c r="ES63" s="152"/>
      <c r="ET63" s="152"/>
      <c r="EU63" s="152"/>
      <c r="EV63" s="152"/>
      <c r="EW63" s="152"/>
      <c r="EX63" s="152"/>
      <c r="EY63" s="152"/>
      <c r="EZ63" s="152"/>
      <c r="FA63" s="152"/>
      <c r="FB63" s="152"/>
      <c r="FC63" s="152"/>
      <c r="FD63" s="152"/>
      <c r="FE63" s="152"/>
      <c r="FF63" s="152"/>
      <c r="FG63" s="152"/>
      <c r="FH63" s="152"/>
      <c r="FI63" s="152"/>
      <c r="FJ63" s="152"/>
      <c r="FK63" s="152"/>
      <c r="FL63" s="152"/>
      <c r="FM63" s="152"/>
      <c r="FN63" s="152"/>
      <c r="FO63" s="152"/>
      <c r="FP63" s="152"/>
      <c r="FQ63" s="152"/>
      <c r="FR63" s="152"/>
      <c r="FS63" s="152"/>
      <c r="FT63" s="152"/>
      <c r="FU63" s="152"/>
      <c r="FV63" s="152"/>
      <c r="FW63" s="152"/>
      <c r="FX63" s="152"/>
      <c r="FY63" s="152"/>
      <c r="FZ63" s="152"/>
      <c r="GA63" s="152"/>
      <c r="GB63" s="152"/>
      <c r="GC63" s="152"/>
      <c r="GD63" s="152"/>
      <c r="GE63" s="152"/>
      <c r="GF63" s="152"/>
      <c r="GG63" s="152"/>
      <c r="GH63" s="152"/>
      <c r="GI63" s="152"/>
      <c r="GJ63" s="152"/>
      <c r="GK63" s="152"/>
      <c r="GL63" s="152"/>
      <c r="GM63" s="152"/>
      <c r="GN63" s="152"/>
      <c r="GO63" s="152"/>
      <c r="GP63" s="152"/>
      <c r="GQ63" s="152"/>
      <c r="GR63" s="152"/>
      <c r="GS63" s="152"/>
      <c r="GT63" s="152"/>
      <c r="GU63" s="152"/>
      <c r="GV63" s="152"/>
      <c r="GW63" s="152"/>
      <c r="GX63" s="152"/>
      <c r="GY63" s="152"/>
      <c r="GZ63" s="152"/>
      <c r="HA63" s="152"/>
      <c r="HB63" s="152"/>
      <c r="HC63" s="152"/>
      <c r="HD63" s="152"/>
      <c r="HE63" s="152"/>
    </row>
  </sheetData>
  <mergeCells count="4">
    <mergeCell ref="A1:H1"/>
    <mergeCell ref="A2:H2"/>
    <mergeCell ref="A3:H3"/>
    <mergeCell ref="A4:H4"/>
  </mergeCells>
  <printOptions horizontalCentered="1"/>
  <pageMargins left="0.19685039370078741" right="0.19685039370078741" top="0.19685039370078741" bottom="0.19685039370078741" header="0.31496062992125984" footer="0.31496062992125984"/>
  <pageSetup paperSize="5" scale="42" orientation="portrait" r:id="rId1"/>
  <colBreaks count="1" manualBreakCount="1">
    <brk id="8" max="6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HE63"/>
  <sheetViews>
    <sheetView view="pageBreakPreview" zoomScaleNormal="100" zoomScaleSheetLayoutView="100" workbookViewId="0">
      <selection activeCell="A6" sqref="A6:F6"/>
    </sheetView>
  </sheetViews>
  <sheetFormatPr baseColWidth="10" defaultColWidth="12.5703125" defaultRowHeight="16.5" x14ac:dyDescent="0.3"/>
  <cols>
    <col min="1" max="1" width="28.28515625" style="6" customWidth="1"/>
    <col min="2" max="2" width="11.42578125" style="6" customWidth="1"/>
    <col min="3" max="3" width="32.140625" style="6" customWidth="1"/>
    <col min="4" max="4" width="22.42578125" style="6" customWidth="1"/>
    <col min="5" max="5" width="15.42578125" style="6" customWidth="1"/>
    <col min="6" max="6" width="15.28515625" style="6" customWidth="1"/>
    <col min="7" max="7" width="12.5703125" style="6" customWidth="1"/>
    <col min="8" max="8" width="17.28515625" style="6" customWidth="1"/>
    <col min="9" max="213" width="11.5703125" style="4" customWidth="1"/>
    <col min="214" max="16384" width="12.5703125" style="6"/>
  </cols>
  <sheetData>
    <row r="1" spans="1:213" ht="16.5" customHeight="1" x14ac:dyDescent="0.3">
      <c r="A1" s="542"/>
      <c r="B1" s="542"/>
      <c r="C1" s="542"/>
      <c r="D1" s="542"/>
      <c r="E1" s="542"/>
      <c r="F1" s="542"/>
      <c r="G1" s="542"/>
      <c r="H1" s="542"/>
    </row>
    <row r="2" spans="1:213" ht="16.5" customHeight="1" x14ac:dyDescent="0.3">
      <c r="A2" s="543" t="s">
        <v>271</v>
      </c>
      <c r="B2" s="543"/>
      <c r="C2" s="543"/>
      <c r="D2" s="543"/>
      <c r="E2" s="543"/>
      <c r="F2" s="543"/>
      <c r="G2" s="543"/>
      <c r="H2" s="543"/>
    </row>
    <row r="3" spans="1:213" ht="16.5" customHeight="1" x14ac:dyDescent="0.3">
      <c r="A3" s="543"/>
      <c r="B3" s="543"/>
      <c r="C3" s="543"/>
      <c r="D3" s="543"/>
      <c r="E3" s="543"/>
      <c r="F3" s="543"/>
      <c r="G3" s="543"/>
      <c r="H3" s="543"/>
    </row>
    <row r="4" spans="1:213" ht="16.5" customHeight="1" x14ac:dyDescent="0.3">
      <c r="A4" s="548" t="s">
        <v>330</v>
      </c>
      <c r="B4" s="548"/>
      <c r="C4" s="548"/>
      <c r="D4" s="548"/>
      <c r="E4" s="548"/>
      <c r="F4" s="548"/>
      <c r="G4" s="548"/>
      <c r="H4" s="548"/>
    </row>
    <row r="5" spans="1:213" ht="50.1" customHeight="1" x14ac:dyDescent="0.3">
      <c r="A5" s="255"/>
      <c r="B5" s="255"/>
      <c r="C5" s="255"/>
      <c r="D5" s="255"/>
      <c r="E5" s="255"/>
      <c r="F5" s="255"/>
      <c r="G5" s="255"/>
      <c r="H5" s="255"/>
    </row>
    <row r="6" spans="1:213" ht="40.5" customHeight="1" x14ac:dyDescent="0.3">
      <c r="A6" s="256" t="s">
        <v>231</v>
      </c>
      <c r="B6" s="256" t="s">
        <v>232</v>
      </c>
      <c r="C6" s="256" t="s">
        <v>233</v>
      </c>
      <c r="D6" s="256" t="s">
        <v>234</v>
      </c>
      <c r="E6" s="256" t="s">
        <v>235</v>
      </c>
      <c r="F6" s="257" t="s">
        <v>236</v>
      </c>
      <c r="G6" s="256" t="s">
        <v>8</v>
      </c>
      <c r="H6" s="257" t="s">
        <v>237</v>
      </c>
    </row>
    <row r="7" spans="1:213" ht="40.5" customHeight="1" x14ac:dyDescent="0.2">
      <c r="A7" s="258" t="s">
        <v>238</v>
      </c>
      <c r="B7" s="258" t="s">
        <v>239</v>
      </c>
      <c r="C7" s="258" t="s">
        <v>240</v>
      </c>
      <c r="D7" s="259">
        <f>0.006*30</f>
        <v>0.18</v>
      </c>
      <c r="E7" s="288">
        <f>'FORMULARIO 1 - DETALLADO'!H29</f>
        <v>0</v>
      </c>
      <c r="F7" s="259">
        <f t="shared" ref="F7:F12" si="0">D7*E7</f>
        <v>0</v>
      </c>
      <c r="G7" s="260">
        <v>11500</v>
      </c>
      <c r="H7" s="261">
        <f>F7*G7</f>
        <v>0</v>
      </c>
    </row>
    <row r="8" spans="1:213" s="5" customFormat="1" ht="30" customHeight="1" x14ac:dyDescent="0.2">
      <c r="A8" s="258" t="s">
        <v>241</v>
      </c>
      <c r="B8" s="258" t="s">
        <v>239</v>
      </c>
      <c r="C8" s="258" t="s">
        <v>242</v>
      </c>
      <c r="D8" s="259">
        <f>0.003*30</f>
        <v>0.09</v>
      </c>
      <c r="E8" s="288">
        <f>E7</f>
        <v>0</v>
      </c>
      <c r="F8" s="259">
        <f t="shared" si="0"/>
        <v>0</v>
      </c>
      <c r="G8" s="260">
        <v>20000</v>
      </c>
      <c r="H8" s="261">
        <f t="shared" ref="H8:H14" si="1">F8*G8</f>
        <v>0</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row>
    <row r="9" spans="1:213" s="5" customFormat="1" ht="30" customHeight="1" x14ac:dyDescent="0.2">
      <c r="A9" s="258" t="s">
        <v>243</v>
      </c>
      <c r="B9" s="258" t="s">
        <v>239</v>
      </c>
      <c r="C9" s="258" t="s">
        <v>244</v>
      </c>
      <c r="D9" s="259">
        <f>0.005*30</f>
        <v>0.15</v>
      </c>
      <c r="E9" s="288">
        <f>E7</f>
        <v>0</v>
      </c>
      <c r="F9" s="259">
        <f t="shared" si="0"/>
        <v>0</v>
      </c>
      <c r="G9" s="262">
        <v>3500</v>
      </c>
      <c r="H9" s="261">
        <f t="shared" si="1"/>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row>
    <row r="10" spans="1:213" s="5" customFormat="1" ht="30" customHeight="1" x14ac:dyDescent="0.2">
      <c r="A10" s="258" t="s">
        <v>245</v>
      </c>
      <c r="B10" s="258" t="s">
        <v>239</v>
      </c>
      <c r="C10" s="279" t="s">
        <v>246</v>
      </c>
      <c r="D10" s="259">
        <f>0.05*30</f>
        <v>1.5</v>
      </c>
      <c r="E10" s="288">
        <f>E7</f>
        <v>0</v>
      </c>
      <c r="F10" s="259">
        <f t="shared" si="0"/>
        <v>0</v>
      </c>
      <c r="G10" s="262">
        <v>6000</v>
      </c>
      <c r="H10" s="261">
        <f t="shared" si="1"/>
        <v>0</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row>
    <row r="11" spans="1:213" s="5" customFormat="1" ht="39.950000000000003" customHeight="1" x14ac:dyDescent="0.2">
      <c r="A11" s="258" t="s">
        <v>247</v>
      </c>
      <c r="B11" s="258" t="s">
        <v>248</v>
      </c>
      <c r="C11" s="258" t="s">
        <v>249</v>
      </c>
      <c r="D11" s="259">
        <v>4</v>
      </c>
      <c r="E11" s="288">
        <f>E7</f>
        <v>0</v>
      </c>
      <c r="F11" s="259">
        <f t="shared" si="0"/>
        <v>0</v>
      </c>
      <c r="G11" s="262">
        <v>2000</v>
      </c>
      <c r="H11" s="261">
        <f t="shared" si="1"/>
        <v>0</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row>
    <row r="12" spans="1:213" s="5" customFormat="1" ht="30" customHeight="1" x14ac:dyDescent="0.2">
      <c r="A12" s="258" t="s">
        <v>250</v>
      </c>
      <c r="B12" s="258" t="s">
        <v>251</v>
      </c>
      <c r="C12" s="258" t="s">
        <v>252</v>
      </c>
      <c r="D12" s="259">
        <f>2*4</f>
        <v>8</v>
      </c>
      <c r="E12" s="288">
        <f>E7</f>
        <v>0</v>
      </c>
      <c r="F12" s="259">
        <f t="shared" si="0"/>
        <v>0</v>
      </c>
      <c r="G12" s="260">
        <v>600</v>
      </c>
      <c r="H12" s="261">
        <f t="shared" si="1"/>
        <v>0</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row>
    <row r="13" spans="1:213" s="5" customFormat="1" ht="30" customHeight="1" x14ac:dyDescent="0.2">
      <c r="A13" s="258" t="s">
        <v>253</v>
      </c>
      <c r="B13" s="258" t="s">
        <v>248</v>
      </c>
      <c r="C13" s="258" t="s">
        <v>254</v>
      </c>
      <c r="D13" s="259"/>
      <c r="E13" s="259"/>
      <c r="F13" s="259">
        <v>15</v>
      </c>
      <c r="G13" s="260">
        <v>15000</v>
      </c>
      <c r="H13" s="261">
        <f t="shared" si="1"/>
        <v>225000</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row>
    <row r="14" spans="1:213" s="5" customFormat="1" ht="30" customHeight="1" x14ac:dyDescent="0.2">
      <c r="A14" s="258" t="s">
        <v>255</v>
      </c>
      <c r="B14" s="258" t="s">
        <v>248</v>
      </c>
      <c r="C14" s="258" t="s">
        <v>256</v>
      </c>
      <c r="D14" s="259"/>
      <c r="E14" s="259"/>
      <c r="F14" s="259">
        <v>2</v>
      </c>
      <c r="G14" s="260">
        <v>189000</v>
      </c>
      <c r="H14" s="261">
        <f t="shared" si="1"/>
        <v>378000</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row>
    <row r="15" spans="1:213" s="5" customFormat="1" ht="25.5" customHeight="1" x14ac:dyDescent="0.3">
      <c r="A15" s="263" t="s">
        <v>257</v>
      </c>
      <c r="B15" s="263"/>
      <c r="C15" s="263"/>
      <c r="D15" s="263"/>
      <c r="E15" s="263"/>
      <c r="F15" s="263"/>
      <c r="G15" s="264"/>
      <c r="H15" s="265">
        <f>SUM(H7:H14)</f>
        <v>603000</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row>
    <row r="16" spans="1:213" s="5" customFormat="1" ht="20.100000000000001" customHeight="1" x14ac:dyDescent="0.3">
      <c r="A16" s="263" t="s">
        <v>258</v>
      </c>
      <c r="B16" s="263"/>
      <c r="C16" s="263"/>
      <c r="D16" s="263"/>
      <c r="E16" s="263"/>
      <c r="F16" s="263"/>
      <c r="G16" s="264"/>
      <c r="H16" s="265">
        <f>H15*0.025</f>
        <v>15075</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row>
    <row r="17" spans="1:213" s="5" customFormat="1" ht="20.100000000000001" customHeight="1" x14ac:dyDescent="0.3">
      <c r="A17" s="263" t="s">
        <v>259</v>
      </c>
      <c r="B17" s="263"/>
      <c r="C17" s="263"/>
      <c r="D17" s="263"/>
      <c r="E17" s="263"/>
      <c r="F17" s="263"/>
      <c r="G17" s="264"/>
      <c r="H17" s="265">
        <f>ROUND(SUM(H15:H16),0)</f>
        <v>618075</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row>
    <row r="18" spans="1:213" s="5" customFormat="1" ht="20.100000000000001" customHeight="1" x14ac:dyDescent="0.3">
      <c r="A18" s="266" t="s">
        <v>260</v>
      </c>
      <c r="B18" s="266"/>
      <c r="C18" s="266"/>
      <c r="D18" s="266"/>
      <c r="E18" s="266"/>
      <c r="F18" s="266"/>
      <c r="G18" s="267"/>
      <c r="H18" s="268">
        <f>ROUND(H17*0.19,0)</f>
        <v>117434</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row>
    <row r="19" spans="1:213" s="5" customFormat="1" ht="20.100000000000001" customHeight="1" x14ac:dyDescent="0.3">
      <c r="A19" s="266" t="s">
        <v>259</v>
      </c>
      <c r="B19" s="266"/>
      <c r="C19" s="266"/>
      <c r="D19" s="266"/>
      <c r="E19" s="266"/>
      <c r="F19" s="266"/>
      <c r="G19" s="267"/>
      <c r="H19" s="268">
        <f>SUM(H17:H18)</f>
        <v>735509</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row>
    <row r="20" spans="1:213" s="5" customFormat="1" ht="30.75" customHeight="1" x14ac:dyDescent="0.3">
      <c r="C20" s="25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row>
    <row r="21" spans="1:213" s="5" customFormat="1" x14ac:dyDescent="0.3">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row>
    <row r="22" spans="1:213" s="5" customFormat="1" x14ac:dyDescent="0.3">
      <c r="D22" s="269"/>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row>
    <row r="23" spans="1:213" s="5" customFormat="1" ht="20.100000000000001" customHeight="1" x14ac:dyDescent="0.3">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row>
    <row r="24" spans="1:213" s="5" customFormat="1" ht="20.100000000000001" customHeight="1" x14ac:dyDescent="0.3">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row>
    <row r="25" spans="1:213" s="5" customFormat="1" ht="20.100000000000001" customHeight="1" x14ac:dyDescent="0.3">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row>
    <row r="26" spans="1:213" s="5" customFormat="1" ht="20.100000000000001" customHeight="1" x14ac:dyDescent="0.3">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row>
    <row r="27" spans="1:213" s="5" customFormat="1" ht="30" customHeight="1" x14ac:dyDescent="0.3">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row>
    <row r="28" spans="1:213" s="5" customFormat="1" ht="30" customHeight="1" x14ac:dyDescent="0.3">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row>
    <row r="29" spans="1:213" s="5" customFormat="1" ht="30" customHeight="1" x14ac:dyDescent="0.3">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row>
    <row r="30" spans="1:213" s="5" customFormat="1" ht="20.100000000000001" customHeight="1" x14ac:dyDescent="0.3">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row>
    <row r="31" spans="1:213" s="5" customFormat="1" ht="20.100000000000001" customHeight="1" x14ac:dyDescent="0.3">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row>
    <row r="32" spans="1:213" s="5" customFormat="1" ht="20.100000000000001" customHeight="1" x14ac:dyDescent="0.3">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row>
    <row r="33" spans="1:213" s="5" customFormat="1" ht="20.100000000000001" customHeight="1" x14ac:dyDescent="0.3">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row>
    <row r="34" spans="1:213" s="5" customFormat="1" ht="30" customHeight="1" x14ac:dyDescent="0.3">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row>
    <row r="35" spans="1:213" s="5" customFormat="1" ht="30" customHeight="1" x14ac:dyDescent="0.3">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row>
    <row r="36" spans="1:213" s="5" customFormat="1" ht="30" customHeight="1" x14ac:dyDescent="0.3">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row>
    <row r="37" spans="1:213" s="5" customFormat="1" ht="20.100000000000001" customHeight="1" x14ac:dyDescent="0.3">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row>
    <row r="38" spans="1:213" s="5" customFormat="1" ht="20.100000000000001" customHeight="1" x14ac:dyDescent="0.3">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row>
    <row r="39" spans="1:213" s="5" customFormat="1" ht="20.100000000000001" customHeight="1" x14ac:dyDescent="0.3">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row>
    <row r="40" spans="1:213" s="5" customFormat="1" ht="20.100000000000001" customHeight="1" x14ac:dyDescent="0.3">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row>
    <row r="41" spans="1:213" s="5" customFormat="1" ht="20.100000000000001" customHeight="1" x14ac:dyDescent="0.3">
      <c r="A41" s="6"/>
      <c r="B41" s="6"/>
      <c r="C41" s="6"/>
      <c r="D41" s="6"/>
      <c r="E41" s="6"/>
      <c r="F41" s="6"/>
      <c r="G41" s="6"/>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row>
    <row r="42" spans="1:213" s="5" customFormat="1" x14ac:dyDescent="0.3">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row>
    <row r="43" spans="1:213" s="5" customFormat="1" ht="30" customHeight="1" x14ac:dyDescent="0.3">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row>
    <row r="44" spans="1:213" s="5" customFormat="1" ht="30" customHeight="1" x14ac:dyDescent="0.3">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row>
    <row r="45" spans="1:213" s="5" customFormat="1" ht="20.100000000000001" customHeight="1" x14ac:dyDescent="0.3">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row>
    <row r="46" spans="1:213" ht="30" customHeight="1" x14ac:dyDescent="0.3">
      <c r="A46" s="5"/>
      <c r="B46" s="5"/>
      <c r="C46" s="5"/>
      <c r="D46" s="5"/>
      <c r="E46" s="5"/>
      <c r="F46" s="5"/>
      <c r="G46" s="5"/>
    </row>
    <row r="47" spans="1:213" s="5" customFormat="1" ht="39.950000000000003" customHeight="1" x14ac:dyDescent="0.3">
      <c r="A47" s="1"/>
      <c r="B47" s="1"/>
      <c r="C47" s="1"/>
      <c r="D47" s="1"/>
      <c r="E47" s="1"/>
      <c r="F47" s="1"/>
      <c r="G47" s="1"/>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row>
    <row r="48" spans="1:213" s="5" customFormat="1" ht="20.100000000000001" customHeight="1" x14ac:dyDescent="0.3">
      <c r="A48" s="1"/>
      <c r="B48" s="1"/>
      <c r="C48" s="1"/>
      <c r="D48" s="1"/>
      <c r="E48" s="1"/>
      <c r="F48" s="1"/>
      <c r="G48" s="1"/>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row>
    <row r="49" spans="1:213" s="5" customFormat="1" ht="20.100000000000001" customHeight="1" x14ac:dyDescent="0.3">
      <c r="A49" s="1"/>
      <c r="B49" s="1"/>
      <c r="C49" s="1"/>
      <c r="D49" s="1"/>
      <c r="E49" s="1"/>
      <c r="F49" s="1"/>
      <c r="G49" s="1"/>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row>
    <row r="50" spans="1:213" s="5" customFormat="1" ht="20.100000000000001" customHeight="1" x14ac:dyDescent="0.3">
      <c r="A50" s="6"/>
      <c r="B50" s="6"/>
      <c r="C50" s="6"/>
      <c r="D50" s="6"/>
      <c r="E50" s="6"/>
      <c r="F50" s="6"/>
      <c r="G50" s="6"/>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row>
    <row r="51" spans="1:213" s="5" customFormat="1" ht="20.100000000000001" customHeight="1" x14ac:dyDescent="0.3">
      <c r="A51" s="6"/>
      <c r="B51" s="6"/>
      <c r="C51" s="6"/>
      <c r="D51" s="6"/>
      <c r="E51" s="6"/>
      <c r="F51" s="6"/>
      <c r="G51" s="6"/>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row>
    <row r="52" spans="1:213" s="1" customFormat="1" ht="20.100000000000001" customHeight="1" x14ac:dyDescent="0.3">
      <c r="A52" s="6"/>
      <c r="B52" s="6"/>
      <c r="C52" s="6"/>
      <c r="D52" s="6"/>
      <c r="E52" s="6"/>
      <c r="F52" s="6"/>
      <c r="G52" s="6"/>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row>
    <row r="53" spans="1:213" s="1" customFormat="1" ht="30" customHeight="1" x14ac:dyDescent="0.3">
      <c r="A53" s="6"/>
      <c r="B53" s="6"/>
      <c r="C53" s="6"/>
      <c r="D53" s="6"/>
      <c r="E53" s="6"/>
      <c r="F53" s="6"/>
      <c r="G53" s="6"/>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row>
    <row r="54" spans="1:213" s="1" customFormat="1" ht="20.100000000000001" customHeight="1" x14ac:dyDescent="0.3">
      <c r="A54" s="6"/>
      <c r="B54" s="6"/>
      <c r="C54" s="6"/>
      <c r="D54" s="6"/>
      <c r="E54" s="6"/>
      <c r="F54" s="6"/>
      <c r="G54" s="6"/>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row>
    <row r="55" spans="1:213" ht="39.950000000000003" customHeight="1" x14ac:dyDescent="0.3"/>
    <row r="56" spans="1:213" ht="39.950000000000003" customHeight="1" x14ac:dyDescent="0.3"/>
    <row r="57" spans="1:213" ht="35.1" customHeight="1" x14ac:dyDescent="0.3"/>
    <row r="58" spans="1:213" ht="21" customHeight="1" x14ac:dyDescent="0.3"/>
    <row r="59" spans="1:213" ht="21" customHeight="1" x14ac:dyDescent="0.3"/>
    <row r="60" spans="1:213" ht="16.5" customHeight="1" x14ac:dyDescent="0.3"/>
    <row r="61" spans="1:213" ht="15.75" x14ac:dyDescent="0.3">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c r="AU61" s="152"/>
      <c r="AV61" s="152"/>
      <c r="AW61" s="152"/>
      <c r="AX61" s="152"/>
      <c r="AY61" s="152"/>
      <c r="AZ61" s="152"/>
      <c r="BA61" s="152"/>
      <c r="BB61" s="152"/>
      <c r="BC61" s="152"/>
      <c r="BD61" s="152"/>
      <c r="BE61" s="152"/>
      <c r="BF61" s="152"/>
      <c r="BG61" s="152"/>
      <c r="BH61" s="152"/>
      <c r="BI61" s="152"/>
      <c r="BJ61" s="152"/>
      <c r="BK61" s="152"/>
      <c r="BL61" s="152"/>
      <c r="BM61" s="152"/>
      <c r="BN61" s="152"/>
      <c r="BO61" s="152"/>
      <c r="BP61" s="152"/>
      <c r="BQ61" s="152"/>
      <c r="BR61" s="152"/>
      <c r="BS61" s="152"/>
      <c r="BT61" s="152"/>
      <c r="BU61" s="152"/>
      <c r="BV61" s="152"/>
      <c r="BW61" s="152"/>
      <c r="BX61" s="152"/>
      <c r="BY61" s="152"/>
      <c r="BZ61" s="152"/>
      <c r="CA61" s="152"/>
      <c r="CB61" s="152"/>
      <c r="CC61" s="152"/>
      <c r="CD61" s="152"/>
      <c r="CE61" s="152"/>
      <c r="CF61" s="152"/>
      <c r="CG61" s="152"/>
      <c r="CH61" s="152"/>
      <c r="CI61" s="152"/>
      <c r="CJ61" s="152"/>
      <c r="CK61" s="152"/>
      <c r="CL61" s="152"/>
      <c r="CM61" s="152"/>
      <c r="CN61" s="152"/>
      <c r="CO61" s="152"/>
      <c r="CP61" s="152"/>
      <c r="CQ61" s="152"/>
      <c r="CR61" s="152"/>
      <c r="CS61" s="152"/>
      <c r="CT61" s="152"/>
      <c r="CU61" s="152"/>
      <c r="CV61" s="152"/>
      <c r="CW61" s="152"/>
      <c r="CX61" s="152"/>
      <c r="CY61" s="152"/>
      <c r="CZ61" s="152"/>
      <c r="DA61" s="152"/>
      <c r="DB61" s="152"/>
      <c r="DC61" s="152"/>
      <c r="DD61" s="152"/>
      <c r="DE61" s="152"/>
      <c r="DF61" s="152"/>
      <c r="DG61" s="152"/>
      <c r="DH61" s="152"/>
      <c r="DI61" s="152"/>
      <c r="DJ61" s="152"/>
      <c r="DK61" s="152"/>
      <c r="DL61" s="152"/>
      <c r="DM61" s="152"/>
      <c r="DN61" s="152"/>
      <c r="DO61" s="152"/>
      <c r="DP61" s="152"/>
      <c r="DQ61" s="152"/>
      <c r="DR61" s="152"/>
      <c r="DS61" s="152"/>
      <c r="DT61" s="152"/>
      <c r="DU61" s="152"/>
      <c r="DV61" s="152"/>
      <c r="DW61" s="152"/>
      <c r="DX61" s="152"/>
      <c r="DY61" s="152"/>
      <c r="DZ61" s="152"/>
      <c r="EA61" s="152"/>
      <c r="EB61" s="152"/>
      <c r="EC61" s="152"/>
      <c r="ED61" s="152"/>
      <c r="EE61" s="152"/>
      <c r="EF61" s="152"/>
      <c r="EG61" s="152"/>
      <c r="EH61" s="152"/>
      <c r="EI61" s="152"/>
      <c r="EJ61" s="152"/>
      <c r="EK61" s="152"/>
      <c r="EL61" s="152"/>
      <c r="EM61" s="152"/>
      <c r="EN61" s="152"/>
      <c r="EO61" s="152"/>
      <c r="EP61" s="152"/>
      <c r="EQ61" s="152"/>
      <c r="ER61" s="152"/>
      <c r="ES61" s="152"/>
      <c r="ET61" s="152"/>
      <c r="EU61" s="152"/>
      <c r="EV61" s="152"/>
      <c r="EW61" s="152"/>
      <c r="EX61" s="152"/>
      <c r="EY61" s="152"/>
      <c r="EZ61" s="152"/>
      <c r="FA61" s="152"/>
      <c r="FB61" s="152"/>
      <c r="FC61" s="152"/>
      <c r="FD61" s="152"/>
      <c r="FE61" s="152"/>
      <c r="FF61" s="152"/>
      <c r="FG61" s="152"/>
      <c r="FH61" s="152"/>
      <c r="FI61" s="152"/>
      <c r="FJ61" s="152"/>
      <c r="FK61" s="152"/>
      <c r="FL61" s="152"/>
      <c r="FM61" s="152"/>
      <c r="FN61" s="152"/>
      <c r="FO61" s="152"/>
      <c r="FP61" s="152"/>
      <c r="FQ61" s="152"/>
      <c r="FR61" s="152"/>
      <c r="FS61" s="152"/>
      <c r="FT61" s="152"/>
      <c r="FU61" s="152"/>
      <c r="FV61" s="152"/>
      <c r="FW61" s="152"/>
      <c r="FX61" s="152"/>
      <c r="FY61" s="152"/>
      <c r="FZ61" s="152"/>
      <c r="GA61" s="152"/>
      <c r="GB61" s="152"/>
      <c r="GC61" s="152"/>
      <c r="GD61" s="152"/>
      <c r="GE61" s="152"/>
      <c r="GF61" s="152"/>
      <c r="GG61" s="152"/>
      <c r="GH61" s="152"/>
      <c r="GI61" s="152"/>
      <c r="GJ61" s="152"/>
      <c r="GK61" s="152"/>
      <c r="GL61" s="152"/>
      <c r="GM61" s="152"/>
      <c r="GN61" s="152"/>
      <c r="GO61" s="152"/>
      <c r="GP61" s="152"/>
      <c r="GQ61" s="152"/>
      <c r="GR61" s="152"/>
      <c r="GS61" s="152"/>
      <c r="GT61" s="152"/>
      <c r="GU61" s="152"/>
      <c r="GV61" s="152"/>
      <c r="GW61" s="152"/>
      <c r="GX61" s="152"/>
      <c r="GY61" s="152"/>
      <c r="GZ61" s="152"/>
      <c r="HA61" s="152"/>
      <c r="HB61" s="152"/>
      <c r="HC61" s="152"/>
      <c r="HD61" s="152"/>
      <c r="HE61" s="152"/>
    </row>
    <row r="62" spans="1:213" ht="15.75" x14ac:dyDescent="0.3">
      <c r="I62" s="152"/>
      <c r="J62" s="152"/>
      <c r="K62" s="152"/>
      <c r="L62" s="152"/>
      <c r="M62" s="152"/>
      <c r="N62" s="152"/>
      <c r="O62" s="152"/>
      <c r="P62" s="152"/>
      <c r="Q62" s="152"/>
      <c r="R62" s="152"/>
      <c r="S62" s="152"/>
      <c r="T62" s="152"/>
      <c r="U62" s="152"/>
      <c r="V62" s="152"/>
      <c r="W62" s="152"/>
      <c r="X62" s="152"/>
      <c r="Y62" s="152"/>
      <c r="Z62" s="152"/>
      <c r="AA62" s="152"/>
      <c r="AB62" s="152"/>
      <c r="AC62" s="152"/>
      <c r="AD62" s="152"/>
      <c r="AE62" s="152"/>
      <c r="AF62" s="152"/>
      <c r="AG62" s="152"/>
      <c r="AH62" s="152"/>
      <c r="AI62" s="152"/>
      <c r="AJ62" s="152"/>
      <c r="AK62" s="152"/>
      <c r="AL62" s="152"/>
      <c r="AM62" s="152"/>
      <c r="AN62" s="152"/>
      <c r="AO62" s="152"/>
      <c r="AP62" s="152"/>
      <c r="AQ62" s="152"/>
      <c r="AR62" s="152"/>
      <c r="AS62" s="152"/>
      <c r="AT62" s="152"/>
      <c r="AU62" s="152"/>
      <c r="AV62" s="152"/>
      <c r="AW62" s="152"/>
      <c r="AX62" s="152"/>
      <c r="AY62" s="152"/>
      <c r="AZ62" s="152"/>
      <c r="BA62" s="152"/>
      <c r="BB62" s="152"/>
      <c r="BC62" s="152"/>
      <c r="BD62" s="152"/>
      <c r="BE62" s="152"/>
      <c r="BF62" s="152"/>
      <c r="BG62" s="152"/>
      <c r="BH62" s="152"/>
      <c r="BI62" s="152"/>
      <c r="BJ62" s="152"/>
      <c r="BK62" s="152"/>
      <c r="BL62" s="152"/>
      <c r="BM62" s="152"/>
      <c r="BN62" s="152"/>
      <c r="BO62" s="152"/>
      <c r="BP62" s="152"/>
      <c r="BQ62" s="152"/>
      <c r="BR62" s="152"/>
      <c r="BS62" s="152"/>
      <c r="BT62" s="152"/>
      <c r="BU62" s="152"/>
      <c r="BV62" s="152"/>
      <c r="BW62" s="152"/>
      <c r="BX62" s="152"/>
      <c r="BY62" s="152"/>
      <c r="BZ62" s="152"/>
      <c r="CA62" s="152"/>
      <c r="CB62" s="152"/>
      <c r="CC62" s="152"/>
      <c r="CD62" s="152"/>
      <c r="CE62" s="152"/>
      <c r="CF62" s="152"/>
      <c r="CG62" s="152"/>
      <c r="CH62" s="152"/>
      <c r="CI62" s="152"/>
      <c r="CJ62" s="152"/>
      <c r="CK62" s="152"/>
      <c r="CL62" s="152"/>
      <c r="CM62" s="152"/>
      <c r="CN62" s="152"/>
      <c r="CO62" s="152"/>
      <c r="CP62" s="152"/>
      <c r="CQ62" s="152"/>
      <c r="CR62" s="152"/>
      <c r="CS62" s="152"/>
      <c r="CT62" s="152"/>
      <c r="CU62" s="152"/>
      <c r="CV62" s="152"/>
      <c r="CW62" s="152"/>
      <c r="CX62" s="152"/>
      <c r="CY62" s="152"/>
      <c r="CZ62" s="152"/>
      <c r="DA62" s="152"/>
      <c r="DB62" s="152"/>
      <c r="DC62" s="152"/>
      <c r="DD62" s="152"/>
      <c r="DE62" s="152"/>
      <c r="DF62" s="152"/>
      <c r="DG62" s="152"/>
      <c r="DH62" s="152"/>
      <c r="DI62" s="152"/>
      <c r="DJ62" s="152"/>
      <c r="DK62" s="152"/>
      <c r="DL62" s="152"/>
      <c r="DM62" s="152"/>
      <c r="DN62" s="152"/>
      <c r="DO62" s="152"/>
      <c r="DP62" s="152"/>
      <c r="DQ62" s="152"/>
      <c r="DR62" s="152"/>
      <c r="DS62" s="152"/>
      <c r="DT62" s="152"/>
      <c r="DU62" s="152"/>
      <c r="DV62" s="152"/>
      <c r="DW62" s="152"/>
      <c r="DX62" s="152"/>
      <c r="DY62" s="152"/>
      <c r="DZ62" s="152"/>
      <c r="EA62" s="152"/>
      <c r="EB62" s="152"/>
      <c r="EC62" s="152"/>
      <c r="ED62" s="152"/>
      <c r="EE62" s="152"/>
      <c r="EF62" s="152"/>
      <c r="EG62" s="152"/>
      <c r="EH62" s="152"/>
      <c r="EI62" s="152"/>
      <c r="EJ62" s="152"/>
      <c r="EK62" s="152"/>
      <c r="EL62" s="152"/>
      <c r="EM62" s="152"/>
      <c r="EN62" s="152"/>
      <c r="EO62" s="152"/>
      <c r="EP62" s="152"/>
      <c r="EQ62" s="152"/>
      <c r="ER62" s="152"/>
      <c r="ES62" s="152"/>
      <c r="ET62" s="152"/>
      <c r="EU62" s="152"/>
      <c r="EV62" s="152"/>
      <c r="EW62" s="152"/>
      <c r="EX62" s="152"/>
      <c r="EY62" s="152"/>
      <c r="EZ62" s="152"/>
      <c r="FA62" s="152"/>
      <c r="FB62" s="152"/>
      <c r="FC62" s="152"/>
      <c r="FD62" s="152"/>
      <c r="FE62" s="152"/>
      <c r="FF62" s="152"/>
      <c r="FG62" s="152"/>
      <c r="FH62" s="152"/>
      <c r="FI62" s="152"/>
      <c r="FJ62" s="152"/>
      <c r="FK62" s="152"/>
      <c r="FL62" s="152"/>
      <c r="FM62" s="152"/>
      <c r="FN62" s="152"/>
      <c r="FO62" s="152"/>
      <c r="FP62" s="152"/>
      <c r="FQ62" s="152"/>
      <c r="FR62" s="152"/>
      <c r="FS62" s="152"/>
      <c r="FT62" s="152"/>
      <c r="FU62" s="152"/>
      <c r="FV62" s="152"/>
      <c r="FW62" s="152"/>
      <c r="FX62" s="152"/>
      <c r="FY62" s="152"/>
      <c r="FZ62" s="152"/>
      <c r="GA62" s="152"/>
      <c r="GB62" s="152"/>
      <c r="GC62" s="152"/>
      <c r="GD62" s="152"/>
      <c r="GE62" s="152"/>
      <c r="GF62" s="152"/>
      <c r="GG62" s="152"/>
      <c r="GH62" s="152"/>
      <c r="GI62" s="152"/>
      <c r="GJ62" s="152"/>
      <c r="GK62" s="152"/>
      <c r="GL62" s="152"/>
      <c r="GM62" s="152"/>
      <c r="GN62" s="152"/>
      <c r="GO62" s="152"/>
      <c r="GP62" s="152"/>
      <c r="GQ62" s="152"/>
      <c r="GR62" s="152"/>
      <c r="GS62" s="152"/>
      <c r="GT62" s="152"/>
      <c r="GU62" s="152"/>
      <c r="GV62" s="152"/>
      <c r="GW62" s="152"/>
      <c r="GX62" s="152"/>
      <c r="GY62" s="152"/>
      <c r="GZ62" s="152"/>
      <c r="HA62" s="152"/>
      <c r="HB62" s="152"/>
      <c r="HC62" s="152"/>
      <c r="HD62" s="152"/>
      <c r="HE62" s="152"/>
    </row>
    <row r="63" spans="1:213" ht="15.75" x14ac:dyDescent="0.3">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2"/>
      <c r="AM63" s="152"/>
      <c r="AN63" s="152"/>
      <c r="AO63" s="152"/>
      <c r="AP63" s="152"/>
      <c r="AQ63" s="152"/>
      <c r="AR63" s="152"/>
      <c r="AS63" s="152"/>
      <c r="AT63" s="152"/>
      <c r="AU63" s="152"/>
      <c r="AV63" s="152"/>
      <c r="AW63" s="152"/>
      <c r="AX63" s="152"/>
      <c r="AY63" s="152"/>
      <c r="AZ63" s="152"/>
      <c r="BA63" s="152"/>
      <c r="BB63" s="152"/>
      <c r="BC63" s="152"/>
      <c r="BD63" s="152"/>
      <c r="BE63" s="152"/>
      <c r="BF63" s="152"/>
      <c r="BG63" s="152"/>
      <c r="BH63" s="152"/>
      <c r="BI63" s="152"/>
      <c r="BJ63" s="152"/>
      <c r="BK63" s="152"/>
      <c r="BL63" s="152"/>
      <c r="BM63" s="152"/>
      <c r="BN63" s="152"/>
      <c r="BO63" s="152"/>
      <c r="BP63" s="152"/>
      <c r="BQ63" s="152"/>
      <c r="BR63" s="152"/>
      <c r="BS63" s="152"/>
      <c r="BT63" s="152"/>
      <c r="BU63" s="152"/>
      <c r="BV63" s="152"/>
      <c r="BW63" s="152"/>
      <c r="BX63" s="152"/>
      <c r="BY63" s="152"/>
      <c r="BZ63" s="152"/>
      <c r="CA63" s="152"/>
      <c r="CB63" s="152"/>
      <c r="CC63" s="152"/>
      <c r="CD63" s="152"/>
      <c r="CE63" s="152"/>
      <c r="CF63" s="152"/>
      <c r="CG63" s="152"/>
      <c r="CH63" s="152"/>
      <c r="CI63" s="152"/>
      <c r="CJ63" s="152"/>
      <c r="CK63" s="152"/>
      <c r="CL63" s="152"/>
      <c r="CM63" s="152"/>
      <c r="CN63" s="152"/>
      <c r="CO63" s="152"/>
      <c r="CP63" s="152"/>
      <c r="CQ63" s="152"/>
      <c r="CR63" s="152"/>
      <c r="CS63" s="152"/>
      <c r="CT63" s="152"/>
      <c r="CU63" s="152"/>
      <c r="CV63" s="152"/>
      <c r="CW63" s="152"/>
      <c r="CX63" s="152"/>
      <c r="CY63" s="152"/>
      <c r="CZ63" s="152"/>
      <c r="DA63" s="152"/>
      <c r="DB63" s="152"/>
      <c r="DC63" s="152"/>
      <c r="DD63" s="152"/>
      <c r="DE63" s="152"/>
      <c r="DF63" s="152"/>
      <c r="DG63" s="152"/>
      <c r="DH63" s="152"/>
      <c r="DI63" s="152"/>
      <c r="DJ63" s="152"/>
      <c r="DK63" s="152"/>
      <c r="DL63" s="152"/>
      <c r="DM63" s="152"/>
      <c r="DN63" s="152"/>
      <c r="DO63" s="152"/>
      <c r="DP63" s="152"/>
      <c r="DQ63" s="152"/>
      <c r="DR63" s="152"/>
      <c r="DS63" s="152"/>
      <c r="DT63" s="152"/>
      <c r="DU63" s="152"/>
      <c r="DV63" s="152"/>
      <c r="DW63" s="152"/>
      <c r="DX63" s="152"/>
      <c r="DY63" s="152"/>
      <c r="DZ63" s="152"/>
      <c r="EA63" s="152"/>
      <c r="EB63" s="152"/>
      <c r="EC63" s="152"/>
      <c r="ED63" s="152"/>
      <c r="EE63" s="152"/>
      <c r="EF63" s="152"/>
      <c r="EG63" s="152"/>
      <c r="EH63" s="152"/>
      <c r="EI63" s="152"/>
      <c r="EJ63" s="152"/>
      <c r="EK63" s="152"/>
      <c r="EL63" s="152"/>
      <c r="EM63" s="152"/>
      <c r="EN63" s="152"/>
      <c r="EO63" s="152"/>
      <c r="EP63" s="152"/>
      <c r="EQ63" s="152"/>
      <c r="ER63" s="152"/>
      <c r="ES63" s="152"/>
      <c r="ET63" s="152"/>
      <c r="EU63" s="152"/>
      <c r="EV63" s="152"/>
      <c r="EW63" s="152"/>
      <c r="EX63" s="152"/>
      <c r="EY63" s="152"/>
      <c r="EZ63" s="152"/>
      <c r="FA63" s="152"/>
      <c r="FB63" s="152"/>
      <c r="FC63" s="152"/>
      <c r="FD63" s="152"/>
      <c r="FE63" s="152"/>
      <c r="FF63" s="152"/>
      <c r="FG63" s="152"/>
      <c r="FH63" s="152"/>
      <c r="FI63" s="152"/>
      <c r="FJ63" s="152"/>
      <c r="FK63" s="152"/>
      <c r="FL63" s="152"/>
      <c r="FM63" s="152"/>
      <c r="FN63" s="152"/>
      <c r="FO63" s="152"/>
      <c r="FP63" s="152"/>
      <c r="FQ63" s="152"/>
      <c r="FR63" s="152"/>
      <c r="FS63" s="152"/>
      <c r="FT63" s="152"/>
      <c r="FU63" s="152"/>
      <c r="FV63" s="152"/>
      <c r="FW63" s="152"/>
      <c r="FX63" s="152"/>
      <c r="FY63" s="152"/>
      <c r="FZ63" s="152"/>
      <c r="GA63" s="152"/>
      <c r="GB63" s="152"/>
      <c r="GC63" s="152"/>
      <c r="GD63" s="152"/>
      <c r="GE63" s="152"/>
      <c r="GF63" s="152"/>
      <c r="GG63" s="152"/>
      <c r="GH63" s="152"/>
      <c r="GI63" s="152"/>
      <c r="GJ63" s="152"/>
      <c r="GK63" s="152"/>
      <c r="GL63" s="152"/>
      <c r="GM63" s="152"/>
      <c r="GN63" s="152"/>
      <c r="GO63" s="152"/>
      <c r="GP63" s="152"/>
      <c r="GQ63" s="152"/>
      <c r="GR63" s="152"/>
      <c r="GS63" s="152"/>
      <c r="GT63" s="152"/>
      <c r="GU63" s="152"/>
      <c r="GV63" s="152"/>
      <c r="GW63" s="152"/>
      <c r="GX63" s="152"/>
      <c r="GY63" s="152"/>
      <c r="GZ63" s="152"/>
      <c r="HA63" s="152"/>
      <c r="HB63" s="152"/>
      <c r="HC63" s="152"/>
      <c r="HD63" s="152"/>
      <c r="HE63" s="152"/>
    </row>
  </sheetData>
  <mergeCells count="4">
    <mergeCell ref="A1:H1"/>
    <mergeCell ref="A2:H2"/>
    <mergeCell ref="A3:H3"/>
    <mergeCell ref="A4:H4"/>
  </mergeCells>
  <printOptions horizontalCentered="1"/>
  <pageMargins left="0.19685039370078741" right="0.19685039370078741" top="0.19685039370078741" bottom="0.19685039370078741" header="0.31496062992125984" footer="0.31496062992125984"/>
  <pageSetup paperSize="5" scale="42" orientation="portrait" r:id="rId1"/>
  <colBreaks count="1" manualBreakCount="1">
    <brk id="8" max="6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A1:HF55"/>
  <sheetViews>
    <sheetView topLeftCell="A16" zoomScale="90" zoomScaleNormal="90" zoomScaleSheetLayoutView="100" workbookViewId="0">
      <selection activeCell="A6" sqref="A6:F6"/>
    </sheetView>
  </sheetViews>
  <sheetFormatPr baseColWidth="10" defaultColWidth="12.5703125" defaultRowHeight="16.5" x14ac:dyDescent="0.3"/>
  <cols>
    <col min="1" max="1" width="9.7109375" style="1" customWidth="1"/>
    <col min="2" max="2" width="48.5703125" style="2" customWidth="1"/>
    <col min="3" max="3" width="14.42578125" style="2" customWidth="1"/>
    <col min="4" max="4" width="15.85546875" style="3" customWidth="1"/>
    <col min="5" max="5" width="12.7109375" style="4" customWidth="1"/>
    <col min="6" max="6" width="22.7109375" style="4" customWidth="1"/>
    <col min="7" max="7" width="18.28515625" style="4" customWidth="1"/>
    <col min="8" max="8" width="20.140625" style="4" customWidth="1"/>
    <col min="9" max="9" width="19.42578125" style="4" customWidth="1"/>
    <col min="10" max="214" width="11.5703125" style="4" customWidth="1"/>
    <col min="215" max="16384" width="12.5703125" style="6"/>
  </cols>
  <sheetData>
    <row r="1" spans="1:214" ht="18" customHeight="1" x14ac:dyDescent="0.3">
      <c r="A1" s="549" t="s">
        <v>0</v>
      </c>
      <c r="B1" s="550"/>
      <c r="C1" s="550"/>
      <c r="D1" s="550"/>
      <c r="E1" s="550"/>
      <c r="F1" s="551"/>
    </row>
    <row r="2" spans="1:214" ht="16.5" customHeight="1" x14ac:dyDescent="0.3">
      <c r="A2" s="552" t="s">
        <v>1</v>
      </c>
      <c r="B2" s="553"/>
      <c r="C2" s="553"/>
      <c r="D2" s="553"/>
      <c r="E2" s="553"/>
      <c r="F2" s="554"/>
    </row>
    <row r="3" spans="1:214" ht="16.5" customHeight="1" x14ac:dyDescent="0.3">
      <c r="A3" s="552" t="s">
        <v>201</v>
      </c>
      <c r="B3" s="553"/>
      <c r="C3" s="553"/>
      <c r="D3" s="553"/>
      <c r="E3" s="553"/>
      <c r="F3" s="554"/>
    </row>
    <row r="4" spans="1:214" ht="16.5" customHeight="1" x14ac:dyDescent="0.3">
      <c r="A4" s="555"/>
      <c r="B4" s="556"/>
      <c r="C4" s="556"/>
      <c r="D4" s="556"/>
      <c r="E4" s="556"/>
      <c r="F4" s="557"/>
    </row>
    <row r="5" spans="1:214" ht="16.5" customHeight="1" x14ac:dyDescent="0.3">
      <c r="A5" s="558" t="s">
        <v>267</v>
      </c>
      <c r="B5" s="559"/>
      <c r="C5" s="559"/>
      <c r="D5" s="559"/>
      <c r="E5" s="559"/>
      <c r="F5" s="560"/>
    </row>
    <row r="6" spans="1:214" ht="50.1" customHeight="1" x14ac:dyDescent="0.3">
      <c r="A6" s="561" t="s">
        <v>331</v>
      </c>
      <c r="B6" s="562"/>
      <c r="C6" s="562"/>
      <c r="D6" s="562"/>
      <c r="E6" s="562"/>
      <c r="F6" s="563"/>
    </row>
    <row r="7" spans="1:214" ht="17.25" thickBot="1" x14ac:dyDescent="0.35">
      <c r="A7" s="570"/>
      <c r="B7" s="571"/>
      <c r="C7" s="571"/>
      <c r="D7" s="571"/>
      <c r="E7" s="571"/>
      <c r="F7" s="572"/>
    </row>
    <row r="8" spans="1:214" ht="15" customHeight="1" thickBot="1" x14ac:dyDescent="0.35">
      <c r="A8" s="163"/>
      <c r="B8" s="164"/>
      <c r="C8" s="164"/>
      <c r="D8" s="165" t="s">
        <v>199</v>
      </c>
      <c r="E8" s="166">
        <v>5</v>
      </c>
      <c r="F8" s="167" t="s">
        <v>198</v>
      </c>
    </row>
    <row r="9" spans="1:214" ht="11.25" customHeight="1" x14ac:dyDescent="0.3">
      <c r="A9" s="168"/>
      <c r="B9" s="169"/>
      <c r="C9" s="169"/>
      <c r="D9" s="169"/>
      <c r="E9" s="248"/>
      <c r="F9" s="249"/>
    </row>
    <row r="10" spans="1:214" s="5" customFormat="1" ht="30" customHeight="1" x14ac:dyDescent="0.3">
      <c r="A10" s="552" t="s">
        <v>206</v>
      </c>
      <c r="B10" s="553"/>
      <c r="C10" s="553"/>
      <c r="D10" s="553"/>
      <c r="E10" s="170"/>
      <c r="F10" s="171"/>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row>
    <row r="11" spans="1:214" s="5" customFormat="1" ht="30" customHeight="1" thickBot="1" x14ac:dyDescent="0.35">
      <c r="A11" s="172"/>
      <c r="B11" s="158"/>
      <c r="C11" s="158"/>
      <c r="D11" s="158"/>
      <c r="E11" s="158"/>
      <c r="F11" s="159"/>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row>
    <row r="12" spans="1:214" s="5" customFormat="1" ht="26.25" customHeight="1" x14ac:dyDescent="0.3">
      <c r="A12" s="573" t="s">
        <v>3</v>
      </c>
      <c r="B12" s="574" t="s">
        <v>4</v>
      </c>
      <c r="C12" s="253" t="s">
        <v>195</v>
      </c>
      <c r="D12" s="253" t="s">
        <v>6</v>
      </c>
      <c r="E12" s="253" t="s">
        <v>7</v>
      </c>
      <c r="F12" s="173"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row>
    <row r="13" spans="1:214" s="5" customFormat="1" ht="26.25" customHeight="1" x14ac:dyDescent="0.3">
      <c r="A13" s="565"/>
      <c r="B13" s="567"/>
      <c r="C13" s="174" t="s">
        <v>196</v>
      </c>
      <c r="D13" s="174" t="s">
        <v>10</v>
      </c>
      <c r="E13" s="174" t="s">
        <v>11</v>
      </c>
      <c r="F13" s="175"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row>
    <row r="14" spans="1:214" s="5" customFormat="1" ht="30" customHeight="1" thickBot="1" x14ac:dyDescent="0.35">
      <c r="A14" s="176" t="s">
        <v>13</v>
      </c>
      <c r="B14" s="575"/>
      <c r="C14" s="177" t="s">
        <v>14</v>
      </c>
      <c r="D14" s="177" t="s">
        <v>15</v>
      </c>
      <c r="E14" s="177" t="s">
        <v>16</v>
      </c>
      <c r="F14" s="178" t="s">
        <v>212</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row>
    <row r="15" spans="1:214" s="5" customFormat="1" ht="17.25" thickBot="1" x14ac:dyDescent="0.35">
      <c r="A15" s="205"/>
      <c r="B15" s="576" t="s">
        <v>51</v>
      </c>
      <c r="C15" s="576"/>
      <c r="D15" s="576"/>
      <c r="E15" s="576"/>
      <c r="F15" s="577"/>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row>
    <row r="16" spans="1:214" s="5" customFormat="1" ht="20.100000000000001" customHeight="1" thickBot="1" x14ac:dyDescent="0.35">
      <c r="A16" s="232"/>
      <c r="B16" s="233" t="s">
        <v>18</v>
      </c>
      <c r="C16" s="233"/>
      <c r="D16" s="233"/>
      <c r="E16" s="233"/>
      <c r="F16" s="234"/>
      <c r="G16" s="278"/>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row>
    <row r="17" spans="1:214" s="5" customFormat="1" ht="20.100000000000001" customHeight="1" x14ac:dyDescent="0.2">
      <c r="A17" s="251">
        <v>1</v>
      </c>
      <c r="B17" s="218" t="s">
        <v>204</v>
      </c>
      <c r="C17" s="219">
        <v>5692500</v>
      </c>
      <c r="D17" s="220"/>
      <c r="E17" s="290">
        <v>5</v>
      </c>
      <c r="F17" s="221">
        <f t="shared" ref="F17:F29" si="0">+A17*(C17+D17)*E17</f>
        <v>28462500</v>
      </c>
      <c r="G17" s="274"/>
      <c r="H17" s="275">
        <f>E17*A17</f>
        <v>5</v>
      </c>
      <c r="I17" s="27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row>
    <row r="18" spans="1:214" s="5" customFormat="1" ht="20.100000000000001" customHeight="1" x14ac:dyDescent="0.3">
      <c r="A18" s="195">
        <v>4</v>
      </c>
      <c r="B18" s="179" t="s">
        <v>216</v>
      </c>
      <c r="C18" s="199">
        <v>3881250</v>
      </c>
      <c r="D18" s="180"/>
      <c r="E18" s="183">
        <f>$E$8*1</f>
        <v>5</v>
      </c>
      <c r="F18" s="182">
        <f t="shared" si="0"/>
        <v>77625000</v>
      </c>
      <c r="G18" s="274"/>
      <c r="H18" s="275">
        <f t="shared" ref="H18:H28" si="1">E18*A18</f>
        <v>20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row>
    <row r="19" spans="1:214" s="5" customFormat="1" ht="20.100000000000001" customHeight="1" x14ac:dyDescent="0.3">
      <c r="A19" s="291">
        <v>5</v>
      </c>
      <c r="B19" s="179" t="s">
        <v>217</v>
      </c>
      <c r="C19" s="199">
        <v>2794500</v>
      </c>
      <c r="D19" s="180"/>
      <c r="E19" s="183">
        <v>5</v>
      </c>
      <c r="F19" s="182">
        <f t="shared" si="0"/>
        <v>69862500</v>
      </c>
      <c r="G19" s="274"/>
      <c r="H19" s="275">
        <f t="shared" si="1"/>
        <v>25</v>
      </c>
      <c r="I19" s="4"/>
      <c r="J19" s="27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row>
    <row r="20" spans="1:214" s="5" customFormat="1" ht="20.100000000000001" customHeight="1" x14ac:dyDescent="0.3">
      <c r="A20" s="160">
        <v>1</v>
      </c>
      <c r="B20" s="179" t="s">
        <v>228</v>
      </c>
      <c r="C20" s="199">
        <v>5071500</v>
      </c>
      <c r="D20" s="180"/>
      <c r="E20" s="292">
        <v>2</v>
      </c>
      <c r="F20" s="182">
        <f t="shared" si="0"/>
        <v>10143000</v>
      </c>
      <c r="G20" s="274"/>
      <c r="H20" s="275">
        <f t="shared" si="1"/>
        <v>2</v>
      </c>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row>
    <row r="21" spans="1:214" s="5" customFormat="1" ht="20.100000000000001" customHeight="1" x14ac:dyDescent="0.3">
      <c r="A21" s="160">
        <v>1</v>
      </c>
      <c r="B21" s="179" t="s">
        <v>205</v>
      </c>
      <c r="C21" s="199">
        <v>5071500</v>
      </c>
      <c r="D21" s="180"/>
      <c r="E21" s="292">
        <f>E20</f>
        <v>2</v>
      </c>
      <c r="F21" s="182">
        <f t="shared" si="0"/>
        <v>10143000</v>
      </c>
      <c r="G21" s="274"/>
      <c r="H21" s="275">
        <f t="shared" si="1"/>
        <v>2</v>
      </c>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row>
    <row r="22" spans="1:214" s="5" customFormat="1" ht="20.100000000000001" customHeight="1" x14ac:dyDescent="0.3">
      <c r="A22" s="160">
        <v>1</v>
      </c>
      <c r="B22" s="179" t="s">
        <v>20</v>
      </c>
      <c r="C22" s="199">
        <v>5071500</v>
      </c>
      <c r="D22" s="180"/>
      <c r="E22" s="292">
        <f>E20</f>
        <v>2</v>
      </c>
      <c r="F22" s="182">
        <f t="shared" si="0"/>
        <v>10143000</v>
      </c>
      <c r="G22" s="274"/>
      <c r="H22" s="275">
        <f t="shared" si="1"/>
        <v>2</v>
      </c>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row>
    <row r="23" spans="1:214" s="5" customFormat="1" ht="20.100000000000001" customHeight="1" x14ac:dyDescent="0.3">
      <c r="A23" s="206">
        <v>1</v>
      </c>
      <c r="B23" s="207" t="s">
        <v>94</v>
      </c>
      <c r="C23" s="199">
        <v>3881250</v>
      </c>
      <c r="D23" s="208"/>
      <c r="E23" s="209">
        <v>4</v>
      </c>
      <c r="F23" s="210">
        <f t="shared" si="0"/>
        <v>15525000</v>
      </c>
      <c r="G23" s="4"/>
      <c r="H23" s="275">
        <f t="shared" si="1"/>
        <v>4</v>
      </c>
      <c r="I23" s="271"/>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row>
    <row r="24" spans="1:214" s="5" customFormat="1" ht="20.100000000000001" customHeight="1" thickBot="1" x14ac:dyDescent="0.35">
      <c r="A24" s="206">
        <v>1</v>
      </c>
      <c r="B24" s="207" t="s">
        <v>93</v>
      </c>
      <c r="C24" s="199">
        <v>3881250</v>
      </c>
      <c r="D24" s="208"/>
      <c r="E24" s="209">
        <v>3</v>
      </c>
      <c r="F24" s="210">
        <f>+A24*(C24+D24)*E24</f>
        <v>11643750</v>
      </c>
      <c r="G24" s="4"/>
      <c r="H24" s="275">
        <f t="shared" si="1"/>
        <v>3</v>
      </c>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row>
    <row r="25" spans="1:214" s="5" customFormat="1" ht="20.100000000000001" customHeight="1" thickBot="1" x14ac:dyDescent="0.35">
      <c r="A25" s="235"/>
      <c r="B25" s="233" t="s">
        <v>23</v>
      </c>
      <c r="C25" s="236"/>
      <c r="D25" s="236"/>
      <c r="E25" s="237"/>
      <c r="F25" s="238"/>
      <c r="G25" s="4"/>
      <c r="H25" s="275">
        <f t="shared" si="1"/>
        <v>0</v>
      </c>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row>
    <row r="26" spans="1:214" s="5" customFormat="1" ht="20.100000000000001" customHeight="1" x14ac:dyDescent="0.3">
      <c r="A26" s="293">
        <v>2</v>
      </c>
      <c r="B26" s="179" t="s">
        <v>25</v>
      </c>
      <c r="C26" s="199">
        <v>1914750</v>
      </c>
      <c r="D26" s="180"/>
      <c r="E26" s="183">
        <v>4</v>
      </c>
      <c r="F26" s="182">
        <f>+C26*E26*A26</f>
        <v>15318000</v>
      </c>
      <c r="G26" s="274"/>
      <c r="H26" s="275">
        <f t="shared" si="1"/>
        <v>8</v>
      </c>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row>
    <row r="27" spans="1:214" s="5" customFormat="1" ht="20.100000000000001" customHeight="1" thickBot="1" x14ac:dyDescent="0.35">
      <c r="A27" s="294">
        <v>1</v>
      </c>
      <c r="B27" s="222" t="s">
        <v>262</v>
      </c>
      <c r="C27" s="223">
        <v>1707750</v>
      </c>
      <c r="E27" s="181">
        <v>4</v>
      </c>
      <c r="F27" s="224">
        <f>+C27*E27*A27</f>
        <v>6831000</v>
      </c>
      <c r="G27" s="274"/>
      <c r="H27" s="275">
        <f t="shared" si="1"/>
        <v>4</v>
      </c>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row>
    <row r="28" spans="1:214" s="5" customFormat="1" ht="20.100000000000001" customHeight="1" thickBot="1" x14ac:dyDescent="0.35">
      <c r="A28" s="235"/>
      <c r="B28" s="233" t="s">
        <v>76</v>
      </c>
      <c r="C28" s="236"/>
      <c r="D28" s="236"/>
      <c r="E28" s="237"/>
      <c r="F28" s="238"/>
      <c r="H28" s="275">
        <f t="shared" si="1"/>
        <v>0</v>
      </c>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row>
    <row r="29" spans="1:214" s="5" customFormat="1" ht="20.100000000000001" customHeight="1" thickBot="1" x14ac:dyDescent="0.35">
      <c r="A29" s="250">
        <v>1</v>
      </c>
      <c r="B29" s="179" t="s">
        <v>269</v>
      </c>
      <c r="C29" s="199">
        <v>2794500</v>
      </c>
      <c r="D29" s="225"/>
      <c r="E29" s="181">
        <f>$E$8*1</f>
        <v>5</v>
      </c>
      <c r="F29" s="224">
        <f t="shared" si="0"/>
        <v>13972500</v>
      </c>
      <c r="H29" s="275">
        <f>E29*A29</f>
        <v>5</v>
      </c>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row>
    <row r="30" spans="1:214" s="5" customFormat="1" ht="20.100000000000001" customHeight="1" thickBot="1" x14ac:dyDescent="0.35">
      <c r="A30" s="239"/>
      <c r="B30" s="578" t="s">
        <v>213</v>
      </c>
      <c r="C30" s="579"/>
      <c r="D30" s="579"/>
      <c r="E30" s="580"/>
      <c r="F30" s="240">
        <f>SUM(F17:F29)</f>
        <v>269669250</v>
      </c>
      <c r="H30" s="271">
        <f>SUM(H17:H29)</f>
        <v>80</v>
      </c>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row>
    <row r="31" spans="1:214" s="5" customFormat="1" ht="20.100000000000001" customHeight="1" thickBot="1" x14ac:dyDescent="0.35">
      <c r="A31" s="161"/>
      <c r="B31" s="584" t="s">
        <v>214</v>
      </c>
      <c r="C31" s="585"/>
      <c r="D31" s="585"/>
      <c r="E31" s="586"/>
      <c r="F31" s="185">
        <v>2.34</v>
      </c>
      <c r="G31" s="200" t="s">
        <v>226</v>
      </c>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row>
    <row r="32" spans="1:214" s="5" customFormat="1" ht="20.100000000000001" customHeight="1" thickBot="1" x14ac:dyDescent="0.35">
      <c r="A32" s="162"/>
      <c r="B32" s="587" t="s">
        <v>211</v>
      </c>
      <c r="C32" s="588"/>
      <c r="D32" s="588"/>
      <c r="E32" s="589"/>
      <c r="F32" s="186">
        <f>+ROUND(F30*F31,)</f>
        <v>631026045</v>
      </c>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row>
    <row r="33" spans="1:214" s="5" customFormat="1" x14ac:dyDescent="0.3">
      <c r="A33" s="564" t="s">
        <v>3</v>
      </c>
      <c r="B33" s="566" t="s">
        <v>28</v>
      </c>
      <c r="C33" s="567" t="s">
        <v>29</v>
      </c>
      <c r="D33" s="252" t="s">
        <v>30</v>
      </c>
      <c r="E33" s="568" t="s">
        <v>31</v>
      </c>
      <c r="F33" s="187" t="s">
        <v>8</v>
      </c>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row>
    <row r="34" spans="1:214" s="5" customFormat="1" x14ac:dyDescent="0.3">
      <c r="A34" s="565"/>
      <c r="B34" s="566"/>
      <c r="C34" s="567"/>
      <c r="D34" s="174" t="s">
        <v>32</v>
      </c>
      <c r="E34" s="569"/>
      <c r="F34" s="175" t="s">
        <v>12</v>
      </c>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row>
    <row r="35" spans="1:214" s="5" customFormat="1" ht="17.25" thickBot="1" x14ac:dyDescent="0.35">
      <c r="A35" s="196" t="s">
        <v>193</v>
      </c>
      <c r="B35" s="566"/>
      <c r="C35" s="567"/>
      <c r="D35" s="197" t="s">
        <v>194</v>
      </c>
      <c r="E35" s="197" t="s">
        <v>33</v>
      </c>
      <c r="F35" s="187" t="s">
        <v>215</v>
      </c>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row>
    <row r="36" spans="1:214" s="5" customFormat="1" ht="20.100000000000001" customHeight="1" thickBot="1" x14ac:dyDescent="0.35">
      <c r="A36" s="211"/>
      <c r="B36" s="212" t="s">
        <v>37</v>
      </c>
      <c r="C36" s="212"/>
      <c r="D36" s="212"/>
      <c r="E36" s="212"/>
      <c r="F36" s="21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row>
    <row r="37" spans="1:214" s="5" customFormat="1" ht="20.100000000000001" customHeight="1" thickBot="1" x14ac:dyDescent="0.35">
      <c r="A37" s="241"/>
      <c r="B37" s="242" t="s">
        <v>38</v>
      </c>
      <c r="C37" s="242"/>
      <c r="D37" s="242"/>
      <c r="E37" s="242"/>
      <c r="F37" s="243"/>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row>
    <row r="38" spans="1:214" s="5" customFormat="1" ht="20.100000000000001" customHeight="1" thickBot="1" x14ac:dyDescent="0.35">
      <c r="A38" s="250" t="s">
        <v>200</v>
      </c>
      <c r="B38" s="222" t="s">
        <v>202</v>
      </c>
      <c r="C38" s="226" t="s">
        <v>39</v>
      </c>
      <c r="D38" s="227">
        <v>185000</v>
      </c>
      <c r="E38" s="181">
        <v>95</v>
      </c>
      <c r="F38" s="224">
        <f>+D38*E38</f>
        <v>17575000</v>
      </c>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row>
    <row r="39" spans="1:214" s="5" customFormat="1" ht="20.100000000000001" customHeight="1" thickBot="1" x14ac:dyDescent="0.35">
      <c r="A39" s="241"/>
      <c r="B39" s="242" t="s">
        <v>40</v>
      </c>
      <c r="C39" s="242"/>
      <c r="D39" s="236"/>
      <c r="E39" s="237"/>
      <c r="F39" s="24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row>
    <row r="40" spans="1:214" s="5" customFormat="1" ht="30" customHeight="1" x14ac:dyDescent="0.3">
      <c r="A40" s="160">
        <v>0</v>
      </c>
      <c r="B40" s="287" t="s">
        <v>268</v>
      </c>
      <c r="C40" s="188" t="s">
        <v>41</v>
      </c>
      <c r="D40" s="229">
        <v>4761000</v>
      </c>
      <c r="E40" s="183">
        <v>4</v>
      </c>
      <c r="F40" s="182">
        <f>+D40*E40*A40</f>
        <v>0</v>
      </c>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row>
    <row r="41" spans="1:214" s="5" customFormat="1" ht="30" customHeight="1" x14ac:dyDescent="0.3">
      <c r="A41" s="295">
        <v>12</v>
      </c>
      <c r="B41" s="198" t="s">
        <v>221</v>
      </c>
      <c r="C41" s="188" t="s">
        <v>41</v>
      </c>
      <c r="D41" s="199">
        <v>650000</v>
      </c>
      <c r="E41" s="189">
        <f>$E$8*1</f>
        <v>5</v>
      </c>
      <c r="F41" s="190">
        <f>+A41*D41*E41</f>
        <v>39000000</v>
      </c>
      <c r="G41" s="27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row>
    <row r="42" spans="1:214" s="5" customFormat="1" ht="20.100000000000001" customHeight="1" x14ac:dyDescent="0.3">
      <c r="A42" s="293">
        <v>2</v>
      </c>
      <c r="B42" s="198" t="s">
        <v>222</v>
      </c>
      <c r="C42" s="188" t="s">
        <v>41</v>
      </c>
      <c r="D42" s="199">
        <v>6210000</v>
      </c>
      <c r="E42" s="183">
        <v>3</v>
      </c>
      <c r="F42" s="182">
        <f>+D42*E42*A42</f>
        <v>37260000</v>
      </c>
      <c r="G42" s="27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row>
    <row r="43" spans="1:214" s="5" customFormat="1" ht="20.100000000000001" customHeight="1" x14ac:dyDescent="0.3">
      <c r="A43" s="160">
        <v>1</v>
      </c>
      <c r="B43" s="198" t="s">
        <v>197</v>
      </c>
      <c r="C43" s="188" t="s">
        <v>230</v>
      </c>
      <c r="D43" s="199">
        <v>1800000</v>
      </c>
      <c r="E43" s="183">
        <f>$E$8*1</f>
        <v>5</v>
      </c>
      <c r="F43" s="182">
        <f>+D43*E43*A43</f>
        <v>9000000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row>
    <row r="44" spans="1:214" s="5" customFormat="1" ht="20.100000000000001" customHeight="1" thickBot="1" x14ac:dyDescent="0.35">
      <c r="A44" s="206">
        <v>1</v>
      </c>
      <c r="B44" s="215" t="s">
        <v>223</v>
      </c>
      <c r="C44" s="214" t="s">
        <v>41</v>
      </c>
      <c r="D44" s="277">
        <v>776250</v>
      </c>
      <c r="E44" s="209">
        <f>$E$8*1</f>
        <v>5</v>
      </c>
      <c r="F44" s="210">
        <f>+D44*E44*A44</f>
        <v>3881250</v>
      </c>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row>
    <row r="45" spans="1:214" s="5" customFormat="1" ht="20.100000000000001" customHeight="1" thickBot="1" x14ac:dyDescent="0.35">
      <c r="A45" s="241"/>
      <c r="B45" s="242" t="s">
        <v>45</v>
      </c>
      <c r="C45" s="242"/>
      <c r="D45" s="236"/>
      <c r="E45" s="237"/>
      <c r="F45" s="244"/>
      <c r="G45" s="4"/>
      <c r="H45" s="272"/>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row>
    <row r="46" spans="1:214" s="5" customFormat="1" ht="30" customHeight="1" x14ac:dyDescent="0.3">
      <c r="A46" s="251">
        <v>1</v>
      </c>
      <c r="B46" s="231" t="s">
        <v>229</v>
      </c>
      <c r="C46" s="228" t="s">
        <v>41</v>
      </c>
      <c r="D46" s="229">
        <v>1850000</v>
      </c>
      <c r="E46" s="230">
        <f>$E$8*1</f>
        <v>5</v>
      </c>
      <c r="F46" s="221">
        <f>+D46*E46*A46</f>
        <v>9250000</v>
      </c>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row>
    <row r="47" spans="1:214" s="5" customFormat="1" ht="30" customHeight="1" thickBot="1" x14ac:dyDescent="0.35">
      <c r="A47" s="160">
        <v>1</v>
      </c>
      <c r="B47" s="184" t="s">
        <v>224</v>
      </c>
      <c r="C47" s="188" t="s">
        <v>41</v>
      </c>
      <c r="D47" s="199">
        <v>400000</v>
      </c>
      <c r="E47" s="183">
        <f>$E$8*1</f>
        <v>5</v>
      </c>
      <c r="F47" s="182">
        <f>+D47*E47*A47</f>
        <v>2000000</v>
      </c>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row>
    <row r="48" spans="1:214" s="5" customFormat="1" ht="30" customHeight="1" thickBot="1" x14ac:dyDescent="0.35">
      <c r="A48" s="206">
        <v>1</v>
      </c>
      <c r="B48" s="270" t="s">
        <v>261</v>
      </c>
      <c r="C48" s="214" t="s">
        <v>230</v>
      </c>
      <c r="D48" s="199"/>
      <c r="E48" s="183"/>
      <c r="F48" s="182">
        <f>'Bioseguridad I'!H17</f>
        <v>2556965</v>
      </c>
      <c r="G48" s="201" t="s">
        <v>52</v>
      </c>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row>
    <row r="49" spans="1:214" s="5" customFormat="1" ht="30" customHeight="1" thickBot="1" x14ac:dyDescent="0.35">
      <c r="A49" s="160">
        <v>1</v>
      </c>
      <c r="B49" s="184" t="s">
        <v>225</v>
      </c>
      <c r="C49" s="188" t="s">
        <v>41</v>
      </c>
      <c r="D49" s="199">
        <v>500000</v>
      </c>
      <c r="E49" s="183">
        <f>$E$8*1</f>
        <v>5</v>
      </c>
      <c r="F49" s="182">
        <f>+D49*E49*A49</f>
        <v>2500000</v>
      </c>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row>
    <row r="50" spans="1:214" s="5" customFormat="1" ht="20.100000000000001" customHeight="1" thickBot="1" x14ac:dyDescent="0.35">
      <c r="A50" s="206">
        <v>1</v>
      </c>
      <c r="B50" s="216" t="s">
        <v>203</v>
      </c>
      <c r="C50" s="217" t="s">
        <v>41</v>
      </c>
      <c r="D50" s="199">
        <v>320000</v>
      </c>
      <c r="E50" s="209">
        <f>$E$8*1</f>
        <v>5</v>
      </c>
      <c r="F50" s="210">
        <f>+D50*E50*A50</f>
        <v>1600000</v>
      </c>
      <c r="G50" s="201"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row>
    <row r="51" spans="1:214" s="5" customFormat="1" ht="20.100000000000001" customHeight="1" x14ac:dyDescent="0.3">
      <c r="A51" s="203"/>
      <c r="B51" s="581" t="s">
        <v>227</v>
      </c>
      <c r="C51" s="581"/>
      <c r="D51" s="581"/>
      <c r="E51" s="581"/>
      <c r="F51" s="204">
        <f>SUM(F38:F50)</f>
        <v>124623215</v>
      </c>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row>
    <row r="52" spans="1:214" s="5" customFormat="1" ht="20.100000000000001" customHeight="1" x14ac:dyDescent="0.3">
      <c r="A52" s="191"/>
      <c r="B52" s="582" t="s">
        <v>218</v>
      </c>
      <c r="C52" s="582"/>
      <c r="D52" s="582"/>
      <c r="E52" s="582"/>
      <c r="F52" s="193">
        <f>+ROUND(F51+F32,0)</f>
        <v>755649260</v>
      </c>
      <c r="G52" s="202"/>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row>
    <row r="53" spans="1:214" s="5" customFormat="1" ht="20.100000000000001" customHeight="1" x14ac:dyDescent="0.3">
      <c r="A53" s="191"/>
      <c r="B53" s="582" t="s">
        <v>219</v>
      </c>
      <c r="C53" s="582"/>
      <c r="D53" s="582"/>
      <c r="E53" s="582"/>
      <c r="F53" s="193">
        <f>+ROUND(F52*0.19,0)</f>
        <v>143573359</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row>
    <row r="54" spans="1:214" s="5" customFormat="1" ht="20.100000000000001" customHeight="1" thickBot="1" x14ac:dyDescent="0.35">
      <c r="A54" s="192"/>
      <c r="B54" s="583" t="s">
        <v>220</v>
      </c>
      <c r="C54" s="583"/>
      <c r="D54" s="583"/>
      <c r="E54" s="583"/>
      <c r="F54" s="194">
        <f>F52+F53</f>
        <v>899222619</v>
      </c>
      <c r="G54" s="289"/>
      <c r="H54" s="299"/>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row>
    <row r="55" spans="1:214" x14ac:dyDescent="0.3">
      <c r="G55" s="152"/>
      <c r="H55" s="152"/>
      <c r="I55" s="152"/>
      <c r="J55" s="152"/>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2"/>
      <c r="AM55" s="152"/>
      <c r="AN55" s="152"/>
      <c r="AO55" s="152"/>
      <c r="AP55" s="152"/>
      <c r="AQ55" s="152"/>
      <c r="AR55" s="152"/>
      <c r="AS55" s="152"/>
      <c r="AT55" s="152"/>
      <c r="AU55" s="152"/>
      <c r="AV55" s="152"/>
      <c r="AW55" s="152"/>
      <c r="AX55" s="152"/>
      <c r="AY55" s="152"/>
      <c r="AZ55" s="152"/>
      <c r="BA55" s="152"/>
      <c r="BB55" s="152"/>
      <c r="BC55" s="152"/>
      <c r="BD55" s="152"/>
      <c r="BE55" s="152"/>
      <c r="BF55" s="152"/>
      <c r="BG55" s="152"/>
      <c r="BH55" s="152"/>
      <c r="BI55" s="152"/>
      <c r="BJ55" s="152"/>
      <c r="BK55" s="152"/>
      <c r="BL55" s="152"/>
      <c r="BM55" s="152"/>
      <c r="BN55" s="152"/>
      <c r="BO55" s="152"/>
      <c r="BP55" s="152"/>
      <c r="BQ55" s="152"/>
      <c r="BR55" s="152"/>
      <c r="BS55" s="152"/>
      <c r="BT55" s="152"/>
      <c r="BU55" s="152"/>
      <c r="BV55" s="152"/>
      <c r="BW55" s="152"/>
      <c r="BX55" s="152"/>
      <c r="BY55" s="152"/>
      <c r="BZ55" s="152"/>
      <c r="CA55" s="152"/>
      <c r="CB55" s="152"/>
      <c r="CC55" s="152"/>
      <c r="CD55" s="152"/>
      <c r="CE55" s="152"/>
      <c r="CF55" s="152"/>
      <c r="CG55" s="152"/>
      <c r="CH55" s="152"/>
      <c r="CI55" s="152"/>
      <c r="CJ55" s="152"/>
      <c r="CK55" s="152"/>
      <c r="CL55" s="152"/>
      <c r="CM55" s="152"/>
      <c r="CN55" s="152"/>
      <c r="CO55" s="152"/>
      <c r="CP55" s="152"/>
      <c r="CQ55" s="152"/>
      <c r="CR55" s="152"/>
      <c r="CS55" s="152"/>
      <c r="CT55" s="152"/>
      <c r="CU55" s="152"/>
      <c r="CV55" s="152"/>
      <c r="CW55" s="152"/>
      <c r="CX55" s="152"/>
      <c r="CY55" s="152"/>
      <c r="CZ55" s="152"/>
      <c r="DA55" s="152"/>
      <c r="DB55" s="152"/>
      <c r="DC55" s="152"/>
      <c r="DD55" s="152"/>
      <c r="DE55" s="152"/>
      <c r="DF55" s="152"/>
      <c r="DG55" s="152"/>
      <c r="DH55" s="152"/>
      <c r="DI55" s="152"/>
      <c r="DJ55" s="152"/>
      <c r="DK55" s="152"/>
      <c r="DL55" s="152"/>
      <c r="DM55" s="152"/>
      <c r="DN55" s="152"/>
      <c r="DO55" s="152"/>
      <c r="DP55" s="152"/>
      <c r="DQ55" s="152"/>
      <c r="DR55" s="152"/>
      <c r="DS55" s="152"/>
      <c r="DT55" s="152"/>
      <c r="DU55" s="152"/>
      <c r="DV55" s="152"/>
      <c r="DW55" s="152"/>
      <c r="DX55" s="152"/>
      <c r="DY55" s="152"/>
      <c r="DZ55" s="152"/>
      <c r="EA55" s="152"/>
      <c r="EB55" s="152"/>
      <c r="EC55" s="152"/>
      <c r="ED55" s="152"/>
      <c r="EE55" s="152"/>
      <c r="EF55" s="152"/>
      <c r="EG55" s="152"/>
      <c r="EH55" s="152"/>
      <c r="EI55" s="152"/>
      <c r="EJ55" s="152"/>
      <c r="EK55" s="152"/>
      <c r="EL55" s="152"/>
      <c r="EM55" s="152"/>
      <c r="EN55" s="152"/>
      <c r="EO55" s="152"/>
      <c r="EP55" s="152"/>
      <c r="EQ55" s="152"/>
      <c r="ER55" s="152"/>
      <c r="ES55" s="152"/>
      <c r="ET55" s="152"/>
      <c r="EU55" s="152"/>
      <c r="EV55" s="152"/>
      <c r="EW55" s="152"/>
      <c r="EX55" s="152"/>
      <c r="EY55" s="152"/>
      <c r="EZ55" s="152"/>
      <c r="FA55" s="152"/>
      <c r="FB55" s="152"/>
      <c r="FC55" s="152"/>
      <c r="FD55" s="152"/>
      <c r="FE55" s="152"/>
      <c r="FF55" s="152"/>
      <c r="FG55" s="152"/>
      <c r="FH55" s="152"/>
      <c r="FI55" s="152"/>
      <c r="FJ55" s="152"/>
      <c r="FK55" s="152"/>
      <c r="FL55" s="152"/>
      <c r="FM55" s="152"/>
      <c r="FN55" s="152"/>
      <c r="FO55" s="152"/>
      <c r="FP55" s="152"/>
      <c r="FQ55" s="152"/>
      <c r="FR55" s="152"/>
      <c r="FS55" s="152"/>
      <c r="FT55" s="152"/>
      <c r="FU55" s="152"/>
      <c r="FV55" s="152"/>
      <c r="FW55" s="152"/>
      <c r="FX55" s="152"/>
      <c r="FY55" s="152"/>
      <c r="FZ55" s="152"/>
      <c r="GA55" s="152"/>
      <c r="GB55" s="152"/>
      <c r="GC55" s="152"/>
      <c r="GD55" s="152"/>
      <c r="GE55" s="152"/>
      <c r="GF55" s="152"/>
      <c r="GG55" s="152"/>
      <c r="GH55" s="152"/>
      <c r="GI55" s="152"/>
      <c r="GJ55" s="152"/>
      <c r="GK55" s="152"/>
      <c r="GL55" s="152"/>
      <c r="GM55" s="152"/>
      <c r="GN55" s="152"/>
      <c r="GO55" s="152"/>
      <c r="GP55" s="152"/>
      <c r="GQ55" s="152"/>
      <c r="GR55" s="152"/>
      <c r="GS55" s="152"/>
      <c r="GT55" s="152"/>
      <c r="GU55" s="152"/>
      <c r="GV55" s="152"/>
      <c r="GW55" s="152"/>
      <c r="GX55" s="152"/>
      <c r="GY55" s="152"/>
      <c r="GZ55" s="152"/>
      <c r="HA55" s="152"/>
      <c r="HB55" s="152"/>
      <c r="HC55" s="152"/>
      <c r="HD55" s="152"/>
      <c r="HE55" s="152"/>
      <c r="HF55" s="152"/>
    </row>
  </sheetData>
  <mergeCells count="22">
    <mergeCell ref="B51:E51"/>
    <mergeCell ref="B52:E52"/>
    <mergeCell ref="B53:E53"/>
    <mergeCell ref="B54:E54"/>
    <mergeCell ref="B31:E31"/>
    <mergeCell ref="B32:E32"/>
    <mergeCell ref="A6:F6"/>
    <mergeCell ref="A33:A34"/>
    <mergeCell ref="B33:B35"/>
    <mergeCell ref="C33:C35"/>
    <mergeCell ref="E33:E34"/>
    <mergeCell ref="A7:F7"/>
    <mergeCell ref="A10:D10"/>
    <mergeCell ref="A12:A13"/>
    <mergeCell ref="B12:B14"/>
    <mergeCell ref="B15:F15"/>
    <mergeCell ref="B30:E30"/>
    <mergeCell ref="A1:F1"/>
    <mergeCell ref="A2:F2"/>
    <mergeCell ref="A3:F3"/>
    <mergeCell ref="A4:F4"/>
    <mergeCell ref="A5:F5"/>
  </mergeCells>
  <printOptions horizontalCentered="1"/>
  <pageMargins left="0.19685039370078741" right="0.19685039370078741" top="0.19685039370078741" bottom="0.19685039370078741" header="0.31496062992125984" footer="0.31496062992125984"/>
  <pageSetup paperSize="5"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A1:HH69"/>
  <sheetViews>
    <sheetView tabSelected="1" view="pageBreakPreview" topLeftCell="A29" zoomScaleNormal="90" zoomScaleSheetLayoutView="100" workbookViewId="0">
      <selection activeCell="F47" sqref="F47"/>
    </sheetView>
  </sheetViews>
  <sheetFormatPr baseColWidth="10" defaultColWidth="12.5703125" defaultRowHeight="16.5" x14ac:dyDescent="0.3"/>
  <cols>
    <col min="1" max="1" width="10.28515625" style="1" customWidth="1"/>
    <col min="2" max="2" width="48.5703125" style="2" customWidth="1"/>
    <col min="3" max="3" width="14.42578125" style="2" customWidth="1"/>
    <col min="4" max="4" width="15.85546875" style="3" customWidth="1"/>
    <col min="5" max="5" width="12.7109375" style="4" customWidth="1"/>
    <col min="6" max="6" width="22.7109375" style="4" customWidth="1"/>
    <col min="7" max="7" width="18.28515625" style="4" customWidth="1"/>
    <col min="8" max="8" width="5.42578125" style="4" bestFit="1" customWidth="1"/>
    <col min="9" max="9" width="19.42578125" style="4" customWidth="1"/>
    <col min="10" max="10" width="16" style="4" customWidth="1"/>
    <col min="11" max="214" width="11.5703125" style="4" customWidth="1"/>
    <col min="215" max="16384" width="12.5703125" style="6"/>
  </cols>
  <sheetData>
    <row r="1" spans="1:214" ht="18" customHeight="1" x14ac:dyDescent="0.3">
      <c r="A1" s="620" t="s">
        <v>0</v>
      </c>
      <c r="B1" s="621"/>
      <c r="C1" s="621"/>
      <c r="D1" s="621"/>
      <c r="E1" s="621"/>
      <c r="F1" s="622"/>
    </row>
    <row r="2" spans="1:214" ht="16.5" customHeight="1" x14ac:dyDescent="0.3">
      <c r="A2" s="598" t="s">
        <v>1</v>
      </c>
      <c r="B2" s="599"/>
      <c r="C2" s="599"/>
      <c r="D2" s="599"/>
      <c r="E2" s="599"/>
      <c r="F2" s="623"/>
    </row>
    <row r="3" spans="1:214" ht="16.5" customHeight="1" x14ac:dyDescent="0.3">
      <c r="A3" s="598" t="s">
        <v>416</v>
      </c>
      <c r="B3" s="599"/>
      <c r="C3" s="599"/>
      <c r="D3" s="599"/>
      <c r="E3" s="599"/>
      <c r="F3" s="623"/>
    </row>
    <row r="4" spans="1:214" ht="16.5" customHeight="1" x14ac:dyDescent="0.3">
      <c r="A4" s="624"/>
      <c r="B4" s="625"/>
      <c r="C4" s="625"/>
      <c r="D4" s="625"/>
      <c r="E4" s="625"/>
      <c r="F4" s="626"/>
    </row>
    <row r="5" spans="1:214" ht="16.5" customHeight="1" x14ac:dyDescent="0.3">
      <c r="A5" s="627" t="s">
        <v>421</v>
      </c>
      <c r="B5" s="628"/>
      <c r="C5" s="628"/>
      <c r="D5" s="628"/>
      <c r="E5" s="628"/>
      <c r="F5" s="629"/>
    </row>
    <row r="6" spans="1:214" ht="50.1" customHeight="1" x14ac:dyDescent="0.3">
      <c r="A6" s="590" t="s">
        <v>422</v>
      </c>
      <c r="B6" s="591"/>
      <c r="C6" s="591"/>
      <c r="D6" s="591"/>
      <c r="E6" s="591"/>
      <c r="F6" s="592"/>
    </row>
    <row r="7" spans="1:214" ht="17.25" thickBot="1" x14ac:dyDescent="0.35">
      <c r="A7" s="595"/>
      <c r="B7" s="596"/>
      <c r="C7" s="596"/>
      <c r="D7" s="596"/>
      <c r="E7" s="596"/>
      <c r="F7" s="597"/>
    </row>
    <row r="8" spans="1:214" ht="15" customHeight="1" thickBot="1" x14ac:dyDescent="0.35">
      <c r="A8" s="405"/>
      <c r="B8" s="406"/>
      <c r="C8" s="406"/>
      <c r="D8" s="541" t="s">
        <v>199</v>
      </c>
      <c r="E8" s="618" t="s">
        <v>417</v>
      </c>
      <c r="F8" s="619"/>
    </row>
    <row r="9" spans="1:214" ht="11.25" customHeight="1" x14ac:dyDescent="0.3">
      <c r="A9" s="407"/>
      <c r="B9" s="408"/>
      <c r="C9" s="408"/>
      <c r="D9" s="408"/>
      <c r="E9" s="409"/>
      <c r="F9" s="410"/>
    </row>
    <row r="10" spans="1:214" s="5" customFormat="1" ht="30" customHeight="1" x14ac:dyDescent="0.3">
      <c r="A10" s="598" t="s">
        <v>72</v>
      </c>
      <c r="B10" s="599"/>
      <c r="C10" s="599"/>
      <c r="D10" s="599"/>
      <c r="E10" s="411"/>
      <c r="F10" s="412"/>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row>
    <row r="11" spans="1:214" s="5" customFormat="1" ht="30" customHeight="1" thickBot="1" x14ac:dyDescent="0.35">
      <c r="A11" s="413"/>
      <c r="B11" s="414"/>
      <c r="C11" s="414"/>
      <c r="D11" s="414"/>
      <c r="E11" s="414"/>
      <c r="F11" s="415"/>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row>
    <row r="12" spans="1:214" s="5" customFormat="1" ht="26.25" customHeight="1" x14ac:dyDescent="0.3">
      <c r="A12" s="600" t="s">
        <v>3</v>
      </c>
      <c r="B12" s="602" t="s">
        <v>4</v>
      </c>
      <c r="C12" s="416" t="s">
        <v>195</v>
      </c>
      <c r="D12" s="416" t="s">
        <v>6</v>
      </c>
      <c r="E12" s="416" t="s">
        <v>7</v>
      </c>
      <c r="F12" s="417"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row>
    <row r="13" spans="1:214" s="5" customFormat="1" ht="26.25" customHeight="1" x14ac:dyDescent="0.3">
      <c r="A13" s="601"/>
      <c r="B13" s="603"/>
      <c r="C13" s="418" t="s">
        <v>196</v>
      </c>
      <c r="D13" s="418" t="s">
        <v>10</v>
      </c>
      <c r="E13" s="418" t="s">
        <v>11</v>
      </c>
      <c r="F13" s="419"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row>
    <row r="14" spans="1:214" s="5" customFormat="1" ht="30" customHeight="1" thickBot="1" x14ac:dyDescent="0.35">
      <c r="A14" s="420" t="s">
        <v>13</v>
      </c>
      <c r="B14" s="604"/>
      <c r="C14" s="421" t="s">
        <v>14</v>
      </c>
      <c r="D14" s="421" t="s">
        <v>15</v>
      </c>
      <c r="E14" s="421" t="s">
        <v>16</v>
      </c>
      <c r="F14" s="422" t="s">
        <v>351</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row>
    <row r="15" spans="1:214" s="5" customFormat="1" ht="17.25" thickBot="1" x14ac:dyDescent="0.35">
      <c r="A15" s="423"/>
      <c r="B15" s="605" t="s">
        <v>51</v>
      </c>
      <c r="C15" s="605"/>
      <c r="D15" s="605"/>
      <c r="E15" s="605"/>
      <c r="F15" s="606"/>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row>
    <row r="16" spans="1:214" s="5" customFormat="1" ht="20.100000000000001" customHeight="1" thickBot="1" x14ac:dyDescent="0.35">
      <c r="A16" s="424"/>
      <c r="B16" s="425" t="s">
        <v>18</v>
      </c>
      <c r="C16" s="425"/>
      <c r="D16" s="425"/>
      <c r="E16" s="425"/>
      <c r="F16" s="426"/>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row>
    <row r="17" spans="1:214" s="5" customFormat="1" ht="20.100000000000001" customHeight="1" x14ac:dyDescent="0.3">
      <c r="A17" s="336">
        <v>1</v>
      </c>
      <c r="B17" s="537" t="s">
        <v>426</v>
      </c>
      <c r="C17" s="540">
        <v>6000000</v>
      </c>
      <c r="D17" s="534"/>
      <c r="E17" s="427">
        <v>2</v>
      </c>
      <c r="F17" s="340">
        <f t="shared" ref="F17:F23" si="0">+A17*C17*E17</f>
        <v>12000000</v>
      </c>
      <c r="G17" s="4"/>
      <c r="H17" s="275"/>
      <c r="I17" s="27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row>
    <row r="18" spans="1:214" s="5" customFormat="1" ht="20.100000000000001" customHeight="1" x14ac:dyDescent="0.3">
      <c r="A18" s="341">
        <v>1</v>
      </c>
      <c r="B18" s="538" t="s">
        <v>228</v>
      </c>
      <c r="C18" s="535">
        <v>4000000</v>
      </c>
      <c r="D18" s="536"/>
      <c r="E18" s="430">
        <v>0.2</v>
      </c>
      <c r="F18" s="345">
        <f t="shared" si="0"/>
        <v>800000</v>
      </c>
      <c r="G18" s="4"/>
      <c r="H18" s="275"/>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row>
    <row r="19" spans="1:214" s="5" customFormat="1" ht="20.100000000000001" customHeight="1" x14ac:dyDescent="0.3">
      <c r="A19" s="341">
        <v>1</v>
      </c>
      <c r="B19" s="538" t="s">
        <v>423</v>
      </c>
      <c r="C19" s="535">
        <v>4000000</v>
      </c>
      <c r="D19" s="536"/>
      <c r="E19" s="430">
        <v>0.2</v>
      </c>
      <c r="F19" s="345">
        <f t="shared" ref="F19" si="1">+A19*C19*E19</f>
        <v>800000</v>
      </c>
      <c r="G19" s="4"/>
      <c r="H19" s="275"/>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row>
    <row r="20" spans="1:214" s="5" customFormat="1" ht="20.100000000000001" customHeight="1" x14ac:dyDescent="0.3">
      <c r="A20" s="341">
        <v>1</v>
      </c>
      <c r="B20" s="538" t="s">
        <v>20</v>
      </c>
      <c r="C20" s="535">
        <v>4000000</v>
      </c>
      <c r="D20" s="536"/>
      <c r="E20" s="430">
        <f>+E18</f>
        <v>0.2</v>
      </c>
      <c r="F20" s="345">
        <f t="shared" si="0"/>
        <v>800000</v>
      </c>
      <c r="G20" s="4"/>
      <c r="H20" s="27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row>
    <row r="21" spans="1:214" s="5" customFormat="1" ht="20.100000000000001" customHeight="1" x14ac:dyDescent="0.3">
      <c r="A21" s="346">
        <v>1</v>
      </c>
      <c r="B21" s="539" t="s">
        <v>94</v>
      </c>
      <c r="C21" s="535">
        <v>2750000</v>
      </c>
      <c r="D21" s="349"/>
      <c r="E21" s="350">
        <v>1</v>
      </c>
      <c r="F21" s="351">
        <f t="shared" si="0"/>
        <v>2750000</v>
      </c>
      <c r="G21" s="522"/>
      <c r="H21" s="275"/>
      <c r="I21" s="27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row>
    <row r="22" spans="1:214" s="5" customFormat="1" ht="20.100000000000001" customHeight="1" x14ac:dyDescent="0.3">
      <c r="A22" s="346">
        <v>1</v>
      </c>
      <c r="B22" s="539" t="s">
        <v>22</v>
      </c>
      <c r="C22" s="535">
        <f>+C21</f>
        <v>2750000</v>
      </c>
      <c r="D22" s="349"/>
      <c r="E22" s="350">
        <f>+E21</f>
        <v>1</v>
      </c>
      <c r="F22" s="351">
        <f t="shared" ref="F22" si="2">+A22*C22*E22</f>
        <v>2750000</v>
      </c>
      <c r="G22" s="522"/>
      <c r="H22" s="275"/>
      <c r="I22" s="271"/>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row>
    <row r="23" spans="1:214" s="5" customFormat="1" ht="20.100000000000001" customHeight="1" thickBot="1" x14ac:dyDescent="0.35">
      <c r="A23" s="346">
        <v>1</v>
      </c>
      <c r="B23" s="539" t="s">
        <v>93</v>
      </c>
      <c r="C23" s="535">
        <f>+C21</f>
        <v>2750000</v>
      </c>
      <c r="D23" s="349"/>
      <c r="E23" s="350">
        <f>+E21</f>
        <v>1</v>
      </c>
      <c r="F23" s="351">
        <f t="shared" si="0"/>
        <v>2750000</v>
      </c>
      <c r="G23" s="522"/>
      <c r="H23" s="275"/>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row>
    <row r="24" spans="1:214" s="5" customFormat="1" ht="20.100000000000001" customHeight="1" thickBot="1" x14ac:dyDescent="0.35">
      <c r="A24" s="431"/>
      <c r="B24" s="425" t="s">
        <v>23</v>
      </c>
      <c r="C24" s="432"/>
      <c r="D24" s="432"/>
      <c r="E24" s="433"/>
      <c r="F24" s="434"/>
      <c r="G24" s="4"/>
      <c r="H24" s="27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row>
    <row r="25" spans="1:214" s="5" customFormat="1" ht="20.100000000000001" customHeight="1" x14ac:dyDescent="0.3">
      <c r="A25" s="63">
        <v>1</v>
      </c>
      <c r="B25" s="428" t="s">
        <v>25</v>
      </c>
      <c r="C25" s="199">
        <v>1800000</v>
      </c>
      <c r="D25" s="429"/>
      <c r="E25" s="344">
        <f>+E17</f>
        <v>2</v>
      </c>
      <c r="F25" s="345">
        <f>+A25*C25*E25</f>
        <v>3600000</v>
      </c>
      <c r="G25" s="522"/>
      <c r="H25" s="27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row>
    <row r="26" spans="1:214" s="5" customFormat="1" ht="20.100000000000001" customHeight="1" thickBot="1" x14ac:dyDescent="0.35">
      <c r="A26" s="435">
        <v>1</v>
      </c>
      <c r="B26" s="436" t="s">
        <v>424</v>
      </c>
      <c r="C26" s="458">
        <v>2000000</v>
      </c>
      <c r="E26" s="437">
        <f>+E25</f>
        <v>2</v>
      </c>
      <c r="F26" s="438">
        <f>+A26*C26*E26</f>
        <v>4000000</v>
      </c>
      <c r="G26" s="522"/>
      <c r="H26" s="27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row>
    <row r="27" spans="1:214" s="5" customFormat="1" ht="20.100000000000001" customHeight="1" thickBot="1" x14ac:dyDescent="0.35">
      <c r="A27" s="431"/>
      <c r="B27" s="425" t="s">
        <v>76</v>
      </c>
      <c r="C27" s="432"/>
      <c r="D27" s="432"/>
      <c r="E27" s="433"/>
      <c r="F27" s="434"/>
      <c r="H27" s="275"/>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row>
    <row r="28" spans="1:214" s="5" customFormat="1" ht="20.100000000000001" customHeight="1" thickBot="1" x14ac:dyDescent="0.35">
      <c r="A28" s="439">
        <v>1</v>
      </c>
      <c r="B28" s="428" t="s">
        <v>269</v>
      </c>
      <c r="C28" s="199">
        <v>1400000</v>
      </c>
      <c r="D28" s="440"/>
      <c r="E28" s="437">
        <f>+E26</f>
        <v>2</v>
      </c>
      <c r="F28" s="438">
        <f>+A28*C28*E28</f>
        <v>2800000</v>
      </c>
      <c r="G28" s="522"/>
      <c r="H28" s="275"/>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row>
    <row r="29" spans="1:214" s="5" customFormat="1" ht="20.100000000000001" customHeight="1" thickBot="1" x14ac:dyDescent="0.35">
      <c r="A29" s="441"/>
      <c r="B29" s="607" t="s">
        <v>352</v>
      </c>
      <c r="C29" s="608"/>
      <c r="D29" s="608"/>
      <c r="E29" s="609"/>
      <c r="F29" s="442">
        <f>F17+F18+F19+F20+F21+F22+F23+F25+F26+F28</f>
        <v>33050000</v>
      </c>
      <c r="H29" s="271"/>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row>
    <row r="30" spans="1:214" s="5" customFormat="1" ht="20.100000000000001" customHeight="1" thickBot="1" x14ac:dyDescent="0.35">
      <c r="A30" s="443"/>
      <c r="B30" s="610" t="s">
        <v>353</v>
      </c>
      <c r="C30" s="611"/>
      <c r="D30" s="611"/>
      <c r="E30" s="612"/>
      <c r="F30" s="444">
        <v>2.2000000000000002</v>
      </c>
      <c r="G30" s="200" t="s">
        <v>226</v>
      </c>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row>
    <row r="31" spans="1:214" s="5" customFormat="1" ht="20.100000000000001" customHeight="1" thickBot="1" x14ac:dyDescent="0.35">
      <c r="A31" s="445"/>
      <c r="B31" s="613" t="s">
        <v>354</v>
      </c>
      <c r="C31" s="614"/>
      <c r="D31" s="614"/>
      <c r="E31" s="615"/>
      <c r="F31" s="446">
        <f>+F29*F30</f>
        <v>72710000</v>
      </c>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row>
    <row r="32" spans="1:214" s="5" customFormat="1" x14ac:dyDescent="0.3">
      <c r="A32" s="616" t="s">
        <v>3</v>
      </c>
      <c r="B32" s="617" t="s">
        <v>28</v>
      </c>
      <c r="C32" s="603" t="s">
        <v>29</v>
      </c>
      <c r="D32" s="447" t="s">
        <v>30</v>
      </c>
      <c r="E32" s="593" t="s">
        <v>31</v>
      </c>
      <c r="F32" s="44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row>
    <row r="33" spans="1:214" s="5" customFormat="1" x14ac:dyDescent="0.3">
      <c r="A33" s="601"/>
      <c r="B33" s="617"/>
      <c r="C33" s="603"/>
      <c r="D33" s="418" t="s">
        <v>32</v>
      </c>
      <c r="E33" s="594"/>
      <c r="F33" s="419" t="s">
        <v>12</v>
      </c>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row>
    <row r="34" spans="1:214" s="5" customFormat="1" ht="17.25" thickBot="1" x14ac:dyDescent="0.35">
      <c r="A34" s="449" t="s">
        <v>193</v>
      </c>
      <c r="B34" s="617"/>
      <c r="C34" s="603"/>
      <c r="D34" s="450" t="s">
        <v>194</v>
      </c>
      <c r="E34" s="450" t="s">
        <v>33</v>
      </c>
      <c r="F34" s="448" t="s">
        <v>355</v>
      </c>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row>
    <row r="35" spans="1:214" s="5" customFormat="1" ht="20.100000000000001" customHeight="1" thickBot="1" x14ac:dyDescent="0.35">
      <c r="A35" s="451"/>
      <c r="B35" s="452" t="s">
        <v>37</v>
      </c>
      <c r="C35" s="452"/>
      <c r="D35" s="452"/>
      <c r="E35" s="452"/>
      <c r="F35" s="453"/>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row>
    <row r="36" spans="1:214" s="5" customFormat="1" ht="20.100000000000001" customHeight="1" thickBot="1" x14ac:dyDescent="0.35">
      <c r="A36" s="454"/>
      <c r="B36" s="455" t="s">
        <v>38</v>
      </c>
      <c r="C36" s="455"/>
      <c r="D36" s="455"/>
      <c r="E36" s="455"/>
      <c r="F36" s="45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row>
    <row r="37" spans="1:214" s="5" customFormat="1" ht="20.100000000000001" customHeight="1" thickBot="1" x14ac:dyDescent="0.35">
      <c r="A37" s="439" t="s">
        <v>200</v>
      </c>
      <c r="B37" s="436" t="s">
        <v>202</v>
      </c>
      <c r="C37" s="457" t="s">
        <v>39</v>
      </c>
      <c r="D37" s="458">
        <v>200000</v>
      </c>
      <c r="E37" s="437">
        <v>6</v>
      </c>
      <c r="F37" s="345">
        <f>+D37*E37</f>
        <v>1200000</v>
      </c>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row>
    <row r="38" spans="1:214" s="5" customFormat="1" ht="20.100000000000001" customHeight="1" thickBot="1" x14ac:dyDescent="0.35">
      <c r="A38" s="454"/>
      <c r="B38" s="455" t="s">
        <v>40</v>
      </c>
      <c r="C38" s="455"/>
      <c r="D38" s="432"/>
      <c r="E38" s="433"/>
      <c r="F38" s="459"/>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row>
    <row r="39" spans="1:214" s="5" customFormat="1" ht="30" customHeight="1" x14ac:dyDescent="0.3">
      <c r="A39" s="460">
        <v>3</v>
      </c>
      <c r="B39" s="198" t="s">
        <v>221</v>
      </c>
      <c r="C39" s="343" t="s">
        <v>41</v>
      </c>
      <c r="D39" s="199">
        <v>750000</v>
      </c>
      <c r="E39" s="461">
        <v>1</v>
      </c>
      <c r="F39" s="345">
        <f>+A39*D39*E39</f>
        <v>2250000</v>
      </c>
      <c r="G39" s="27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row>
    <row r="40" spans="1:214" s="5" customFormat="1" ht="20.100000000000001" customHeight="1" x14ac:dyDescent="0.3">
      <c r="A40" s="63">
        <v>1</v>
      </c>
      <c r="B40" s="198" t="s">
        <v>425</v>
      </c>
      <c r="C40" s="343" t="s">
        <v>41</v>
      </c>
      <c r="D40" s="199">
        <v>1500000</v>
      </c>
      <c r="E40" s="344">
        <v>2</v>
      </c>
      <c r="F40" s="345">
        <f>+A40*D40*E40</f>
        <v>3000000</v>
      </c>
      <c r="G40" s="274"/>
      <c r="H40" s="4"/>
      <c r="I40" s="4"/>
      <c r="J40" s="272"/>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row>
    <row r="41" spans="1:214" s="5" customFormat="1" ht="20.100000000000001" customHeight="1" x14ac:dyDescent="0.3">
      <c r="A41" s="341">
        <v>1</v>
      </c>
      <c r="B41" s="198" t="s">
        <v>197</v>
      </c>
      <c r="C41" s="343" t="s">
        <v>230</v>
      </c>
      <c r="D41" s="199">
        <v>1600000</v>
      </c>
      <c r="E41" s="344">
        <v>1</v>
      </c>
      <c r="F41" s="345">
        <f>+A41*D41*E41</f>
        <v>1600000</v>
      </c>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row>
    <row r="42" spans="1:214" s="5" customFormat="1" ht="20.100000000000001" customHeight="1" thickBot="1" x14ac:dyDescent="0.35">
      <c r="A42" s="346">
        <v>1</v>
      </c>
      <c r="B42" s="215" t="s">
        <v>223</v>
      </c>
      <c r="C42" s="347" t="s">
        <v>41</v>
      </c>
      <c r="D42" s="277">
        <v>800000</v>
      </c>
      <c r="E42" s="350">
        <v>2</v>
      </c>
      <c r="F42" s="533">
        <f>+A42*D42*E42</f>
        <v>1600000</v>
      </c>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row>
    <row r="43" spans="1:214" s="5" customFormat="1" ht="20.100000000000001" customHeight="1" thickBot="1" x14ac:dyDescent="0.35">
      <c r="A43" s="454"/>
      <c r="B43" s="455" t="s">
        <v>45</v>
      </c>
      <c r="C43" s="455"/>
      <c r="D43" s="432"/>
      <c r="E43" s="433"/>
      <c r="F43" s="459"/>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row>
    <row r="44" spans="1:214" s="5" customFormat="1" ht="31.5" customHeight="1" x14ac:dyDescent="0.3">
      <c r="A44" s="336">
        <v>1</v>
      </c>
      <c r="B44" s="337" t="s">
        <v>229</v>
      </c>
      <c r="C44" s="338" t="s">
        <v>41</v>
      </c>
      <c r="D44" s="229">
        <v>500000</v>
      </c>
      <c r="E44" s="339">
        <v>2</v>
      </c>
      <c r="F44" s="340">
        <f>+A44*D44*E44</f>
        <v>1000000</v>
      </c>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row>
    <row r="45" spans="1:214" s="5" customFormat="1" ht="31.5" customHeight="1" x14ac:dyDescent="0.3">
      <c r="A45" s="341">
        <v>1</v>
      </c>
      <c r="B45" s="342" t="s">
        <v>224</v>
      </c>
      <c r="C45" s="343" t="s">
        <v>41</v>
      </c>
      <c r="D45" s="199">
        <v>100000</v>
      </c>
      <c r="E45" s="344">
        <v>2</v>
      </c>
      <c r="F45" s="345">
        <f>+A45*D45*E45</f>
        <v>200000</v>
      </c>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row>
    <row r="46" spans="1:214" s="5" customFormat="1" ht="31.5" customHeight="1" thickBot="1" x14ac:dyDescent="0.35">
      <c r="A46" s="341">
        <v>1</v>
      </c>
      <c r="B46" s="342" t="s">
        <v>225</v>
      </c>
      <c r="C46" s="343" t="s">
        <v>41</v>
      </c>
      <c r="D46" s="199">
        <f>35000*4</f>
        <v>140000</v>
      </c>
      <c r="E46" s="344">
        <f>+E45</f>
        <v>2</v>
      </c>
      <c r="F46" s="345">
        <f t="shared" ref="F46" si="3">+A46*D46*E46</f>
        <v>280000</v>
      </c>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row>
    <row r="47" spans="1:214" s="5" customFormat="1" ht="31.5" customHeight="1" thickBot="1" x14ac:dyDescent="0.35">
      <c r="A47" s="346">
        <v>1</v>
      </c>
      <c r="B47" s="348" t="s">
        <v>203</v>
      </c>
      <c r="C47" s="349" t="s">
        <v>41</v>
      </c>
      <c r="D47" s="199">
        <v>96806.5</v>
      </c>
      <c r="E47" s="350">
        <f>+E46</f>
        <v>2</v>
      </c>
      <c r="F47" s="345">
        <f>(A47*D47*E47)</f>
        <v>193613</v>
      </c>
      <c r="G47" s="201" t="s">
        <v>52</v>
      </c>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row>
    <row r="48" spans="1:214" s="5" customFormat="1" ht="20.100000000000001" customHeight="1" x14ac:dyDescent="0.3">
      <c r="A48" s="462"/>
      <c r="B48" s="630" t="s">
        <v>356</v>
      </c>
      <c r="C48" s="630"/>
      <c r="D48" s="630"/>
      <c r="E48" s="630"/>
      <c r="F48" s="463">
        <f>F37+F39+F40+F41+F42+F44+F45+F46+F47</f>
        <v>11323613</v>
      </c>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row>
    <row r="49" spans="1:214" s="5" customFormat="1" ht="20.100000000000001" customHeight="1" x14ac:dyDescent="0.3">
      <c r="A49" s="464"/>
      <c r="B49" s="631" t="s">
        <v>357</v>
      </c>
      <c r="C49" s="631"/>
      <c r="D49" s="631"/>
      <c r="E49" s="631"/>
      <c r="F49" s="465">
        <f>+F48+F31</f>
        <v>84033613</v>
      </c>
      <c r="G49" s="202"/>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row>
    <row r="50" spans="1:214" s="5" customFormat="1" ht="20.100000000000001" customHeight="1" x14ac:dyDescent="0.3">
      <c r="A50" s="464"/>
      <c r="B50" s="631" t="s">
        <v>358</v>
      </c>
      <c r="C50" s="631"/>
      <c r="D50" s="631"/>
      <c r="E50" s="631"/>
      <c r="F50" s="465">
        <f>+ROUND(F49*0.19,0)</f>
        <v>15966386</v>
      </c>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row>
    <row r="51" spans="1:214" s="5" customFormat="1" ht="20.100000000000001" customHeight="1" thickBot="1" x14ac:dyDescent="0.35">
      <c r="A51" s="466"/>
      <c r="B51" s="632" t="s">
        <v>220</v>
      </c>
      <c r="C51" s="632"/>
      <c r="D51" s="632"/>
      <c r="E51" s="632"/>
      <c r="F51" s="467">
        <f>+F49+F50</f>
        <v>99999999</v>
      </c>
      <c r="G51" s="289"/>
      <c r="H51" s="272"/>
      <c r="I51" s="468"/>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row>
    <row r="52" spans="1:214" s="5" customFormat="1" x14ac:dyDescent="0.3">
      <c r="A52" s="633" t="s">
        <v>48</v>
      </c>
      <c r="B52" s="634"/>
      <c r="C52" s="634"/>
      <c r="D52" s="634"/>
      <c r="E52" s="634"/>
      <c r="F52" s="635"/>
      <c r="G52" s="276"/>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row>
    <row r="53" spans="1:214" s="5" customFormat="1" ht="24.75" customHeight="1" x14ac:dyDescent="0.3">
      <c r="A53" s="636" t="s">
        <v>359</v>
      </c>
      <c r="B53" s="637"/>
      <c r="C53" s="637"/>
      <c r="D53" s="637"/>
      <c r="E53" s="637"/>
      <c r="F53" s="638"/>
      <c r="G53" s="276"/>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row>
    <row r="54" spans="1:214" ht="28.5" customHeight="1" x14ac:dyDescent="0.3">
      <c r="A54" s="639" t="s">
        <v>360</v>
      </c>
      <c r="B54" s="640"/>
      <c r="C54" s="640"/>
      <c r="D54" s="640"/>
      <c r="E54" s="640"/>
      <c r="F54" s="641"/>
    </row>
    <row r="55" spans="1:214" ht="21.95" customHeight="1" x14ac:dyDescent="0.3">
      <c r="A55" s="642" t="s">
        <v>361</v>
      </c>
      <c r="B55" s="643"/>
      <c r="C55" s="643"/>
      <c r="D55" s="643"/>
      <c r="E55" s="643"/>
      <c r="F55" s="644"/>
    </row>
    <row r="56" spans="1:214" ht="21.95" customHeight="1" x14ac:dyDescent="0.3">
      <c r="A56" s="642" t="s">
        <v>362</v>
      </c>
      <c r="B56" s="643"/>
      <c r="C56" s="643"/>
      <c r="D56" s="643"/>
      <c r="E56" s="643"/>
      <c r="F56" s="644"/>
    </row>
    <row r="57" spans="1:214" ht="41.25" customHeight="1" x14ac:dyDescent="0.3">
      <c r="A57" s="642" t="s">
        <v>363</v>
      </c>
      <c r="B57" s="643"/>
      <c r="C57" s="643"/>
      <c r="D57" s="643"/>
      <c r="E57" s="643"/>
      <c r="F57" s="644"/>
    </row>
    <row r="58" spans="1:214" ht="21.95" customHeight="1" x14ac:dyDescent="0.3">
      <c r="A58" s="642" t="s">
        <v>364</v>
      </c>
      <c r="B58" s="643"/>
      <c r="C58" s="643"/>
      <c r="D58" s="643"/>
      <c r="E58" s="643"/>
      <c r="F58" s="644"/>
    </row>
    <row r="59" spans="1:214" ht="21.95" customHeight="1" x14ac:dyDescent="0.3">
      <c r="A59" s="642" t="s">
        <v>366</v>
      </c>
      <c r="B59" s="643"/>
      <c r="C59" s="643"/>
      <c r="D59" s="643"/>
      <c r="E59" s="643"/>
      <c r="F59" s="644"/>
    </row>
    <row r="60" spans="1:214" ht="21.95" customHeight="1" x14ac:dyDescent="0.3">
      <c r="A60" s="642" t="s">
        <v>367</v>
      </c>
      <c r="B60" s="643"/>
      <c r="C60" s="643"/>
      <c r="D60" s="643"/>
      <c r="E60" s="643"/>
      <c r="F60" s="644"/>
    </row>
    <row r="61" spans="1:214" ht="21.95" customHeight="1" x14ac:dyDescent="0.3">
      <c r="A61" s="642" t="s">
        <v>368</v>
      </c>
      <c r="B61" s="643"/>
      <c r="C61" s="643"/>
      <c r="D61" s="643"/>
      <c r="E61" s="643"/>
      <c r="F61" s="644"/>
    </row>
    <row r="62" spans="1:214" ht="21.95" customHeight="1" x14ac:dyDescent="0.3">
      <c r="A62" s="642" t="s">
        <v>369</v>
      </c>
      <c r="B62" s="643"/>
      <c r="C62" s="643"/>
      <c r="D62" s="643"/>
      <c r="E62" s="643"/>
      <c r="F62" s="644"/>
    </row>
    <row r="63" spans="1:214" ht="21.95" customHeight="1" x14ac:dyDescent="0.3">
      <c r="A63" s="642" t="s">
        <v>413</v>
      </c>
      <c r="B63" s="643"/>
      <c r="C63" s="643"/>
      <c r="D63" s="643"/>
      <c r="E63" s="643"/>
      <c r="F63" s="644"/>
    </row>
    <row r="64" spans="1:214" ht="28.5" customHeight="1" thickBot="1" x14ac:dyDescent="0.35">
      <c r="A64" s="653" t="s">
        <v>365</v>
      </c>
      <c r="B64" s="654"/>
      <c r="C64" s="654"/>
      <c r="D64" s="654"/>
      <c r="E64" s="654"/>
      <c r="F64" s="655"/>
    </row>
    <row r="65" spans="1:216" x14ac:dyDescent="0.3">
      <c r="A65" s="523"/>
      <c r="B65" s="524"/>
      <c r="C65" s="524"/>
      <c r="D65" s="525"/>
      <c r="E65" s="526"/>
      <c r="F65" s="527"/>
      <c r="HG65" s="4"/>
      <c r="HH65" s="4"/>
    </row>
    <row r="66" spans="1:216" x14ac:dyDescent="0.3">
      <c r="A66" s="528" t="s">
        <v>411</v>
      </c>
      <c r="F66" s="529"/>
      <c r="HG66" s="4"/>
      <c r="HH66" s="4"/>
    </row>
    <row r="67" spans="1:216" x14ac:dyDescent="0.3">
      <c r="A67" s="530"/>
      <c r="F67" s="529"/>
      <c r="HG67" s="4"/>
      <c r="HH67" s="4"/>
    </row>
    <row r="68" spans="1:216" ht="16.5" customHeight="1" x14ac:dyDescent="0.3">
      <c r="A68" s="645" t="s">
        <v>420</v>
      </c>
      <c r="B68" s="646"/>
      <c r="C68" s="6"/>
      <c r="D68" s="649"/>
      <c r="E68" s="649"/>
      <c r="F68" s="650"/>
      <c r="HG68" s="4"/>
      <c r="HH68" s="4"/>
    </row>
    <row r="69" spans="1:216" ht="17.25" thickBot="1" x14ac:dyDescent="0.35">
      <c r="A69" s="647"/>
      <c r="B69" s="648"/>
      <c r="C69" s="531"/>
      <c r="D69" s="651"/>
      <c r="E69" s="651"/>
      <c r="F69" s="652"/>
      <c r="HG69" s="4"/>
      <c r="HH69" s="4"/>
    </row>
  </sheetData>
  <mergeCells count="38">
    <mergeCell ref="A68:B69"/>
    <mergeCell ref="D68:F69"/>
    <mergeCell ref="A64:F64"/>
    <mergeCell ref="A63:F63"/>
    <mergeCell ref="A58:F58"/>
    <mergeCell ref="A59:F59"/>
    <mergeCell ref="A60:F60"/>
    <mergeCell ref="A61:F61"/>
    <mergeCell ref="A62:F62"/>
    <mergeCell ref="A53:F53"/>
    <mergeCell ref="A54:F54"/>
    <mergeCell ref="A55:F55"/>
    <mergeCell ref="A56:F56"/>
    <mergeCell ref="A57:F57"/>
    <mergeCell ref="B48:E48"/>
    <mergeCell ref="B49:E49"/>
    <mergeCell ref="B50:E50"/>
    <mergeCell ref="B51:E51"/>
    <mergeCell ref="A52:F52"/>
    <mergeCell ref="A1:F1"/>
    <mergeCell ref="A2:F2"/>
    <mergeCell ref="A3:F3"/>
    <mergeCell ref="A4:F4"/>
    <mergeCell ref="A5:F5"/>
    <mergeCell ref="A6:F6"/>
    <mergeCell ref="E32:E33"/>
    <mergeCell ref="A7:F7"/>
    <mergeCell ref="A10:D10"/>
    <mergeCell ref="A12:A13"/>
    <mergeCell ref="B12:B14"/>
    <mergeCell ref="B15:F15"/>
    <mergeCell ref="B29:E29"/>
    <mergeCell ref="B30:E30"/>
    <mergeCell ref="B31:E31"/>
    <mergeCell ref="A32:A33"/>
    <mergeCell ref="B32:B34"/>
    <mergeCell ref="C32:C34"/>
    <mergeCell ref="E8:F8"/>
  </mergeCells>
  <printOptions horizontalCentered="1"/>
  <pageMargins left="0.19685039370078741" right="0.19685039370078741" top="0.19685039370078741" bottom="0.19685039370078741" header="0.31496062992125984" footer="0.31496062992125984"/>
  <pageSetup paperSize="17"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59999389629810485"/>
  </sheetPr>
  <dimension ref="A1:AE59"/>
  <sheetViews>
    <sheetView showGridLines="0" topLeftCell="A15" zoomScale="85" zoomScaleNormal="85" zoomScaleSheetLayoutView="85" workbookViewId="0">
      <selection activeCell="I24" sqref="I24"/>
    </sheetView>
  </sheetViews>
  <sheetFormatPr baseColWidth="10" defaultRowHeight="16.5" x14ac:dyDescent="0.3"/>
  <cols>
    <col min="1" max="1" width="56.140625" style="469" customWidth="1"/>
    <col min="2" max="11" width="3.7109375" style="469" customWidth="1"/>
    <col min="12" max="12" width="46.42578125" style="469" customWidth="1"/>
    <col min="13" max="13" width="11.42578125" style="469"/>
    <col min="14" max="17" width="13" style="469" customWidth="1"/>
    <col min="18" max="22" width="13.5703125" style="469" customWidth="1"/>
    <col min="23" max="25" width="14.42578125" style="469" customWidth="1"/>
    <col min="26" max="27" width="11.42578125" style="469"/>
    <col min="28" max="28" width="11.7109375" style="469" customWidth="1"/>
    <col min="29" max="30" width="11.42578125" style="469"/>
    <col min="31" max="31" width="2.7109375" style="469" customWidth="1"/>
    <col min="32" max="249" width="11.42578125" style="469"/>
    <col min="250" max="250" width="56.140625" style="469" customWidth="1"/>
    <col min="251" max="270" width="3.7109375" style="469" customWidth="1"/>
    <col min="271" max="271" width="46.42578125" style="469" customWidth="1"/>
    <col min="272" max="277" width="11.42578125" style="469"/>
    <col min="278" max="278" width="13.5703125" style="469" customWidth="1"/>
    <col min="279" max="279" width="15.7109375" style="469" customWidth="1"/>
    <col min="280" max="280" width="14" style="469" customWidth="1"/>
    <col min="281" max="282" width="11.42578125" style="469"/>
    <col min="283" max="284" width="11.7109375" style="469" customWidth="1"/>
    <col min="285" max="286" width="11.42578125" style="469"/>
    <col min="287" max="287" width="2.7109375" style="469" customWidth="1"/>
    <col min="288" max="505" width="11.42578125" style="469"/>
    <col min="506" max="506" width="56.140625" style="469" customWidth="1"/>
    <col min="507" max="526" width="3.7109375" style="469" customWidth="1"/>
    <col min="527" max="527" width="46.42578125" style="469" customWidth="1"/>
    <col min="528" max="533" width="11.42578125" style="469"/>
    <col min="534" max="534" width="13.5703125" style="469" customWidth="1"/>
    <col min="535" max="535" width="15.7109375" style="469" customWidth="1"/>
    <col min="536" max="536" width="14" style="469" customWidth="1"/>
    <col min="537" max="538" width="11.42578125" style="469"/>
    <col min="539" max="540" width="11.7109375" style="469" customWidth="1"/>
    <col min="541" max="542" width="11.42578125" style="469"/>
    <col min="543" max="543" width="2.7109375" style="469" customWidth="1"/>
    <col min="544" max="761" width="11.42578125" style="469"/>
    <col min="762" max="762" width="56.140625" style="469" customWidth="1"/>
    <col min="763" max="782" width="3.7109375" style="469" customWidth="1"/>
    <col min="783" max="783" width="46.42578125" style="469" customWidth="1"/>
    <col min="784" max="789" width="11.42578125" style="469"/>
    <col min="790" max="790" width="13.5703125" style="469" customWidth="1"/>
    <col min="791" max="791" width="15.7109375" style="469" customWidth="1"/>
    <col min="792" max="792" width="14" style="469" customWidth="1"/>
    <col min="793" max="794" width="11.42578125" style="469"/>
    <col min="795" max="796" width="11.7109375" style="469" customWidth="1"/>
    <col min="797" max="798" width="11.42578125" style="469"/>
    <col min="799" max="799" width="2.7109375" style="469" customWidth="1"/>
    <col min="800" max="1017" width="11.42578125" style="469"/>
    <col min="1018" max="1018" width="56.140625" style="469" customWidth="1"/>
    <col min="1019" max="1038" width="3.7109375" style="469" customWidth="1"/>
    <col min="1039" max="1039" width="46.42578125" style="469" customWidth="1"/>
    <col min="1040" max="1045" width="11.42578125" style="469"/>
    <col min="1046" max="1046" width="13.5703125" style="469" customWidth="1"/>
    <col min="1047" max="1047" width="15.7109375" style="469" customWidth="1"/>
    <col min="1048" max="1048" width="14" style="469" customWidth="1"/>
    <col min="1049" max="1050" width="11.42578125" style="469"/>
    <col min="1051" max="1052" width="11.7109375" style="469" customWidth="1"/>
    <col min="1053" max="1054" width="11.42578125" style="469"/>
    <col min="1055" max="1055" width="2.7109375" style="469" customWidth="1"/>
    <col min="1056" max="1273" width="11.42578125" style="469"/>
    <col min="1274" max="1274" width="56.140625" style="469" customWidth="1"/>
    <col min="1275" max="1294" width="3.7109375" style="469" customWidth="1"/>
    <col min="1295" max="1295" width="46.42578125" style="469" customWidth="1"/>
    <col min="1296" max="1301" width="11.42578125" style="469"/>
    <col min="1302" max="1302" width="13.5703125" style="469" customWidth="1"/>
    <col min="1303" max="1303" width="15.7109375" style="469" customWidth="1"/>
    <col min="1304" max="1304" width="14" style="469" customWidth="1"/>
    <col min="1305" max="1306" width="11.42578125" style="469"/>
    <col min="1307" max="1308" width="11.7109375" style="469" customWidth="1"/>
    <col min="1309" max="1310" width="11.42578125" style="469"/>
    <col min="1311" max="1311" width="2.7109375" style="469" customWidth="1"/>
    <col min="1312" max="1529" width="11.42578125" style="469"/>
    <col min="1530" max="1530" width="56.140625" style="469" customWidth="1"/>
    <col min="1531" max="1550" width="3.7109375" style="469" customWidth="1"/>
    <col min="1551" max="1551" width="46.42578125" style="469" customWidth="1"/>
    <col min="1552" max="1557" width="11.42578125" style="469"/>
    <col min="1558" max="1558" width="13.5703125" style="469" customWidth="1"/>
    <col min="1559" max="1559" width="15.7109375" style="469" customWidth="1"/>
    <col min="1560" max="1560" width="14" style="469" customWidth="1"/>
    <col min="1561" max="1562" width="11.42578125" style="469"/>
    <col min="1563" max="1564" width="11.7109375" style="469" customWidth="1"/>
    <col min="1565" max="1566" width="11.42578125" style="469"/>
    <col min="1567" max="1567" width="2.7109375" style="469" customWidth="1"/>
    <col min="1568" max="1785" width="11.42578125" style="469"/>
    <col min="1786" max="1786" width="56.140625" style="469" customWidth="1"/>
    <col min="1787" max="1806" width="3.7109375" style="469" customWidth="1"/>
    <col min="1807" max="1807" width="46.42578125" style="469" customWidth="1"/>
    <col min="1808" max="1813" width="11.42578125" style="469"/>
    <col min="1814" max="1814" width="13.5703125" style="469" customWidth="1"/>
    <col min="1815" max="1815" width="15.7109375" style="469" customWidth="1"/>
    <col min="1816" max="1816" width="14" style="469" customWidth="1"/>
    <col min="1817" max="1818" width="11.42578125" style="469"/>
    <col min="1819" max="1820" width="11.7109375" style="469" customWidth="1"/>
    <col min="1821" max="1822" width="11.42578125" style="469"/>
    <col min="1823" max="1823" width="2.7109375" style="469" customWidth="1"/>
    <col min="1824" max="2041" width="11.42578125" style="469"/>
    <col min="2042" max="2042" width="56.140625" style="469" customWidth="1"/>
    <col min="2043" max="2062" width="3.7109375" style="469" customWidth="1"/>
    <col min="2063" max="2063" width="46.42578125" style="469" customWidth="1"/>
    <col min="2064" max="2069" width="11.42578125" style="469"/>
    <col min="2070" max="2070" width="13.5703125" style="469" customWidth="1"/>
    <col min="2071" max="2071" width="15.7109375" style="469" customWidth="1"/>
    <col min="2072" max="2072" width="14" style="469" customWidth="1"/>
    <col min="2073" max="2074" width="11.42578125" style="469"/>
    <col min="2075" max="2076" width="11.7109375" style="469" customWidth="1"/>
    <col min="2077" max="2078" width="11.42578125" style="469"/>
    <col min="2079" max="2079" width="2.7109375" style="469" customWidth="1"/>
    <col min="2080" max="2297" width="11.42578125" style="469"/>
    <col min="2298" max="2298" width="56.140625" style="469" customWidth="1"/>
    <col min="2299" max="2318" width="3.7109375" style="469" customWidth="1"/>
    <col min="2319" max="2319" width="46.42578125" style="469" customWidth="1"/>
    <col min="2320" max="2325" width="11.42578125" style="469"/>
    <col min="2326" max="2326" width="13.5703125" style="469" customWidth="1"/>
    <col min="2327" max="2327" width="15.7109375" style="469" customWidth="1"/>
    <col min="2328" max="2328" width="14" style="469" customWidth="1"/>
    <col min="2329" max="2330" width="11.42578125" style="469"/>
    <col min="2331" max="2332" width="11.7109375" style="469" customWidth="1"/>
    <col min="2333" max="2334" width="11.42578125" style="469"/>
    <col min="2335" max="2335" width="2.7109375" style="469" customWidth="1"/>
    <col min="2336" max="2553" width="11.42578125" style="469"/>
    <col min="2554" max="2554" width="56.140625" style="469" customWidth="1"/>
    <col min="2555" max="2574" width="3.7109375" style="469" customWidth="1"/>
    <col min="2575" max="2575" width="46.42578125" style="469" customWidth="1"/>
    <col min="2576" max="2581" width="11.42578125" style="469"/>
    <col min="2582" max="2582" width="13.5703125" style="469" customWidth="1"/>
    <col min="2583" max="2583" width="15.7109375" style="469" customWidth="1"/>
    <col min="2584" max="2584" width="14" style="469" customWidth="1"/>
    <col min="2585" max="2586" width="11.42578125" style="469"/>
    <col min="2587" max="2588" width="11.7109375" style="469" customWidth="1"/>
    <col min="2589" max="2590" width="11.42578125" style="469"/>
    <col min="2591" max="2591" width="2.7109375" style="469" customWidth="1"/>
    <col min="2592" max="2809" width="11.42578125" style="469"/>
    <col min="2810" max="2810" width="56.140625" style="469" customWidth="1"/>
    <col min="2811" max="2830" width="3.7109375" style="469" customWidth="1"/>
    <col min="2831" max="2831" width="46.42578125" style="469" customWidth="1"/>
    <col min="2832" max="2837" width="11.42578125" style="469"/>
    <col min="2838" max="2838" width="13.5703125" style="469" customWidth="1"/>
    <col min="2839" max="2839" width="15.7109375" style="469" customWidth="1"/>
    <col min="2840" max="2840" width="14" style="469" customWidth="1"/>
    <col min="2841" max="2842" width="11.42578125" style="469"/>
    <col min="2843" max="2844" width="11.7109375" style="469" customWidth="1"/>
    <col min="2845" max="2846" width="11.42578125" style="469"/>
    <col min="2847" max="2847" width="2.7109375" style="469" customWidth="1"/>
    <col min="2848" max="3065" width="11.42578125" style="469"/>
    <col min="3066" max="3066" width="56.140625" style="469" customWidth="1"/>
    <col min="3067" max="3086" width="3.7109375" style="469" customWidth="1"/>
    <col min="3087" max="3087" width="46.42578125" style="469" customWidth="1"/>
    <col min="3088" max="3093" width="11.42578125" style="469"/>
    <col min="3094" max="3094" width="13.5703125" style="469" customWidth="1"/>
    <col min="3095" max="3095" width="15.7109375" style="469" customWidth="1"/>
    <col min="3096" max="3096" width="14" style="469" customWidth="1"/>
    <col min="3097" max="3098" width="11.42578125" style="469"/>
    <col min="3099" max="3100" width="11.7109375" style="469" customWidth="1"/>
    <col min="3101" max="3102" width="11.42578125" style="469"/>
    <col min="3103" max="3103" width="2.7109375" style="469" customWidth="1"/>
    <col min="3104" max="3321" width="11.42578125" style="469"/>
    <col min="3322" max="3322" width="56.140625" style="469" customWidth="1"/>
    <col min="3323" max="3342" width="3.7109375" style="469" customWidth="1"/>
    <col min="3343" max="3343" width="46.42578125" style="469" customWidth="1"/>
    <col min="3344" max="3349" width="11.42578125" style="469"/>
    <col min="3350" max="3350" width="13.5703125" style="469" customWidth="1"/>
    <col min="3351" max="3351" width="15.7109375" style="469" customWidth="1"/>
    <col min="3352" max="3352" width="14" style="469" customWidth="1"/>
    <col min="3353" max="3354" width="11.42578125" style="469"/>
    <col min="3355" max="3356" width="11.7109375" style="469" customWidth="1"/>
    <col min="3357" max="3358" width="11.42578125" style="469"/>
    <col min="3359" max="3359" width="2.7109375" style="469" customWidth="1"/>
    <col min="3360" max="3577" width="11.42578125" style="469"/>
    <col min="3578" max="3578" width="56.140625" style="469" customWidth="1"/>
    <col min="3579" max="3598" width="3.7109375" style="469" customWidth="1"/>
    <col min="3599" max="3599" width="46.42578125" style="469" customWidth="1"/>
    <col min="3600" max="3605" width="11.42578125" style="469"/>
    <col min="3606" max="3606" width="13.5703125" style="469" customWidth="1"/>
    <col min="3607" max="3607" width="15.7109375" style="469" customWidth="1"/>
    <col min="3608" max="3608" width="14" style="469" customWidth="1"/>
    <col min="3609" max="3610" width="11.42578125" style="469"/>
    <col min="3611" max="3612" width="11.7109375" style="469" customWidth="1"/>
    <col min="3613" max="3614" width="11.42578125" style="469"/>
    <col min="3615" max="3615" width="2.7109375" style="469" customWidth="1"/>
    <col min="3616" max="3833" width="11.42578125" style="469"/>
    <col min="3834" max="3834" width="56.140625" style="469" customWidth="1"/>
    <col min="3835" max="3854" width="3.7109375" style="469" customWidth="1"/>
    <col min="3855" max="3855" width="46.42578125" style="469" customWidth="1"/>
    <col min="3856" max="3861" width="11.42578125" style="469"/>
    <col min="3862" max="3862" width="13.5703125" style="469" customWidth="1"/>
    <col min="3863" max="3863" width="15.7109375" style="469" customWidth="1"/>
    <col min="3864" max="3864" width="14" style="469" customWidth="1"/>
    <col min="3865" max="3866" width="11.42578125" style="469"/>
    <col min="3867" max="3868" width="11.7109375" style="469" customWidth="1"/>
    <col min="3869" max="3870" width="11.42578125" style="469"/>
    <col min="3871" max="3871" width="2.7109375" style="469" customWidth="1"/>
    <col min="3872" max="4089" width="11.42578125" style="469"/>
    <col min="4090" max="4090" width="56.140625" style="469" customWidth="1"/>
    <col min="4091" max="4110" width="3.7109375" style="469" customWidth="1"/>
    <col min="4111" max="4111" width="46.42578125" style="469" customWidth="1"/>
    <col min="4112" max="4117" width="11.42578125" style="469"/>
    <col min="4118" max="4118" width="13.5703125" style="469" customWidth="1"/>
    <col min="4119" max="4119" width="15.7109375" style="469" customWidth="1"/>
    <col min="4120" max="4120" width="14" style="469" customWidth="1"/>
    <col min="4121" max="4122" width="11.42578125" style="469"/>
    <col min="4123" max="4124" width="11.7109375" style="469" customWidth="1"/>
    <col min="4125" max="4126" width="11.42578125" style="469"/>
    <col min="4127" max="4127" width="2.7109375" style="469" customWidth="1"/>
    <col min="4128" max="4345" width="11.42578125" style="469"/>
    <col min="4346" max="4346" width="56.140625" style="469" customWidth="1"/>
    <col min="4347" max="4366" width="3.7109375" style="469" customWidth="1"/>
    <col min="4367" max="4367" width="46.42578125" style="469" customWidth="1"/>
    <col min="4368" max="4373" width="11.42578125" style="469"/>
    <col min="4374" max="4374" width="13.5703125" style="469" customWidth="1"/>
    <col min="4375" max="4375" width="15.7109375" style="469" customWidth="1"/>
    <col min="4376" max="4376" width="14" style="469" customWidth="1"/>
    <col min="4377" max="4378" width="11.42578125" style="469"/>
    <col min="4379" max="4380" width="11.7109375" style="469" customWidth="1"/>
    <col min="4381" max="4382" width="11.42578125" style="469"/>
    <col min="4383" max="4383" width="2.7109375" style="469" customWidth="1"/>
    <col min="4384" max="4601" width="11.42578125" style="469"/>
    <col min="4602" max="4602" width="56.140625" style="469" customWidth="1"/>
    <col min="4603" max="4622" width="3.7109375" style="469" customWidth="1"/>
    <col min="4623" max="4623" width="46.42578125" style="469" customWidth="1"/>
    <col min="4624" max="4629" width="11.42578125" style="469"/>
    <col min="4630" max="4630" width="13.5703125" style="469" customWidth="1"/>
    <col min="4631" max="4631" width="15.7109375" style="469" customWidth="1"/>
    <col min="4632" max="4632" width="14" style="469" customWidth="1"/>
    <col min="4633" max="4634" width="11.42578125" style="469"/>
    <col min="4635" max="4636" width="11.7109375" style="469" customWidth="1"/>
    <col min="4637" max="4638" width="11.42578125" style="469"/>
    <col min="4639" max="4639" width="2.7109375" style="469" customWidth="1"/>
    <col min="4640" max="4857" width="11.42578125" style="469"/>
    <col min="4858" max="4858" width="56.140625" style="469" customWidth="1"/>
    <col min="4859" max="4878" width="3.7109375" style="469" customWidth="1"/>
    <col min="4879" max="4879" width="46.42578125" style="469" customWidth="1"/>
    <col min="4880" max="4885" width="11.42578125" style="469"/>
    <col min="4886" max="4886" width="13.5703125" style="469" customWidth="1"/>
    <col min="4887" max="4887" width="15.7109375" style="469" customWidth="1"/>
    <col min="4888" max="4888" width="14" style="469" customWidth="1"/>
    <col min="4889" max="4890" width="11.42578125" style="469"/>
    <col min="4891" max="4892" width="11.7109375" style="469" customWidth="1"/>
    <col min="4893" max="4894" width="11.42578125" style="469"/>
    <col min="4895" max="4895" width="2.7109375" style="469" customWidth="1"/>
    <col min="4896" max="5113" width="11.42578125" style="469"/>
    <col min="5114" max="5114" width="56.140625" style="469" customWidth="1"/>
    <col min="5115" max="5134" width="3.7109375" style="469" customWidth="1"/>
    <col min="5135" max="5135" width="46.42578125" style="469" customWidth="1"/>
    <col min="5136" max="5141" width="11.42578125" style="469"/>
    <col min="5142" max="5142" width="13.5703125" style="469" customWidth="1"/>
    <col min="5143" max="5143" width="15.7109375" style="469" customWidth="1"/>
    <col min="5144" max="5144" width="14" style="469" customWidth="1"/>
    <col min="5145" max="5146" width="11.42578125" style="469"/>
    <col min="5147" max="5148" width="11.7109375" style="469" customWidth="1"/>
    <col min="5149" max="5150" width="11.42578125" style="469"/>
    <col min="5151" max="5151" width="2.7109375" style="469" customWidth="1"/>
    <col min="5152" max="5369" width="11.42578125" style="469"/>
    <col min="5370" max="5370" width="56.140625" style="469" customWidth="1"/>
    <col min="5371" max="5390" width="3.7109375" style="469" customWidth="1"/>
    <col min="5391" max="5391" width="46.42578125" style="469" customWidth="1"/>
    <col min="5392" max="5397" width="11.42578125" style="469"/>
    <col min="5398" max="5398" width="13.5703125" style="469" customWidth="1"/>
    <col min="5399" max="5399" width="15.7109375" style="469" customWidth="1"/>
    <col min="5400" max="5400" width="14" style="469" customWidth="1"/>
    <col min="5401" max="5402" width="11.42578125" style="469"/>
    <col min="5403" max="5404" width="11.7109375" style="469" customWidth="1"/>
    <col min="5405" max="5406" width="11.42578125" style="469"/>
    <col min="5407" max="5407" width="2.7109375" style="469" customWidth="1"/>
    <col min="5408" max="5625" width="11.42578125" style="469"/>
    <col min="5626" max="5626" width="56.140625" style="469" customWidth="1"/>
    <col min="5627" max="5646" width="3.7109375" style="469" customWidth="1"/>
    <col min="5647" max="5647" width="46.42578125" style="469" customWidth="1"/>
    <col min="5648" max="5653" width="11.42578125" style="469"/>
    <col min="5654" max="5654" width="13.5703125" style="469" customWidth="1"/>
    <col min="5655" max="5655" width="15.7109375" style="469" customWidth="1"/>
    <col min="5656" max="5656" width="14" style="469" customWidth="1"/>
    <col min="5657" max="5658" width="11.42578125" style="469"/>
    <col min="5659" max="5660" width="11.7109375" style="469" customWidth="1"/>
    <col min="5661" max="5662" width="11.42578125" style="469"/>
    <col min="5663" max="5663" width="2.7109375" style="469" customWidth="1"/>
    <col min="5664" max="5881" width="11.42578125" style="469"/>
    <col min="5882" max="5882" width="56.140625" style="469" customWidth="1"/>
    <col min="5883" max="5902" width="3.7109375" style="469" customWidth="1"/>
    <col min="5903" max="5903" width="46.42578125" style="469" customWidth="1"/>
    <col min="5904" max="5909" width="11.42578125" style="469"/>
    <col min="5910" max="5910" width="13.5703125" style="469" customWidth="1"/>
    <col min="5911" max="5911" width="15.7109375" style="469" customWidth="1"/>
    <col min="5912" max="5912" width="14" style="469" customWidth="1"/>
    <col min="5913" max="5914" width="11.42578125" style="469"/>
    <col min="5915" max="5916" width="11.7109375" style="469" customWidth="1"/>
    <col min="5917" max="5918" width="11.42578125" style="469"/>
    <col min="5919" max="5919" width="2.7109375" style="469" customWidth="1"/>
    <col min="5920" max="6137" width="11.42578125" style="469"/>
    <col min="6138" max="6138" width="56.140625" style="469" customWidth="1"/>
    <col min="6139" max="6158" width="3.7109375" style="469" customWidth="1"/>
    <col min="6159" max="6159" width="46.42578125" style="469" customWidth="1"/>
    <col min="6160" max="6165" width="11.42578125" style="469"/>
    <col min="6166" max="6166" width="13.5703125" style="469" customWidth="1"/>
    <col min="6167" max="6167" width="15.7109375" style="469" customWidth="1"/>
    <col min="6168" max="6168" width="14" style="469" customWidth="1"/>
    <col min="6169" max="6170" width="11.42578125" style="469"/>
    <col min="6171" max="6172" width="11.7109375" style="469" customWidth="1"/>
    <col min="6173" max="6174" width="11.42578125" style="469"/>
    <col min="6175" max="6175" width="2.7109375" style="469" customWidth="1"/>
    <col min="6176" max="6393" width="11.42578125" style="469"/>
    <col min="6394" max="6394" width="56.140625" style="469" customWidth="1"/>
    <col min="6395" max="6414" width="3.7109375" style="469" customWidth="1"/>
    <col min="6415" max="6415" width="46.42578125" style="469" customWidth="1"/>
    <col min="6416" max="6421" width="11.42578125" style="469"/>
    <col min="6422" max="6422" width="13.5703125" style="469" customWidth="1"/>
    <col min="6423" max="6423" width="15.7109375" style="469" customWidth="1"/>
    <col min="6424" max="6424" width="14" style="469" customWidth="1"/>
    <col min="6425" max="6426" width="11.42578125" style="469"/>
    <col min="6427" max="6428" width="11.7109375" style="469" customWidth="1"/>
    <col min="6429" max="6430" width="11.42578125" style="469"/>
    <col min="6431" max="6431" width="2.7109375" style="469" customWidth="1"/>
    <col min="6432" max="6649" width="11.42578125" style="469"/>
    <col min="6650" max="6650" width="56.140625" style="469" customWidth="1"/>
    <col min="6651" max="6670" width="3.7109375" style="469" customWidth="1"/>
    <col min="6671" max="6671" width="46.42578125" style="469" customWidth="1"/>
    <col min="6672" max="6677" width="11.42578125" style="469"/>
    <col min="6678" max="6678" width="13.5703125" style="469" customWidth="1"/>
    <col min="6679" max="6679" width="15.7109375" style="469" customWidth="1"/>
    <col min="6680" max="6680" width="14" style="469" customWidth="1"/>
    <col min="6681" max="6682" width="11.42578125" style="469"/>
    <col min="6683" max="6684" width="11.7109375" style="469" customWidth="1"/>
    <col min="6685" max="6686" width="11.42578125" style="469"/>
    <col min="6687" max="6687" width="2.7109375" style="469" customWidth="1"/>
    <col min="6688" max="6905" width="11.42578125" style="469"/>
    <col min="6906" max="6906" width="56.140625" style="469" customWidth="1"/>
    <col min="6907" max="6926" width="3.7109375" style="469" customWidth="1"/>
    <col min="6927" max="6927" width="46.42578125" style="469" customWidth="1"/>
    <col min="6928" max="6933" width="11.42578125" style="469"/>
    <col min="6934" max="6934" width="13.5703125" style="469" customWidth="1"/>
    <col min="6935" max="6935" width="15.7109375" style="469" customWidth="1"/>
    <col min="6936" max="6936" width="14" style="469" customWidth="1"/>
    <col min="6937" max="6938" width="11.42578125" style="469"/>
    <col min="6939" max="6940" width="11.7109375" style="469" customWidth="1"/>
    <col min="6941" max="6942" width="11.42578125" style="469"/>
    <col min="6943" max="6943" width="2.7109375" style="469" customWidth="1"/>
    <col min="6944" max="7161" width="11.42578125" style="469"/>
    <col min="7162" max="7162" width="56.140625" style="469" customWidth="1"/>
    <col min="7163" max="7182" width="3.7109375" style="469" customWidth="1"/>
    <col min="7183" max="7183" width="46.42578125" style="469" customWidth="1"/>
    <col min="7184" max="7189" width="11.42578125" style="469"/>
    <col min="7190" max="7190" width="13.5703125" style="469" customWidth="1"/>
    <col min="7191" max="7191" width="15.7109375" style="469" customWidth="1"/>
    <col min="7192" max="7192" width="14" style="469" customWidth="1"/>
    <col min="7193" max="7194" width="11.42578125" style="469"/>
    <col min="7195" max="7196" width="11.7109375" style="469" customWidth="1"/>
    <col min="7197" max="7198" width="11.42578125" style="469"/>
    <col min="7199" max="7199" width="2.7109375" style="469" customWidth="1"/>
    <col min="7200" max="7417" width="11.42578125" style="469"/>
    <col min="7418" max="7418" width="56.140625" style="469" customWidth="1"/>
    <col min="7419" max="7438" width="3.7109375" style="469" customWidth="1"/>
    <col min="7439" max="7439" width="46.42578125" style="469" customWidth="1"/>
    <col min="7440" max="7445" width="11.42578125" style="469"/>
    <col min="7446" max="7446" width="13.5703125" style="469" customWidth="1"/>
    <col min="7447" max="7447" width="15.7109375" style="469" customWidth="1"/>
    <col min="7448" max="7448" width="14" style="469" customWidth="1"/>
    <col min="7449" max="7450" width="11.42578125" style="469"/>
    <col min="7451" max="7452" width="11.7109375" style="469" customWidth="1"/>
    <col min="7453" max="7454" width="11.42578125" style="469"/>
    <col min="7455" max="7455" width="2.7109375" style="469" customWidth="1"/>
    <col min="7456" max="7673" width="11.42578125" style="469"/>
    <col min="7674" max="7674" width="56.140625" style="469" customWidth="1"/>
    <col min="7675" max="7694" width="3.7109375" style="469" customWidth="1"/>
    <col min="7695" max="7695" width="46.42578125" style="469" customWidth="1"/>
    <col min="7696" max="7701" width="11.42578125" style="469"/>
    <col min="7702" max="7702" width="13.5703125" style="469" customWidth="1"/>
    <col min="7703" max="7703" width="15.7109375" style="469" customWidth="1"/>
    <col min="7704" max="7704" width="14" style="469" customWidth="1"/>
    <col min="7705" max="7706" width="11.42578125" style="469"/>
    <col min="7707" max="7708" width="11.7109375" style="469" customWidth="1"/>
    <col min="7709" max="7710" width="11.42578125" style="469"/>
    <col min="7711" max="7711" width="2.7109375" style="469" customWidth="1"/>
    <col min="7712" max="7929" width="11.42578125" style="469"/>
    <col min="7930" max="7930" width="56.140625" style="469" customWidth="1"/>
    <col min="7931" max="7950" width="3.7109375" style="469" customWidth="1"/>
    <col min="7951" max="7951" width="46.42578125" style="469" customWidth="1"/>
    <col min="7952" max="7957" width="11.42578125" style="469"/>
    <col min="7958" max="7958" width="13.5703125" style="469" customWidth="1"/>
    <col min="7959" max="7959" width="15.7109375" style="469" customWidth="1"/>
    <col min="7960" max="7960" width="14" style="469" customWidth="1"/>
    <col min="7961" max="7962" width="11.42578125" style="469"/>
    <col min="7963" max="7964" width="11.7109375" style="469" customWidth="1"/>
    <col min="7965" max="7966" width="11.42578125" style="469"/>
    <col min="7967" max="7967" width="2.7109375" style="469" customWidth="1"/>
    <col min="7968" max="8185" width="11.42578125" style="469"/>
    <col min="8186" max="8186" width="56.140625" style="469" customWidth="1"/>
    <col min="8187" max="8206" width="3.7109375" style="469" customWidth="1"/>
    <col min="8207" max="8207" width="46.42578125" style="469" customWidth="1"/>
    <col min="8208" max="8213" width="11.42578125" style="469"/>
    <col min="8214" max="8214" width="13.5703125" style="469" customWidth="1"/>
    <col min="8215" max="8215" width="15.7109375" style="469" customWidth="1"/>
    <col min="8216" max="8216" width="14" style="469" customWidth="1"/>
    <col min="8217" max="8218" width="11.42578125" style="469"/>
    <col min="8219" max="8220" width="11.7109375" style="469" customWidth="1"/>
    <col min="8221" max="8222" width="11.42578125" style="469"/>
    <col min="8223" max="8223" width="2.7109375" style="469" customWidth="1"/>
    <col min="8224" max="8441" width="11.42578125" style="469"/>
    <col min="8442" max="8442" width="56.140625" style="469" customWidth="1"/>
    <col min="8443" max="8462" width="3.7109375" style="469" customWidth="1"/>
    <col min="8463" max="8463" width="46.42578125" style="469" customWidth="1"/>
    <col min="8464" max="8469" width="11.42578125" style="469"/>
    <col min="8470" max="8470" width="13.5703125" style="469" customWidth="1"/>
    <col min="8471" max="8471" width="15.7109375" style="469" customWidth="1"/>
    <col min="8472" max="8472" width="14" style="469" customWidth="1"/>
    <col min="8473" max="8474" width="11.42578125" style="469"/>
    <col min="8475" max="8476" width="11.7109375" style="469" customWidth="1"/>
    <col min="8477" max="8478" width="11.42578125" style="469"/>
    <col min="8479" max="8479" width="2.7109375" style="469" customWidth="1"/>
    <col min="8480" max="8697" width="11.42578125" style="469"/>
    <col min="8698" max="8698" width="56.140625" style="469" customWidth="1"/>
    <col min="8699" max="8718" width="3.7109375" style="469" customWidth="1"/>
    <col min="8719" max="8719" width="46.42578125" style="469" customWidth="1"/>
    <col min="8720" max="8725" width="11.42578125" style="469"/>
    <col min="8726" max="8726" width="13.5703125" style="469" customWidth="1"/>
    <col min="8727" max="8727" width="15.7109375" style="469" customWidth="1"/>
    <col min="8728" max="8728" width="14" style="469" customWidth="1"/>
    <col min="8729" max="8730" width="11.42578125" style="469"/>
    <col min="8731" max="8732" width="11.7109375" style="469" customWidth="1"/>
    <col min="8733" max="8734" width="11.42578125" style="469"/>
    <col min="8735" max="8735" width="2.7109375" style="469" customWidth="1"/>
    <col min="8736" max="8953" width="11.42578125" style="469"/>
    <col min="8954" max="8954" width="56.140625" style="469" customWidth="1"/>
    <col min="8955" max="8974" width="3.7109375" style="469" customWidth="1"/>
    <col min="8975" max="8975" width="46.42578125" style="469" customWidth="1"/>
    <col min="8976" max="8981" width="11.42578125" style="469"/>
    <col min="8982" max="8982" width="13.5703125" style="469" customWidth="1"/>
    <col min="8983" max="8983" width="15.7109375" style="469" customWidth="1"/>
    <col min="8984" max="8984" width="14" style="469" customWidth="1"/>
    <col min="8985" max="8986" width="11.42578125" style="469"/>
    <col min="8987" max="8988" width="11.7109375" style="469" customWidth="1"/>
    <col min="8989" max="8990" width="11.42578125" style="469"/>
    <col min="8991" max="8991" width="2.7109375" style="469" customWidth="1"/>
    <col min="8992" max="9209" width="11.42578125" style="469"/>
    <col min="9210" max="9210" width="56.140625" style="469" customWidth="1"/>
    <col min="9211" max="9230" width="3.7109375" style="469" customWidth="1"/>
    <col min="9231" max="9231" width="46.42578125" style="469" customWidth="1"/>
    <col min="9232" max="9237" width="11.42578125" style="469"/>
    <col min="9238" max="9238" width="13.5703125" style="469" customWidth="1"/>
    <col min="9239" max="9239" width="15.7109375" style="469" customWidth="1"/>
    <col min="9240" max="9240" width="14" style="469" customWidth="1"/>
    <col min="9241" max="9242" width="11.42578125" style="469"/>
    <col min="9243" max="9244" width="11.7109375" style="469" customWidth="1"/>
    <col min="9245" max="9246" width="11.42578125" style="469"/>
    <col min="9247" max="9247" width="2.7109375" style="469" customWidth="1"/>
    <col min="9248" max="9465" width="11.42578125" style="469"/>
    <col min="9466" max="9466" width="56.140625" style="469" customWidth="1"/>
    <col min="9467" max="9486" width="3.7109375" style="469" customWidth="1"/>
    <col min="9487" max="9487" width="46.42578125" style="469" customWidth="1"/>
    <col min="9488" max="9493" width="11.42578125" style="469"/>
    <col min="9494" max="9494" width="13.5703125" style="469" customWidth="1"/>
    <col min="9495" max="9495" width="15.7109375" style="469" customWidth="1"/>
    <col min="9496" max="9496" width="14" style="469" customWidth="1"/>
    <col min="9497" max="9498" width="11.42578125" style="469"/>
    <col min="9499" max="9500" width="11.7109375" style="469" customWidth="1"/>
    <col min="9501" max="9502" width="11.42578125" style="469"/>
    <col min="9503" max="9503" width="2.7109375" style="469" customWidth="1"/>
    <col min="9504" max="9721" width="11.42578125" style="469"/>
    <col min="9722" max="9722" width="56.140625" style="469" customWidth="1"/>
    <col min="9723" max="9742" width="3.7109375" style="469" customWidth="1"/>
    <col min="9743" max="9743" width="46.42578125" style="469" customWidth="1"/>
    <col min="9744" max="9749" width="11.42578125" style="469"/>
    <col min="9750" max="9750" width="13.5703125" style="469" customWidth="1"/>
    <col min="9751" max="9751" width="15.7109375" style="469" customWidth="1"/>
    <col min="9752" max="9752" width="14" style="469" customWidth="1"/>
    <col min="9753" max="9754" width="11.42578125" style="469"/>
    <col min="9755" max="9756" width="11.7109375" style="469" customWidth="1"/>
    <col min="9757" max="9758" width="11.42578125" style="469"/>
    <col min="9759" max="9759" width="2.7109375" style="469" customWidth="1"/>
    <col min="9760" max="9977" width="11.42578125" style="469"/>
    <col min="9978" max="9978" width="56.140625" style="469" customWidth="1"/>
    <col min="9979" max="9998" width="3.7109375" style="469" customWidth="1"/>
    <col min="9999" max="9999" width="46.42578125" style="469" customWidth="1"/>
    <col min="10000" max="10005" width="11.42578125" style="469"/>
    <col min="10006" max="10006" width="13.5703125" style="469" customWidth="1"/>
    <col min="10007" max="10007" width="15.7109375" style="469" customWidth="1"/>
    <col min="10008" max="10008" width="14" style="469" customWidth="1"/>
    <col min="10009" max="10010" width="11.42578125" style="469"/>
    <col min="10011" max="10012" width="11.7109375" style="469" customWidth="1"/>
    <col min="10013" max="10014" width="11.42578125" style="469"/>
    <col min="10015" max="10015" width="2.7109375" style="469" customWidth="1"/>
    <col min="10016" max="10233" width="11.42578125" style="469"/>
    <col min="10234" max="10234" width="56.140625" style="469" customWidth="1"/>
    <col min="10235" max="10254" width="3.7109375" style="469" customWidth="1"/>
    <col min="10255" max="10255" width="46.42578125" style="469" customWidth="1"/>
    <col min="10256" max="10261" width="11.42578125" style="469"/>
    <col min="10262" max="10262" width="13.5703125" style="469" customWidth="1"/>
    <col min="10263" max="10263" width="15.7109375" style="469" customWidth="1"/>
    <col min="10264" max="10264" width="14" style="469" customWidth="1"/>
    <col min="10265" max="10266" width="11.42578125" style="469"/>
    <col min="10267" max="10268" width="11.7109375" style="469" customWidth="1"/>
    <col min="10269" max="10270" width="11.42578125" style="469"/>
    <col min="10271" max="10271" width="2.7109375" style="469" customWidth="1"/>
    <col min="10272" max="10489" width="11.42578125" style="469"/>
    <col min="10490" max="10490" width="56.140625" style="469" customWidth="1"/>
    <col min="10491" max="10510" width="3.7109375" style="469" customWidth="1"/>
    <col min="10511" max="10511" width="46.42578125" style="469" customWidth="1"/>
    <col min="10512" max="10517" width="11.42578125" style="469"/>
    <col min="10518" max="10518" width="13.5703125" style="469" customWidth="1"/>
    <col min="10519" max="10519" width="15.7109375" style="469" customWidth="1"/>
    <col min="10520" max="10520" width="14" style="469" customWidth="1"/>
    <col min="10521" max="10522" width="11.42578125" style="469"/>
    <col min="10523" max="10524" width="11.7109375" style="469" customWidth="1"/>
    <col min="10525" max="10526" width="11.42578125" style="469"/>
    <col min="10527" max="10527" width="2.7109375" style="469" customWidth="1"/>
    <col min="10528" max="10745" width="11.42578125" style="469"/>
    <col min="10746" max="10746" width="56.140625" style="469" customWidth="1"/>
    <col min="10747" max="10766" width="3.7109375" style="469" customWidth="1"/>
    <col min="10767" max="10767" width="46.42578125" style="469" customWidth="1"/>
    <col min="10768" max="10773" width="11.42578125" style="469"/>
    <col min="10774" max="10774" width="13.5703125" style="469" customWidth="1"/>
    <col min="10775" max="10775" width="15.7109375" style="469" customWidth="1"/>
    <col min="10776" max="10776" width="14" style="469" customWidth="1"/>
    <col min="10777" max="10778" width="11.42578125" style="469"/>
    <col min="10779" max="10780" width="11.7109375" style="469" customWidth="1"/>
    <col min="10781" max="10782" width="11.42578125" style="469"/>
    <col min="10783" max="10783" width="2.7109375" style="469" customWidth="1"/>
    <col min="10784" max="11001" width="11.42578125" style="469"/>
    <col min="11002" max="11002" width="56.140625" style="469" customWidth="1"/>
    <col min="11003" max="11022" width="3.7109375" style="469" customWidth="1"/>
    <col min="11023" max="11023" width="46.42578125" style="469" customWidth="1"/>
    <col min="11024" max="11029" width="11.42578125" style="469"/>
    <col min="11030" max="11030" width="13.5703125" style="469" customWidth="1"/>
    <col min="11031" max="11031" width="15.7109375" style="469" customWidth="1"/>
    <col min="11032" max="11032" width="14" style="469" customWidth="1"/>
    <col min="11033" max="11034" width="11.42578125" style="469"/>
    <col min="11035" max="11036" width="11.7109375" style="469" customWidth="1"/>
    <col min="11037" max="11038" width="11.42578125" style="469"/>
    <col min="11039" max="11039" width="2.7109375" style="469" customWidth="1"/>
    <col min="11040" max="11257" width="11.42578125" style="469"/>
    <col min="11258" max="11258" width="56.140625" style="469" customWidth="1"/>
    <col min="11259" max="11278" width="3.7109375" style="469" customWidth="1"/>
    <col min="11279" max="11279" width="46.42578125" style="469" customWidth="1"/>
    <col min="11280" max="11285" width="11.42578125" style="469"/>
    <col min="11286" max="11286" width="13.5703125" style="469" customWidth="1"/>
    <col min="11287" max="11287" width="15.7109375" style="469" customWidth="1"/>
    <col min="11288" max="11288" width="14" style="469" customWidth="1"/>
    <col min="11289" max="11290" width="11.42578125" style="469"/>
    <col min="11291" max="11292" width="11.7109375" style="469" customWidth="1"/>
    <col min="11293" max="11294" width="11.42578125" style="469"/>
    <col min="11295" max="11295" width="2.7109375" style="469" customWidth="1"/>
    <col min="11296" max="11513" width="11.42578125" style="469"/>
    <col min="11514" max="11514" width="56.140625" style="469" customWidth="1"/>
    <col min="11515" max="11534" width="3.7109375" style="469" customWidth="1"/>
    <col min="11535" max="11535" width="46.42578125" style="469" customWidth="1"/>
    <col min="11536" max="11541" width="11.42578125" style="469"/>
    <col min="11542" max="11542" width="13.5703125" style="469" customWidth="1"/>
    <col min="11543" max="11543" width="15.7109375" style="469" customWidth="1"/>
    <col min="11544" max="11544" width="14" style="469" customWidth="1"/>
    <col min="11545" max="11546" width="11.42578125" style="469"/>
    <col min="11547" max="11548" width="11.7109375" style="469" customWidth="1"/>
    <col min="11549" max="11550" width="11.42578125" style="469"/>
    <col min="11551" max="11551" width="2.7109375" style="469" customWidth="1"/>
    <col min="11552" max="11769" width="11.42578125" style="469"/>
    <col min="11770" max="11770" width="56.140625" style="469" customWidth="1"/>
    <col min="11771" max="11790" width="3.7109375" style="469" customWidth="1"/>
    <col min="11791" max="11791" width="46.42578125" style="469" customWidth="1"/>
    <col min="11792" max="11797" width="11.42578125" style="469"/>
    <col min="11798" max="11798" width="13.5703125" style="469" customWidth="1"/>
    <col min="11799" max="11799" width="15.7109375" style="469" customWidth="1"/>
    <col min="11800" max="11800" width="14" style="469" customWidth="1"/>
    <col min="11801" max="11802" width="11.42578125" style="469"/>
    <col min="11803" max="11804" width="11.7109375" style="469" customWidth="1"/>
    <col min="11805" max="11806" width="11.42578125" style="469"/>
    <col min="11807" max="11807" width="2.7109375" style="469" customWidth="1"/>
    <col min="11808" max="12025" width="11.42578125" style="469"/>
    <col min="12026" max="12026" width="56.140625" style="469" customWidth="1"/>
    <col min="12027" max="12046" width="3.7109375" style="469" customWidth="1"/>
    <col min="12047" max="12047" width="46.42578125" style="469" customWidth="1"/>
    <col min="12048" max="12053" width="11.42578125" style="469"/>
    <col min="12054" max="12054" width="13.5703125" style="469" customWidth="1"/>
    <col min="12055" max="12055" width="15.7109375" style="469" customWidth="1"/>
    <col min="12056" max="12056" width="14" style="469" customWidth="1"/>
    <col min="12057" max="12058" width="11.42578125" style="469"/>
    <col min="12059" max="12060" width="11.7109375" style="469" customWidth="1"/>
    <col min="12061" max="12062" width="11.42578125" style="469"/>
    <col min="12063" max="12063" width="2.7109375" style="469" customWidth="1"/>
    <col min="12064" max="12281" width="11.42578125" style="469"/>
    <col min="12282" max="12282" width="56.140625" style="469" customWidth="1"/>
    <col min="12283" max="12302" width="3.7109375" style="469" customWidth="1"/>
    <col min="12303" max="12303" width="46.42578125" style="469" customWidth="1"/>
    <col min="12304" max="12309" width="11.42578125" style="469"/>
    <col min="12310" max="12310" width="13.5703125" style="469" customWidth="1"/>
    <col min="12311" max="12311" width="15.7109375" style="469" customWidth="1"/>
    <col min="12312" max="12312" width="14" style="469" customWidth="1"/>
    <col min="12313" max="12314" width="11.42578125" style="469"/>
    <col min="12315" max="12316" width="11.7109375" style="469" customWidth="1"/>
    <col min="12317" max="12318" width="11.42578125" style="469"/>
    <col min="12319" max="12319" width="2.7109375" style="469" customWidth="1"/>
    <col min="12320" max="12537" width="11.42578125" style="469"/>
    <col min="12538" max="12538" width="56.140625" style="469" customWidth="1"/>
    <col min="12539" max="12558" width="3.7109375" style="469" customWidth="1"/>
    <col min="12559" max="12559" width="46.42578125" style="469" customWidth="1"/>
    <col min="12560" max="12565" width="11.42578125" style="469"/>
    <col min="12566" max="12566" width="13.5703125" style="469" customWidth="1"/>
    <col min="12567" max="12567" width="15.7109375" style="469" customWidth="1"/>
    <col min="12568" max="12568" width="14" style="469" customWidth="1"/>
    <col min="12569" max="12570" width="11.42578125" style="469"/>
    <col min="12571" max="12572" width="11.7109375" style="469" customWidth="1"/>
    <col min="12573" max="12574" width="11.42578125" style="469"/>
    <col min="12575" max="12575" width="2.7109375" style="469" customWidth="1"/>
    <col min="12576" max="12793" width="11.42578125" style="469"/>
    <col min="12794" max="12794" width="56.140625" style="469" customWidth="1"/>
    <col min="12795" max="12814" width="3.7109375" style="469" customWidth="1"/>
    <col min="12815" max="12815" width="46.42578125" style="469" customWidth="1"/>
    <col min="12816" max="12821" width="11.42578125" style="469"/>
    <col min="12822" max="12822" width="13.5703125" style="469" customWidth="1"/>
    <col min="12823" max="12823" width="15.7109375" style="469" customWidth="1"/>
    <col min="12824" max="12824" width="14" style="469" customWidth="1"/>
    <col min="12825" max="12826" width="11.42578125" style="469"/>
    <col min="12827" max="12828" width="11.7109375" style="469" customWidth="1"/>
    <col min="12829" max="12830" width="11.42578125" style="469"/>
    <col min="12831" max="12831" width="2.7109375" style="469" customWidth="1"/>
    <col min="12832" max="13049" width="11.42578125" style="469"/>
    <col min="13050" max="13050" width="56.140625" style="469" customWidth="1"/>
    <col min="13051" max="13070" width="3.7109375" style="469" customWidth="1"/>
    <col min="13071" max="13071" width="46.42578125" style="469" customWidth="1"/>
    <col min="13072" max="13077" width="11.42578125" style="469"/>
    <col min="13078" max="13078" width="13.5703125" style="469" customWidth="1"/>
    <col min="13079" max="13079" width="15.7109375" style="469" customWidth="1"/>
    <col min="13080" max="13080" width="14" style="469" customWidth="1"/>
    <col min="13081" max="13082" width="11.42578125" style="469"/>
    <col min="13083" max="13084" width="11.7109375" style="469" customWidth="1"/>
    <col min="13085" max="13086" width="11.42578125" style="469"/>
    <col min="13087" max="13087" width="2.7109375" style="469" customWidth="1"/>
    <col min="13088" max="13305" width="11.42578125" style="469"/>
    <col min="13306" max="13306" width="56.140625" style="469" customWidth="1"/>
    <col min="13307" max="13326" width="3.7109375" style="469" customWidth="1"/>
    <col min="13327" max="13327" width="46.42578125" style="469" customWidth="1"/>
    <col min="13328" max="13333" width="11.42578125" style="469"/>
    <col min="13334" max="13334" width="13.5703125" style="469" customWidth="1"/>
    <col min="13335" max="13335" width="15.7109375" style="469" customWidth="1"/>
    <col min="13336" max="13336" width="14" style="469" customWidth="1"/>
    <col min="13337" max="13338" width="11.42578125" style="469"/>
    <col min="13339" max="13340" width="11.7109375" style="469" customWidth="1"/>
    <col min="13341" max="13342" width="11.42578125" style="469"/>
    <col min="13343" max="13343" width="2.7109375" style="469" customWidth="1"/>
    <col min="13344" max="13561" width="11.42578125" style="469"/>
    <col min="13562" max="13562" width="56.140625" style="469" customWidth="1"/>
    <col min="13563" max="13582" width="3.7109375" style="469" customWidth="1"/>
    <col min="13583" max="13583" width="46.42578125" style="469" customWidth="1"/>
    <col min="13584" max="13589" width="11.42578125" style="469"/>
    <col min="13590" max="13590" width="13.5703125" style="469" customWidth="1"/>
    <col min="13591" max="13591" width="15.7109375" style="469" customWidth="1"/>
    <col min="13592" max="13592" width="14" style="469" customWidth="1"/>
    <col min="13593" max="13594" width="11.42578125" style="469"/>
    <col min="13595" max="13596" width="11.7109375" style="469" customWidth="1"/>
    <col min="13597" max="13598" width="11.42578125" style="469"/>
    <col min="13599" max="13599" width="2.7109375" style="469" customWidth="1"/>
    <col min="13600" max="13817" width="11.42578125" style="469"/>
    <col min="13818" max="13818" width="56.140625" style="469" customWidth="1"/>
    <col min="13819" max="13838" width="3.7109375" style="469" customWidth="1"/>
    <col min="13839" max="13839" width="46.42578125" style="469" customWidth="1"/>
    <col min="13840" max="13845" width="11.42578125" style="469"/>
    <col min="13846" max="13846" width="13.5703125" style="469" customWidth="1"/>
    <col min="13847" max="13847" width="15.7109375" style="469" customWidth="1"/>
    <col min="13848" max="13848" width="14" style="469" customWidth="1"/>
    <col min="13849" max="13850" width="11.42578125" style="469"/>
    <col min="13851" max="13852" width="11.7109375" style="469" customWidth="1"/>
    <col min="13853" max="13854" width="11.42578125" style="469"/>
    <col min="13855" max="13855" width="2.7109375" style="469" customWidth="1"/>
    <col min="13856" max="14073" width="11.42578125" style="469"/>
    <col min="14074" max="14074" width="56.140625" style="469" customWidth="1"/>
    <col min="14075" max="14094" width="3.7109375" style="469" customWidth="1"/>
    <col min="14095" max="14095" width="46.42578125" style="469" customWidth="1"/>
    <col min="14096" max="14101" width="11.42578125" style="469"/>
    <col min="14102" max="14102" width="13.5703125" style="469" customWidth="1"/>
    <col min="14103" max="14103" width="15.7109375" style="469" customWidth="1"/>
    <col min="14104" max="14104" width="14" style="469" customWidth="1"/>
    <col min="14105" max="14106" width="11.42578125" style="469"/>
    <col min="14107" max="14108" width="11.7109375" style="469" customWidth="1"/>
    <col min="14109" max="14110" width="11.42578125" style="469"/>
    <col min="14111" max="14111" width="2.7109375" style="469" customWidth="1"/>
    <col min="14112" max="14329" width="11.42578125" style="469"/>
    <col min="14330" max="14330" width="56.140625" style="469" customWidth="1"/>
    <col min="14331" max="14350" width="3.7109375" style="469" customWidth="1"/>
    <col min="14351" max="14351" width="46.42578125" style="469" customWidth="1"/>
    <col min="14352" max="14357" width="11.42578125" style="469"/>
    <col min="14358" max="14358" width="13.5703125" style="469" customWidth="1"/>
    <col min="14359" max="14359" width="15.7109375" style="469" customWidth="1"/>
    <col min="14360" max="14360" width="14" style="469" customWidth="1"/>
    <col min="14361" max="14362" width="11.42578125" style="469"/>
    <col min="14363" max="14364" width="11.7109375" style="469" customWidth="1"/>
    <col min="14365" max="14366" width="11.42578125" style="469"/>
    <col min="14367" max="14367" width="2.7109375" style="469" customWidth="1"/>
    <col min="14368" max="14585" width="11.42578125" style="469"/>
    <col min="14586" max="14586" width="56.140625" style="469" customWidth="1"/>
    <col min="14587" max="14606" width="3.7109375" style="469" customWidth="1"/>
    <col min="14607" max="14607" width="46.42578125" style="469" customWidth="1"/>
    <col min="14608" max="14613" width="11.42578125" style="469"/>
    <col min="14614" max="14614" width="13.5703125" style="469" customWidth="1"/>
    <col min="14615" max="14615" width="15.7109375" style="469" customWidth="1"/>
    <col min="14616" max="14616" width="14" style="469" customWidth="1"/>
    <col min="14617" max="14618" width="11.42578125" style="469"/>
    <col min="14619" max="14620" width="11.7109375" style="469" customWidth="1"/>
    <col min="14621" max="14622" width="11.42578125" style="469"/>
    <col min="14623" max="14623" width="2.7109375" style="469" customWidth="1"/>
    <col min="14624" max="14841" width="11.42578125" style="469"/>
    <col min="14842" max="14842" width="56.140625" style="469" customWidth="1"/>
    <col min="14843" max="14862" width="3.7109375" style="469" customWidth="1"/>
    <col min="14863" max="14863" width="46.42578125" style="469" customWidth="1"/>
    <col min="14864" max="14869" width="11.42578125" style="469"/>
    <col min="14870" max="14870" width="13.5703125" style="469" customWidth="1"/>
    <col min="14871" max="14871" width="15.7109375" style="469" customWidth="1"/>
    <col min="14872" max="14872" width="14" style="469" customWidth="1"/>
    <col min="14873" max="14874" width="11.42578125" style="469"/>
    <col min="14875" max="14876" width="11.7109375" style="469" customWidth="1"/>
    <col min="14877" max="14878" width="11.42578125" style="469"/>
    <col min="14879" max="14879" width="2.7109375" style="469" customWidth="1"/>
    <col min="14880" max="15097" width="11.42578125" style="469"/>
    <col min="15098" max="15098" width="56.140625" style="469" customWidth="1"/>
    <col min="15099" max="15118" width="3.7109375" style="469" customWidth="1"/>
    <col min="15119" max="15119" width="46.42578125" style="469" customWidth="1"/>
    <col min="15120" max="15125" width="11.42578125" style="469"/>
    <col min="15126" max="15126" width="13.5703125" style="469" customWidth="1"/>
    <col min="15127" max="15127" width="15.7109375" style="469" customWidth="1"/>
    <col min="15128" max="15128" width="14" style="469" customWidth="1"/>
    <col min="15129" max="15130" width="11.42578125" style="469"/>
    <col min="15131" max="15132" width="11.7109375" style="469" customWidth="1"/>
    <col min="15133" max="15134" width="11.42578125" style="469"/>
    <col min="15135" max="15135" width="2.7109375" style="469" customWidth="1"/>
    <col min="15136" max="15353" width="11.42578125" style="469"/>
    <col min="15354" max="15354" width="56.140625" style="469" customWidth="1"/>
    <col min="15355" max="15374" width="3.7109375" style="469" customWidth="1"/>
    <col min="15375" max="15375" width="46.42578125" style="469" customWidth="1"/>
    <col min="15376" max="15381" width="11.42578125" style="469"/>
    <col min="15382" max="15382" width="13.5703125" style="469" customWidth="1"/>
    <col min="15383" max="15383" width="15.7109375" style="469" customWidth="1"/>
    <col min="15384" max="15384" width="14" style="469" customWidth="1"/>
    <col min="15385" max="15386" width="11.42578125" style="469"/>
    <col min="15387" max="15388" width="11.7109375" style="469" customWidth="1"/>
    <col min="15389" max="15390" width="11.42578125" style="469"/>
    <col min="15391" max="15391" width="2.7109375" style="469" customWidth="1"/>
    <col min="15392" max="15609" width="11.42578125" style="469"/>
    <col min="15610" max="15610" width="56.140625" style="469" customWidth="1"/>
    <col min="15611" max="15630" width="3.7109375" style="469" customWidth="1"/>
    <col min="15631" max="15631" width="46.42578125" style="469" customWidth="1"/>
    <col min="15632" max="15637" width="11.42578125" style="469"/>
    <col min="15638" max="15638" width="13.5703125" style="469" customWidth="1"/>
    <col min="15639" max="15639" width="15.7109375" style="469" customWidth="1"/>
    <col min="15640" max="15640" width="14" style="469" customWidth="1"/>
    <col min="15641" max="15642" width="11.42578125" style="469"/>
    <col min="15643" max="15644" width="11.7109375" style="469" customWidth="1"/>
    <col min="15645" max="15646" width="11.42578125" style="469"/>
    <col min="15647" max="15647" width="2.7109375" style="469" customWidth="1"/>
    <col min="15648" max="15865" width="11.42578125" style="469"/>
    <col min="15866" max="15866" width="56.140625" style="469" customWidth="1"/>
    <col min="15867" max="15886" width="3.7109375" style="469" customWidth="1"/>
    <col min="15887" max="15887" width="46.42578125" style="469" customWidth="1"/>
    <col min="15888" max="15893" width="11.42578125" style="469"/>
    <col min="15894" max="15894" width="13.5703125" style="469" customWidth="1"/>
    <col min="15895" max="15895" width="15.7109375" style="469" customWidth="1"/>
    <col min="15896" max="15896" width="14" style="469" customWidth="1"/>
    <col min="15897" max="15898" width="11.42578125" style="469"/>
    <col min="15899" max="15900" width="11.7109375" style="469" customWidth="1"/>
    <col min="15901" max="15902" width="11.42578125" style="469"/>
    <col min="15903" max="15903" width="2.7109375" style="469" customWidth="1"/>
    <col min="15904" max="16121" width="11.42578125" style="469"/>
    <col min="16122" max="16122" width="56.140625" style="469" customWidth="1"/>
    <col min="16123" max="16142" width="3.7109375" style="469" customWidth="1"/>
    <col min="16143" max="16143" width="46.42578125" style="469" customWidth="1"/>
    <col min="16144" max="16149" width="11.42578125" style="469"/>
    <col min="16150" max="16150" width="13.5703125" style="469" customWidth="1"/>
    <col min="16151" max="16151" width="15.7109375" style="469" customWidth="1"/>
    <col min="16152" max="16152" width="14" style="469" customWidth="1"/>
    <col min="16153" max="16154" width="11.42578125" style="469"/>
    <col min="16155" max="16156" width="11.7109375" style="469" customWidth="1"/>
    <col min="16157" max="16158" width="11.42578125" style="469"/>
    <col min="16159" max="16159" width="2.7109375" style="469" customWidth="1"/>
    <col min="16160" max="16384" width="11.42578125" style="469"/>
  </cols>
  <sheetData>
    <row r="1" spans="1:31" x14ac:dyDescent="0.3">
      <c r="A1" s="657" t="s">
        <v>0</v>
      </c>
      <c r="B1" s="657"/>
      <c r="C1" s="657"/>
      <c r="D1" s="657"/>
      <c r="E1" s="657"/>
      <c r="F1" s="657"/>
      <c r="G1" s="657"/>
      <c r="H1" s="657"/>
      <c r="I1" s="657"/>
      <c r="J1" s="657"/>
      <c r="K1" s="657"/>
      <c r="L1" s="657"/>
      <c r="M1" s="657"/>
    </row>
    <row r="2" spans="1:31" x14ac:dyDescent="0.3">
      <c r="A2" s="657" t="s">
        <v>1</v>
      </c>
      <c r="B2" s="657"/>
      <c r="C2" s="657"/>
      <c r="D2" s="657"/>
      <c r="E2" s="657"/>
      <c r="F2" s="657"/>
      <c r="G2" s="657"/>
      <c r="H2" s="657"/>
      <c r="I2" s="657"/>
      <c r="J2" s="657"/>
      <c r="K2" s="657"/>
      <c r="L2" s="657"/>
      <c r="M2" s="657"/>
    </row>
    <row r="3" spans="1:31" ht="23.25" customHeight="1" x14ac:dyDescent="0.3">
      <c r="A3" s="657" t="s">
        <v>370</v>
      </c>
      <c r="B3" s="657"/>
      <c r="C3" s="657"/>
      <c r="D3" s="657"/>
      <c r="E3" s="657"/>
      <c r="F3" s="657"/>
      <c r="G3" s="657"/>
      <c r="H3" s="657"/>
      <c r="I3" s="657"/>
      <c r="J3" s="657"/>
      <c r="K3" s="657"/>
      <c r="L3" s="657"/>
      <c r="M3" s="657"/>
    </row>
    <row r="4" spans="1:31" ht="10.5" customHeight="1" x14ac:dyDescent="0.3">
      <c r="A4" s="657"/>
      <c r="B4" s="657"/>
      <c r="C4" s="657"/>
      <c r="D4" s="657"/>
      <c r="E4" s="657"/>
      <c r="F4" s="657"/>
      <c r="G4" s="657"/>
      <c r="H4" s="657"/>
      <c r="I4" s="657"/>
      <c r="J4" s="657"/>
      <c r="K4" s="657"/>
    </row>
    <row r="5" spans="1:31" ht="32.25" customHeight="1" x14ac:dyDescent="0.3">
      <c r="A5" s="656" t="s">
        <v>415</v>
      </c>
      <c r="B5" s="656"/>
      <c r="C5" s="656"/>
      <c r="D5" s="656"/>
      <c r="E5" s="656"/>
      <c r="F5" s="656"/>
      <c r="G5" s="656"/>
      <c r="H5" s="656"/>
      <c r="I5" s="656"/>
      <c r="J5" s="656"/>
      <c r="K5" s="656"/>
      <c r="L5" s="656"/>
      <c r="M5" s="656"/>
    </row>
    <row r="6" spans="1:31" ht="38.25" customHeight="1" x14ac:dyDescent="0.3">
      <c r="A6" s="656" t="s">
        <v>412</v>
      </c>
      <c r="B6" s="656"/>
      <c r="C6" s="656"/>
      <c r="D6" s="656"/>
      <c r="E6" s="656"/>
      <c r="F6" s="656"/>
      <c r="G6" s="656"/>
      <c r="H6" s="656"/>
      <c r="I6" s="656"/>
      <c r="J6" s="656"/>
      <c r="K6" s="656"/>
      <c r="L6" s="656"/>
      <c r="M6" s="656"/>
    </row>
    <row r="7" spans="1:31" x14ac:dyDescent="0.3">
      <c r="A7" s="656"/>
      <c r="B7" s="656"/>
      <c r="C7" s="656"/>
      <c r="D7" s="656"/>
      <c r="E7" s="656"/>
      <c r="F7" s="656"/>
      <c r="G7" s="656"/>
      <c r="H7" s="656"/>
      <c r="I7" s="656"/>
      <c r="J7" s="656"/>
      <c r="K7" s="656"/>
    </row>
    <row r="8" spans="1:31" ht="9.75" customHeight="1" x14ac:dyDescent="0.3">
      <c r="A8" s="658" t="s">
        <v>371</v>
      </c>
      <c r="B8" s="658"/>
      <c r="C8" s="658"/>
      <c r="D8" s="658"/>
      <c r="E8" s="658"/>
      <c r="F8" s="658"/>
      <c r="G8" s="658"/>
      <c r="H8" s="658"/>
      <c r="I8" s="658"/>
      <c r="J8" s="658"/>
      <c r="K8" s="658"/>
      <c r="L8" s="658"/>
      <c r="M8" s="658"/>
    </row>
    <row r="9" spans="1:31" ht="15.75" customHeight="1" x14ac:dyDescent="0.3">
      <c r="A9" s="658"/>
      <c r="B9" s="658"/>
      <c r="C9" s="658"/>
      <c r="D9" s="658"/>
      <c r="E9" s="658"/>
      <c r="F9" s="658"/>
      <c r="G9" s="658"/>
      <c r="H9" s="658"/>
      <c r="I9" s="658"/>
      <c r="J9" s="658"/>
      <c r="K9" s="658"/>
      <c r="L9" s="658"/>
      <c r="M9" s="658"/>
    </row>
    <row r="10" spans="1:31" ht="37.5" customHeight="1" thickBot="1" x14ac:dyDescent="0.35"/>
    <row r="11" spans="1:31" ht="64.5" customHeight="1" thickTop="1" thickBot="1" x14ac:dyDescent="0.35">
      <c r="A11" s="659" t="s">
        <v>372</v>
      </c>
      <c r="B11" s="662" t="s">
        <v>373</v>
      </c>
      <c r="C11" s="663"/>
      <c r="D11" s="663"/>
      <c r="E11" s="470">
        <v>1</v>
      </c>
      <c r="F11" s="662" t="s">
        <v>373</v>
      </c>
      <c r="G11" s="663"/>
      <c r="H11" s="663"/>
      <c r="I11" s="470">
        <v>2</v>
      </c>
      <c r="J11" s="662" t="s">
        <v>418</v>
      </c>
      <c r="K11" s="663"/>
      <c r="L11" s="664" t="s">
        <v>374</v>
      </c>
      <c r="M11" s="667" t="s">
        <v>375</v>
      </c>
      <c r="N11" s="668"/>
      <c r="O11" s="668"/>
      <c r="P11" s="668"/>
      <c r="Q11" s="668"/>
      <c r="R11" s="668"/>
      <c r="S11" s="668"/>
      <c r="T11" s="668"/>
      <c r="U11" s="668"/>
      <c r="V11" s="668"/>
      <c r="W11" s="668"/>
      <c r="X11" s="668"/>
      <c r="Y11" s="668"/>
      <c r="Z11" s="668"/>
      <c r="AA11" s="668"/>
      <c r="AB11" s="668"/>
      <c r="AC11" s="668"/>
      <c r="AD11" s="669"/>
      <c r="AE11" s="670"/>
    </row>
    <row r="12" spans="1:31" ht="79.5" customHeight="1" thickBot="1" x14ac:dyDescent="0.35">
      <c r="A12" s="660"/>
      <c r="B12" s="471">
        <v>1</v>
      </c>
      <c r="C12" s="472">
        <v>2</v>
      </c>
      <c r="D12" s="472">
        <v>3</v>
      </c>
      <c r="E12" s="473">
        <v>4</v>
      </c>
      <c r="F12" s="471">
        <v>1</v>
      </c>
      <c r="G12" s="472">
        <v>2</v>
      </c>
      <c r="H12" s="472">
        <v>3</v>
      </c>
      <c r="I12" s="473">
        <v>4</v>
      </c>
      <c r="J12" s="474">
        <v>1</v>
      </c>
      <c r="K12" s="472">
        <v>2</v>
      </c>
      <c r="L12" s="665"/>
      <c r="M12" s="475">
        <v>1</v>
      </c>
      <c r="N12" s="475">
        <v>1</v>
      </c>
      <c r="O12" s="475">
        <v>1</v>
      </c>
      <c r="P12" s="475">
        <v>1</v>
      </c>
      <c r="Q12" s="475">
        <v>1</v>
      </c>
      <c r="R12" s="475">
        <v>1</v>
      </c>
      <c r="S12" s="475">
        <v>1</v>
      </c>
      <c r="T12" s="475">
        <v>1</v>
      </c>
      <c r="U12" s="475">
        <v>1</v>
      </c>
      <c r="V12" s="475">
        <v>1</v>
      </c>
      <c r="W12" s="475">
        <v>1</v>
      </c>
      <c r="X12" s="475">
        <v>1</v>
      </c>
      <c r="Y12" s="475">
        <v>1</v>
      </c>
      <c r="Z12" s="475">
        <v>1</v>
      </c>
      <c r="AA12" s="475">
        <v>1</v>
      </c>
      <c r="AB12" s="475">
        <v>1</v>
      </c>
      <c r="AC12" s="475">
        <v>1</v>
      </c>
      <c r="AD12" s="476">
        <v>1</v>
      </c>
      <c r="AE12" s="671" t="s">
        <v>49</v>
      </c>
    </row>
    <row r="13" spans="1:31" s="477" customFormat="1" ht="45.75" customHeight="1" x14ac:dyDescent="0.3">
      <c r="A13" s="660"/>
      <c r="B13" s="673"/>
      <c r="C13" s="674"/>
      <c r="D13" s="674"/>
      <c r="E13" s="675"/>
      <c r="F13" s="673"/>
      <c r="G13" s="674"/>
      <c r="H13" s="674"/>
      <c r="I13" s="675"/>
      <c r="J13" s="673"/>
      <c r="K13" s="674"/>
      <c r="L13" s="665"/>
      <c r="M13" s="687" t="s">
        <v>376</v>
      </c>
      <c r="N13" s="679" t="s">
        <v>377</v>
      </c>
      <c r="O13" s="679" t="s">
        <v>378</v>
      </c>
      <c r="P13" s="679" t="s">
        <v>379</v>
      </c>
      <c r="Q13" s="679" t="s">
        <v>380</v>
      </c>
      <c r="R13" s="679" t="s">
        <v>405</v>
      </c>
      <c r="S13" s="679" t="s">
        <v>406</v>
      </c>
      <c r="T13" s="679" t="s">
        <v>407</v>
      </c>
      <c r="U13" s="679" t="s">
        <v>408</v>
      </c>
      <c r="V13" s="679" t="s">
        <v>409</v>
      </c>
      <c r="W13" s="685" t="s">
        <v>381</v>
      </c>
      <c r="X13" s="679" t="s">
        <v>382</v>
      </c>
      <c r="Y13" s="679" t="s">
        <v>383</v>
      </c>
      <c r="Z13" s="679" t="s">
        <v>94</v>
      </c>
      <c r="AA13" s="679" t="s">
        <v>93</v>
      </c>
      <c r="AB13" s="679" t="s">
        <v>410</v>
      </c>
      <c r="AC13" s="679" t="s">
        <v>262</v>
      </c>
      <c r="AD13" s="681" t="s">
        <v>414</v>
      </c>
      <c r="AE13" s="672"/>
    </row>
    <row r="14" spans="1:31" s="477" customFormat="1" ht="75" customHeight="1" thickBot="1" x14ac:dyDescent="0.35">
      <c r="A14" s="661"/>
      <c r="B14" s="676"/>
      <c r="C14" s="677"/>
      <c r="D14" s="677"/>
      <c r="E14" s="678"/>
      <c r="F14" s="676"/>
      <c r="G14" s="677"/>
      <c r="H14" s="677"/>
      <c r="I14" s="678"/>
      <c r="J14" s="676"/>
      <c r="K14" s="677"/>
      <c r="L14" s="666"/>
      <c r="M14" s="688"/>
      <c r="N14" s="680"/>
      <c r="O14" s="680"/>
      <c r="P14" s="680"/>
      <c r="Q14" s="680"/>
      <c r="R14" s="680"/>
      <c r="S14" s="680"/>
      <c r="T14" s="680"/>
      <c r="U14" s="680"/>
      <c r="V14" s="680"/>
      <c r="W14" s="686"/>
      <c r="X14" s="680"/>
      <c r="Y14" s="680"/>
      <c r="Z14" s="680"/>
      <c r="AA14" s="680"/>
      <c r="AB14" s="680"/>
      <c r="AC14" s="680"/>
      <c r="AD14" s="682"/>
      <c r="AE14" s="672"/>
    </row>
    <row r="15" spans="1:31" ht="122.25" customHeight="1" thickBot="1" x14ac:dyDescent="0.35">
      <c r="A15" s="478" t="s">
        <v>384</v>
      </c>
      <c r="B15" s="479">
        <v>1</v>
      </c>
      <c r="C15" s="480">
        <v>1</v>
      </c>
      <c r="D15" s="480">
        <v>1</v>
      </c>
      <c r="E15" s="481">
        <v>1</v>
      </c>
      <c r="F15" s="479"/>
      <c r="G15" s="479"/>
      <c r="H15" s="479"/>
      <c r="I15" s="479"/>
      <c r="J15" s="479"/>
      <c r="K15" s="479"/>
      <c r="L15" s="482" t="s">
        <v>385</v>
      </c>
      <c r="M15" s="483">
        <v>0.3</v>
      </c>
      <c r="N15" s="483">
        <v>0.05</v>
      </c>
      <c r="O15" s="483">
        <v>0.05</v>
      </c>
      <c r="P15" s="483">
        <v>0.05</v>
      </c>
      <c r="Q15" s="483">
        <v>0.05</v>
      </c>
      <c r="R15" s="483">
        <v>0.05</v>
      </c>
      <c r="S15" s="483">
        <v>0.05</v>
      </c>
      <c r="T15" s="483">
        <v>0.05</v>
      </c>
      <c r="U15" s="483">
        <v>0.05</v>
      </c>
      <c r="V15" s="483">
        <v>0.05</v>
      </c>
      <c r="W15" s="484">
        <v>0.05</v>
      </c>
      <c r="X15" s="484">
        <v>0.05</v>
      </c>
      <c r="Y15" s="484">
        <v>0.05</v>
      </c>
      <c r="Z15" s="484">
        <v>0.05</v>
      </c>
      <c r="AA15" s="483">
        <v>0.05</v>
      </c>
      <c r="AB15" s="483">
        <v>0.05</v>
      </c>
      <c r="AC15" s="484">
        <v>0.5</v>
      </c>
      <c r="AD15" s="483">
        <v>0.3</v>
      </c>
      <c r="AE15" s="486"/>
    </row>
    <row r="16" spans="1:31" ht="108.75" customHeight="1" thickBot="1" x14ac:dyDescent="0.35">
      <c r="A16" s="487" t="s">
        <v>386</v>
      </c>
      <c r="B16" s="488">
        <v>1</v>
      </c>
      <c r="C16" s="489">
        <v>1</v>
      </c>
      <c r="D16" s="489">
        <v>1</v>
      </c>
      <c r="E16" s="490">
        <v>1</v>
      </c>
      <c r="F16" s="488">
        <v>1</v>
      </c>
      <c r="G16" s="489">
        <v>1</v>
      </c>
      <c r="H16" s="489">
        <v>1</v>
      </c>
      <c r="I16" s="491">
        <v>1</v>
      </c>
      <c r="J16" s="492">
        <v>1</v>
      </c>
      <c r="K16" s="489">
        <v>1</v>
      </c>
      <c r="L16" s="493" t="s">
        <v>387</v>
      </c>
      <c r="M16" s="483">
        <v>0.4</v>
      </c>
      <c r="N16" s="483">
        <v>0.4</v>
      </c>
      <c r="O16" s="483">
        <v>0.4</v>
      </c>
      <c r="P16" s="483">
        <v>0.4</v>
      </c>
      <c r="Q16" s="483">
        <v>0.4</v>
      </c>
      <c r="R16" s="483">
        <v>0.4</v>
      </c>
      <c r="S16" s="483">
        <v>0.4</v>
      </c>
      <c r="T16" s="483">
        <v>0.4</v>
      </c>
      <c r="U16" s="483">
        <v>0.4</v>
      </c>
      <c r="V16" s="483">
        <v>0.4</v>
      </c>
      <c r="W16" s="484">
        <v>0.05</v>
      </c>
      <c r="X16" s="484">
        <v>0.05</v>
      </c>
      <c r="Y16" s="484">
        <v>0.05</v>
      </c>
      <c r="Z16" s="484">
        <v>0.05</v>
      </c>
      <c r="AA16" s="483">
        <v>0.4</v>
      </c>
      <c r="AB16" s="483">
        <v>0.4</v>
      </c>
      <c r="AC16" s="494">
        <v>1</v>
      </c>
      <c r="AD16" s="483">
        <v>0.4</v>
      </c>
      <c r="AE16" s="486"/>
    </row>
    <row r="17" spans="1:31" ht="117.75" customHeight="1" thickBot="1" x14ac:dyDescent="0.35">
      <c r="A17" s="495" t="s">
        <v>388</v>
      </c>
      <c r="B17" s="496">
        <v>1</v>
      </c>
      <c r="C17" s="497">
        <v>1</v>
      </c>
      <c r="D17" s="497">
        <v>1</v>
      </c>
      <c r="E17" s="498">
        <v>1</v>
      </c>
      <c r="F17" s="496">
        <v>1</v>
      </c>
      <c r="G17" s="497">
        <v>1</v>
      </c>
      <c r="H17" s="497">
        <v>1</v>
      </c>
      <c r="I17" s="499">
        <v>1</v>
      </c>
      <c r="J17" s="500">
        <v>1</v>
      </c>
      <c r="K17" s="497">
        <v>1</v>
      </c>
      <c r="L17" s="501" t="s">
        <v>387</v>
      </c>
      <c r="M17" s="483">
        <v>0.3</v>
      </c>
      <c r="N17" s="483">
        <v>0.3</v>
      </c>
      <c r="O17" s="483">
        <v>0.3</v>
      </c>
      <c r="P17" s="483">
        <v>0.3</v>
      </c>
      <c r="Q17" s="483">
        <v>0.3</v>
      </c>
      <c r="R17" s="483">
        <v>0.3</v>
      </c>
      <c r="S17" s="483">
        <v>0.3</v>
      </c>
      <c r="T17" s="483">
        <v>0.3</v>
      </c>
      <c r="U17" s="483">
        <v>0.3</v>
      </c>
      <c r="V17" s="483">
        <v>0.3</v>
      </c>
      <c r="W17" s="484">
        <v>0.05</v>
      </c>
      <c r="X17" s="484">
        <v>0.05</v>
      </c>
      <c r="Y17" s="484">
        <v>0.05</v>
      </c>
      <c r="Z17" s="484">
        <v>0.05</v>
      </c>
      <c r="AA17" s="483">
        <v>0.3</v>
      </c>
      <c r="AB17" s="483">
        <v>0.3</v>
      </c>
      <c r="AC17" s="484">
        <v>1</v>
      </c>
      <c r="AD17" s="483">
        <v>0.3</v>
      </c>
      <c r="AE17" s="502" t="s">
        <v>49</v>
      </c>
    </row>
    <row r="18" spans="1:31" ht="111" customHeight="1" thickBot="1" x14ac:dyDescent="0.35">
      <c r="A18" s="487" t="s">
        <v>389</v>
      </c>
      <c r="B18" s="488">
        <v>1</v>
      </c>
      <c r="C18" s="489">
        <v>1</v>
      </c>
      <c r="D18" s="489">
        <v>1</v>
      </c>
      <c r="E18" s="490">
        <v>1</v>
      </c>
      <c r="F18" s="488">
        <v>1</v>
      </c>
      <c r="G18" s="489">
        <v>1</v>
      </c>
      <c r="H18" s="489">
        <v>1</v>
      </c>
      <c r="I18" s="491">
        <v>1</v>
      </c>
      <c r="J18" s="492">
        <v>1</v>
      </c>
      <c r="K18" s="489">
        <v>1</v>
      </c>
      <c r="L18" s="501" t="s">
        <v>390</v>
      </c>
      <c r="M18" s="483">
        <v>0.15</v>
      </c>
      <c r="N18" s="483">
        <v>0.15</v>
      </c>
      <c r="O18" s="483">
        <v>0.15</v>
      </c>
      <c r="P18" s="483">
        <v>0.15</v>
      </c>
      <c r="Q18" s="483">
        <v>0.15</v>
      </c>
      <c r="R18" s="483">
        <v>0.15</v>
      </c>
      <c r="S18" s="483">
        <v>0.15</v>
      </c>
      <c r="T18" s="483">
        <v>0.15</v>
      </c>
      <c r="U18" s="483">
        <v>0.15</v>
      </c>
      <c r="V18" s="483">
        <v>0.15</v>
      </c>
      <c r="W18" s="484">
        <v>0</v>
      </c>
      <c r="X18" s="484">
        <v>0</v>
      </c>
      <c r="Y18" s="484">
        <v>0</v>
      </c>
      <c r="Z18" s="484">
        <v>0</v>
      </c>
      <c r="AA18" s="483">
        <v>0.15</v>
      </c>
      <c r="AB18" s="483">
        <v>0.15</v>
      </c>
      <c r="AC18" s="484">
        <v>0.3</v>
      </c>
      <c r="AD18" s="483">
        <v>0.15</v>
      </c>
      <c r="AE18" s="502" t="s">
        <v>49</v>
      </c>
    </row>
    <row r="19" spans="1:31" ht="111" customHeight="1" thickBot="1" x14ac:dyDescent="0.35">
      <c r="A19" s="487" t="s">
        <v>391</v>
      </c>
      <c r="B19" s="488"/>
      <c r="C19" s="489"/>
      <c r="D19" s="489"/>
      <c r="E19" s="491">
        <v>1</v>
      </c>
      <c r="F19" s="488"/>
      <c r="G19" s="489"/>
      <c r="H19" s="489" t="s">
        <v>49</v>
      </c>
      <c r="I19" s="491">
        <v>1</v>
      </c>
      <c r="J19" s="492"/>
      <c r="K19" s="489" t="s">
        <v>49</v>
      </c>
      <c r="L19" s="501" t="s">
        <v>387</v>
      </c>
      <c r="M19" s="483">
        <v>0.25</v>
      </c>
      <c r="N19" s="483">
        <v>0.25</v>
      </c>
      <c r="O19" s="483">
        <v>0.25</v>
      </c>
      <c r="P19" s="483">
        <v>0.25</v>
      </c>
      <c r="Q19" s="483">
        <v>0.25</v>
      </c>
      <c r="R19" s="483">
        <v>0.25</v>
      </c>
      <c r="S19" s="483">
        <v>0.25</v>
      </c>
      <c r="T19" s="483">
        <v>0.25</v>
      </c>
      <c r="U19" s="483">
        <v>0.25</v>
      </c>
      <c r="V19" s="483">
        <v>0.25</v>
      </c>
      <c r="W19" s="484">
        <v>0.05</v>
      </c>
      <c r="X19" s="484">
        <v>0.05</v>
      </c>
      <c r="Y19" s="484">
        <v>0.05</v>
      </c>
      <c r="Z19" s="484">
        <v>0.05</v>
      </c>
      <c r="AA19" s="483">
        <v>0.25</v>
      </c>
      <c r="AB19" s="483">
        <v>0.25</v>
      </c>
      <c r="AC19" s="484">
        <v>0.7</v>
      </c>
      <c r="AD19" s="483">
        <v>0.25</v>
      </c>
      <c r="AE19" s="502" t="s">
        <v>49</v>
      </c>
    </row>
    <row r="20" spans="1:31" ht="99.75" customHeight="1" thickBot="1" x14ac:dyDescent="0.35">
      <c r="A20" s="487" t="s">
        <v>392</v>
      </c>
      <c r="B20" s="496">
        <v>1</v>
      </c>
      <c r="C20" s="497">
        <v>1</v>
      </c>
      <c r="D20" s="497">
        <v>1</v>
      </c>
      <c r="E20" s="498">
        <v>1</v>
      </c>
      <c r="F20" s="496">
        <v>1</v>
      </c>
      <c r="G20" s="497">
        <v>1</v>
      </c>
      <c r="H20" s="497">
        <v>1</v>
      </c>
      <c r="I20" s="499">
        <v>1</v>
      </c>
      <c r="J20" s="500">
        <v>1</v>
      </c>
      <c r="K20" s="497">
        <v>1</v>
      </c>
      <c r="L20" s="503" t="s">
        <v>385</v>
      </c>
      <c r="M20" s="483">
        <v>0.25</v>
      </c>
      <c r="N20" s="483">
        <v>0.25</v>
      </c>
      <c r="O20" s="483">
        <v>0.25</v>
      </c>
      <c r="P20" s="483">
        <v>0.25</v>
      </c>
      <c r="Q20" s="483">
        <v>0.25</v>
      </c>
      <c r="R20" s="483">
        <v>0.25</v>
      </c>
      <c r="S20" s="483">
        <v>0.25</v>
      </c>
      <c r="T20" s="483">
        <v>0.25</v>
      </c>
      <c r="U20" s="483">
        <v>0.25</v>
      </c>
      <c r="V20" s="483">
        <v>0.25</v>
      </c>
      <c r="W20" s="484">
        <v>0</v>
      </c>
      <c r="X20" s="484">
        <v>0</v>
      </c>
      <c r="Y20" s="484">
        <v>0</v>
      </c>
      <c r="Z20" s="484">
        <v>0</v>
      </c>
      <c r="AA20" s="483">
        <v>0.25</v>
      </c>
      <c r="AB20" s="483">
        <v>0.25</v>
      </c>
      <c r="AC20" s="484">
        <v>0.5</v>
      </c>
      <c r="AD20" s="483">
        <v>0.25</v>
      </c>
      <c r="AE20" s="502"/>
    </row>
    <row r="21" spans="1:31" ht="62.25" customHeight="1" thickBot="1" x14ac:dyDescent="0.35">
      <c r="A21" s="487" t="s">
        <v>393</v>
      </c>
      <c r="B21" s="488"/>
      <c r="C21" s="489"/>
      <c r="D21" s="489"/>
      <c r="E21" s="490"/>
      <c r="F21" s="488"/>
      <c r="G21" s="489"/>
      <c r="H21" s="489"/>
      <c r="I21" s="491"/>
      <c r="J21" s="492"/>
      <c r="K21" s="489"/>
      <c r="L21" s="501" t="s">
        <v>394</v>
      </c>
      <c r="M21" s="483">
        <v>0.2</v>
      </c>
      <c r="N21" s="483">
        <v>0.2</v>
      </c>
      <c r="O21" s="483">
        <v>0.2</v>
      </c>
      <c r="P21" s="483">
        <v>0.2</v>
      </c>
      <c r="Q21" s="483">
        <v>0.2</v>
      </c>
      <c r="R21" s="483">
        <v>0.2</v>
      </c>
      <c r="S21" s="483">
        <v>0.2</v>
      </c>
      <c r="T21" s="483">
        <v>0.2</v>
      </c>
      <c r="U21" s="483">
        <v>0.2</v>
      </c>
      <c r="V21" s="483">
        <v>0.2</v>
      </c>
      <c r="W21" s="484">
        <v>0</v>
      </c>
      <c r="X21" s="484">
        <v>0</v>
      </c>
      <c r="Y21" s="484">
        <v>0</v>
      </c>
      <c r="Z21" s="484">
        <v>0</v>
      </c>
      <c r="AA21" s="483">
        <v>0.2</v>
      </c>
      <c r="AB21" s="483">
        <v>0.2</v>
      </c>
      <c r="AC21" s="484"/>
      <c r="AD21" s="483">
        <v>0.2</v>
      </c>
      <c r="AE21" s="502"/>
    </row>
    <row r="22" spans="1:31" ht="69" customHeight="1" thickBot="1" x14ac:dyDescent="0.35">
      <c r="A22" s="487" t="s">
        <v>419</v>
      </c>
      <c r="B22" s="488"/>
      <c r="C22" s="489"/>
      <c r="D22" s="489"/>
      <c r="E22" s="491">
        <v>1</v>
      </c>
      <c r="F22" s="488"/>
      <c r="G22" s="489"/>
      <c r="H22" s="489"/>
      <c r="I22" s="491">
        <v>1</v>
      </c>
      <c r="J22" s="492"/>
      <c r="K22" s="489"/>
      <c r="L22" s="501" t="s">
        <v>395</v>
      </c>
      <c r="M22" s="483">
        <v>0.15</v>
      </c>
      <c r="N22" s="483">
        <v>0.15</v>
      </c>
      <c r="O22" s="483">
        <v>0.15</v>
      </c>
      <c r="P22" s="483">
        <v>0.15</v>
      </c>
      <c r="Q22" s="483">
        <v>0.15</v>
      </c>
      <c r="R22" s="483">
        <v>0.15</v>
      </c>
      <c r="S22" s="483">
        <v>0.15</v>
      </c>
      <c r="T22" s="483">
        <v>0.15</v>
      </c>
      <c r="U22" s="483">
        <v>0.15</v>
      </c>
      <c r="V22" s="483">
        <v>0.15</v>
      </c>
      <c r="W22" s="484">
        <v>0</v>
      </c>
      <c r="X22" s="484">
        <v>0</v>
      </c>
      <c r="Y22" s="484">
        <v>0</v>
      </c>
      <c r="Z22" s="484">
        <v>0</v>
      </c>
      <c r="AA22" s="483">
        <v>0.15</v>
      </c>
      <c r="AB22" s="483">
        <v>0.15</v>
      </c>
      <c r="AC22" s="484"/>
      <c r="AD22" s="483">
        <v>0.15</v>
      </c>
      <c r="AE22" s="502"/>
    </row>
    <row r="23" spans="1:31" ht="66.75" customHeight="1" thickBot="1" x14ac:dyDescent="0.35">
      <c r="A23" s="487" t="s">
        <v>396</v>
      </c>
      <c r="B23" s="496"/>
      <c r="C23" s="497"/>
      <c r="D23" s="497"/>
      <c r="E23" s="498"/>
      <c r="F23" s="496"/>
      <c r="G23" s="497"/>
      <c r="H23" s="497"/>
      <c r="I23" s="499" t="s">
        <v>49</v>
      </c>
      <c r="J23" s="492" t="s">
        <v>49</v>
      </c>
      <c r="K23" s="497">
        <v>1</v>
      </c>
      <c r="L23" s="501" t="s">
        <v>397</v>
      </c>
      <c r="M23" s="483">
        <v>0.25</v>
      </c>
      <c r="N23" s="483">
        <v>0.25</v>
      </c>
      <c r="O23" s="483">
        <v>0.25</v>
      </c>
      <c r="P23" s="483">
        <v>0.25</v>
      </c>
      <c r="Q23" s="483">
        <v>0.25</v>
      </c>
      <c r="R23" s="483">
        <v>0.25</v>
      </c>
      <c r="S23" s="483">
        <v>0.25</v>
      </c>
      <c r="T23" s="483">
        <v>0.25</v>
      </c>
      <c r="U23" s="483">
        <v>0.25</v>
      </c>
      <c r="V23" s="483">
        <v>0.25</v>
      </c>
      <c r="W23" s="484">
        <v>0.05</v>
      </c>
      <c r="X23" s="484">
        <v>0.05</v>
      </c>
      <c r="Y23" s="484">
        <v>0.05</v>
      </c>
      <c r="Z23" s="484">
        <v>0.05</v>
      </c>
      <c r="AA23" s="483">
        <v>0.25</v>
      </c>
      <c r="AB23" s="483">
        <v>0.25</v>
      </c>
      <c r="AC23" s="484">
        <v>0.6</v>
      </c>
      <c r="AD23" s="483">
        <v>0.25</v>
      </c>
      <c r="AE23" s="502" t="s">
        <v>49</v>
      </c>
    </row>
    <row r="24" spans="1:31" ht="75.75" customHeight="1" thickBot="1" x14ac:dyDescent="0.35">
      <c r="A24" s="487" t="s">
        <v>398</v>
      </c>
      <c r="B24" s="488"/>
      <c r="C24" s="489"/>
      <c r="D24" s="489"/>
      <c r="E24" s="490"/>
      <c r="F24" s="488"/>
      <c r="G24" s="489"/>
      <c r="H24" s="491"/>
      <c r="I24" s="491"/>
      <c r="K24" s="497">
        <v>1</v>
      </c>
      <c r="L24" s="482" t="s">
        <v>399</v>
      </c>
      <c r="M24" s="504">
        <v>0.25</v>
      </c>
      <c r="N24" s="504">
        <v>0.25</v>
      </c>
      <c r="O24" s="504">
        <v>0.25</v>
      </c>
      <c r="P24" s="504">
        <v>0.25</v>
      </c>
      <c r="Q24" s="504">
        <v>0.25</v>
      </c>
      <c r="R24" s="504">
        <v>0.25</v>
      </c>
      <c r="S24" s="504">
        <v>0.25</v>
      </c>
      <c r="T24" s="504">
        <v>0.25</v>
      </c>
      <c r="U24" s="504">
        <v>0.25</v>
      </c>
      <c r="V24" s="504">
        <v>0.25</v>
      </c>
      <c r="W24" s="485">
        <v>0</v>
      </c>
      <c r="X24" s="485">
        <v>0</v>
      </c>
      <c r="Y24" s="485">
        <v>0</v>
      </c>
      <c r="Z24" s="485">
        <v>0</v>
      </c>
      <c r="AA24" s="504">
        <v>0.25</v>
      </c>
      <c r="AB24" s="504">
        <v>0.25</v>
      </c>
      <c r="AC24" s="484">
        <v>0.4</v>
      </c>
      <c r="AD24" s="504">
        <v>0.25</v>
      </c>
      <c r="AE24" s="502" t="s">
        <v>49</v>
      </c>
    </row>
    <row r="25" spans="1:31" ht="17.25" thickBot="1" x14ac:dyDescent="0.35">
      <c r="A25" s="505" t="s">
        <v>49</v>
      </c>
      <c r="B25" s="683" t="s">
        <v>49</v>
      </c>
      <c r="C25" s="684"/>
      <c r="D25" s="684"/>
      <c r="E25" s="684"/>
      <c r="F25" s="684"/>
      <c r="G25" s="684"/>
      <c r="H25" s="684"/>
      <c r="I25" s="684"/>
      <c r="J25" s="684"/>
      <c r="K25" s="684"/>
      <c r="L25" s="506" t="s">
        <v>400</v>
      </c>
      <c r="M25" s="507">
        <f>+SUM(M15:M24)</f>
        <v>2.5</v>
      </c>
      <c r="N25" s="507">
        <f t="shared" ref="N25:W25" si="0">+SUM(N15:N24)</f>
        <v>2.25</v>
      </c>
      <c r="O25" s="507">
        <f t="shared" si="0"/>
        <v>2.25</v>
      </c>
      <c r="P25" s="507">
        <f t="shared" si="0"/>
        <v>2.25</v>
      </c>
      <c r="Q25" s="507">
        <f t="shared" si="0"/>
        <v>2.25</v>
      </c>
      <c r="R25" s="507">
        <f t="shared" si="0"/>
        <v>2.25</v>
      </c>
      <c r="S25" s="507">
        <f t="shared" si="0"/>
        <v>2.25</v>
      </c>
      <c r="T25" s="507">
        <f t="shared" si="0"/>
        <v>2.25</v>
      </c>
      <c r="U25" s="507">
        <f t="shared" si="0"/>
        <v>2.25</v>
      </c>
      <c r="V25" s="507">
        <f t="shared" si="0"/>
        <v>2.25</v>
      </c>
      <c r="W25" s="507">
        <f t="shared" si="0"/>
        <v>0.25</v>
      </c>
      <c r="X25" s="507">
        <f t="shared" ref="X25" si="1">+SUM(X15:X24)</f>
        <v>0.25</v>
      </c>
      <c r="Y25" s="507">
        <f t="shared" ref="Y25" si="2">+SUM(Y15:Y24)</f>
        <v>0.25</v>
      </c>
      <c r="Z25" s="507">
        <f t="shared" ref="Z25:AA25" si="3">+SUM(Z15:Z24)</f>
        <v>0.25</v>
      </c>
      <c r="AA25" s="507">
        <f t="shared" si="3"/>
        <v>2.25</v>
      </c>
      <c r="AB25" s="507">
        <f t="shared" ref="AB25" si="4">+SUM(AB15:AB24)</f>
        <v>2.25</v>
      </c>
      <c r="AC25" s="507">
        <f t="shared" ref="AC25" si="5">+SUM(AC15:AC24)</f>
        <v>5</v>
      </c>
      <c r="AD25" s="532">
        <f t="shared" ref="AD25" si="6">+SUM(AD15:AD24)</f>
        <v>2.5</v>
      </c>
      <c r="AE25" s="508"/>
    </row>
    <row r="26" spans="1:31" ht="17.25" thickBot="1" x14ac:dyDescent="0.35">
      <c r="A26" s="509"/>
      <c r="B26" s="691"/>
      <c r="C26" s="692"/>
      <c r="D26" s="692"/>
      <c r="E26" s="692"/>
      <c r="F26" s="692"/>
      <c r="G26" s="692"/>
      <c r="H26" s="692"/>
      <c r="I26" s="692"/>
      <c r="J26" s="692"/>
      <c r="K26" s="692"/>
      <c r="L26" s="510" t="s">
        <v>401</v>
      </c>
      <c r="M26" s="511">
        <f>+M25/2.5</f>
        <v>1</v>
      </c>
      <c r="N26" s="511">
        <f t="shared" ref="N26:AD26" si="7">+N25/2.5</f>
        <v>0.9</v>
      </c>
      <c r="O26" s="511">
        <f t="shared" si="7"/>
        <v>0.9</v>
      </c>
      <c r="P26" s="511">
        <f t="shared" si="7"/>
        <v>0.9</v>
      </c>
      <c r="Q26" s="511">
        <f t="shared" si="7"/>
        <v>0.9</v>
      </c>
      <c r="R26" s="511">
        <f t="shared" si="7"/>
        <v>0.9</v>
      </c>
      <c r="S26" s="511">
        <f t="shared" si="7"/>
        <v>0.9</v>
      </c>
      <c r="T26" s="511">
        <f t="shared" si="7"/>
        <v>0.9</v>
      </c>
      <c r="U26" s="511">
        <f t="shared" si="7"/>
        <v>0.9</v>
      </c>
      <c r="V26" s="511">
        <f t="shared" si="7"/>
        <v>0.9</v>
      </c>
      <c r="W26" s="511">
        <f t="shared" si="7"/>
        <v>0.1</v>
      </c>
      <c r="X26" s="511">
        <f t="shared" si="7"/>
        <v>0.1</v>
      </c>
      <c r="Y26" s="511">
        <f t="shared" si="7"/>
        <v>0.1</v>
      </c>
      <c r="Z26" s="511">
        <f t="shared" si="7"/>
        <v>0.1</v>
      </c>
      <c r="AA26" s="511">
        <f t="shared" si="7"/>
        <v>0.9</v>
      </c>
      <c r="AB26" s="511">
        <f t="shared" si="7"/>
        <v>0.9</v>
      </c>
      <c r="AC26" s="511">
        <f t="shared" si="7"/>
        <v>2</v>
      </c>
      <c r="AD26" s="511">
        <f t="shared" si="7"/>
        <v>1</v>
      </c>
      <c r="AE26" s="512"/>
    </row>
    <row r="27" spans="1:31" ht="17.25" thickTop="1" x14ac:dyDescent="0.3"/>
    <row r="28" spans="1:31" x14ac:dyDescent="0.3">
      <c r="A28" s="513" t="s">
        <v>402</v>
      </c>
      <c r="C28" s="514"/>
      <c r="D28" s="514"/>
      <c r="F28" s="514"/>
      <c r="G28" s="514"/>
      <c r="H28" s="514"/>
      <c r="I28" s="514"/>
      <c r="J28" s="514"/>
      <c r="K28" s="514"/>
      <c r="M28" s="515"/>
      <c r="N28" s="515"/>
      <c r="O28" s="515"/>
      <c r="P28" s="515"/>
      <c r="Q28" s="515"/>
      <c r="R28" s="515"/>
      <c r="S28" s="515"/>
      <c r="T28" s="515"/>
      <c r="U28" s="515"/>
      <c r="V28" s="515"/>
      <c r="W28" s="515"/>
      <c r="X28" s="515"/>
      <c r="Y28" s="515"/>
      <c r="Z28" s="515"/>
      <c r="AA28" s="515"/>
      <c r="AB28" s="515"/>
      <c r="AC28" s="515"/>
      <c r="AD28" s="515"/>
    </row>
    <row r="29" spans="1:31" ht="52.5" customHeight="1" x14ac:dyDescent="0.3">
      <c r="A29" s="516" t="s">
        <v>403</v>
      </c>
      <c r="C29" s="514"/>
      <c r="D29" s="514"/>
      <c r="E29" s="514"/>
      <c r="F29" s="514"/>
      <c r="G29" s="514"/>
      <c r="H29" s="514"/>
      <c r="I29" s="514"/>
      <c r="J29" s="514"/>
      <c r="K29" s="514"/>
    </row>
    <row r="30" spans="1:31" ht="145.5" customHeight="1" x14ac:dyDescent="0.3">
      <c r="A30" s="693" t="s">
        <v>404</v>
      </c>
      <c r="B30" s="693"/>
      <c r="C30" s="693"/>
      <c r="D30" s="693"/>
      <c r="E30" s="693"/>
      <c r="F30" s="693"/>
      <c r="G30" s="693"/>
      <c r="H30" s="693"/>
      <c r="I30" s="693"/>
      <c r="J30" s="693"/>
      <c r="K30" s="693"/>
      <c r="W30" s="694"/>
      <c r="X30" s="695"/>
      <c r="Y30" s="695"/>
      <c r="Z30" s="695"/>
      <c r="AA30" s="517"/>
      <c r="AB30" s="517"/>
      <c r="AC30" s="517"/>
    </row>
    <row r="31" spans="1:31" x14ac:dyDescent="0.3">
      <c r="W31" s="694"/>
      <c r="X31" s="695"/>
      <c r="Y31" s="695"/>
      <c r="Z31" s="695"/>
      <c r="AA31" s="517"/>
      <c r="AB31" s="517"/>
      <c r="AC31" s="517"/>
    </row>
    <row r="32" spans="1:31" x14ac:dyDescent="0.3">
      <c r="A32" s="518"/>
      <c r="B32" s="519"/>
      <c r="C32" s="519"/>
      <c r="D32" s="520"/>
      <c r="E32" s="152"/>
      <c r="F32" s="152"/>
    </row>
    <row r="33" spans="1:12" x14ac:dyDescent="0.3">
      <c r="A33" s="689"/>
      <c r="B33" s="689"/>
      <c r="C33" s="689"/>
      <c r="D33" s="689"/>
      <c r="E33" s="689"/>
      <c r="F33" s="689"/>
      <c r="G33" s="689"/>
      <c r="H33" s="689"/>
      <c r="L33" s="521"/>
    </row>
    <row r="34" spans="1:12" ht="16.5" customHeight="1" x14ac:dyDescent="0.3">
      <c r="A34" s="690" t="s">
        <v>349</v>
      </c>
      <c r="B34" s="690"/>
      <c r="C34" s="690"/>
      <c r="D34" s="690"/>
      <c r="E34" s="690"/>
      <c r="F34" s="690"/>
      <c r="G34" s="690"/>
      <c r="H34" s="690"/>
      <c r="L34" s="519"/>
    </row>
    <row r="59" ht="15" customHeight="1" x14ac:dyDescent="0.3"/>
  </sheetData>
  <mergeCells count="45">
    <mergeCell ref="AB13:AB14"/>
    <mergeCell ref="A33:H33"/>
    <mergeCell ref="A34:H34"/>
    <mergeCell ref="S13:S14"/>
    <mergeCell ref="B26:K26"/>
    <mergeCell ref="A30:K30"/>
    <mergeCell ref="O13:O14"/>
    <mergeCell ref="P13:P14"/>
    <mergeCell ref="W30:W31"/>
    <mergeCell ref="X30:X31"/>
    <mergeCell ref="Y30:Y31"/>
    <mergeCell ref="Z30:Z31"/>
    <mergeCell ref="Z13:Z14"/>
    <mergeCell ref="Y13:Y14"/>
    <mergeCell ref="AA13:AA14"/>
    <mergeCell ref="T13:T14"/>
    <mergeCell ref="M13:M14"/>
    <mergeCell ref="N13:N14"/>
    <mergeCell ref="B25:K25"/>
    <mergeCell ref="U13:U14"/>
    <mergeCell ref="V13:V14"/>
    <mergeCell ref="Q13:Q14"/>
    <mergeCell ref="R13:R14"/>
    <mergeCell ref="A7:K7"/>
    <mergeCell ref="A8:M9"/>
    <mergeCell ref="A11:A14"/>
    <mergeCell ref="B11:D11"/>
    <mergeCell ref="F11:H11"/>
    <mergeCell ref="J11:K11"/>
    <mergeCell ref="L11:L14"/>
    <mergeCell ref="M11:AE11"/>
    <mergeCell ref="AE12:AE14"/>
    <mergeCell ref="B13:E14"/>
    <mergeCell ref="F13:I14"/>
    <mergeCell ref="J13:K14"/>
    <mergeCell ref="AC13:AC14"/>
    <mergeCell ref="AD13:AD14"/>
    <mergeCell ref="W13:W14"/>
    <mergeCell ref="X13:X14"/>
    <mergeCell ref="A6:M6"/>
    <mergeCell ref="A1:M1"/>
    <mergeCell ref="A2:M2"/>
    <mergeCell ref="A3:M3"/>
    <mergeCell ref="A4:K4"/>
    <mergeCell ref="A5:M5"/>
  </mergeCells>
  <conditionalFormatting sqref="B18:K18 I19:I20 B23:I24 K23:K24">
    <cfRule type="cellIs" dxfId="12" priority="28" stopIfTrue="1" operator="equal">
      <formula>1</formula>
    </cfRule>
  </conditionalFormatting>
  <conditionalFormatting sqref="B16:K17 B19:D20 F19:H20 J19:K20 B15:E15">
    <cfRule type="cellIs" dxfId="11" priority="29" stopIfTrue="1" operator="equal">
      <formula>1</formula>
    </cfRule>
  </conditionalFormatting>
  <conditionalFormatting sqref="E19:E20">
    <cfRule type="cellIs" dxfId="10" priority="26" stopIfTrue="1" operator="equal">
      <formula>1</formula>
    </cfRule>
  </conditionalFormatting>
  <conditionalFormatting sqref="J22:K22 B22:D22 F22:H22">
    <cfRule type="cellIs" dxfId="9" priority="22" stopIfTrue="1" operator="equal">
      <formula>1</formula>
    </cfRule>
  </conditionalFormatting>
  <conditionalFormatting sqref="E22">
    <cfRule type="cellIs" dxfId="8" priority="10" stopIfTrue="1" operator="equal">
      <formula>1</formula>
    </cfRule>
  </conditionalFormatting>
  <conditionalFormatting sqref="I22">
    <cfRule type="cellIs" dxfId="7" priority="9" stopIfTrue="1" operator="equal">
      <formula>1</formula>
    </cfRule>
  </conditionalFormatting>
  <conditionalFormatting sqref="J21:K21 B21:D21 F21:H21">
    <cfRule type="cellIs" dxfId="6" priority="13" stopIfTrue="1" operator="equal">
      <formula>1</formula>
    </cfRule>
  </conditionalFormatting>
  <conditionalFormatting sqref="I21">
    <cfRule type="cellIs" dxfId="5" priority="12" stopIfTrue="1" operator="equal">
      <formula>1</formula>
    </cfRule>
  </conditionalFormatting>
  <conditionalFormatting sqref="E21">
    <cfRule type="cellIs" dxfId="4" priority="11" stopIfTrue="1" operator="equal">
      <formula>1</formula>
    </cfRule>
  </conditionalFormatting>
  <conditionalFormatting sqref="L25">
    <cfRule type="cellIs" dxfId="3" priority="33" stopIfTrue="1" operator="equal">
      <formula>1</formula>
    </cfRule>
  </conditionalFormatting>
  <conditionalFormatting sqref="B25">
    <cfRule type="cellIs" dxfId="2" priority="32" stopIfTrue="1" operator="equal">
      <formula>1</formula>
    </cfRule>
  </conditionalFormatting>
  <conditionalFormatting sqref="F15:K15">
    <cfRule type="cellIs" dxfId="1" priority="3" stopIfTrue="1" operator="equal">
      <formula>1</formula>
    </cfRule>
  </conditionalFormatting>
  <conditionalFormatting sqref="J23">
    <cfRule type="cellIs" dxfId="0" priority="1"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sheetPr>
  <dimension ref="B1:GP41"/>
  <sheetViews>
    <sheetView showGridLines="0" view="pageBreakPreview" topLeftCell="A14" zoomScale="85" zoomScaleNormal="93" zoomScaleSheetLayoutView="85" workbookViewId="0">
      <selection activeCell="C18" sqref="C18:G18"/>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353" customFormat="1" x14ac:dyDescent="0.3">
      <c r="D1" s="354"/>
      <c r="E1" s="355"/>
      <c r="F1" s="355"/>
      <c r="G1" s="356"/>
      <c r="H1" s="357"/>
      <c r="I1" s="357"/>
      <c r="J1" s="358"/>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c r="CV1" s="357"/>
      <c r="CW1" s="357"/>
      <c r="CX1" s="357"/>
      <c r="CY1" s="357"/>
      <c r="CZ1" s="357"/>
      <c r="DA1" s="357"/>
      <c r="DB1" s="357"/>
      <c r="DC1" s="357"/>
      <c r="DD1" s="357"/>
      <c r="DE1" s="357"/>
      <c r="DF1" s="357"/>
      <c r="DG1" s="357"/>
      <c r="DH1" s="357"/>
      <c r="DI1" s="357"/>
      <c r="DJ1" s="357"/>
      <c r="DK1" s="357"/>
      <c r="DL1" s="357"/>
      <c r="DM1" s="357"/>
      <c r="DN1" s="357"/>
      <c r="DO1" s="357"/>
      <c r="DP1" s="357"/>
      <c r="DQ1" s="357"/>
      <c r="DR1" s="357"/>
      <c r="DS1" s="357"/>
      <c r="DT1" s="357"/>
      <c r="DU1" s="357"/>
      <c r="DV1" s="357"/>
      <c r="DW1" s="357"/>
      <c r="DX1" s="357"/>
      <c r="DY1" s="357"/>
      <c r="DZ1" s="357"/>
      <c r="EA1" s="357"/>
      <c r="EB1" s="357"/>
      <c r="EC1" s="357"/>
      <c r="ED1" s="357"/>
      <c r="EE1" s="357"/>
      <c r="EF1" s="357"/>
      <c r="EG1" s="357"/>
      <c r="EH1" s="357"/>
      <c r="EI1" s="357"/>
      <c r="EJ1" s="357"/>
      <c r="EK1" s="357"/>
      <c r="EL1" s="357"/>
      <c r="EM1" s="357"/>
      <c r="EN1" s="357"/>
      <c r="EO1" s="357"/>
      <c r="EP1" s="357"/>
      <c r="EQ1" s="357"/>
      <c r="ER1" s="357"/>
      <c r="ES1" s="357"/>
      <c r="ET1" s="357"/>
      <c r="EU1" s="357"/>
      <c r="EV1" s="357"/>
      <c r="EW1" s="357"/>
      <c r="EX1" s="357"/>
      <c r="EY1" s="357"/>
      <c r="EZ1" s="357"/>
      <c r="FA1" s="357"/>
      <c r="FB1" s="357"/>
      <c r="FC1" s="357"/>
      <c r="FD1" s="357"/>
      <c r="FE1" s="357"/>
      <c r="FF1" s="357"/>
      <c r="FG1" s="357"/>
      <c r="FH1" s="357"/>
      <c r="FI1" s="357"/>
      <c r="FJ1" s="357"/>
      <c r="FK1" s="357"/>
      <c r="FL1" s="357"/>
      <c r="FM1" s="357"/>
      <c r="FN1" s="357"/>
      <c r="FO1" s="357"/>
      <c r="FP1" s="357"/>
      <c r="FQ1" s="357"/>
      <c r="FR1" s="357"/>
      <c r="FS1" s="357"/>
      <c r="FT1" s="357"/>
      <c r="FU1" s="357"/>
      <c r="FV1" s="357"/>
      <c r="FW1" s="357"/>
      <c r="FX1" s="357"/>
      <c r="FY1" s="357"/>
      <c r="FZ1" s="357"/>
      <c r="GA1" s="357"/>
      <c r="GB1" s="357"/>
      <c r="GC1" s="357"/>
      <c r="GD1" s="357"/>
      <c r="GE1" s="357"/>
      <c r="GF1" s="357"/>
      <c r="GG1" s="357"/>
      <c r="GH1" s="357"/>
      <c r="GI1" s="357"/>
      <c r="GJ1" s="357"/>
      <c r="GK1" s="357"/>
      <c r="GL1" s="357"/>
      <c r="GM1" s="357"/>
      <c r="GN1" s="357"/>
      <c r="GO1" s="357"/>
      <c r="GP1" s="357"/>
    </row>
    <row r="2" spans="2:198" s="353" customFormat="1" ht="23.25" customHeight="1" x14ac:dyDescent="0.3">
      <c r="C2" s="700" t="s">
        <v>332</v>
      </c>
      <c r="D2" s="701"/>
      <c r="E2" s="701"/>
      <c r="F2" s="701"/>
      <c r="G2" s="702"/>
      <c r="H2" s="357"/>
      <c r="I2" s="357"/>
      <c r="J2" s="358"/>
      <c r="K2" s="357"/>
      <c r="L2" s="357"/>
      <c r="M2" s="357"/>
      <c r="N2" s="357"/>
      <c r="O2" s="357"/>
      <c r="P2" s="357"/>
      <c r="Q2" s="357"/>
      <c r="R2" s="357"/>
      <c r="S2" s="357"/>
      <c r="T2" s="357"/>
      <c r="U2" s="357"/>
      <c r="V2" s="357"/>
      <c r="W2" s="357"/>
      <c r="X2" s="357"/>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57"/>
      <c r="BW2" s="357"/>
      <c r="BX2" s="357"/>
      <c r="BY2" s="357"/>
      <c r="BZ2" s="357"/>
      <c r="CA2" s="357"/>
      <c r="CB2" s="357"/>
      <c r="CC2" s="357"/>
      <c r="CD2" s="357"/>
      <c r="CE2" s="357"/>
      <c r="CF2" s="357"/>
      <c r="CG2" s="357"/>
      <c r="CH2" s="357"/>
      <c r="CI2" s="357"/>
      <c r="CJ2" s="357"/>
      <c r="CK2" s="357"/>
      <c r="CL2" s="357"/>
      <c r="CM2" s="357"/>
      <c r="CN2" s="357"/>
      <c r="CO2" s="357"/>
      <c r="CP2" s="357"/>
      <c r="CQ2" s="357"/>
      <c r="CR2" s="357"/>
      <c r="CS2" s="357"/>
      <c r="CT2" s="357"/>
      <c r="CU2" s="357"/>
      <c r="CV2" s="357"/>
      <c r="CW2" s="357"/>
      <c r="CX2" s="357"/>
      <c r="CY2" s="357"/>
      <c r="CZ2" s="357"/>
      <c r="DA2" s="357"/>
      <c r="DB2" s="357"/>
      <c r="DC2" s="357"/>
      <c r="DD2" s="357"/>
      <c r="DE2" s="357"/>
      <c r="DF2" s="357"/>
      <c r="DG2" s="357"/>
      <c r="DH2" s="357"/>
      <c r="DI2" s="357"/>
      <c r="DJ2" s="357"/>
      <c r="DK2" s="357"/>
      <c r="DL2" s="357"/>
      <c r="DM2" s="357"/>
      <c r="DN2" s="357"/>
      <c r="DO2" s="357"/>
      <c r="DP2" s="357"/>
      <c r="DQ2" s="357"/>
      <c r="DR2" s="357"/>
      <c r="DS2" s="357"/>
      <c r="DT2" s="357"/>
      <c r="DU2" s="357"/>
      <c r="DV2" s="357"/>
      <c r="DW2" s="357"/>
      <c r="DX2" s="357"/>
      <c r="DY2" s="357"/>
      <c r="DZ2" s="357"/>
      <c r="EA2" s="357"/>
      <c r="EB2" s="357"/>
      <c r="EC2" s="357"/>
      <c r="ED2" s="357"/>
      <c r="EE2" s="357"/>
      <c r="EF2" s="357"/>
      <c r="EG2" s="357"/>
      <c r="EH2" s="357"/>
      <c r="EI2" s="357"/>
      <c r="EJ2" s="357"/>
      <c r="EK2" s="357"/>
      <c r="EL2" s="357"/>
      <c r="EM2" s="357"/>
      <c r="EN2" s="357"/>
      <c r="EO2" s="357"/>
      <c r="EP2" s="357"/>
      <c r="EQ2" s="357"/>
      <c r="ER2" s="357"/>
      <c r="ES2" s="357"/>
      <c r="ET2" s="357"/>
      <c r="EU2" s="357"/>
      <c r="EV2" s="357"/>
      <c r="EW2" s="357"/>
      <c r="EX2" s="357"/>
      <c r="EY2" s="357"/>
      <c r="EZ2" s="357"/>
      <c r="FA2" s="357"/>
      <c r="FB2" s="357"/>
      <c r="FC2" s="357"/>
      <c r="FD2" s="357"/>
      <c r="FE2" s="357"/>
      <c r="FF2" s="357"/>
      <c r="FG2" s="357"/>
      <c r="FH2" s="357"/>
      <c r="FI2" s="357"/>
      <c r="FJ2" s="357"/>
      <c r="FK2" s="357"/>
      <c r="FL2" s="357"/>
      <c r="FM2" s="357"/>
      <c r="FN2" s="357"/>
      <c r="FO2" s="357"/>
      <c r="FP2" s="357"/>
      <c r="FQ2" s="357"/>
      <c r="FR2" s="357"/>
      <c r="FS2" s="357"/>
      <c r="FT2" s="357"/>
      <c r="FU2" s="357"/>
      <c r="FV2" s="357"/>
      <c r="FW2" s="357"/>
      <c r="FX2" s="357"/>
      <c r="FY2" s="357"/>
      <c r="FZ2" s="357"/>
      <c r="GA2" s="357"/>
      <c r="GB2" s="357"/>
      <c r="GC2" s="357"/>
      <c r="GD2" s="357"/>
      <c r="GE2" s="357"/>
      <c r="GF2" s="357"/>
      <c r="GG2" s="357"/>
      <c r="GH2" s="357"/>
      <c r="GI2" s="357"/>
      <c r="GJ2" s="357"/>
      <c r="GK2" s="357"/>
      <c r="GL2" s="357"/>
      <c r="GM2" s="357"/>
      <c r="GN2" s="357"/>
      <c r="GO2" s="357"/>
      <c r="GP2" s="357"/>
    </row>
    <row r="3" spans="2:198" s="353" customFormat="1" ht="18" customHeight="1" x14ac:dyDescent="0.3">
      <c r="C3" s="359" t="s">
        <v>333</v>
      </c>
      <c r="D3" s="703" t="s">
        <v>334</v>
      </c>
      <c r="E3" s="704"/>
      <c r="F3" s="360" t="s">
        <v>335</v>
      </c>
      <c r="G3" s="361">
        <v>1</v>
      </c>
      <c r="H3" s="357"/>
      <c r="I3" s="357"/>
      <c r="J3" s="358"/>
      <c r="K3" s="357"/>
      <c r="L3" s="357"/>
      <c r="M3" s="357"/>
      <c r="N3" s="357"/>
      <c r="O3" s="357"/>
      <c r="P3" s="357"/>
      <c r="Q3" s="357"/>
      <c r="R3" s="357"/>
      <c r="S3" s="357"/>
      <c r="T3" s="357"/>
      <c r="U3" s="357"/>
      <c r="V3" s="357"/>
      <c r="W3" s="357"/>
      <c r="X3" s="357"/>
      <c r="Y3" s="357"/>
      <c r="Z3" s="357"/>
      <c r="AA3" s="357"/>
      <c r="AB3" s="357"/>
      <c r="AC3" s="357"/>
      <c r="AD3" s="357"/>
      <c r="AE3" s="357"/>
      <c r="AF3" s="357"/>
      <c r="AG3" s="357"/>
      <c r="AH3" s="357"/>
      <c r="AI3" s="357"/>
      <c r="AJ3" s="357"/>
      <c r="AK3" s="357"/>
      <c r="AL3" s="357"/>
      <c r="AM3" s="357"/>
      <c r="AN3" s="357"/>
      <c r="AO3" s="357"/>
      <c r="AP3" s="357"/>
      <c r="AQ3" s="357"/>
      <c r="AR3" s="357"/>
      <c r="AS3" s="357"/>
      <c r="AT3" s="357"/>
      <c r="AU3" s="357"/>
      <c r="AV3" s="357"/>
      <c r="AW3" s="357"/>
      <c r="AX3" s="357"/>
      <c r="AY3" s="357"/>
      <c r="AZ3" s="357"/>
      <c r="BA3" s="357"/>
      <c r="BB3" s="357"/>
      <c r="BC3" s="357"/>
      <c r="BD3" s="357"/>
      <c r="BE3" s="357"/>
      <c r="BF3" s="357"/>
      <c r="BG3" s="357"/>
      <c r="BH3" s="357"/>
      <c r="BI3" s="357"/>
      <c r="BJ3" s="357"/>
      <c r="BK3" s="357"/>
      <c r="BL3" s="357"/>
      <c r="BM3" s="357"/>
      <c r="BN3" s="357"/>
      <c r="BO3" s="357"/>
      <c r="BP3" s="357"/>
      <c r="BQ3" s="357"/>
      <c r="BR3" s="357"/>
      <c r="BS3" s="357"/>
      <c r="BT3" s="357"/>
      <c r="BU3" s="357"/>
      <c r="BV3" s="357"/>
      <c r="BW3" s="357"/>
      <c r="BX3" s="357"/>
      <c r="BY3" s="357"/>
      <c r="BZ3" s="357"/>
      <c r="CA3" s="357"/>
      <c r="CB3" s="357"/>
      <c r="CC3" s="357"/>
      <c r="CD3" s="357"/>
      <c r="CE3" s="357"/>
      <c r="CF3" s="357"/>
      <c r="CG3" s="357"/>
      <c r="CH3" s="357"/>
      <c r="CI3" s="357"/>
      <c r="CJ3" s="357"/>
      <c r="CK3" s="357"/>
      <c r="CL3" s="357"/>
      <c r="CM3" s="357"/>
      <c r="CN3" s="357"/>
      <c r="CO3" s="357"/>
      <c r="CP3" s="357"/>
      <c r="CQ3" s="357"/>
      <c r="CR3" s="357"/>
      <c r="CS3" s="357"/>
      <c r="CT3" s="357"/>
      <c r="CU3" s="357"/>
      <c r="CV3" s="357"/>
      <c r="CW3" s="357"/>
      <c r="CX3" s="357"/>
      <c r="CY3" s="357"/>
      <c r="CZ3" s="357"/>
      <c r="DA3" s="357"/>
      <c r="DB3" s="357"/>
      <c r="DC3" s="357"/>
      <c r="DD3" s="357"/>
      <c r="DE3" s="357"/>
      <c r="DF3" s="357"/>
      <c r="DG3" s="357"/>
      <c r="DH3" s="357"/>
      <c r="DI3" s="357"/>
      <c r="DJ3" s="357"/>
      <c r="DK3" s="357"/>
      <c r="DL3" s="357"/>
      <c r="DM3" s="357"/>
      <c r="DN3" s="357"/>
      <c r="DO3" s="357"/>
      <c r="DP3" s="357"/>
      <c r="DQ3" s="357"/>
      <c r="DR3" s="357"/>
      <c r="DS3" s="357"/>
      <c r="DT3" s="357"/>
      <c r="DU3" s="357"/>
      <c r="DV3" s="357"/>
      <c r="DW3" s="357"/>
      <c r="DX3" s="357"/>
      <c r="DY3" s="357"/>
      <c r="DZ3" s="357"/>
      <c r="EA3" s="357"/>
      <c r="EB3" s="357"/>
      <c r="EC3" s="357"/>
      <c r="ED3" s="357"/>
      <c r="EE3" s="357"/>
      <c r="EF3" s="357"/>
      <c r="EG3" s="357"/>
      <c r="EH3" s="357"/>
      <c r="EI3" s="357"/>
      <c r="EJ3" s="357"/>
      <c r="EK3" s="357"/>
      <c r="EL3" s="357"/>
      <c r="EM3" s="357"/>
      <c r="EN3" s="357"/>
      <c r="EO3" s="357"/>
      <c r="EP3" s="357"/>
      <c r="EQ3" s="357"/>
      <c r="ER3" s="357"/>
      <c r="ES3" s="357"/>
      <c r="ET3" s="357"/>
      <c r="EU3" s="357"/>
      <c r="EV3" s="357"/>
      <c r="EW3" s="357"/>
      <c r="EX3" s="357"/>
      <c r="EY3" s="357"/>
      <c r="EZ3" s="357"/>
      <c r="FA3" s="357"/>
      <c r="FB3" s="357"/>
      <c r="FC3" s="357"/>
      <c r="FD3" s="357"/>
      <c r="FE3" s="357"/>
      <c r="FF3" s="357"/>
      <c r="FG3" s="357"/>
      <c r="FH3" s="357"/>
      <c r="FI3" s="357"/>
      <c r="FJ3" s="357"/>
      <c r="FK3" s="357"/>
      <c r="FL3" s="357"/>
      <c r="FM3" s="357"/>
      <c r="FN3" s="357"/>
      <c r="FO3" s="357"/>
      <c r="FP3" s="357"/>
      <c r="FQ3" s="357"/>
      <c r="FR3" s="357"/>
      <c r="FS3" s="357"/>
      <c r="FT3" s="357"/>
      <c r="FU3" s="357"/>
      <c r="FV3" s="357"/>
      <c r="FW3" s="357"/>
      <c r="FX3" s="357"/>
      <c r="FY3" s="357"/>
      <c r="FZ3" s="357"/>
      <c r="GA3" s="357"/>
      <c r="GB3" s="357"/>
      <c r="GC3" s="357"/>
      <c r="GD3" s="357"/>
      <c r="GE3" s="357"/>
      <c r="GF3" s="357"/>
      <c r="GG3" s="357"/>
      <c r="GH3" s="357"/>
      <c r="GI3" s="357"/>
      <c r="GJ3" s="357"/>
      <c r="GK3" s="357"/>
      <c r="GL3" s="357"/>
      <c r="GM3" s="357"/>
      <c r="GN3" s="357"/>
      <c r="GO3" s="357"/>
      <c r="GP3" s="357"/>
    </row>
    <row r="4" spans="2:198" s="353" customFormat="1" x14ac:dyDescent="0.3">
      <c r="E4" s="355"/>
      <c r="F4" s="355"/>
      <c r="G4" s="356"/>
      <c r="H4" s="357"/>
      <c r="I4" s="357"/>
      <c r="J4" s="358"/>
      <c r="K4" s="357"/>
      <c r="L4" s="357"/>
      <c r="M4" s="357"/>
      <c r="N4" s="357"/>
      <c r="O4" s="357"/>
      <c r="P4" s="357"/>
      <c r="Q4" s="357"/>
      <c r="R4" s="357"/>
      <c r="S4" s="357"/>
      <c r="T4" s="357"/>
      <c r="U4" s="357"/>
      <c r="V4" s="357"/>
      <c r="W4" s="357"/>
      <c r="X4" s="357"/>
      <c r="Y4" s="357"/>
      <c r="Z4" s="357"/>
      <c r="AA4" s="357"/>
      <c r="AB4" s="357"/>
      <c r="AC4" s="357"/>
      <c r="AD4" s="357"/>
      <c r="AE4" s="357"/>
      <c r="AF4" s="357"/>
      <c r="AG4" s="357"/>
      <c r="AH4" s="357"/>
      <c r="AI4" s="357"/>
      <c r="AJ4" s="357"/>
      <c r="AK4" s="357"/>
      <c r="AL4" s="357"/>
      <c r="AM4" s="357"/>
      <c r="AN4" s="357"/>
      <c r="AO4" s="357"/>
      <c r="AP4" s="357"/>
      <c r="AQ4" s="357"/>
      <c r="AR4" s="357"/>
      <c r="AS4" s="357"/>
      <c r="AT4" s="357"/>
      <c r="AU4" s="357"/>
      <c r="AV4" s="357"/>
      <c r="AW4" s="357"/>
      <c r="AX4" s="357"/>
      <c r="AY4" s="357"/>
      <c r="AZ4" s="357"/>
      <c r="BA4" s="357"/>
      <c r="BB4" s="357"/>
      <c r="BC4" s="357"/>
      <c r="BD4" s="357"/>
      <c r="BE4" s="357"/>
      <c r="BF4" s="357"/>
      <c r="BG4" s="357"/>
      <c r="BH4" s="357"/>
      <c r="BI4" s="357"/>
      <c r="BJ4" s="357"/>
      <c r="BK4" s="357"/>
      <c r="BL4" s="357"/>
      <c r="BM4" s="357"/>
      <c r="BN4" s="357"/>
      <c r="BO4" s="357"/>
      <c r="BP4" s="357"/>
      <c r="BQ4" s="357"/>
      <c r="BR4" s="357"/>
      <c r="BS4" s="357"/>
      <c r="BT4" s="357"/>
      <c r="BU4" s="357"/>
      <c r="BV4" s="357"/>
      <c r="BW4" s="357"/>
      <c r="BX4" s="357"/>
      <c r="BY4" s="357"/>
      <c r="BZ4" s="357"/>
      <c r="CA4" s="357"/>
      <c r="CB4" s="357"/>
      <c r="CC4" s="357"/>
      <c r="CD4" s="357"/>
      <c r="CE4" s="357"/>
      <c r="CF4" s="357"/>
      <c r="CG4" s="357"/>
      <c r="CH4" s="357"/>
      <c r="CI4" s="357"/>
      <c r="CJ4" s="357"/>
      <c r="CK4" s="357"/>
      <c r="CL4" s="357"/>
      <c r="CM4" s="357"/>
      <c r="CN4" s="357"/>
      <c r="CO4" s="357"/>
      <c r="CP4" s="357"/>
      <c r="CQ4" s="357"/>
      <c r="CR4" s="357"/>
      <c r="CS4" s="357"/>
      <c r="CT4" s="357"/>
      <c r="CU4" s="357"/>
      <c r="CV4" s="357"/>
      <c r="CW4" s="357"/>
      <c r="CX4" s="357"/>
      <c r="CY4" s="357"/>
      <c r="CZ4" s="357"/>
      <c r="DA4" s="357"/>
      <c r="DB4" s="357"/>
      <c r="DC4" s="357"/>
      <c r="DD4" s="357"/>
      <c r="DE4" s="357"/>
      <c r="DF4" s="357"/>
      <c r="DG4" s="357"/>
      <c r="DH4" s="357"/>
      <c r="DI4" s="357"/>
      <c r="DJ4" s="357"/>
      <c r="DK4" s="357"/>
      <c r="DL4" s="357"/>
      <c r="DM4" s="357"/>
      <c r="DN4" s="357"/>
      <c r="DO4" s="357"/>
      <c r="DP4" s="357"/>
      <c r="DQ4" s="357"/>
      <c r="DR4" s="357"/>
      <c r="DS4" s="357"/>
      <c r="DT4" s="357"/>
      <c r="DU4" s="357"/>
      <c r="DV4" s="357"/>
      <c r="DW4" s="357"/>
      <c r="DX4" s="357"/>
      <c r="DY4" s="357"/>
      <c r="DZ4" s="357"/>
      <c r="EA4" s="357"/>
      <c r="EB4" s="357"/>
      <c r="EC4" s="357"/>
      <c r="ED4" s="357"/>
      <c r="EE4" s="357"/>
      <c r="EF4" s="357"/>
      <c r="EG4" s="357"/>
      <c r="EH4" s="357"/>
      <c r="EI4" s="357"/>
      <c r="EJ4" s="357"/>
      <c r="EK4" s="357"/>
      <c r="EL4" s="357"/>
      <c r="EM4" s="357"/>
      <c r="EN4" s="357"/>
      <c r="EO4" s="357"/>
      <c r="EP4" s="357"/>
      <c r="EQ4" s="357"/>
      <c r="ER4" s="357"/>
      <c r="ES4" s="357"/>
      <c r="ET4" s="357"/>
      <c r="EU4" s="357"/>
      <c r="EV4" s="357"/>
      <c r="EW4" s="357"/>
      <c r="EX4" s="357"/>
      <c r="EY4" s="357"/>
      <c r="EZ4" s="357"/>
      <c r="FA4" s="357"/>
      <c r="FB4" s="357"/>
      <c r="FC4" s="357"/>
      <c r="FD4" s="357"/>
      <c r="FE4" s="357"/>
      <c r="FF4" s="357"/>
      <c r="FG4" s="357"/>
      <c r="FH4" s="357"/>
      <c r="FI4" s="357"/>
      <c r="FJ4" s="357"/>
      <c r="FK4" s="357"/>
      <c r="FL4" s="357"/>
      <c r="FM4" s="357"/>
      <c r="FN4" s="357"/>
      <c r="FO4" s="357"/>
      <c r="FP4" s="357"/>
      <c r="FQ4" s="357"/>
      <c r="FR4" s="357"/>
      <c r="FS4" s="357"/>
      <c r="FT4" s="357"/>
      <c r="FU4" s="357"/>
      <c r="FV4" s="357"/>
      <c r="FW4" s="357"/>
      <c r="FX4" s="357"/>
      <c r="FY4" s="357"/>
      <c r="FZ4" s="357"/>
      <c r="GA4" s="357"/>
      <c r="GB4" s="357"/>
      <c r="GC4" s="357"/>
      <c r="GD4" s="357"/>
      <c r="GE4" s="357"/>
      <c r="GF4" s="357"/>
      <c r="GG4" s="357"/>
      <c r="GH4" s="357"/>
      <c r="GI4" s="357"/>
      <c r="GJ4" s="357"/>
      <c r="GK4" s="357"/>
      <c r="GL4" s="357"/>
      <c r="GM4" s="357"/>
      <c r="GN4" s="357"/>
      <c r="GO4" s="357"/>
      <c r="GP4" s="357"/>
    </row>
    <row r="5" spans="2:198" s="353" customFormat="1" x14ac:dyDescent="0.3">
      <c r="D5" s="354"/>
      <c r="E5" s="355"/>
      <c r="F5" s="355"/>
      <c r="G5" s="356"/>
      <c r="H5" s="357"/>
      <c r="I5" s="357"/>
      <c r="J5" s="358"/>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357"/>
      <c r="BE5" s="357"/>
      <c r="BF5" s="357"/>
      <c r="BG5" s="357"/>
      <c r="BH5" s="357"/>
      <c r="BI5" s="357"/>
      <c r="BJ5" s="357"/>
      <c r="BK5" s="357"/>
      <c r="BL5" s="357"/>
      <c r="BM5" s="357"/>
      <c r="BN5" s="357"/>
      <c r="BO5" s="357"/>
      <c r="BP5" s="357"/>
      <c r="BQ5" s="357"/>
      <c r="BR5" s="357"/>
      <c r="BS5" s="357"/>
      <c r="BT5" s="357"/>
      <c r="BU5" s="357"/>
      <c r="BV5" s="357"/>
      <c r="BW5" s="357"/>
      <c r="BX5" s="357"/>
      <c r="BY5" s="357"/>
      <c r="BZ5" s="357"/>
      <c r="CA5" s="357"/>
      <c r="CB5" s="357"/>
      <c r="CC5" s="357"/>
      <c r="CD5" s="357"/>
      <c r="CE5" s="357"/>
      <c r="CF5" s="357"/>
      <c r="CG5" s="357"/>
      <c r="CH5" s="357"/>
      <c r="CI5" s="357"/>
      <c r="CJ5" s="357"/>
      <c r="CK5" s="357"/>
      <c r="CL5" s="357"/>
      <c r="CM5" s="357"/>
      <c r="CN5" s="357"/>
      <c r="CO5" s="357"/>
      <c r="CP5" s="357"/>
      <c r="CQ5" s="357"/>
      <c r="CR5" s="357"/>
      <c r="CS5" s="357"/>
      <c r="CT5" s="357"/>
      <c r="CU5" s="357"/>
      <c r="CV5" s="357"/>
      <c r="CW5" s="357"/>
      <c r="CX5" s="357"/>
      <c r="CY5" s="357"/>
      <c r="CZ5" s="357"/>
      <c r="DA5" s="357"/>
      <c r="DB5" s="357"/>
      <c r="DC5" s="357"/>
      <c r="DD5" s="357"/>
      <c r="DE5" s="357"/>
      <c r="DF5" s="357"/>
      <c r="DG5" s="357"/>
      <c r="DH5" s="357"/>
      <c r="DI5" s="357"/>
      <c r="DJ5" s="357"/>
      <c r="DK5" s="357"/>
      <c r="DL5" s="357"/>
      <c r="DM5" s="357"/>
      <c r="DN5" s="357"/>
      <c r="DO5" s="357"/>
      <c r="DP5" s="357"/>
      <c r="DQ5" s="357"/>
      <c r="DR5" s="357"/>
      <c r="DS5" s="357"/>
      <c r="DT5" s="357"/>
      <c r="DU5" s="357"/>
      <c r="DV5" s="357"/>
      <c r="DW5" s="357"/>
      <c r="DX5" s="357"/>
      <c r="DY5" s="357"/>
      <c r="DZ5" s="357"/>
      <c r="EA5" s="357"/>
      <c r="EB5" s="357"/>
      <c r="EC5" s="357"/>
      <c r="ED5" s="357"/>
      <c r="EE5" s="357"/>
      <c r="EF5" s="357"/>
      <c r="EG5" s="357"/>
      <c r="EH5" s="357"/>
      <c r="EI5" s="357"/>
      <c r="EJ5" s="357"/>
      <c r="EK5" s="357"/>
      <c r="EL5" s="357"/>
      <c r="EM5" s="357"/>
      <c r="EN5" s="357"/>
      <c r="EO5" s="357"/>
      <c r="EP5" s="357"/>
      <c r="EQ5" s="357"/>
      <c r="ER5" s="357"/>
      <c r="ES5" s="357"/>
      <c r="ET5" s="357"/>
      <c r="EU5" s="357"/>
      <c r="EV5" s="357"/>
      <c r="EW5" s="357"/>
      <c r="EX5" s="357"/>
      <c r="EY5" s="357"/>
      <c r="EZ5" s="357"/>
      <c r="FA5" s="357"/>
      <c r="FB5" s="357"/>
      <c r="FC5" s="357"/>
      <c r="FD5" s="357"/>
      <c r="FE5" s="357"/>
      <c r="FF5" s="357"/>
      <c r="FG5" s="357"/>
      <c r="FH5" s="357"/>
      <c r="FI5" s="357"/>
      <c r="FJ5" s="357"/>
      <c r="FK5" s="357"/>
      <c r="FL5" s="357"/>
      <c r="FM5" s="357"/>
      <c r="FN5" s="357"/>
      <c r="FO5" s="357"/>
      <c r="FP5" s="357"/>
      <c r="FQ5" s="357"/>
      <c r="FR5" s="357"/>
      <c r="FS5" s="357"/>
      <c r="FT5" s="357"/>
      <c r="FU5" s="357"/>
      <c r="FV5" s="357"/>
      <c r="FW5" s="357"/>
      <c r="FX5" s="357"/>
      <c r="FY5" s="357"/>
      <c r="FZ5" s="357"/>
      <c r="GA5" s="357"/>
      <c r="GB5" s="357"/>
      <c r="GC5" s="357"/>
      <c r="GD5" s="357"/>
      <c r="GE5" s="357"/>
      <c r="GF5" s="357"/>
      <c r="GG5" s="357"/>
      <c r="GH5" s="357"/>
      <c r="GI5" s="357"/>
      <c r="GJ5" s="357"/>
      <c r="GK5" s="357"/>
      <c r="GL5" s="357"/>
      <c r="GM5" s="357"/>
      <c r="GN5" s="357"/>
      <c r="GO5" s="357"/>
      <c r="GP5" s="357"/>
    </row>
    <row r="6" spans="2:198" ht="17.25" thickBot="1" x14ac:dyDescent="0.35"/>
    <row r="7" spans="2:198" ht="18.75" customHeight="1" x14ac:dyDescent="0.3">
      <c r="B7" s="362"/>
      <c r="C7" s="705"/>
      <c r="D7" s="705"/>
      <c r="E7" s="705"/>
      <c r="F7" s="705"/>
      <c r="G7" s="705"/>
      <c r="H7" s="363"/>
    </row>
    <row r="8" spans="2:198" ht="18.75" customHeight="1" x14ac:dyDescent="0.3">
      <c r="B8" s="364"/>
      <c r="C8" s="365"/>
      <c r="D8" s="365"/>
      <c r="E8" s="365"/>
      <c r="F8" s="365"/>
      <c r="G8" s="365"/>
      <c r="H8" s="366"/>
    </row>
    <row r="9" spans="2:198" ht="18.75" customHeight="1" thickBot="1" x14ac:dyDescent="0.35">
      <c r="B9" s="364"/>
      <c r="C9" s="365"/>
      <c r="D9" s="365"/>
      <c r="E9" s="365"/>
      <c r="F9" s="365"/>
      <c r="G9" s="367"/>
      <c r="H9" s="366"/>
    </row>
    <row r="10" spans="2:198" ht="17.25" thickBot="1" x14ac:dyDescent="0.35">
      <c r="B10" s="368"/>
      <c r="C10" s="706" t="s">
        <v>336</v>
      </c>
      <c r="D10" s="707"/>
      <c r="E10" s="707"/>
      <c r="F10" s="707"/>
      <c r="G10" s="708"/>
      <c r="H10" s="366"/>
    </row>
    <row r="11" spans="2:198" ht="17.25" customHeight="1" thickBot="1" x14ac:dyDescent="0.35">
      <c r="B11" s="368"/>
      <c r="C11" s="709" t="s">
        <v>337</v>
      </c>
      <c r="D11" s="709"/>
      <c r="E11" s="709"/>
      <c r="F11" s="709"/>
      <c r="G11" s="710"/>
      <c r="H11" s="366"/>
    </row>
    <row r="12" spans="2:198" ht="16.5" customHeight="1" x14ac:dyDescent="0.3">
      <c r="B12" s="368"/>
      <c r="C12" s="369" t="s">
        <v>338</v>
      </c>
      <c r="D12" s="696" t="s">
        <v>339</v>
      </c>
      <c r="E12" s="697"/>
      <c r="F12" s="698" t="s">
        <v>340</v>
      </c>
      <c r="G12" s="699"/>
      <c r="H12" s="366"/>
    </row>
    <row r="13" spans="2:198" x14ac:dyDescent="0.3">
      <c r="B13" s="368"/>
      <c r="C13" s="370"/>
      <c r="D13" s="711"/>
      <c r="E13" s="712"/>
      <c r="F13" s="713"/>
      <c r="G13" s="714"/>
      <c r="H13" s="366"/>
    </row>
    <row r="14" spans="2:198" x14ac:dyDescent="0.3">
      <c r="B14" s="368"/>
      <c r="C14" s="371">
        <v>1</v>
      </c>
      <c r="D14" s="715" t="s">
        <v>341</v>
      </c>
      <c r="E14" s="716"/>
      <c r="F14" s="717"/>
      <c r="G14" s="718"/>
      <c r="H14" s="366"/>
    </row>
    <row r="15" spans="2:198" x14ac:dyDescent="0.3">
      <c r="B15" s="368"/>
      <c r="C15" s="371">
        <v>2</v>
      </c>
      <c r="D15" s="715" t="s">
        <v>342</v>
      </c>
      <c r="E15" s="716"/>
      <c r="F15" s="717"/>
      <c r="G15" s="718"/>
      <c r="H15" s="366"/>
    </row>
    <row r="16" spans="2:198" ht="16.5" customHeight="1" x14ac:dyDescent="0.3">
      <c r="B16" s="368"/>
      <c r="C16" s="372">
        <v>3</v>
      </c>
      <c r="D16" s="715" t="s">
        <v>343</v>
      </c>
      <c r="E16" s="716"/>
      <c r="F16" s="717">
        <f>SUM(F14:G15)</f>
        <v>0</v>
      </c>
      <c r="G16" s="718"/>
      <c r="H16" s="366"/>
    </row>
    <row r="17" spans="2:8" ht="17.25" thickBot="1" x14ac:dyDescent="0.35">
      <c r="B17" s="368"/>
      <c r="C17" s="373"/>
      <c r="D17" s="727"/>
      <c r="E17" s="728"/>
      <c r="F17" s="729"/>
      <c r="G17" s="730"/>
      <c r="H17" s="366"/>
    </row>
    <row r="18" spans="2:8" ht="33.75" customHeight="1" thickBot="1" x14ac:dyDescent="0.35">
      <c r="B18" s="368"/>
      <c r="C18" s="709" t="s">
        <v>344</v>
      </c>
      <c r="D18" s="709"/>
      <c r="E18" s="709"/>
      <c r="F18" s="709"/>
      <c r="G18" s="710"/>
      <c r="H18" s="366"/>
    </row>
    <row r="19" spans="2:8" ht="38.25" x14ac:dyDescent="0.3">
      <c r="B19" s="368"/>
      <c r="C19" s="374" t="s">
        <v>338</v>
      </c>
      <c r="D19" s="375" t="s">
        <v>345</v>
      </c>
      <c r="E19" s="375" t="s">
        <v>29</v>
      </c>
      <c r="F19" s="376" t="s">
        <v>346</v>
      </c>
      <c r="G19" s="377" t="s">
        <v>347</v>
      </c>
      <c r="H19" s="366"/>
    </row>
    <row r="20" spans="2:8" x14ac:dyDescent="0.3">
      <c r="B20" s="368"/>
      <c r="C20" s="378"/>
      <c r="D20" s="379"/>
      <c r="E20" s="379"/>
      <c r="F20" s="380"/>
      <c r="G20" s="381"/>
      <c r="H20" s="366"/>
    </row>
    <row r="21" spans="2:8" x14ac:dyDescent="0.3">
      <c r="B21" s="368"/>
      <c r="C21" s="382"/>
      <c r="D21" s="383"/>
      <c r="E21" s="384"/>
      <c r="F21" s="385"/>
      <c r="G21" s="386"/>
      <c r="H21" s="366"/>
    </row>
    <row r="22" spans="2:8" x14ac:dyDescent="0.3">
      <c r="B22" s="368"/>
      <c r="C22" s="382"/>
      <c r="D22" s="383"/>
      <c r="E22" s="384"/>
      <c r="F22" s="385"/>
      <c r="G22" s="386"/>
      <c r="H22" s="366"/>
    </row>
    <row r="23" spans="2:8" x14ac:dyDescent="0.3">
      <c r="B23" s="368"/>
      <c r="C23" s="382"/>
      <c r="D23" s="383"/>
      <c r="E23" s="384"/>
      <c r="F23" s="385"/>
      <c r="G23" s="386"/>
      <c r="H23" s="366"/>
    </row>
    <row r="24" spans="2:8" x14ac:dyDescent="0.3">
      <c r="B24" s="368"/>
      <c r="C24" s="382"/>
      <c r="D24" s="383"/>
      <c r="E24" s="384"/>
      <c r="F24" s="385"/>
      <c r="G24" s="386"/>
      <c r="H24" s="366"/>
    </row>
    <row r="25" spans="2:8" x14ac:dyDescent="0.3">
      <c r="B25" s="368"/>
      <c r="C25" s="382"/>
      <c r="D25" s="383"/>
      <c r="E25" s="384"/>
      <c r="F25" s="385"/>
      <c r="G25" s="386"/>
      <c r="H25" s="366"/>
    </row>
    <row r="26" spans="2:8" x14ac:dyDescent="0.3">
      <c r="B26" s="368"/>
      <c r="C26" s="387"/>
      <c r="D26" s="388"/>
      <c r="E26" s="388"/>
      <c r="F26" s="389"/>
      <c r="G26" s="390"/>
      <c r="H26" s="366"/>
    </row>
    <row r="27" spans="2:8" x14ac:dyDescent="0.3">
      <c r="B27" s="368"/>
      <c r="C27" s="382"/>
      <c r="D27" s="383"/>
      <c r="E27" s="384"/>
      <c r="F27" s="385"/>
      <c r="G27" s="386"/>
      <c r="H27" s="366"/>
    </row>
    <row r="28" spans="2:8" x14ac:dyDescent="0.3">
      <c r="B28" s="368"/>
      <c r="C28" s="382"/>
      <c r="D28" s="383"/>
      <c r="E28" s="384"/>
      <c r="F28" s="385"/>
      <c r="G28" s="386"/>
      <c r="H28" s="366"/>
    </row>
    <row r="29" spans="2:8" x14ac:dyDescent="0.3">
      <c r="B29" s="368"/>
      <c r="C29" s="391"/>
      <c r="D29" s="392"/>
      <c r="E29" s="393"/>
      <c r="F29" s="394"/>
      <c r="G29" s="395"/>
      <c r="H29" s="366"/>
    </row>
    <row r="30" spans="2:8" x14ac:dyDescent="0.3">
      <c r="B30" s="368"/>
      <c r="C30" s="382"/>
      <c r="D30" s="383"/>
      <c r="E30" s="384"/>
      <c r="F30" s="385"/>
      <c r="G30" s="386"/>
      <c r="H30" s="366"/>
    </row>
    <row r="31" spans="2:8" x14ac:dyDescent="0.3">
      <c r="B31" s="368"/>
      <c r="C31" s="382"/>
      <c r="D31" s="383"/>
      <c r="E31" s="384"/>
      <c r="F31" s="385"/>
      <c r="G31" s="386"/>
      <c r="H31" s="366"/>
    </row>
    <row r="32" spans="2:8" ht="17.25" thickBot="1" x14ac:dyDescent="0.35">
      <c r="B32" s="368"/>
      <c r="C32" s="396"/>
      <c r="D32" s="397"/>
      <c r="E32" s="398"/>
      <c r="F32" s="399"/>
      <c r="G32" s="400"/>
      <c r="H32" s="366"/>
    </row>
    <row r="33" spans="2:8" x14ac:dyDescent="0.3">
      <c r="B33" s="364"/>
      <c r="C33" s="731" t="s">
        <v>348</v>
      </c>
      <c r="D33" s="732"/>
      <c r="E33" s="732"/>
      <c r="F33" s="705"/>
      <c r="G33" s="737"/>
      <c r="H33" s="366"/>
    </row>
    <row r="34" spans="2:8" x14ac:dyDescent="0.3">
      <c r="B34" s="364"/>
      <c r="C34" s="733"/>
      <c r="D34" s="734"/>
      <c r="E34" s="734"/>
      <c r="F34" s="722"/>
      <c r="G34" s="723"/>
      <c r="H34" s="366"/>
    </row>
    <row r="35" spans="2:8" x14ac:dyDescent="0.3">
      <c r="B35" s="364"/>
      <c r="C35" s="733"/>
      <c r="D35" s="734"/>
      <c r="E35" s="734"/>
      <c r="F35" s="722"/>
      <c r="G35" s="723"/>
      <c r="H35" s="366"/>
    </row>
    <row r="36" spans="2:8" x14ac:dyDescent="0.3">
      <c r="B36" s="364"/>
      <c r="C36" s="735"/>
      <c r="D36" s="736"/>
      <c r="E36" s="736"/>
      <c r="F36" s="722"/>
      <c r="G36" s="723"/>
      <c r="H36" s="366"/>
    </row>
    <row r="37" spans="2:8" x14ac:dyDescent="0.3">
      <c r="B37" s="364"/>
      <c r="C37" s="719" t="s">
        <v>349</v>
      </c>
      <c r="D37" s="720"/>
      <c r="E37" s="720"/>
      <c r="F37" s="365"/>
      <c r="G37" s="401" t="s">
        <v>350</v>
      </c>
      <c r="H37" s="366"/>
    </row>
    <row r="38" spans="2:8" x14ac:dyDescent="0.3">
      <c r="B38" s="364"/>
      <c r="C38" s="721"/>
      <c r="D38" s="722"/>
      <c r="E38" s="722"/>
      <c r="F38" s="722"/>
      <c r="G38" s="723"/>
      <c r="H38" s="366"/>
    </row>
    <row r="39" spans="2:8" ht="17.25" thickBot="1" x14ac:dyDescent="0.35">
      <c r="B39" s="364"/>
      <c r="C39" s="724"/>
      <c r="D39" s="725"/>
      <c r="E39" s="725"/>
      <c r="F39" s="725"/>
      <c r="G39" s="726"/>
      <c r="H39" s="366"/>
    </row>
    <row r="40" spans="2:8" x14ac:dyDescent="0.3">
      <c r="B40" s="364"/>
      <c r="H40" s="366"/>
    </row>
    <row r="41" spans="2:8" ht="17.25" thickBot="1" x14ac:dyDescent="0.35">
      <c r="B41" s="402"/>
      <c r="C41" s="403"/>
      <c r="D41" s="403"/>
      <c r="E41" s="403"/>
      <c r="F41" s="403"/>
      <c r="G41" s="403"/>
      <c r="H41" s="404"/>
    </row>
  </sheetData>
  <mergeCells count="22">
    <mergeCell ref="C37:E37"/>
    <mergeCell ref="C38:G39"/>
    <mergeCell ref="D16:E16"/>
    <mergeCell ref="F16:G16"/>
    <mergeCell ref="D17:E17"/>
    <mergeCell ref="F17:G17"/>
    <mergeCell ref="C18:G18"/>
    <mergeCell ref="C33:E36"/>
    <mergeCell ref="F33:G36"/>
    <mergeCell ref="D13:E13"/>
    <mergeCell ref="F13:G13"/>
    <mergeCell ref="D14:E14"/>
    <mergeCell ref="F14:G14"/>
    <mergeCell ref="D15:E15"/>
    <mergeCell ref="F15:G15"/>
    <mergeCell ref="D12:E12"/>
    <mergeCell ref="F12:G12"/>
    <mergeCell ref="C2:G2"/>
    <mergeCell ref="D3:E3"/>
    <mergeCell ref="C7:G7"/>
    <mergeCell ref="C10:G10"/>
    <mergeCell ref="C11:G11"/>
  </mergeCells>
  <pageMargins left="0.7" right="0.7" top="0.75" bottom="0.75" header="0.3" footer="0.3"/>
  <pageSetup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HL123"/>
  <sheetViews>
    <sheetView topLeftCell="A55" zoomScaleNormal="100" zoomScaleSheetLayoutView="85" workbookViewId="0">
      <selection activeCell="H76" sqref="H76"/>
    </sheetView>
  </sheetViews>
  <sheetFormatPr baseColWidth="10" defaultColWidth="12.5703125" defaultRowHeight="16.5" x14ac:dyDescent="0.3"/>
  <cols>
    <col min="1" max="1" width="14.140625" style="1" customWidth="1"/>
    <col min="2" max="2" width="43.85546875" style="2" customWidth="1"/>
    <col min="3" max="3" width="14.425781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49" t="s">
        <v>192</v>
      </c>
    </row>
    <row r="2" spans="1:220" ht="19.5" customHeight="1" x14ac:dyDescent="0.3">
      <c r="A2" s="747" t="s">
        <v>0</v>
      </c>
      <c r="B2" s="747"/>
      <c r="C2" s="747"/>
      <c r="D2" s="747"/>
      <c r="E2" s="747"/>
      <c r="F2" s="747"/>
    </row>
    <row r="3" spans="1:220" ht="19.5" customHeight="1" x14ac:dyDescent="0.3">
      <c r="A3" s="748" t="s">
        <v>1</v>
      </c>
      <c r="B3" s="748"/>
      <c r="C3" s="748"/>
      <c r="D3" s="748"/>
      <c r="E3" s="748"/>
      <c r="F3" s="748"/>
    </row>
    <row r="4" spans="1:220" ht="19.5" customHeight="1" x14ac:dyDescent="0.3">
      <c r="A4" s="738" t="s">
        <v>2</v>
      </c>
      <c r="B4" s="738"/>
      <c r="C4" s="738"/>
      <c r="D4" s="738"/>
      <c r="E4" s="738"/>
      <c r="F4" s="738"/>
    </row>
    <row r="5" spans="1:220" ht="12" customHeight="1" x14ac:dyDescent="0.3">
      <c r="A5" s="749"/>
      <c r="B5" s="749"/>
      <c r="C5" s="749"/>
      <c r="D5" s="749"/>
      <c r="E5" s="749"/>
      <c r="F5" s="749"/>
    </row>
    <row r="6" spans="1:220" ht="15.75" customHeight="1" x14ac:dyDescent="0.3">
      <c r="A6" s="750" t="s">
        <v>77</v>
      </c>
      <c r="B6" s="750"/>
      <c r="C6" s="750"/>
      <c r="D6" s="750"/>
      <c r="E6" s="750"/>
      <c r="F6" s="750"/>
    </row>
    <row r="7" spans="1:220" ht="12" customHeight="1" x14ac:dyDescent="0.3">
      <c r="A7" s="751" t="s">
        <v>78</v>
      </c>
      <c r="B7" s="751"/>
      <c r="C7" s="751"/>
      <c r="D7" s="751"/>
      <c r="E7" s="751"/>
      <c r="F7" s="751"/>
    </row>
    <row r="8" spans="1:220" ht="12" customHeight="1" x14ac:dyDescent="0.3">
      <c r="A8" s="751"/>
      <c r="B8" s="751"/>
      <c r="C8" s="751"/>
      <c r="D8" s="751"/>
      <c r="E8" s="751"/>
      <c r="F8" s="751"/>
    </row>
    <row r="9" spans="1:220" ht="21" customHeight="1" thickBot="1" x14ac:dyDescent="0.35">
      <c r="A9" s="751"/>
      <c r="B9" s="751"/>
      <c r="C9" s="751"/>
      <c r="D9" s="751"/>
      <c r="E9" s="751"/>
      <c r="F9" s="751"/>
    </row>
    <row r="10" spans="1:220" s="5" customFormat="1" ht="14.25" customHeight="1" thickBot="1" x14ac:dyDescent="0.35">
      <c r="A10" s="51"/>
      <c r="B10" s="738" t="s">
        <v>72</v>
      </c>
      <c r="C10" s="738"/>
      <c r="D10" s="739"/>
      <c r="E10" s="740" t="s">
        <v>110</v>
      </c>
      <c r="F10" s="741"/>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2"/>
      <c r="B11" s="53"/>
      <c r="C11" s="53"/>
      <c r="D11" s="53"/>
      <c r="E11" s="53"/>
      <c r="F11" s="5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742" t="s">
        <v>3</v>
      </c>
      <c r="B12" s="744" t="s">
        <v>4</v>
      </c>
      <c r="C12" s="54" t="s">
        <v>5</v>
      </c>
      <c r="D12" s="54" t="s">
        <v>6</v>
      </c>
      <c r="E12" s="54" t="s">
        <v>7</v>
      </c>
      <c r="F12" s="55"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743"/>
      <c r="B13" s="745"/>
      <c r="C13" s="56" t="s">
        <v>9</v>
      </c>
      <c r="D13" s="56" t="s">
        <v>10</v>
      </c>
      <c r="E13" s="56" t="s">
        <v>11</v>
      </c>
      <c r="F13" s="57"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58" t="s">
        <v>13</v>
      </c>
      <c r="B14" s="746"/>
      <c r="C14" s="59" t="s">
        <v>14</v>
      </c>
      <c r="D14" s="59" t="s">
        <v>15</v>
      </c>
      <c r="E14" s="59" t="s">
        <v>16</v>
      </c>
      <c r="F14" s="60"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1"/>
      <c r="B15" s="760" t="s">
        <v>95</v>
      </c>
      <c r="C15" s="760"/>
      <c r="D15" s="760"/>
      <c r="E15" s="760"/>
      <c r="F15" s="761"/>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2"/>
      <c r="B16" s="756" t="s">
        <v>18</v>
      </c>
      <c r="C16" s="756"/>
      <c r="D16" s="756"/>
      <c r="E16" s="756"/>
      <c r="F16" s="762"/>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3"/>
      <c r="B17" s="64" t="s">
        <v>111</v>
      </c>
      <c r="C17" s="65"/>
      <c r="D17" s="65"/>
      <c r="E17" s="82"/>
      <c r="F17" s="66"/>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3"/>
      <c r="B18" s="64" t="s">
        <v>19</v>
      </c>
      <c r="C18" s="65"/>
      <c r="D18" s="65"/>
      <c r="E18" s="82"/>
      <c r="F18" s="6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3"/>
      <c r="B19" s="64" t="s">
        <v>75</v>
      </c>
      <c r="C19" s="65"/>
      <c r="D19" s="65"/>
      <c r="E19" s="82"/>
      <c r="F19" s="6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3"/>
      <c r="B20" s="64" t="s">
        <v>93</v>
      </c>
      <c r="C20" s="65"/>
      <c r="D20" s="65"/>
      <c r="E20" s="82"/>
      <c r="F20" s="6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3"/>
      <c r="B21" s="64" t="s">
        <v>94</v>
      </c>
      <c r="C21" s="65"/>
      <c r="D21" s="65"/>
      <c r="E21" s="82"/>
      <c r="F21" s="66"/>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3"/>
      <c r="B22" s="64" t="s">
        <v>79</v>
      </c>
      <c r="C22" s="65"/>
      <c r="D22" s="65"/>
      <c r="E22" s="82"/>
      <c r="F22" s="66"/>
      <c r="G22" s="145"/>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84"/>
      <c r="B23" s="85" t="s">
        <v>22</v>
      </c>
      <c r="C23" s="86"/>
      <c r="D23" s="86"/>
      <c r="E23" s="87"/>
      <c r="F23" s="88"/>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3"/>
      <c r="B24" s="64" t="s">
        <v>92</v>
      </c>
      <c r="C24" s="86"/>
      <c r="D24" s="86"/>
      <c r="E24" s="87"/>
      <c r="F24" s="66"/>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3"/>
      <c r="B25" s="64" t="s">
        <v>82</v>
      </c>
      <c r="C25" s="86"/>
      <c r="D25" s="86"/>
      <c r="E25" s="87"/>
      <c r="F25" s="66"/>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3"/>
      <c r="B26" s="89" t="s">
        <v>23</v>
      </c>
      <c r="C26" s="89"/>
      <c r="D26" s="89"/>
      <c r="E26" s="89"/>
      <c r="F26" s="90"/>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3"/>
      <c r="B27" s="64" t="s">
        <v>24</v>
      </c>
      <c r="C27" s="65"/>
      <c r="D27" s="65"/>
      <c r="E27" s="82"/>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3"/>
      <c r="B28" s="64" t="s">
        <v>83</v>
      </c>
      <c r="C28" s="65"/>
      <c r="D28" s="65"/>
      <c r="E28" s="82"/>
      <c r="F28" s="66"/>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3"/>
      <c r="B29" s="64" t="s">
        <v>84</v>
      </c>
      <c r="C29" s="65"/>
      <c r="D29" s="65"/>
      <c r="E29" s="82"/>
      <c r="F29" s="66"/>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3"/>
      <c r="B30" s="64" t="s">
        <v>25</v>
      </c>
      <c r="C30" s="65"/>
      <c r="D30" s="65"/>
      <c r="E30" s="82"/>
      <c r="F30" s="66"/>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3"/>
      <c r="B31" s="89" t="s">
        <v>76</v>
      </c>
      <c r="C31" s="65"/>
      <c r="D31" s="65"/>
      <c r="E31" s="82"/>
      <c r="F31" s="90"/>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3"/>
      <c r="B32" s="64" t="s">
        <v>26</v>
      </c>
      <c r="C32" s="65"/>
      <c r="D32" s="65"/>
      <c r="E32" s="82"/>
      <c r="F32" s="66"/>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3"/>
      <c r="B33" s="89" t="s">
        <v>73</v>
      </c>
      <c r="C33" s="65"/>
      <c r="D33" s="65"/>
      <c r="E33" s="82"/>
      <c r="F33" s="90"/>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3"/>
      <c r="B34" s="64" t="s">
        <v>50</v>
      </c>
      <c r="C34" s="65"/>
      <c r="D34" s="65"/>
      <c r="E34" s="82"/>
      <c r="F34" s="6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3"/>
      <c r="B35" s="64" t="s">
        <v>85</v>
      </c>
      <c r="C35" s="65"/>
      <c r="D35" s="65"/>
      <c r="E35" s="82"/>
      <c r="F35" s="66"/>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3"/>
      <c r="B36" s="64" t="s">
        <v>86</v>
      </c>
      <c r="C36" s="65"/>
      <c r="D36" s="65"/>
      <c r="E36" s="82"/>
      <c r="F36" s="6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3"/>
      <c r="B37" s="64" t="s">
        <v>87</v>
      </c>
      <c r="C37" s="65"/>
      <c r="D37" s="65"/>
      <c r="E37" s="82"/>
      <c r="F37" s="6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3"/>
      <c r="B38" s="64" t="s">
        <v>88</v>
      </c>
      <c r="C38" s="65"/>
      <c r="D38" s="65"/>
      <c r="E38" s="82"/>
      <c r="F38" s="6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68"/>
      <c r="B39" s="758" t="s">
        <v>89</v>
      </c>
      <c r="C39" s="758"/>
      <c r="D39" s="758"/>
      <c r="E39" s="758"/>
      <c r="F39" s="76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3"/>
      <c r="B40" s="768" t="s">
        <v>90</v>
      </c>
      <c r="C40" s="769"/>
      <c r="D40" s="769"/>
      <c r="E40" s="770"/>
      <c r="F40" s="49"/>
      <c r="G40" s="45"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95"/>
      <c r="B41" s="756" t="s">
        <v>27</v>
      </c>
      <c r="C41" s="756"/>
      <c r="D41" s="756"/>
      <c r="E41" s="757"/>
      <c r="F41" s="96">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3"/>
      <c r="B42" s="756" t="s">
        <v>96</v>
      </c>
      <c r="C42" s="756"/>
      <c r="D42" s="756"/>
      <c r="E42" s="757"/>
      <c r="F42" s="150"/>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68"/>
      <c r="B43" s="756" t="s">
        <v>97</v>
      </c>
      <c r="C43" s="756"/>
      <c r="D43" s="756"/>
      <c r="E43" s="757"/>
      <c r="F43" s="69">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44" t="s">
        <v>98</v>
      </c>
      <c r="B44" s="771" t="s">
        <v>113</v>
      </c>
      <c r="C44" s="771"/>
      <c r="D44" s="771"/>
      <c r="E44" s="771"/>
      <c r="F44" s="772"/>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46"/>
      <c r="B45" s="91" t="s">
        <v>53</v>
      </c>
      <c r="C45" s="47"/>
      <c r="D45" s="48"/>
      <c r="E45" s="143"/>
      <c r="F45" s="49"/>
      <c r="G45" s="97"/>
      <c r="H45" s="97"/>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46"/>
      <c r="B46" s="91" t="s">
        <v>80</v>
      </c>
      <c r="C46" s="47"/>
      <c r="D46" s="48"/>
      <c r="E46" s="143"/>
      <c r="F46" s="49"/>
      <c r="G46" s="97"/>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46"/>
      <c r="B47" s="91" t="s">
        <v>21</v>
      </c>
      <c r="C47" s="47"/>
      <c r="D47" s="48"/>
      <c r="E47" s="143"/>
      <c r="F47" s="4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46"/>
      <c r="B48" s="91" t="s">
        <v>20</v>
      </c>
      <c r="C48" s="47"/>
      <c r="D48" s="48"/>
      <c r="E48" s="143"/>
      <c r="F48" s="4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94"/>
      <c r="B49" s="92" t="s">
        <v>81</v>
      </c>
      <c r="C49" s="47"/>
      <c r="D49" s="48"/>
      <c r="E49" s="143"/>
      <c r="F49" s="93"/>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0"/>
      <c r="B50" s="754" t="s">
        <v>112</v>
      </c>
      <c r="C50" s="754"/>
      <c r="D50" s="754"/>
      <c r="E50" s="755"/>
      <c r="F50" s="144">
        <f>+SUM(F45:F49)</f>
        <v>0</v>
      </c>
      <c r="G50" s="45"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3"/>
      <c r="B51" s="756" t="s">
        <v>99</v>
      </c>
      <c r="C51" s="756"/>
      <c r="D51" s="756"/>
      <c r="E51" s="757"/>
      <c r="F51" s="151"/>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68"/>
      <c r="B52" s="758" t="s">
        <v>100</v>
      </c>
      <c r="C52" s="758"/>
      <c r="D52" s="758"/>
      <c r="E52" s="759"/>
      <c r="F52" s="69">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68"/>
      <c r="B53" s="773" t="s">
        <v>101</v>
      </c>
      <c r="C53" s="773"/>
      <c r="D53" s="773"/>
      <c r="E53" s="774"/>
      <c r="F53" s="69">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742" t="s">
        <v>3</v>
      </c>
      <c r="B54" s="775" t="s">
        <v>28</v>
      </c>
      <c r="C54" s="744" t="s">
        <v>29</v>
      </c>
      <c r="D54" s="54" t="s">
        <v>30</v>
      </c>
      <c r="E54" s="778" t="s">
        <v>31</v>
      </c>
      <c r="F54" s="55"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743"/>
      <c r="B55" s="776"/>
      <c r="C55" s="745"/>
      <c r="D55" s="56" t="s">
        <v>32</v>
      </c>
      <c r="E55" s="779"/>
      <c r="F55" s="57"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58" t="s">
        <v>33</v>
      </c>
      <c r="B56" s="777"/>
      <c r="C56" s="746"/>
      <c r="D56" s="59" t="s">
        <v>34</v>
      </c>
      <c r="E56" s="59" t="s">
        <v>35</v>
      </c>
      <c r="F56" s="60"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1"/>
      <c r="B57" s="760" t="s">
        <v>37</v>
      </c>
      <c r="C57" s="760"/>
      <c r="D57" s="760"/>
      <c r="E57" s="760"/>
      <c r="F57" s="761"/>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3"/>
      <c r="B58" s="756" t="s">
        <v>38</v>
      </c>
      <c r="C58" s="756"/>
      <c r="D58" s="756"/>
      <c r="E58" s="756"/>
      <c r="F58" s="762"/>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3"/>
      <c r="B59" s="64" t="s">
        <v>91</v>
      </c>
      <c r="C59" s="70" t="s">
        <v>39</v>
      </c>
      <c r="D59" s="65"/>
      <c r="E59" s="82"/>
      <c r="F59" s="66"/>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3"/>
      <c r="B60" s="89" t="s">
        <v>40</v>
      </c>
      <c r="C60" s="89"/>
      <c r="D60" s="65"/>
      <c r="E60" s="82"/>
      <c r="F60" s="90"/>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3"/>
      <c r="B61" s="146" t="s">
        <v>190</v>
      </c>
      <c r="C61" s="70" t="s">
        <v>41</v>
      </c>
      <c r="D61" s="147"/>
      <c r="E61" s="82"/>
      <c r="F61" s="148"/>
    </row>
    <row r="62" spans="1:220" s="5" customFormat="1" ht="27" customHeight="1" x14ac:dyDescent="0.3">
      <c r="A62" s="63"/>
      <c r="B62" s="64" t="s">
        <v>191</v>
      </c>
      <c r="C62" s="70" t="s">
        <v>41</v>
      </c>
      <c r="D62" s="65"/>
      <c r="E62" s="82"/>
      <c r="F62" s="66"/>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3"/>
      <c r="B63" s="64" t="s">
        <v>42</v>
      </c>
      <c r="C63" s="70" t="s">
        <v>41</v>
      </c>
      <c r="D63" s="65"/>
      <c r="E63" s="82"/>
      <c r="F63" s="66"/>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3"/>
      <c r="B64" s="64" t="s">
        <v>102</v>
      </c>
      <c r="C64" s="70" t="s">
        <v>43</v>
      </c>
      <c r="D64" s="65"/>
      <c r="E64" s="82"/>
      <c r="F64" s="66"/>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3"/>
      <c r="B65" s="64" t="s">
        <v>44</v>
      </c>
      <c r="C65" s="70" t="s">
        <v>43</v>
      </c>
      <c r="D65" s="65"/>
      <c r="E65" s="82"/>
      <c r="F65" s="66"/>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3"/>
      <c r="B66" s="89" t="s">
        <v>45</v>
      </c>
      <c r="C66" s="89"/>
      <c r="D66" s="65"/>
      <c r="E66" s="82"/>
      <c r="F66" s="90"/>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3"/>
      <c r="B67" s="64" t="s">
        <v>46</v>
      </c>
      <c r="C67" s="70" t="s">
        <v>43</v>
      </c>
      <c r="D67" s="65"/>
      <c r="E67" s="82"/>
      <c r="F67" s="66"/>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3"/>
      <c r="B68" s="64" t="s">
        <v>103</v>
      </c>
      <c r="C68" s="70" t="s">
        <v>43</v>
      </c>
      <c r="D68" s="65"/>
      <c r="E68" s="82"/>
      <c r="F68" s="66"/>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3"/>
      <c r="B69" s="64" t="s">
        <v>47</v>
      </c>
      <c r="C69" s="70" t="s">
        <v>43</v>
      </c>
      <c r="D69" s="65"/>
      <c r="E69" s="82"/>
      <c r="F69" s="66"/>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3"/>
      <c r="B70" s="64" t="s">
        <v>178</v>
      </c>
      <c r="C70" s="70" t="s">
        <v>43</v>
      </c>
      <c r="D70" s="65"/>
      <c r="E70" s="82"/>
      <c r="F70" s="83"/>
      <c r="G70" s="45"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2"/>
      <c r="B71" s="764" t="s">
        <v>104</v>
      </c>
      <c r="C71" s="764"/>
      <c r="D71" s="764"/>
      <c r="E71" s="765"/>
      <c r="F71" s="73">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74"/>
      <c r="B72" s="766" t="s">
        <v>105</v>
      </c>
      <c r="C72" s="766"/>
      <c r="D72" s="766"/>
      <c r="E72" s="767"/>
      <c r="F72" s="75">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74"/>
      <c r="B73" s="756" t="s">
        <v>106</v>
      </c>
      <c r="C73" s="756"/>
      <c r="D73" s="756"/>
      <c r="E73" s="757"/>
      <c r="F73" s="81"/>
      <c r="G73" s="45"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74"/>
      <c r="B74" s="756" t="s">
        <v>107</v>
      </c>
      <c r="C74" s="756"/>
      <c r="D74" s="756"/>
      <c r="E74" s="757"/>
      <c r="F74" s="75">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76"/>
      <c r="B75" s="756" t="s">
        <v>108</v>
      </c>
      <c r="C75" s="756"/>
      <c r="D75" s="756"/>
      <c r="E75" s="757"/>
      <c r="F75" s="77">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78"/>
      <c r="B76" s="752" t="s">
        <v>109</v>
      </c>
      <c r="C76" s="752"/>
      <c r="D76" s="752"/>
      <c r="E76" s="753"/>
      <c r="F76" s="79">
        <f>F74+F75</f>
        <v>0</v>
      </c>
      <c r="G76" s="50"/>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789" t="s">
        <v>48</v>
      </c>
      <c r="B77" s="790"/>
      <c r="C77" s="790"/>
      <c r="D77" s="790"/>
      <c r="E77" s="790"/>
      <c r="F77" s="791"/>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783" t="s">
        <v>179</v>
      </c>
      <c r="B78" s="784"/>
      <c r="C78" s="784"/>
      <c r="D78" s="784"/>
      <c r="E78" s="784"/>
      <c r="F78" s="785"/>
    </row>
    <row r="79" spans="1:220" s="5" customFormat="1" ht="20.100000000000001" customHeight="1" x14ac:dyDescent="0.3">
      <c r="A79" s="780" t="s">
        <v>180</v>
      </c>
      <c r="B79" s="781"/>
      <c r="C79" s="781"/>
      <c r="D79" s="781"/>
      <c r="E79" s="781"/>
      <c r="F79" s="782"/>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780" t="s">
        <v>181</v>
      </c>
      <c r="B80" s="781"/>
      <c r="C80" s="781"/>
      <c r="D80" s="781"/>
      <c r="E80" s="781"/>
      <c r="F80" s="782"/>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792" t="s">
        <v>182</v>
      </c>
      <c r="B81" s="793"/>
      <c r="C81" s="793"/>
      <c r="D81" s="793"/>
      <c r="E81" s="793"/>
      <c r="F81" s="79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780" t="s">
        <v>183</v>
      </c>
      <c r="B82" s="781"/>
      <c r="C82" s="781"/>
      <c r="D82" s="781"/>
      <c r="E82" s="781"/>
      <c r="F82" s="782"/>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780" t="s">
        <v>184</v>
      </c>
      <c r="B83" s="781"/>
      <c r="C83" s="781"/>
      <c r="D83" s="781"/>
      <c r="E83" s="781"/>
      <c r="F83" s="782"/>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780" t="s">
        <v>185</v>
      </c>
      <c r="B84" s="781"/>
      <c r="C84" s="781"/>
      <c r="D84" s="781"/>
      <c r="E84" s="781"/>
      <c r="F84" s="782"/>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780" t="s">
        <v>186</v>
      </c>
      <c r="B85" s="781"/>
      <c r="C85" s="781"/>
      <c r="D85" s="781"/>
      <c r="E85" s="781"/>
      <c r="F85" s="782"/>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780" t="s">
        <v>187</v>
      </c>
      <c r="B86" s="781"/>
      <c r="C86" s="781"/>
      <c r="D86" s="781"/>
      <c r="E86" s="781"/>
      <c r="F86" s="782"/>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783" t="s">
        <v>188</v>
      </c>
      <c r="B87" s="784"/>
      <c r="C87" s="784"/>
      <c r="D87" s="784"/>
      <c r="E87" s="784"/>
      <c r="F87" s="785"/>
    </row>
    <row r="88" spans="1:220" ht="20.100000000000001" customHeight="1" thickBot="1" x14ac:dyDescent="0.35">
      <c r="A88" s="786" t="s">
        <v>189</v>
      </c>
      <c r="B88" s="787"/>
      <c r="C88" s="787"/>
      <c r="D88" s="787"/>
      <c r="E88" s="787"/>
      <c r="F88" s="788"/>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A85:F85"/>
    <mergeCell ref="A86:F86"/>
    <mergeCell ref="A87:F87"/>
    <mergeCell ref="A88:F88"/>
    <mergeCell ref="A77:F77"/>
    <mergeCell ref="A79:F79"/>
    <mergeCell ref="A80:F80"/>
    <mergeCell ref="A82:F82"/>
    <mergeCell ref="A83:F83"/>
    <mergeCell ref="A84:F84"/>
    <mergeCell ref="A78:F78"/>
    <mergeCell ref="A81:F81"/>
    <mergeCell ref="B15:F15"/>
    <mergeCell ref="B16:F16"/>
    <mergeCell ref="B39:F39"/>
    <mergeCell ref="B71:E71"/>
    <mergeCell ref="B72:E72"/>
    <mergeCell ref="B40:E40"/>
    <mergeCell ref="B41:E41"/>
    <mergeCell ref="B42:E42"/>
    <mergeCell ref="B43:E43"/>
    <mergeCell ref="B44:F44"/>
    <mergeCell ref="B53:E53"/>
    <mergeCell ref="B54:B56"/>
    <mergeCell ref="C54:C56"/>
    <mergeCell ref="E54:E55"/>
    <mergeCell ref="B57:F57"/>
    <mergeCell ref="B58:F58"/>
    <mergeCell ref="B76:E76"/>
    <mergeCell ref="B50:E50"/>
    <mergeCell ref="B51:E51"/>
    <mergeCell ref="B52:E52"/>
    <mergeCell ref="A54:A55"/>
    <mergeCell ref="B74:E74"/>
    <mergeCell ref="B73:E73"/>
    <mergeCell ref="B75:E75"/>
    <mergeCell ref="B10:D10"/>
    <mergeCell ref="E10:F10"/>
    <mergeCell ref="A12:A13"/>
    <mergeCell ref="B12:B14"/>
    <mergeCell ref="A2:F2"/>
    <mergeCell ref="A3:F3"/>
    <mergeCell ref="A4:F4"/>
    <mergeCell ref="A5:F5"/>
    <mergeCell ref="A6:F6"/>
    <mergeCell ref="A7:F9"/>
  </mergeCells>
  <printOptions horizontalCentered="1"/>
  <pageMargins left="0" right="0" top="0" bottom="0" header="0.31496062992125984" footer="0.31496062992125984"/>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60"/>
  <sheetViews>
    <sheetView topLeftCell="A4" workbookViewId="0">
      <selection activeCell="O13" sqref="O13"/>
    </sheetView>
  </sheetViews>
  <sheetFormatPr baseColWidth="10" defaultRowHeight="16.5" x14ac:dyDescent="0.3"/>
  <cols>
    <col min="1" max="8" width="11.42578125" style="101"/>
    <col min="9" max="9" width="25.28515625" style="101" customWidth="1"/>
    <col min="10" max="11" width="0" style="101" hidden="1" customWidth="1"/>
    <col min="12" max="12" width="6.140625" style="101" hidden="1" customWidth="1"/>
    <col min="13" max="13" width="31.85546875" style="101" customWidth="1"/>
  </cols>
  <sheetData>
    <row r="1" spans="1:13" ht="18.75" x14ac:dyDescent="0.3">
      <c r="A1" s="98"/>
      <c r="B1" s="99"/>
      <c r="C1" s="99"/>
      <c r="D1" s="99"/>
      <c r="E1" s="99"/>
      <c r="F1" s="99"/>
      <c r="G1" s="99"/>
      <c r="H1" s="99"/>
      <c r="I1" s="100"/>
    </row>
    <row r="2" spans="1:13" ht="18.75" x14ac:dyDescent="0.3">
      <c r="A2" s="795" t="s">
        <v>114</v>
      </c>
      <c r="B2" s="796"/>
      <c r="C2" s="796"/>
      <c r="D2" s="796"/>
      <c r="E2" s="796"/>
      <c r="F2" s="796"/>
      <c r="G2" s="796"/>
      <c r="H2" s="796"/>
      <c r="I2" s="102"/>
    </row>
    <row r="3" spans="1:13" x14ac:dyDescent="0.3">
      <c r="A3" s="797"/>
      <c r="B3" s="798"/>
      <c r="C3" s="798"/>
      <c r="D3" s="798"/>
      <c r="E3" s="798"/>
      <c r="F3" s="798"/>
      <c r="G3" s="798"/>
      <c r="H3" s="798"/>
      <c r="I3" s="103"/>
    </row>
    <row r="4" spans="1:13" x14ac:dyDescent="0.3">
      <c r="A4" s="104"/>
      <c r="B4" s="105"/>
      <c r="C4" s="106" t="s">
        <v>28</v>
      </c>
      <c r="D4" s="107"/>
      <c r="E4" s="107"/>
      <c r="F4" s="107"/>
      <c r="G4" s="107"/>
      <c r="H4" s="108"/>
      <c r="I4" s="109" t="s">
        <v>55</v>
      </c>
    </row>
    <row r="5" spans="1:13" x14ac:dyDescent="0.3">
      <c r="A5" s="110" t="s">
        <v>56</v>
      </c>
      <c r="B5" s="799" t="s">
        <v>57</v>
      </c>
      <c r="C5" s="800"/>
      <c r="D5" s="800"/>
      <c r="E5" s="800"/>
      <c r="F5" s="800"/>
      <c r="G5" s="800"/>
      <c r="H5" s="800"/>
      <c r="I5" s="800"/>
    </row>
    <row r="6" spans="1:13" x14ac:dyDescent="0.3">
      <c r="A6" s="104"/>
      <c r="B6" s="111"/>
      <c r="C6" s="112"/>
      <c r="D6" s="112"/>
      <c r="E6" s="112"/>
      <c r="F6" s="113"/>
      <c r="G6" s="112"/>
      <c r="H6" s="114"/>
      <c r="I6" s="115"/>
    </row>
    <row r="7" spans="1:13" x14ac:dyDescent="0.3">
      <c r="A7" s="116" t="s">
        <v>115</v>
      </c>
      <c r="B7" s="801" t="s">
        <v>116</v>
      </c>
      <c r="C7" s="802"/>
      <c r="D7" s="802"/>
      <c r="E7" s="802"/>
      <c r="F7" s="802"/>
      <c r="G7" s="802"/>
      <c r="H7" s="803"/>
      <c r="I7" s="117">
        <v>1</v>
      </c>
      <c r="M7" s="117">
        <v>1</v>
      </c>
    </row>
    <row r="8" spans="1:13" x14ac:dyDescent="0.3">
      <c r="A8" s="116" t="s">
        <v>117</v>
      </c>
      <c r="B8" s="801" t="s">
        <v>118</v>
      </c>
      <c r="C8" s="802"/>
      <c r="D8" s="802"/>
      <c r="E8" s="118">
        <v>1</v>
      </c>
      <c r="F8" s="119" t="s">
        <v>119</v>
      </c>
      <c r="G8" s="120"/>
      <c r="H8" s="121"/>
      <c r="I8" s="117">
        <v>8.3299999999999999E-2</v>
      </c>
      <c r="M8" s="117">
        <v>8.3299999999999999E-2</v>
      </c>
    </row>
    <row r="9" spans="1:13" x14ac:dyDescent="0.3">
      <c r="A9" s="116" t="s">
        <v>120</v>
      </c>
      <c r="B9" s="801" t="s">
        <v>121</v>
      </c>
      <c r="C9" s="802"/>
      <c r="D9" s="802"/>
      <c r="E9" s="118">
        <v>1</v>
      </c>
      <c r="F9" s="119" t="s">
        <v>119</v>
      </c>
      <c r="G9" s="120"/>
      <c r="H9" s="121"/>
      <c r="I9" s="117">
        <v>8.3299999999999999E-2</v>
      </c>
      <c r="M9" s="117">
        <v>8.3299999999999999E-2</v>
      </c>
    </row>
    <row r="10" spans="1:13" x14ac:dyDescent="0.3">
      <c r="A10" s="116" t="s">
        <v>122</v>
      </c>
      <c r="B10" s="801" t="s">
        <v>123</v>
      </c>
      <c r="C10" s="802"/>
      <c r="D10" s="802"/>
      <c r="E10" s="118">
        <v>0.01</v>
      </c>
      <c r="F10" s="119" t="s">
        <v>124</v>
      </c>
      <c r="G10" s="120"/>
      <c r="H10" s="121"/>
      <c r="I10" s="117">
        <v>1.2999999999999999E-2</v>
      </c>
      <c r="M10" s="117">
        <v>1.2999999999999999E-2</v>
      </c>
    </row>
    <row r="11" spans="1:13" x14ac:dyDescent="0.3">
      <c r="A11" s="116" t="s">
        <v>125</v>
      </c>
      <c r="B11" s="801" t="s">
        <v>126</v>
      </c>
      <c r="C11" s="802"/>
      <c r="D11" s="802"/>
      <c r="E11" s="802"/>
      <c r="F11" s="802"/>
      <c r="G11" s="802"/>
      <c r="H11" s="803"/>
      <c r="I11" s="117">
        <f>+I9/2</f>
        <v>4.165E-2</v>
      </c>
      <c r="M11" s="117">
        <f>+M9/2</f>
        <v>4.165E-2</v>
      </c>
    </row>
    <row r="12" spans="1:13" x14ac:dyDescent="0.3">
      <c r="A12" s="116" t="s">
        <v>127</v>
      </c>
      <c r="B12" s="801" t="s">
        <v>128</v>
      </c>
      <c r="C12" s="802"/>
      <c r="D12" s="802"/>
      <c r="E12" s="802"/>
      <c r="F12" s="802"/>
      <c r="G12" s="802"/>
      <c r="H12" s="803"/>
      <c r="I12" s="117">
        <v>0.12</v>
      </c>
      <c r="M12" s="117">
        <v>0.12</v>
      </c>
    </row>
    <row r="13" spans="1:13" x14ac:dyDescent="0.3">
      <c r="A13" s="116" t="s">
        <v>127</v>
      </c>
      <c r="B13" s="801" t="s">
        <v>129</v>
      </c>
      <c r="C13" s="802"/>
      <c r="D13" s="802"/>
      <c r="E13" s="802"/>
      <c r="F13" s="802"/>
      <c r="G13" s="802"/>
      <c r="H13" s="803"/>
      <c r="I13" s="117">
        <v>8.5000000000000006E-2</v>
      </c>
      <c r="M13" s="117">
        <v>8.5000000000000006E-2</v>
      </c>
    </row>
    <row r="14" spans="1:13" x14ac:dyDescent="0.3">
      <c r="A14" s="116" t="s">
        <v>130</v>
      </c>
      <c r="B14" s="801" t="s">
        <v>131</v>
      </c>
      <c r="C14" s="802"/>
      <c r="D14" s="802"/>
      <c r="E14" s="802"/>
      <c r="F14" s="802"/>
      <c r="G14" s="802"/>
      <c r="H14" s="803"/>
      <c r="I14" s="117">
        <v>6.9599999999999995E-2</v>
      </c>
      <c r="M14" s="117"/>
    </row>
    <row r="15" spans="1:13" x14ac:dyDescent="0.3">
      <c r="A15" s="116" t="s">
        <v>132</v>
      </c>
      <c r="B15" s="801" t="s">
        <v>133</v>
      </c>
      <c r="C15" s="802"/>
      <c r="D15" s="802"/>
      <c r="E15" s="802"/>
      <c r="F15" s="802"/>
      <c r="G15" s="802"/>
      <c r="H15" s="803"/>
      <c r="I15" s="117">
        <v>0.02</v>
      </c>
      <c r="L15" s="122"/>
      <c r="M15" s="117">
        <v>0.02</v>
      </c>
    </row>
    <row r="16" spans="1:13" x14ac:dyDescent="0.3">
      <c r="A16" s="116" t="s">
        <v>134</v>
      </c>
      <c r="B16" s="801" t="s">
        <v>135</v>
      </c>
      <c r="C16" s="802"/>
      <c r="D16" s="802"/>
      <c r="E16" s="802"/>
      <c r="F16" s="802"/>
      <c r="G16" s="802"/>
      <c r="H16" s="803"/>
      <c r="I16" s="117">
        <v>7.0000000000000007E-2</v>
      </c>
      <c r="M16" s="117">
        <v>7.0000000000000007E-2</v>
      </c>
    </row>
    <row r="17" spans="1:13" x14ac:dyDescent="0.3">
      <c r="A17" s="104"/>
      <c r="B17" s="105"/>
      <c r="C17" s="123"/>
      <c r="D17" s="123"/>
      <c r="E17" s="123"/>
      <c r="F17" s="804" t="s">
        <v>58</v>
      </c>
      <c r="G17" s="805"/>
      <c r="H17" s="806"/>
      <c r="I17" s="124">
        <f>SUM(I7:I16)</f>
        <v>1.5858499999999995</v>
      </c>
      <c r="K17" s="125"/>
      <c r="M17" s="124">
        <f>SUM(M7:M16)</f>
        <v>1.5162499999999997</v>
      </c>
    </row>
    <row r="18" spans="1:13" x14ac:dyDescent="0.3">
      <c r="A18" s="126"/>
      <c r="B18" s="123"/>
      <c r="C18" s="123"/>
      <c r="D18" s="123"/>
      <c r="E18" s="123"/>
      <c r="F18" s="127"/>
      <c r="G18" s="123"/>
      <c r="H18" s="128"/>
      <c r="I18" s="129"/>
      <c r="M18" s="101">
        <v>1.5162500000000001</v>
      </c>
    </row>
    <row r="19" spans="1:13" x14ac:dyDescent="0.3">
      <c r="A19" s="110" t="s">
        <v>59</v>
      </c>
      <c r="B19" s="807" t="s">
        <v>60</v>
      </c>
      <c r="C19" s="805"/>
      <c r="D19" s="805"/>
      <c r="E19" s="805"/>
      <c r="F19" s="805"/>
      <c r="G19" s="805"/>
      <c r="H19" s="805"/>
      <c r="I19" s="805"/>
    </row>
    <row r="20" spans="1:13" x14ac:dyDescent="0.3">
      <c r="A20" s="104"/>
      <c r="B20" s="105"/>
      <c r="C20" s="123"/>
      <c r="D20" s="123"/>
      <c r="E20" s="123"/>
      <c r="F20" s="127"/>
      <c r="G20" s="123"/>
      <c r="H20" s="128"/>
      <c r="I20" s="129"/>
    </row>
    <row r="21" spans="1:13" x14ac:dyDescent="0.3">
      <c r="A21" s="116" t="s">
        <v>136</v>
      </c>
      <c r="B21" s="808" t="s">
        <v>137</v>
      </c>
      <c r="C21" s="805"/>
      <c r="D21" s="805"/>
      <c r="E21" s="805"/>
      <c r="F21" s="805"/>
      <c r="G21" s="805"/>
      <c r="H21" s="806"/>
      <c r="I21" s="117">
        <v>0.02</v>
      </c>
    </row>
    <row r="22" spans="1:13" x14ac:dyDescent="0.3">
      <c r="A22" s="116" t="s">
        <v>138</v>
      </c>
      <c r="B22" s="808" t="s">
        <v>139</v>
      </c>
      <c r="C22" s="805"/>
      <c r="D22" s="805"/>
      <c r="E22" s="805"/>
      <c r="F22" s="805"/>
      <c r="G22" s="805"/>
      <c r="H22" s="806"/>
      <c r="I22" s="117">
        <v>2E-3</v>
      </c>
    </row>
    <row r="23" spans="1:13" x14ac:dyDescent="0.3">
      <c r="A23" s="116" t="s">
        <v>140</v>
      </c>
      <c r="B23" s="808" t="s">
        <v>141</v>
      </c>
      <c r="C23" s="805"/>
      <c r="D23" s="805"/>
      <c r="E23" s="805"/>
      <c r="F23" s="805"/>
      <c r="G23" s="805"/>
      <c r="H23" s="806"/>
      <c r="I23" s="117">
        <v>0.01</v>
      </c>
    </row>
    <row r="24" spans="1:13" x14ac:dyDescent="0.3">
      <c r="A24" s="104"/>
      <c r="B24" s="105"/>
      <c r="C24" s="123"/>
      <c r="D24" s="123"/>
      <c r="E24" s="123"/>
      <c r="F24" s="804" t="s">
        <v>58</v>
      </c>
      <c r="G24" s="805"/>
      <c r="H24" s="806"/>
      <c r="I24" s="124">
        <f>SUM(I21:I23)</f>
        <v>3.2000000000000001E-2</v>
      </c>
    </row>
    <row r="25" spans="1:13" x14ac:dyDescent="0.3">
      <c r="A25" s="126"/>
      <c r="B25" s="123"/>
      <c r="C25" s="123"/>
      <c r="D25" s="123"/>
      <c r="E25" s="123"/>
      <c r="F25" s="127"/>
      <c r="G25" s="123"/>
      <c r="H25" s="128"/>
      <c r="I25" s="129"/>
    </row>
    <row r="26" spans="1:13" x14ac:dyDescent="0.3">
      <c r="A26" s="110" t="s">
        <v>61</v>
      </c>
      <c r="B26" s="807" t="s">
        <v>62</v>
      </c>
      <c r="C26" s="805"/>
      <c r="D26" s="805"/>
      <c r="E26" s="805"/>
      <c r="F26" s="805"/>
      <c r="G26" s="805"/>
      <c r="H26" s="805"/>
      <c r="I26" s="805"/>
    </row>
    <row r="27" spans="1:13" x14ac:dyDescent="0.3">
      <c r="A27" s="116" t="s">
        <v>142</v>
      </c>
      <c r="B27" s="808" t="s">
        <v>143</v>
      </c>
      <c r="C27" s="805"/>
      <c r="D27" s="805"/>
      <c r="E27" s="805"/>
      <c r="F27" s="805"/>
      <c r="G27" s="805"/>
      <c r="H27" s="806"/>
      <c r="I27" s="117">
        <v>1.4999999999999999E-2</v>
      </c>
    </row>
    <row r="28" spans="1:13" x14ac:dyDescent="0.3">
      <c r="A28" s="116" t="s">
        <v>140</v>
      </c>
      <c r="B28" s="808" t="s">
        <v>144</v>
      </c>
      <c r="C28" s="805"/>
      <c r="D28" s="805"/>
      <c r="E28" s="805"/>
      <c r="F28" s="805"/>
      <c r="G28" s="805"/>
      <c r="H28" s="806"/>
      <c r="I28" s="117">
        <v>0.16</v>
      </c>
    </row>
    <row r="29" spans="1:13" x14ac:dyDescent="0.3">
      <c r="A29" s="116" t="s">
        <v>145</v>
      </c>
      <c r="B29" s="808" t="s">
        <v>146</v>
      </c>
      <c r="C29" s="805"/>
      <c r="D29" s="805"/>
      <c r="E29" s="805"/>
      <c r="F29" s="805"/>
      <c r="G29" s="805"/>
      <c r="H29" s="806"/>
      <c r="I29" s="117">
        <v>0.03</v>
      </c>
    </row>
    <row r="30" spans="1:13" x14ac:dyDescent="0.3">
      <c r="A30" s="116" t="s">
        <v>147</v>
      </c>
      <c r="B30" s="808" t="s">
        <v>148</v>
      </c>
      <c r="C30" s="805"/>
      <c r="D30" s="805"/>
      <c r="E30" s="805"/>
      <c r="F30" s="805"/>
      <c r="G30" s="805"/>
      <c r="H30" s="806"/>
      <c r="I30" s="117">
        <v>0.04</v>
      </c>
    </row>
    <row r="31" spans="1:13" x14ac:dyDescent="0.3">
      <c r="A31" s="116" t="s">
        <v>149</v>
      </c>
      <c r="B31" s="808" t="s">
        <v>150</v>
      </c>
      <c r="C31" s="805"/>
      <c r="D31" s="805"/>
      <c r="E31" s="805"/>
      <c r="F31" s="805"/>
      <c r="G31" s="805"/>
      <c r="H31" s="806"/>
      <c r="I31" s="117">
        <v>0.05</v>
      </c>
    </row>
    <row r="32" spans="1:13" x14ac:dyDescent="0.3">
      <c r="A32" s="116" t="s">
        <v>151</v>
      </c>
      <c r="B32" s="808" t="s">
        <v>152</v>
      </c>
      <c r="C32" s="805"/>
      <c r="D32" s="805"/>
      <c r="E32" s="805"/>
      <c r="F32" s="805"/>
      <c r="G32" s="805"/>
      <c r="H32" s="806"/>
      <c r="I32" s="117">
        <v>0.04</v>
      </c>
    </row>
    <row r="33" spans="1:13" x14ac:dyDescent="0.3">
      <c r="A33" s="116" t="s">
        <v>153</v>
      </c>
      <c r="B33" s="808" t="s">
        <v>154</v>
      </c>
      <c r="C33" s="805"/>
      <c r="D33" s="805"/>
      <c r="E33" s="805"/>
      <c r="F33" s="805"/>
      <c r="G33" s="805"/>
      <c r="H33" s="806"/>
      <c r="I33" s="117">
        <v>0.04</v>
      </c>
    </row>
    <row r="34" spans="1:13" x14ac:dyDescent="0.3">
      <c r="A34" s="116" t="s">
        <v>155</v>
      </c>
      <c r="B34" s="808" t="s">
        <v>156</v>
      </c>
      <c r="C34" s="805"/>
      <c r="D34" s="805"/>
      <c r="E34" s="805"/>
      <c r="F34" s="805"/>
      <c r="G34" s="805"/>
      <c r="H34" s="806"/>
      <c r="I34" s="117">
        <v>0.02</v>
      </c>
    </row>
    <row r="35" spans="1:13" x14ac:dyDescent="0.3">
      <c r="A35" s="116" t="s">
        <v>157</v>
      </c>
      <c r="B35" s="808" t="s">
        <v>158</v>
      </c>
      <c r="C35" s="805"/>
      <c r="D35" s="805"/>
      <c r="E35" s="805"/>
      <c r="F35" s="805"/>
      <c r="G35" s="805"/>
      <c r="H35" s="806"/>
      <c r="I35" s="117">
        <v>0.02</v>
      </c>
    </row>
    <row r="36" spans="1:13" x14ac:dyDescent="0.3">
      <c r="A36" s="116" t="s">
        <v>159</v>
      </c>
      <c r="B36" s="808" t="s">
        <v>160</v>
      </c>
      <c r="C36" s="805"/>
      <c r="D36" s="805"/>
      <c r="E36" s="805"/>
      <c r="F36" s="805"/>
      <c r="G36" s="805"/>
      <c r="H36" s="806"/>
      <c r="I36" s="117">
        <v>2.5000000000000001E-2</v>
      </c>
    </row>
    <row r="37" spans="1:13" x14ac:dyDescent="0.3">
      <c r="A37" s="116" t="s">
        <v>161</v>
      </c>
      <c r="B37" s="808" t="s">
        <v>162</v>
      </c>
      <c r="C37" s="805"/>
      <c r="D37" s="805"/>
      <c r="E37" s="805"/>
      <c r="F37" s="805"/>
      <c r="G37" s="805"/>
      <c r="H37" s="806"/>
      <c r="I37" s="117">
        <v>0.03</v>
      </c>
    </row>
    <row r="38" spans="1:13" x14ac:dyDescent="0.3">
      <c r="A38" s="116">
        <v>3.12</v>
      </c>
      <c r="B38" s="808" t="s">
        <v>163</v>
      </c>
      <c r="C38" s="805"/>
      <c r="D38" s="805"/>
      <c r="E38" s="805"/>
      <c r="F38" s="805"/>
      <c r="G38" s="805"/>
      <c r="H38" s="806"/>
      <c r="I38" s="117">
        <v>1.4999999999999999E-2</v>
      </c>
    </row>
    <row r="39" spans="1:13" x14ac:dyDescent="0.3">
      <c r="A39" s="116"/>
      <c r="B39" s="808" t="s">
        <v>164</v>
      </c>
      <c r="C39" s="805"/>
      <c r="D39" s="805"/>
      <c r="E39" s="805"/>
      <c r="F39" s="805"/>
      <c r="G39" s="805"/>
      <c r="H39" s="806"/>
      <c r="I39" s="117">
        <v>1.4999999999999999E-2</v>
      </c>
    </row>
    <row r="40" spans="1:13" x14ac:dyDescent="0.3">
      <c r="A40" s="104"/>
      <c r="B40" s="105"/>
      <c r="C40" s="123"/>
      <c r="D40" s="123"/>
      <c r="E40" s="123"/>
      <c r="F40" s="804" t="s">
        <v>58</v>
      </c>
      <c r="G40" s="805"/>
      <c r="H40" s="806"/>
      <c r="I40" s="124">
        <f>SUM(I27:I39)</f>
        <v>0.5</v>
      </c>
    </row>
    <row r="41" spans="1:13" x14ac:dyDescent="0.3">
      <c r="A41" s="126"/>
      <c r="B41" s="123"/>
      <c r="C41" s="123"/>
      <c r="D41" s="123"/>
      <c r="E41" s="123"/>
      <c r="F41" s="127"/>
      <c r="G41" s="123"/>
      <c r="H41" s="128"/>
      <c r="I41" s="129"/>
    </row>
    <row r="42" spans="1:13" x14ac:dyDescent="0.3">
      <c r="A42" s="110" t="s">
        <v>63</v>
      </c>
      <c r="B42" s="807" t="s">
        <v>64</v>
      </c>
      <c r="C42" s="805"/>
      <c r="D42" s="805"/>
      <c r="E42" s="805"/>
      <c r="F42" s="805"/>
      <c r="G42" s="805"/>
      <c r="H42" s="805"/>
      <c r="I42" s="805"/>
    </row>
    <row r="43" spans="1:13" x14ac:dyDescent="0.3">
      <c r="A43" s="104"/>
      <c r="B43" s="105"/>
      <c r="C43" s="123"/>
      <c r="D43" s="123"/>
      <c r="E43" s="123"/>
      <c r="F43" s="127"/>
      <c r="G43" s="123"/>
      <c r="H43" s="128"/>
      <c r="I43" s="129"/>
    </row>
    <row r="44" spans="1:13" x14ac:dyDescent="0.3">
      <c r="A44" s="116">
        <v>4.0999999999999996</v>
      </c>
      <c r="B44" s="801" t="s">
        <v>165</v>
      </c>
      <c r="C44" s="802"/>
      <c r="D44" s="802"/>
      <c r="E44" s="802"/>
      <c r="F44" s="802"/>
      <c r="G44" s="802"/>
      <c r="H44" s="803"/>
      <c r="I44" s="117">
        <v>5.3E-3</v>
      </c>
      <c r="J44" s="125">
        <f>20%*10%*12</f>
        <v>0.24000000000000005</v>
      </c>
    </row>
    <row r="45" spans="1:13" x14ac:dyDescent="0.3">
      <c r="A45" s="116">
        <v>4.2</v>
      </c>
      <c r="B45" s="801" t="s">
        <v>166</v>
      </c>
      <c r="C45" s="802"/>
      <c r="D45" s="802"/>
      <c r="E45" s="802"/>
      <c r="F45" s="802"/>
      <c r="G45" s="802"/>
      <c r="H45" s="803"/>
      <c r="I45" s="117">
        <v>9.9000000000000008E-3</v>
      </c>
    </row>
    <row r="46" spans="1:13" x14ac:dyDescent="0.3">
      <c r="A46" s="116">
        <v>4.3</v>
      </c>
      <c r="B46" s="801" t="s">
        <v>167</v>
      </c>
      <c r="C46" s="802"/>
      <c r="D46" s="802"/>
      <c r="E46" s="802"/>
      <c r="F46" s="802"/>
      <c r="G46" s="802"/>
      <c r="H46" s="803"/>
      <c r="I46" s="117">
        <v>2.6499999999999999E-2</v>
      </c>
    </row>
    <row r="47" spans="1:13" x14ac:dyDescent="0.3">
      <c r="A47" s="116">
        <v>4.4000000000000004</v>
      </c>
      <c r="B47" s="801" t="s">
        <v>168</v>
      </c>
      <c r="C47" s="802"/>
      <c r="D47" s="802"/>
      <c r="E47" s="802"/>
      <c r="F47" s="802"/>
      <c r="G47" s="802"/>
      <c r="H47" s="803"/>
      <c r="I47" s="117">
        <f>25%*0.11</f>
        <v>2.75E-2</v>
      </c>
      <c r="J47" s="130" t="s">
        <v>65</v>
      </c>
      <c r="M47" s="101" t="s">
        <v>49</v>
      </c>
    </row>
    <row r="48" spans="1:13" x14ac:dyDescent="0.3">
      <c r="A48" s="116">
        <v>4.5</v>
      </c>
      <c r="B48" s="131" t="s">
        <v>169</v>
      </c>
      <c r="C48" s="132"/>
      <c r="D48" s="132"/>
      <c r="E48" s="132"/>
      <c r="F48" s="132"/>
      <c r="G48" s="132"/>
      <c r="H48" s="133"/>
      <c r="I48" s="117">
        <f>0.09*0.11</f>
        <v>9.8999999999999991E-3</v>
      </c>
      <c r="J48" s="130"/>
    </row>
    <row r="49" spans="1:13" x14ac:dyDescent="0.3">
      <c r="A49" s="116">
        <v>4.5999999999999996</v>
      </c>
      <c r="B49" s="801" t="s">
        <v>170</v>
      </c>
      <c r="C49" s="802"/>
      <c r="D49" s="802"/>
      <c r="E49" s="802"/>
      <c r="F49" s="802"/>
      <c r="G49" s="802"/>
      <c r="H49" s="803"/>
      <c r="I49" s="117">
        <v>1.0999999999999999E-2</v>
      </c>
      <c r="J49" s="101" t="s">
        <v>66</v>
      </c>
    </row>
    <row r="50" spans="1:13" x14ac:dyDescent="0.3">
      <c r="A50" s="116">
        <v>4.7</v>
      </c>
      <c r="B50" s="131" t="s">
        <v>171</v>
      </c>
      <c r="C50" s="132"/>
      <c r="D50" s="132"/>
      <c r="E50" s="132"/>
      <c r="F50" s="132"/>
      <c r="G50" s="132"/>
      <c r="H50" s="133"/>
      <c r="I50" s="134">
        <v>1.6218426613614001E-2</v>
      </c>
    </row>
    <row r="51" spans="1:13" x14ac:dyDescent="0.3">
      <c r="A51" s="104"/>
      <c r="B51" s="105"/>
      <c r="C51" s="123"/>
      <c r="D51" s="123"/>
      <c r="E51" s="123"/>
      <c r="F51" s="804" t="s">
        <v>58</v>
      </c>
      <c r="G51" s="805"/>
      <c r="H51" s="806"/>
      <c r="I51" s="124">
        <f>SUM(I44:I50)</f>
        <v>0.106318426613614</v>
      </c>
    </row>
    <row r="52" spans="1:13" x14ac:dyDescent="0.3">
      <c r="A52" s="110">
        <v>5</v>
      </c>
      <c r="B52" s="807" t="s">
        <v>172</v>
      </c>
      <c r="C52" s="805"/>
      <c r="D52" s="805"/>
      <c r="E52" s="805"/>
      <c r="F52" s="805"/>
      <c r="G52" s="805"/>
      <c r="H52" s="805"/>
      <c r="I52" s="805"/>
    </row>
    <row r="53" spans="1:13" x14ac:dyDescent="0.3">
      <c r="A53" s="104"/>
      <c r="B53" s="105"/>
      <c r="C53" s="123"/>
      <c r="D53" s="123"/>
      <c r="E53" s="123"/>
      <c r="F53" s="127"/>
      <c r="G53" s="123"/>
      <c r="H53" s="128"/>
      <c r="I53" s="129"/>
    </row>
    <row r="54" spans="1:13" x14ac:dyDescent="0.3">
      <c r="A54" s="116">
        <v>5.0999999999999996</v>
      </c>
      <c r="B54" s="801" t="s">
        <v>173</v>
      </c>
      <c r="C54" s="802"/>
      <c r="D54" s="802"/>
      <c r="E54" s="802"/>
      <c r="F54" s="802"/>
      <c r="G54" s="802"/>
      <c r="H54" s="803"/>
      <c r="I54" s="135">
        <v>7.0000000000000007E-2</v>
      </c>
      <c r="J54" s="125">
        <f>20%*10%*12</f>
        <v>0.24000000000000005</v>
      </c>
    </row>
    <row r="55" spans="1:13" x14ac:dyDescent="0.3">
      <c r="A55" s="136"/>
      <c r="B55" s="137"/>
      <c r="C55" s="123"/>
      <c r="D55" s="123"/>
      <c r="E55" s="123"/>
      <c r="F55" s="127"/>
      <c r="G55" s="123" t="s">
        <v>174</v>
      </c>
      <c r="H55" s="128"/>
      <c r="I55" s="138">
        <f>ROUND(I51+I40+I24+I17+I54,2)</f>
        <v>2.29</v>
      </c>
    </row>
    <row r="56" spans="1:13" x14ac:dyDescent="0.3">
      <c r="A56" s="104"/>
      <c r="B56" s="105"/>
      <c r="C56" s="123"/>
      <c r="D56" s="123"/>
      <c r="E56" s="123"/>
      <c r="F56" s="127"/>
      <c r="G56" s="123"/>
      <c r="H56" s="128"/>
      <c r="I56" s="129"/>
    </row>
    <row r="57" spans="1:13" x14ac:dyDescent="0.3">
      <c r="A57" s="104"/>
      <c r="B57" s="105"/>
      <c r="C57" s="123"/>
      <c r="D57" s="123"/>
      <c r="E57" s="123"/>
      <c r="F57" s="127"/>
      <c r="G57" s="123"/>
      <c r="H57" s="128"/>
      <c r="I57" s="129"/>
    </row>
    <row r="58" spans="1:13" x14ac:dyDescent="0.3">
      <c r="A58" s="110" t="s">
        <v>175</v>
      </c>
      <c r="B58" s="809" t="s">
        <v>176</v>
      </c>
      <c r="C58" s="805"/>
      <c r="D58" s="805"/>
      <c r="E58" s="805"/>
      <c r="F58" s="804" t="s">
        <v>177</v>
      </c>
      <c r="G58" s="805"/>
      <c r="H58" s="806"/>
      <c r="I58" s="139">
        <v>0.11</v>
      </c>
    </row>
    <row r="59" spans="1:13" x14ac:dyDescent="0.3">
      <c r="A59" s="126"/>
      <c r="B59" s="123"/>
      <c r="C59" s="123"/>
      <c r="D59" s="123"/>
      <c r="E59" s="123"/>
      <c r="F59" s="804" t="s">
        <v>177</v>
      </c>
      <c r="G59" s="805"/>
      <c r="H59" s="806"/>
      <c r="I59" s="140">
        <f>I55+I58</f>
        <v>2.4</v>
      </c>
      <c r="M59" s="101" t="s">
        <v>49</v>
      </c>
    </row>
    <row r="60" spans="1:13" x14ac:dyDescent="0.3">
      <c r="A60" s="141"/>
      <c r="B60" s="141"/>
      <c r="C60" s="141"/>
      <c r="D60" s="141"/>
      <c r="E60" s="141"/>
      <c r="F60" s="141"/>
      <c r="G60" s="141"/>
      <c r="H60" s="141"/>
      <c r="I60" s="142"/>
      <c r="M60" s="122" t="s">
        <v>49</v>
      </c>
    </row>
  </sheetData>
  <mergeCells count="46">
    <mergeCell ref="B44:H44"/>
    <mergeCell ref="B54:H54"/>
    <mergeCell ref="B58:E58"/>
    <mergeCell ref="F58:H58"/>
    <mergeCell ref="F59:H59"/>
    <mergeCell ref="B45:H45"/>
    <mergeCell ref="B46:H46"/>
    <mergeCell ref="B47:H47"/>
    <mergeCell ref="B49:H49"/>
    <mergeCell ref="F51:H51"/>
    <mergeCell ref="B52:I52"/>
    <mergeCell ref="B37:H37"/>
    <mergeCell ref="B38:H38"/>
    <mergeCell ref="B39:H39"/>
    <mergeCell ref="F40:H40"/>
    <mergeCell ref="B42:I42"/>
    <mergeCell ref="B32:H32"/>
    <mergeCell ref="B33:H33"/>
    <mergeCell ref="B34:H34"/>
    <mergeCell ref="B35:H35"/>
    <mergeCell ref="B36:H36"/>
    <mergeCell ref="B27:H27"/>
    <mergeCell ref="B28:H28"/>
    <mergeCell ref="B29:H29"/>
    <mergeCell ref="B30:H30"/>
    <mergeCell ref="B31:H31"/>
    <mergeCell ref="B21:H21"/>
    <mergeCell ref="B22:H22"/>
    <mergeCell ref="B23:H23"/>
    <mergeCell ref="F24:H24"/>
    <mergeCell ref="B26:I26"/>
    <mergeCell ref="B14:H14"/>
    <mergeCell ref="B15:H15"/>
    <mergeCell ref="B16:H16"/>
    <mergeCell ref="F17:H17"/>
    <mergeCell ref="B19:I19"/>
    <mergeCell ref="B9:D9"/>
    <mergeCell ref="B10:D10"/>
    <mergeCell ref="B11:H11"/>
    <mergeCell ref="B12:H12"/>
    <mergeCell ref="B13:H13"/>
    <mergeCell ref="A2:H2"/>
    <mergeCell ref="A3:H3"/>
    <mergeCell ref="B5:I5"/>
    <mergeCell ref="B7:H7"/>
    <mergeCell ref="B8:D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7"/>
  <sheetViews>
    <sheetView workbookViewId="0">
      <selection activeCell="G20" sqref="G20"/>
    </sheetView>
  </sheetViews>
  <sheetFormatPr baseColWidth="10" defaultRowHeight="15" x14ac:dyDescent="0.25"/>
  <cols>
    <col min="1" max="8" width="11.42578125" style="7"/>
    <col min="9" max="9" width="14.85546875" style="42" customWidth="1"/>
    <col min="10" max="11" width="0" style="7" hidden="1" customWidth="1"/>
    <col min="12" max="12" width="6.140625" style="7" hidden="1" customWidth="1"/>
    <col min="13" max="13" width="16" style="7" bestFit="1" customWidth="1"/>
    <col min="14" max="16384" width="11.42578125" style="7"/>
  </cols>
  <sheetData>
    <row r="1" spans="1:9" ht="18" x14ac:dyDescent="0.25">
      <c r="A1" s="810"/>
      <c r="B1" s="810"/>
      <c r="C1" s="810"/>
      <c r="D1" s="810"/>
      <c r="E1" s="810"/>
      <c r="F1" s="810"/>
      <c r="G1" s="810"/>
      <c r="H1" s="810"/>
      <c r="I1" s="810"/>
    </row>
    <row r="2" spans="1:9" ht="18" x14ac:dyDescent="0.25">
      <c r="A2" s="811" t="s">
        <v>74</v>
      </c>
      <c r="B2" s="810"/>
      <c r="C2" s="810"/>
      <c r="D2" s="810"/>
      <c r="E2" s="810"/>
      <c r="F2" s="810"/>
      <c r="G2" s="810"/>
      <c r="H2" s="810"/>
      <c r="I2" s="810"/>
    </row>
    <row r="3" spans="1:9" ht="18" x14ac:dyDescent="0.25">
      <c r="A3" s="816" t="s">
        <v>54</v>
      </c>
      <c r="B3" s="817"/>
      <c r="C3" s="817"/>
      <c r="D3" s="817"/>
      <c r="E3" s="817"/>
      <c r="F3" s="817"/>
      <c r="G3" s="817"/>
      <c r="H3" s="817"/>
      <c r="I3" s="817"/>
    </row>
    <row r="4" spans="1:9" x14ac:dyDescent="0.25">
      <c r="A4" s="812"/>
      <c r="B4" s="813"/>
      <c r="C4" s="813"/>
      <c r="D4" s="813"/>
      <c r="E4" s="813"/>
      <c r="F4" s="813"/>
      <c r="G4" s="813"/>
      <c r="H4" s="813"/>
      <c r="I4" s="8"/>
    </row>
    <row r="5" spans="1:9" ht="15.75" x14ac:dyDescent="0.25">
      <c r="A5" s="9"/>
      <c r="B5" s="10"/>
      <c r="C5" s="11" t="s">
        <v>28</v>
      </c>
      <c r="D5" s="12"/>
      <c r="E5" s="12"/>
      <c r="F5" s="12"/>
      <c r="G5" s="12"/>
      <c r="H5" s="13"/>
      <c r="I5" s="14" t="s">
        <v>55</v>
      </c>
    </row>
    <row r="6" spans="1:9" ht="15.75" x14ac:dyDescent="0.25">
      <c r="A6" s="15" t="s">
        <v>56</v>
      </c>
      <c r="B6" s="814" t="s">
        <v>57</v>
      </c>
      <c r="C6" s="815"/>
      <c r="D6" s="815"/>
      <c r="E6" s="815"/>
      <c r="F6" s="815"/>
      <c r="G6" s="815"/>
      <c r="H6" s="815"/>
      <c r="I6" s="815"/>
    </row>
    <row r="7" spans="1:9" ht="15.75" x14ac:dyDescent="0.25">
      <c r="A7" s="9"/>
      <c r="B7" s="16"/>
      <c r="C7" s="17"/>
      <c r="D7" s="17"/>
      <c r="E7" s="17"/>
      <c r="F7" s="18"/>
      <c r="G7" s="17"/>
      <c r="H7" s="19"/>
      <c r="I7" s="20"/>
    </row>
    <row r="8" spans="1:9" ht="15.75" x14ac:dyDescent="0.25">
      <c r="A8" s="21"/>
      <c r="B8" s="818"/>
      <c r="C8" s="819"/>
      <c r="D8" s="819"/>
      <c r="E8" s="819"/>
      <c r="F8" s="819"/>
      <c r="G8" s="819"/>
      <c r="H8" s="820"/>
      <c r="I8" s="22"/>
    </row>
    <row r="9" spans="1:9" ht="15.75" x14ac:dyDescent="0.25">
      <c r="A9" s="21"/>
      <c r="B9" s="818"/>
      <c r="C9" s="819"/>
      <c r="D9" s="819"/>
      <c r="E9" s="23"/>
      <c r="F9" s="24"/>
      <c r="G9" s="25"/>
      <c r="H9" s="26"/>
      <c r="I9" s="22"/>
    </row>
    <row r="10" spans="1:9" ht="15.75" x14ac:dyDescent="0.25">
      <c r="A10" s="21"/>
      <c r="B10" s="818"/>
      <c r="C10" s="819"/>
      <c r="D10" s="819"/>
      <c r="E10" s="23"/>
      <c r="F10" s="24"/>
      <c r="G10" s="25"/>
      <c r="H10" s="26"/>
      <c r="I10" s="22"/>
    </row>
    <row r="11" spans="1:9" ht="15.75" x14ac:dyDescent="0.25">
      <c r="A11" s="21"/>
      <c r="B11" s="818"/>
      <c r="C11" s="819"/>
      <c r="D11" s="819"/>
      <c r="E11" s="23"/>
      <c r="F11" s="24"/>
      <c r="G11" s="25"/>
      <c r="H11" s="26"/>
      <c r="I11" s="22"/>
    </row>
    <row r="12" spans="1:9" ht="15.75" x14ac:dyDescent="0.25">
      <c r="A12" s="21"/>
      <c r="B12" s="818"/>
      <c r="C12" s="819"/>
      <c r="D12" s="819"/>
      <c r="E12" s="819"/>
      <c r="F12" s="819"/>
      <c r="G12" s="819"/>
      <c r="H12" s="820"/>
      <c r="I12" s="22"/>
    </row>
    <row r="13" spans="1:9" ht="15.75" x14ac:dyDescent="0.25">
      <c r="A13" s="21"/>
      <c r="B13" s="818"/>
      <c r="C13" s="819"/>
      <c r="D13" s="819"/>
      <c r="E13" s="819"/>
      <c r="F13" s="819"/>
      <c r="G13" s="819"/>
      <c r="H13" s="820"/>
      <c r="I13" s="22"/>
    </row>
    <row r="14" spans="1:9" ht="15.75" x14ac:dyDescent="0.25">
      <c r="A14" s="21"/>
      <c r="B14" s="818"/>
      <c r="C14" s="819"/>
      <c r="D14" s="819"/>
      <c r="E14" s="819"/>
      <c r="F14" s="819"/>
      <c r="G14" s="819"/>
      <c r="H14" s="820"/>
      <c r="I14" s="22"/>
    </row>
    <row r="15" spans="1:9" ht="15.75" x14ac:dyDescent="0.25">
      <c r="A15" s="21"/>
      <c r="B15" s="27"/>
      <c r="C15" s="28"/>
      <c r="D15" s="28"/>
      <c r="E15" s="28"/>
      <c r="F15" s="28"/>
      <c r="G15" s="28"/>
      <c r="H15" s="29"/>
      <c r="I15" s="22"/>
    </row>
    <row r="16" spans="1:9" ht="15.75" x14ac:dyDescent="0.25">
      <c r="A16" s="21"/>
      <c r="B16" s="27"/>
      <c r="C16" s="28"/>
      <c r="D16" s="28"/>
      <c r="E16" s="28"/>
      <c r="F16" s="28"/>
      <c r="G16" s="28"/>
      <c r="H16" s="29"/>
      <c r="I16" s="22"/>
    </row>
    <row r="17" spans="1:12" ht="15.75" x14ac:dyDescent="0.25">
      <c r="A17" s="21"/>
      <c r="B17" s="818"/>
      <c r="C17" s="819"/>
      <c r="D17" s="819"/>
      <c r="E17" s="819"/>
      <c r="F17" s="819"/>
      <c r="G17" s="819"/>
      <c r="H17" s="820"/>
      <c r="I17" s="22"/>
      <c r="L17" s="30"/>
    </row>
    <row r="18" spans="1:12" ht="15.75" x14ac:dyDescent="0.25">
      <c r="A18" s="21"/>
      <c r="B18" s="818"/>
      <c r="C18" s="819"/>
      <c r="D18" s="819"/>
      <c r="E18" s="819"/>
      <c r="F18" s="819"/>
      <c r="G18" s="819"/>
      <c r="H18" s="820"/>
      <c r="I18" s="22"/>
    </row>
    <row r="19" spans="1:12" ht="15.75" x14ac:dyDescent="0.25">
      <c r="A19" s="9"/>
      <c r="B19" s="10"/>
      <c r="C19" s="25"/>
      <c r="D19" s="25"/>
      <c r="E19" s="25"/>
      <c r="F19" s="821" t="s">
        <v>58</v>
      </c>
      <c r="G19" s="819"/>
      <c r="H19" s="820"/>
      <c r="I19" s="31"/>
      <c r="K19" s="32"/>
    </row>
    <row r="20" spans="1:12" ht="15.75" x14ac:dyDescent="0.25">
      <c r="A20" s="33"/>
      <c r="B20" s="25"/>
      <c r="C20" s="25"/>
      <c r="D20" s="25"/>
      <c r="E20" s="25"/>
      <c r="F20" s="34"/>
      <c r="G20" s="25"/>
      <c r="H20" s="23"/>
      <c r="I20" s="26"/>
    </row>
    <row r="21" spans="1:12" ht="15.75" x14ac:dyDescent="0.25">
      <c r="A21" s="15" t="s">
        <v>59</v>
      </c>
      <c r="B21" s="822" t="s">
        <v>60</v>
      </c>
      <c r="C21" s="819"/>
      <c r="D21" s="819"/>
      <c r="E21" s="819"/>
      <c r="F21" s="819"/>
      <c r="G21" s="819"/>
      <c r="H21" s="819"/>
      <c r="I21" s="819"/>
    </row>
    <row r="22" spans="1:12" ht="15.75" x14ac:dyDescent="0.25">
      <c r="A22" s="9"/>
      <c r="B22" s="10"/>
      <c r="C22" s="25"/>
      <c r="D22" s="25"/>
      <c r="E22" s="25"/>
      <c r="F22" s="34"/>
      <c r="G22" s="25"/>
      <c r="H22" s="23"/>
      <c r="I22" s="26"/>
    </row>
    <row r="23" spans="1:12" ht="15.75" x14ac:dyDescent="0.25">
      <c r="A23" s="21"/>
      <c r="B23" s="818"/>
      <c r="C23" s="819"/>
      <c r="D23" s="819"/>
      <c r="E23" s="819"/>
      <c r="F23" s="819"/>
      <c r="G23" s="819"/>
      <c r="H23" s="820"/>
      <c r="I23" s="22"/>
    </row>
    <row r="24" spans="1:12" ht="15.75" x14ac:dyDescent="0.25">
      <c r="A24" s="21"/>
      <c r="B24" s="818"/>
      <c r="C24" s="819"/>
      <c r="D24" s="819"/>
      <c r="E24" s="819"/>
      <c r="F24" s="819"/>
      <c r="G24" s="819"/>
      <c r="H24" s="820"/>
      <c r="I24" s="22"/>
    </row>
    <row r="25" spans="1:12" ht="15.75" x14ac:dyDescent="0.25">
      <c r="A25" s="21"/>
      <c r="B25" s="818"/>
      <c r="C25" s="819"/>
      <c r="D25" s="819"/>
      <c r="E25" s="819"/>
      <c r="F25" s="819"/>
      <c r="G25" s="819"/>
      <c r="H25" s="820"/>
      <c r="I25" s="22"/>
    </row>
    <row r="26" spans="1:12" ht="15.75" x14ac:dyDescent="0.25">
      <c r="A26" s="9"/>
      <c r="B26" s="10"/>
      <c r="C26" s="25"/>
      <c r="D26" s="25"/>
      <c r="E26" s="25"/>
      <c r="F26" s="821" t="s">
        <v>58</v>
      </c>
      <c r="G26" s="819"/>
      <c r="H26" s="820"/>
      <c r="I26" s="31"/>
    </row>
    <row r="27" spans="1:12" ht="15.75" x14ac:dyDescent="0.25">
      <c r="A27" s="33"/>
      <c r="B27" s="25"/>
      <c r="C27" s="25"/>
      <c r="D27" s="25"/>
      <c r="E27" s="25"/>
      <c r="F27" s="34"/>
      <c r="G27" s="25"/>
      <c r="H27" s="23"/>
      <c r="I27" s="26"/>
    </row>
    <row r="28" spans="1:12" ht="15.75" x14ac:dyDescent="0.25">
      <c r="A28" s="15" t="s">
        <v>61</v>
      </c>
      <c r="B28" s="822" t="s">
        <v>62</v>
      </c>
      <c r="C28" s="819"/>
      <c r="D28" s="819"/>
      <c r="E28" s="819"/>
      <c r="F28" s="819"/>
      <c r="G28" s="819"/>
      <c r="H28" s="819"/>
      <c r="I28" s="819"/>
    </row>
    <row r="29" spans="1:12" ht="15.75" x14ac:dyDescent="0.25">
      <c r="A29" s="21"/>
      <c r="B29" s="818"/>
      <c r="C29" s="819"/>
      <c r="D29" s="819"/>
      <c r="E29" s="819"/>
      <c r="F29" s="819"/>
      <c r="G29" s="819"/>
      <c r="H29" s="820"/>
      <c r="I29" s="22"/>
    </row>
    <row r="30" spans="1:12" ht="15.75" x14ac:dyDescent="0.25">
      <c r="A30" s="21"/>
      <c r="B30" s="818"/>
      <c r="C30" s="819"/>
      <c r="D30" s="819"/>
      <c r="E30" s="819"/>
      <c r="F30" s="819"/>
      <c r="G30" s="819"/>
      <c r="H30" s="820"/>
      <c r="I30" s="22"/>
    </row>
    <row r="31" spans="1:12" ht="15.75" x14ac:dyDescent="0.25">
      <c r="A31" s="21"/>
      <c r="B31" s="818"/>
      <c r="C31" s="819"/>
      <c r="D31" s="819"/>
      <c r="E31" s="819"/>
      <c r="F31" s="819"/>
      <c r="G31" s="819"/>
      <c r="H31" s="820"/>
      <c r="I31" s="22"/>
    </row>
    <row r="32" spans="1:12" ht="15.75" x14ac:dyDescent="0.25">
      <c r="A32" s="21"/>
      <c r="B32" s="818"/>
      <c r="C32" s="819"/>
      <c r="D32" s="819"/>
      <c r="E32" s="819"/>
      <c r="F32" s="819"/>
      <c r="G32" s="819"/>
      <c r="H32" s="820"/>
      <c r="I32" s="22"/>
    </row>
    <row r="33" spans="1:10" ht="15.75" x14ac:dyDescent="0.25">
      <c r="A33" s="21"/>
      <c r="B33" s="818"/>
      <c r="C33" s="819"/>
      <c r="D33" s="819"/>
      <c r="E33" s="819"/>
      <c r="F33" s="819"/>
      <c r="G33" s="819"/>
      <c r="H33" s="820"/>
      <c r="I33" s="22"/>
    </row>
    <row r="34" spans="1:10" ht="15.75" x14ac:dyDescent="0.25">
      <c r="A34" s="21"/>
      <c r="B34" s="818"/>
      <c r="C34" s="819"/>
      <c r="D34" s="819"/>
      <c r="E34" s="819"/>
      <c r="F34" s="819"/>
      <c r="G34" s="819"/>
      <c r="H34" s="820"/>
      <c r="I34" s="22"/>
    </row>
    <row r="35" spans="1:10" ht="15.75" x14ac:dyDescent="0.25">
      <c r="A35" s="21"/>
      <c r="B35" s="818"/>
      <c r="C35" s="819"/>
      <c r="D35" s="819"/>
      <c r="E35" s="819"/>
      <c r="F35" s="819"/>
      <c r="G35" s="819"/>
      <c r="H35" s="820"/>
      <c r="I35" s="22"/>
    </row>
    <row r="36" spans="1:10" ht="15.75" x14ac:dyDescent="0.25">
      <c r="A36" s="21"/>
      <c r="B36" s="818"/>
      <c r="C36" s="819"/>
      <c r="D36" s="819"/>
      <c r="E36" s="819"/>
      <c r="F36" s="819"/>
      <c r="G36" s="819"/>
      <c r="H36" s="820"/>
      <c r="I36" s="22"/>
    </row>
    <row r="37" spans="1:10" ht="15.75" x14ac:dyDescent="0.25">
      <c r="A37" s="21"/>
      <c r="B37" s="818"/>
      <c r="C37" s="819"/>
      <c r="D37" s="819"/>
      <c r="E37" s="819"/>
      <c r="F37" s="819"/>
      <c r="G37" s="819"/>
      <c r="H37" s="820"/>
      <c r="I37" s="22"/>
    </row>
    <row r="38" spans="1:10" ht="15.75" x14ac:dyDescent="0.25">
      <c r="A38" s="21"/>
      <c r="B38" s="818"/>
      <c r="C38" s="819"/>
      <c r="D38" s="819"/>
      <c r="E38" s="819"/>
      <c r="F38" s="819"/>
      <c r="G38" s="819"/>
      <c r="H38" s="820"/>
      <c r="I38" s="22"/>
    </row>
    <row r="39" spans="1:10" ht="15.75" x14ac:dyDescent="0.25">
      <c r="A39" s="21"/>
      <c r="B39" s="818"/>
      <c r="C39" s="819"/>
      <c r="D39" s="819"/>
      <c r="E39" s="819"/>
      <c r="F39" s="819"/>
      <c r="G39" s="819"/>
      <c r="H39" s="820"/>
      <c r="I39" s="22"/>
    </row>
    <row r="40" spans="1:10" ht="15.75" x14ac:dyDescent="0.25">
      <c r="A40" s="21"/>
      <c r="B40" s="818"/>
      <c r="C40" s="819"/>
      <c r="D40" s="819"/>
      <c r="E40" s="819"/>
      <c r="F40" s="819"/>
      <c r="G40" s="819"/>
      <c r="H40" s="820"/>
      <c r="I40" s="22"/>
    </row>
    <row r="41" spans="1:10" ht="15.75" x14ac:dyDescent="0.25">
      <c r="A41" s="21"/>
      <c r="B41" s="818"/>
      <c r="C41" s="819"/>
      <c r="D41" s="819"/>
      <c r="E41" s="819"/>
      <c r="F41" s="819"/>
      <c r="G41" s="819"/>
      <c r="H41" s="820"/>
      <c r="I41" s="22"/>
    </row>
    <row r="42" spans="1:10" ht="15.75" x14ac:dyDescent="0.25">
      <c r="A42" s="9"/>
      <c r="B42" s="10"/>
      <c r="C42" s="25"/>
      <c r="D42" s="25"/>
      <c r="E42" s="25"/>
      <c r="F42" s="821" t="s">
        <v>58</v>
      </c>
      <c r="G42" s="819"/>
      <c r="H42" s="820"/>
      <c r="I42" s="31"/>
    </row>
    <row r="43" spans="1:10" ht="15.75" x14ac:dyDescent="0.25">
      <c r="A43" s="33"/>
      <c r="B43" s="25"/>
      <c r="C43" s="25"/>
      <c r="D43" s="25"/>
      <c r="E43" s="25"/>
      <c r="F43" s="34"/>
      <c r="G43" s="25"/>
      <c r="H43" s="23"/>
      <c r="I43" s="26"/>
    </row>
    <row r="44" spans="1:10" ht="15.75" x14ac:dyDescent="0.25">
      <c r="A44" s="15" t="s">
        <v>63</v>
      </c>
      <c r="B44" s="822" t="s">
        <v>64</v>
      </c>
      <c r="C44" s="819"/>
      <c r="D44" s="819"/>
      <c r="E44" s="819"/>
      <c r="F44" s="819"/>
      <c r="G44" s="819"/>
      <c r="H44" s="819"/>
      <c r="I44" s="819"/>
    </row>
    <row r="45" spans="1:10" ht="15.75" x14ac:dyDescent="0.25">
      <c r="A45" s="9"/>
      <c r="B45" s="10"/>
      <c r="C45" s="25"/>
      <c r="D45" s="25"/>
      <c r="E45" s="25"/>
      <c r="F45" s="34"/>
      <c r="G45" s="25"/>
      <c r="H45" s="23"/>
      <c r="I45" s="26"/>
    </row>
    <row r="46" spans="1:10" ht="15.75" x14ac:dyDescent="0.25">
      <c r="A46" s="21"/>
      <c r="B46" s="818"/>
      <c r="C46" s="819"/>
      <c r="D46" s="819"/>
      <c r="E46" s="819"/>
      <c r="F46" s="819"/>
      <c r="G46" s="819"/>
      <c r="H46" s="820"/>
      <c r="I46" s="22"/>
      <c r="J46" s="32">
        <v>0.24000000000000005</v>
      </c>
    </row>
    <row r="47" spans="1:10" ht="15.75" x14ac:dyDescent="0.25">
      <c r="A47" s="21"/>
      <c r="B47" s="818"/>
      <c r="C47" s="819"/>
      <c r="D47" s="819"/>
      <c r="E47" s="819"/>
      <c r="F47" s="819"/>
      <c r="G47" s="819"/>
      <c r="H47" s="820"/>
      <c r="I47" s="22"/>
    </row>
    <row r="48" spans="1:10" ht="15.75" x14ac:dyDescent="0.25">
      <c r="A48" s="21"/>
      <c r="B48" s="818"/>
      <c r="C48" s="819"/>
      <c r="D48" s="819"/>
      <c r="E48" s="819"/>
      <c r="F48" s="819"/>
      <c r="G48" s="819"/>
      <c r="H48" s="820"/>
      <c r="I48" s="22"/>
    </row>
    <row r="49" spans="1:14" ht="15.75" x14ac:dyDescent="0.25">
      <c r="A49" s="21"/>
      <c r="B49" s="818"/>
      <c r="C49" s="823"/>
      <c r="D49" s="823"/>
      <c r="E49" s="823"/>
      <c r="F49" s="823"/>
      <c r="G49" s="823"/>
      <c r="H49" s="824"/>
      <c r="I49" s="22"/>
      <c r="J49" s="35" t="s">
        <v>65</v>
      </c>
      <c r="M49" s="7" t="s">
        <v>49</v>
      </c>
    </row>
    <row r="50" spans="1:14" ht="15.75" x14ac:dyDescent="0.25">
      <c r="A50" s="21"/>
      <c r="B50" s="27"/>
      <c r="C50" s="28"/>
      <c r="D50" s="28"/>
      <c r="E50" s="28"/>
      <c r="F50" s="28"/>
      <c r="G50" s="28"/>
      <c r="H50" s="29"/>
      <c r="I50" s="36"/>
      <c r="J50" s="35"/>
    </row>
    <row r="51" spans="1:14" ht="15.75" x14ac:dyDescent="0.25">
      <c r="A51" s="21"/>
      <c r="B51" s="818"/>
      <c r="C51" s="819"/>
      <c r="D51" s="819"/>
      <c r="E51" s="819"/>
      <c r="F51" s="819"/>
      <c r="G51" s="819"/>
      <c r="H51" s="820"/>
      <c r="I51" s="22"/>
      <c r="J51" s="7" t="s">
        <v>66</v>
      </c>
    </row>
    <row r="52" spans="1:14" ht="15.75" x14ac:dyDescent="0.25">
      <c r="A52" s="21"/>
      <c r="B52" s="27"/>
      <c r="C52" s="28"/>
      <c r="D52" s="28"/>
      <c r="E52" s="28"/>
      <c r="F52" s="28"/>
      <c r="G52" s="28"/>
      <c r="H52" s="29"/>
      <c r="I52" s="22"/>
    </row>
    <row r="53" spans="1:14" ht="15.75" x14ac:dyDescent="0.25">
      <c r="A53" s="9"/>
      <c r="B53" s="10"/>
      <c r="C53" s="25"/>
      <c r="D53" s="25"/>
      <c r="E53" s="25"/>
      <c r="F53" s="821" t="s">
        <v>58</v>
      </c>
      <c r="G53" s="819"/>
      <c r="H53" s="820"/>
      <c r="I53" s="31"/>
    </row>
    <row r="54" spans="1:14" ht="15.75" x14ac:dyDescent="0.25">
      <c r="A54" s="825" t="s">
        <v>67</v>
      </c>
      <c r="B54" s="826"/>
      <c r="C54" s="826"/>
      <c r="D54" s="826"/>
      <c r="E54" s="826"/>
      <c r="F54" s="826"/>
      <c r="G54" s="826"/>
      <c r="H54" s="826"/>
      <c r="I54" s="37"/>
      <c r="N54" s="38"/>
    </row>
    <row r="55" spans="1:14" ht="33" customHeight="1" x14ac:dyDescent="0.25">
      <c r="A55" s="15" t="s">
        <v>68</v>
      </c>
      <c r="B55" s="827" t="s">
        <v>69</v>
      </c>
      <c r="C55" s="819"/>
      <c r="D55" s="819"/>
      <c r="E55" s="819"/>
      <c r="F55" s="821"/>
      <c r="G55" s="819"/>
      <c r="H55" s="820"/>
      <c r="I55" s="31"/>
    </row>
    <row r="56" spans="1:14" ht="15.75" x14ac:dyDescent="0.25">
      <c r="A56" s="33"/>
      <c r="B56" s="828" t="s">
        <v>70</v>
      </c>
      <c r="C56" s="828"/>
      <c r="D56" s="828"/>
      <c r="E56" s="828"/>
      <c r="F56" s="828"/>
      <c r="G56" s="828"/>
      <c r="H56" s="829"/>
      <c r="I56" s="39"/>
      <c r="M56" s="7" t="s">
        <v>49</v>
      </c>
    </row>
    <row r="57" spans="1:14" ht="17.25" x14ac:dyDescent="0.25">
      <c r="A57" s="40"/>
      <c r="B57" s="830" t="s">
        <v>71</v>
      </c>
      <c r="C57" s="830"/>
      <c r="D57" s="830"/>
      <c r="E57" s="830"/>
      <c r="F57" s="830"/>
      <c r="G57" s="830"/>
      <c r="H57" s="830"/>
      <c r="I57" s="41"/>
      <c r="M57" s="30" t="s">
        <v>49</v>
      </c>
    </row>
  </sheetData>
  <mergeCells count="47">
    <mergeCell ref="A54:H54"/>
    <mergeCell ref="B55:E55"/>
    <mergeCell ref="F55:H55"/>
    <mergeCell ref="B56:H56"/>
    <mergeCell ref="B57:H57"/>
    <mergeCell ref="F42:H42"/>
    <mergeCell ref="F53:H53"/>
    <mergeCell ref="B38:H38"/>
    <mergeCell ref="B39:H39"/>
    <mergeCell ref="B40:H40"/>
    <mergeCell ref="B41:H41"/>
    <mergeCell ref="B44:I44"/>
    <mergeCell ref="B46:H46"/>
    <mergeCell ref="B47:H47"/>
    <mergeCell ref="B48:H48"/>
    <mergeCell ref="B49:H49"/>
    <mergeCell ref="B51:H51"/>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B14:H14"/>
    <mergeCell ref="B17:H17"/>
    <mergeCell ref="B18:H18"/>
    <mergeCell ref="F19:H19"/>
    <mergeCell ref="B8:H8"/>
    <mergeCell ref="B9:D9"/>
    <mergeCell ref="B10:D10"/>
    <mergeCell ref="B11:D11"/>
    <mergeCell ref="B12:H12"/>
    <mergeCell ref="B13:H13"/>
    <mergeCell ref="A1:I1"/>
    <mergeCell ref="A2:I2"/>
    <mergeCell ref="A4:H4"/>
    <mergeCell ref="B6:I6"/>
    <mergeCell ref="A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MÓDULO I</vt:lpstr>
      <vt:lpstr>MÓDULO II</vt:lpstr>
      <vt:lpstr>Bioseguridad I</vt:lpstr>
      <vt:lpstr>Bioseguridad II </vt:lpstr>
      <vt:lpstr>PRESUP. MOD. I</vt:lpstr>
      <vt:lpstr>FORMULARIO 1 - DETALLADO</vt:lpstr>
      <vt:lpstr>PLAN DE CARGAS G2 </vt:lpstr>
      <vt:lpstr>FORMULARIO 1 - GLOBAL</vt:lpstr>
      <vt:lpstr>FORMULARIO 1 - Modelo 2</vt:lpstr>
      <vt:lpstr>F.M.</vt:lpstr>
      <vt:lpstr>FORMULARIO 2</vt:lpstr>
      <vt:lpstr>'Bioseguridad I'!Área_de_impresión</vt:lpstr>
      <vt:lpstr>'Bioseguridad II '!Área_de_impresión</vt:lpstr>
      <vt:lpstr>'FORMULARIO 1 - DETALLADO'!Área_de_impresión</vt:lpstr>
      <vt:lpstr>'FORMULARIO 1 - Modelo 2'!Área_de_impresión</vt:lpstr>
      <vt:lpstr>'MÓDULO I'!Área_de_impresión</vt:lpstr>
      <vt:lpstr>'MÓDULO II'!Área_de_impresión</vt:lpstr>
      <vt:lpstr>'PLAN DE CARGAS G2 '!Área_de_impresión</vt:lpstr>
      <vt:lpstr>'PRESUP. MOD. I'!Área_de_impresión</vt:lpstr>
      <vt:lpstr>'PLAN DE CARGAS G2 '!Títulos_a_imprimir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Lenin Tito Mendoza Pena</cp:lastModifiedBy>
  <cp:lastPrinted>2021-09-13T17:44:51Z</cp:lastPrinted>
  <dcterms:created xsi:type="dcterms:W3CDTF">2014-04-10T22:11:52Z</dcterms:created>
  <dcterms:modified xsi:type="dcterms:W3CDTF">2022-10-26T19:14:07Z</dcterms:modified>
</cp:coreProperties>
</file>