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jeschaux\Desktop\GESTION CONTRACTUAL\AÑO 2022\CONTRATACION 2022\1. VIGENCIAS FUTURAS 2022-2024\"/>
    </mc:Choice>
  </mc:AlternateContent>
  <bookViews>
    <workbookView xWindow="-120" yWindow="-120" windowWidth="20730" windowHeight="11160"/>
  </bookViews>
  <sheets>
    <sheet name="SIIF ASIGN V.F.REG.NC VF " sheetId="1" r:id="rId1"/>
  </sheets>
  <definedNames>
    <definedName name="_xlnm.Print_Area" localSheetId="0">'SIIF ASIGN V.F.REG.NC VF '!$A$1:$M$104</definedName>
    <definedName name="_xlnm.Print_Titles" localSheetId="0">'SIIF ASIGN V.F.REG.NC VF 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4" i="1" l="1"/>
  <c r="J104" i="1"/>
  <c r="I104" i="1"/>
  <c r="L103" i="1"/>
  <c r="L102" i="1"/>
  <c r="L101" i="1"/>
  <c r="L100" i="1"/>
  <c r="L99" i="1"/>
  <c r="L98" i="1"/>
  <c r="L97" i="1"/>
  <c r="L96" i="1"/>
  <c r="L95" i="1"/>
  <c r="L104" i="1" s="1"/>
  <c r="L94" i="1"/>
  <c r="K88" i="1"/>
  <c r="J88" i="1"/>
  <c r="I88" i="1"/>
  <c r="L87" i="1"/>
  <c r="L88" i="1" s="1"/>
  <c r="K86" i="1"/>
  <c r="J86" i="1"/>
  <c r="L85" i="1"/>
  <c r="L84" i="1"/>
  <c r="I83" i="1"/>
  <c r="L83" i="1" s="1"/>
  <c r="L82" i="1"/>
  <c r="I82" i="1"/>
  <c r="I81" i="1"/>
  <c r="L81" i="1" s="1"/>
  <c r="L80" i="1"/>
  <c r="K79" i="1"/>
  <c r="J79" i="1"/>
  <c r="I79" i="1"/>
  <c r="L78" i="1"/>
  <c r="L77" i="1"/>
  <c r="L76" i="1"/>
  <c r="L75" i="1"/>
  <c r="L74" i="1"/>
  <c r="L79" i="1" s="1"/>
  <c r="K73" i="1"/>
  <c r="J73" i="1"/>
  <c r="I73" i="1"/>
  <c r="L72" i="1"/>
  <c r="L71" i="1"/>
  <c r="L70" i="1"/>
  <c r="L69" i="1"/>
  <c r="L68" i="1"/>
  <c r="L73" i="1" s="1"/>
  <c r="K67" i="1"/>
  <c r="J67" i="1"/>
  <c r="I67" i="1"/>
  <c r="L66" i="1"/>
  <c r="L65" i="1"/>
  <c r="L64" i="1"/>
  <c r="L63" i="1"/>
  <c r="L62" i="1"/>
  <c r="L67" i="1" s="1"/>
  <c r="K61" i="1"/>
  <c r="J61" i="1"/>
  <c r="I61" i="1"/>
  <c r="L60" i="1"/>
  <c r="L59" i="1"/>
  <c r="L58" i="1"/>
  <c r="L57" i="1"/>
  <c r="L56" i="1"/>
  <c r="L55" i="1"/>
  <c r="L54" i="1"/>
  <c r="L53" i="1"/>
  <c r="L52" i="1"/>
  <c r="L61" i="1" s="1"/>
  <c r="K51" i="1"/>
  <c r="J51" i="1"/>
  <c r="I51" i="1"/>
  <c r="L50" i="1"/>
  <c r="L49" i="1"/>
  <c r="L48" i="1"/>
  <c r="L47" i="1"/>
  <c r="L46" i="1"/>
  <c r="L45" i="1"/>
  <c r="L51" i="1" s="1"/>
  <c r="L44" i="1"/>
  <c r="I43" i="1"/>
  <c r="L42" i="1"/>
  <c r="L41" i="1"/>
  <c r="J40" i="1"/>
  <c r="J43" i="1" s="1"/>
  <c r="L39" i="1"/>
  <c r="L38" i="1"/>
  <c r="K37" i="1"/>
  <c r="J37" i="1"/>
  <c r="I37" i="1"/>
  <c r="L36" i="1"/>
  <c r="L35" i="1"/>
  <c r="L34" i="1"/>
  <c r="L33" i="1"/>
  <c r="L32" i="1"/>
  <c r="L31" i="1"/>
  <c r="L30" i="1"/>
  <c r="L37" i="1" s="1"/>
  <c r="K29" i="1"/>
  <c r="J29" i="1"/>
  <c r="I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9" i="1" s="1"/>
  <c r="J89" i="1" l="1"/>
  <c r="L86" i="1"/>
  <c r="I89" i="1"/>
  <c r="K40" i="1"/>
  <c r="K43" i="1" s="1"/>
  <c r="K89" i="1" s="1"/>
  <c r="I86" i="1"/>
  <c r="L40" i="1"/>
  <c r="L43" i="1" s="1"/>
  <c r="L89" i="1" s="1"/>
</calcChain>
</file>

<file path=xl/sharedStrings.xml><?xml version="1.0" encoding="utf-8"?>
<sst xmlns="http://schemas.openxmlformats.org/spreadsheetml/2006/main" count="380" uniqueCount="164">
  <si>
    <t>APROBACIÓN HACIENDA  CUPOS VIGENCIAS FUTURAS FISCALIA 2023-2024 OFICIO Radicado: 2-2022-038632 DEL 31 DE AGOSTO DE 2022</t>
  </si>
  <si>
    <t>SUBUNIDAD EJECUTORA</t>
  </si>
  <si>
    <t>REGIONAL</t>
  </si>
  <si>
    <t>CODIGO CCP</t>
  </si>
  <si>
    <t xml:space="preserve"> RUBRO PRESUPUESTAL CCP</t>
  </si>
  <si>
    <t>DESCRIPCIÓN</t>
  </si>
  <si>
    <t>No.  CDP DEL SIIF</t>
  </si>
  <si>
    <t>FECHA CDP</t>
  </si>
  <si>
    <t>TÉRMINO DE EJECUCIÓN</t>
  </si>
  <si>
    <t>VALOR APALANCAMIENTO  2022</t>
  </si>
  <si>
    <t>VIGENCIA FUTURA 2023</t>
  </si>
  <si>
    <t>VIGENCIA FUTURA 2024</t>
  </si>
  <si>
    <t>TOTAL APALANCAMIENTO + VIGENCIA FUTURA</t>
  </si>
  <si>
    <t>NUMERO ASIGNACIÓN CUPO APROBADO VIGENCIA FUTURA - SIIF VIG. 2022</t>
  </si>
  <si>
    <t>29-01-01-000 - FISCALIA GESTION GENERAL</t>
  </si>
  <si>
    <t>FISCALIA GESTION GENERAL-NIVEL CENTRAL</t>
  </si>
  <si>
    <t>02-02-02-007-002-01-1</t>
  </si>
  <si>
    <t>SERVICIOS DE ALQUILER O ARRENDAMIENTO CON O SIN OPCIÓN DE COMPRA RELATIVOS A BIENES INMUEBLES PROPIOS O ARRENDADOS</t>
  </si>
  <si>
    <t xml:space="preserve">ARRENDAMIENTO DE LOS INMUEBLES UBICADOS EN LA CARRERA 30 # 13 – 24 Y CARRERA 29 # 13 – 15 DE BOGOTÁ </t>
  </si>
  <si>
    <t xml:space="preserve">1 de Noviembre de 2022 hasta el 29 de Febrero de 2024 </t>
  </si>
  <si>
    <t>5722 DEL 31/08/2022</t>
  </si>
  <si>
    <t xml:space="preserve">ARRENDAMIENTO DE LAS OFICINAS 1002 Y CATORCE (14) PARQUEADEROS DEL EDIFICIO CAPITAL TOWERS UBICADO EN LA CALLE 24 No.51-40 EN BOGOTA </t>
  </si>
  <si>
    <t>ARRENDAMIENTO DE LAS OFICINAS 603,604, 801 y VEINTINUEVE (29) PARQUEADEROS DEL EDIFICIO CAPITAL TOWERS UBICADO EN LA CALLE 24 No. 51-40 EN BOGOTA</t>
  </si>
  <si>
    <t xml:space="preserve">ARRENDAMIENTO DEL SEPTIMO (7) PISO Y 46 PARQUEADEROS DEL EDIFICIO WORLD BUSINESS CENTER DE LA CARRERA 86 # 51-66 DE BOGOTA DC. </t>
  </si>
  <si>
    <t>02-02-02-008-007-01-5</t>
  </si>
  <si>
    <t>SERVICIOS DE MANTENIMIENTO Y REPARACIÓN DE OTRA MAQUINARIA Y OTRO EQUIPO</t>
  </si>
  <si>
    <t>MANTENIMIENTO PREVENTIVO Y CORRECTIVO CON INSUMOS Y BOLSA DE REPUESTOS PARA LAS PUERTAS ELECTROMECÁNICAS CORREDIZAS, ENROLLABLES, GIRATORIAS Y TALANQUERAS</t>
  </si>
  <si>
    <t>Del 1 de noviembre de 2022 al 29 de febrero de 2024</t>
  </si>
  <si>
    <t xml:space="preserve">ARRENDAMIENTO DEL PISO QUINTO (5o) DEL EDIFICIO WORLD BUSINESS CENTER DE LA CARRERA 86 No. 51-66, 53 PARQUEADEROS Y 4 DEPOSITOS EN BOGOTA </t>
  </si>
  <si>
    <t>MANTENIMIENTO PREVENTIVO, PREDICTIVO Y CORRECTIVO TÉCNICO INTEGRAL ESPECIALIZADO CON SUMINISTRO DE INSUMOS Y REPUESTOS PARA ASCENSORES DE PASAJEROS MARCA GOLD NIVEL CENTRAL</t>
  </si>
  <si>
    <r>
      <t>MANTENIMIENTO PREVENTIVO Y CORRECTIVO CON INSUMOS Y BOLSA DE REPUESTOS PARA MOTORES, MOTOBOMBAS, REDES DE SUMINISTRO DE AGUA POTABLE Y CONTRA INCENDIOS</t>
    </r>
    <r>
      <rPr>
        <i/>
        <sz val="8"/>
        <rFont val="Arial"/>
        <family val="2"/>
      </rPr>
      <t xml:space="preserve">, </t>
    </r>
    <r>
      <rPr>
        <sz val="8"/>
        <rFont val="Arial"/>
        <family val="2"/>
      </rPr>
      <t>ELECTROBOMBAS</t>
    </r>
    <r>
      <rPr>
        <i/>
        <sz val="8"/>
        <rFont val="Arial"/>
        <family val="2"/>
      </rPr>
      <t xml:space="preserve"> </t>
    </r>
    <r>
      <rPr>
        <sz val="8"/>
        <rFont val="Arial"/>
        <family val="2"/>
      </rPr>
      <t>SUMERGIBLES Y POZOS DE EYECCIÓN NIVEL CENTRAL</t>
    </r>
  </si>
  <si>
    <t>MANTENIMIENTO PREVENTIVO, PREDICTIVO Y CORRECTIVO TÉCNICO INTEGRAL ESPECIALIZADO CON SUMINISTRO DE INSUMOS Y REPUESTOS PARA ASCENSORES DE PASAJEROS MARCA SCHINDLER NIVEL CENTRAL</t>
  </si>
  <si>
    <t>MANTENIMIENTO PREVENTIVO Y/O CORRECTIVO CON  INSUMOS Y BOLSA DE REPUESTOS PARA LA PLANTA DE TRATAMIENTO DE AGUA POTABLE (PTAP) Y PRUEBAS DE LABORATORIO DE AGUA POTABLE PARA LOS TANQUES DE ALMACENAMIENTO Y DISTRIBUCIÓN NIVEL CENTRAL</t>
  </si>
  <si>
    <t>MANTENIMIENTO PREVENTIVO Y CORRECTIVO  CON INSUMOS Y BOLSA DE REPUESTOS PARA  PLANTAS ELECTRICAS Y LAS TRANSFERENCIAS ELECTRICAS AUTOMATICAS DE CARGA NIVEL CENTRAL</t>
  </si>
  <si>
    <t>MANTENIMIENTO PREVENTIVO Y/O CORRECTIVO  CON INSUMOS Y BOLSA PARA REPUESTOS DE AIRES ACONDICIONADOS NIVEL CENTRAL</t>
  </si>
  <si>
    <t>02-02-02-008-004-04</t>
  </si>
  <si>
    <t>SERVICIOS DE AGENCIAS DE NOTICIAS</t>
  </si>
  <si>
    <t xml:space="preserve">MONITOREO DE NOTICIAS </t>
  </si>
  <si>
    <t xml:space="preserve">Del 1 de Diciembre del 2022 hasta el 29 de Febrero del 2024.   </t>
  </si>
  <si>
    <t>02-02-02-008-005-09-6</t>
  </si>
  <si>
    <t>SERVICIOS  DE ORGANIZACIÓN Y ASISTENCIA DE CONVENCIONES Y FERIAS</t>
  </si>
  <si>
    <t>PRESTAR LOS SERVICIOS DE OPERACIÓN, PRODUCCIÓN Y EJECUCIÓN DE ACCIONES DE NATURALEZA LOGÍSTICA, REQUERIDAS PARA LA ATENCIÓN DE LAS ACTIVIDADES DE COMPETENCIA DE LA FISCALÍA GENERAL DE LA NACIÓN.</t>
  </si>
  <si>
    <t>02-02-02-009-004-01</t>
  </si>
  <si>
    <t>SERVICIOS DE ALCANTARILLADO, SERVICIOS DE LIMPIEZA, TRATAMIENTO DE AGUAS RESIDUALES Y TANQUES SÉPTICOS</t>
  </si>
  <si>
    <t>SERVICIOS DE LIMPIEZA DE POZOS SÉPTICOS, CAJAS DE PASO Y DUCTOS, SONDEO DE REDES, EVACUACIÓN, TRANSPORTE Y DISPOSICIÓN FINAL DE RESIDUOS CON EQUIPO VACTOR PARA LOS INMUEBLES UBICADOS EN LA CIUDAD DE BOGOTÁ.</t>
  </si>
  <si>
    <t>31/02/2022</t>
  </si>
  <si>
    <t>02-02-02-006-005-01</t>
  </si>
  <si>
    <t>SERVICIOS DE TRANSPORTE DE CARGA POR VÍA TERRESTRE</t>
  </si>
  <si>
    <t>SERVICIO DE TRANSPORTE TERRESTRE DE BIENES NACIONAL Y URBANO</t>
  </si>
  <si>
    <t>02-02-02-008-005-03</t>
  </si>
  <si>
    <t>SERVICIOS DE LIMPIEZA</t>
  </si>
  <si>
    <t>SERVICIO DE ASEO Y CAFETERIA NIVEL CENTRAL</t>
  </si>
  <si>
    <t>02-02-02-006-004</t>
  </si>
  <si>
    <t>SERVICIOS DE TRANSPORTE DE PASAJEROS</t>
  </si>
  <si>
    <t xml:space="preserve">TIQUETES Y TRANSPORTE AEREO </t>
  </si>
  <si>
    <t>Del 1 de diciembre de 2022 al 29 de febrero de 2024</t>
  </si>
  <si>
    <t>02-02-02-007-003-01</t>
  </si>
  <si>
    <t>SERVICIOS DE ARRENDAMIENTO O ALQUILER DE MAQUINARIA Y EQUIPO SIN OPERARIO</t>
  </si>
  <si>
    <t xml:space="preserve">ARRENDAMIENTO DE MULTIFUNCIONALES Y ESCANERES Y SERVICIO INTEGRAL DE COPIADO </t>
  </si>
  <si>
    <t>02-02-02-008-003-09</t>
  </si>
  <si>
    <t>OTROS SERVICIOS PROFESIONALES Y TÉCNICOS N.C.P.</t>
  </si>
  <si>
    <t>CONCURSO DE MERITOS DE CARRERA</t>
  </si>
  <si>
    <t>Del 1 de noviembre de 2022 al 30 de abril de 2024</t>
  </si>
  <si>
    <t>02-02-02-006-007-02</t>
  </si>
  <si>
    <t>SERVICIOS DE ALMACENAMIENTO Y DEPÓSITO</t>
  </si>
  <si>
    <t xml:space="preserve">SERVICIOS DE INVENTARIO, TRANSPORTE, ALMACENAJE Y CUSTODIA DEL ARCHIVO DOCUMENTAL </t>
  </si>
  <si>
    <t>02-02-02-008-003-04-4</t>
  </si>
  <si>
    <t>SERVICIOS DE ENSAYO Y ANÁLISIS TÉCNICOS</t>
  </si>
  <si>
    <t>REVISION TECNICO MECANICA NIVEL CENTRAL</t>
  </si>
  <si>
    <t>02-02-01-003-003-03</t>
  </si>
  <si>
    <t>ACEITES DE PETRÓLEO O ACEITES OBTENIDOS DE MINERALES BITUMINOSOS (EXCEPTO LOS ACEITES CRUDOS); PREPARADOS N.C.P., QUE CONTENGAN POR LO MENOS EL 70% DE SU PESO EN ACEITES DE ESOS TIPOS Y CUYOS COMPONENTES BÁSICOS SEAN ESOS ACEITES</t>
  </si>
  <si>
    <t>SUMINISTRO DE COMBUSTIBLE NIVEL CENTRAL</t>
  </si>
  <si>
    <t xml:space="preserve">COMBUSTIBLE AERONAVE </t>
  </si>
  <si>
    <t>02-02-02-008-007-01-4</t>
  </si>
  <si>
    <t>SERVICIOS DE MANTENIMIENTO Y REPARACIÓN DE MAQUINARIA Y EQUIPO DE TRANSPORTE</t>
  </si>
  <si>
    <t>MANTENIMIENTO PARQUE AUTOMOTOR BLINDADOS Y MOTOS (incluye repuestos) NIVEL CENTRAL</t>
  </si>
  <si>
    <t>NIVEL CENTRAL</t>
  </si>
  <si>
    <t>29-01-01-L0</t>
  </si>
  <si>
    <t>FISCALIA ATLANTICO - BARRANQUILLA</t>
  </si>
  <si>
    <t xml:space="preserve">MANTENIMIENTO PREVENTIVO Y/O CORRECTIVO  CON INSUMOS Y BOLSA PARA REPUESTOS DE AIRES ACONDICIONADOS REGIONAL CARIBE </t>
  </si>
  <si>
    <t>SUMINISTRO DE COMBUSTIBLE REGIONAL CARIBE</t>
  </si>
  <si>
    <t>MANTENIMIENTO PARQUE AUTOMOTOR (incluye repuestos) REGIONAL CARIBE</t>
  </si>
  <si>
    <t>SERVICIO DE ASEO Y CAFETERIA REGIONAL CARIBE</t>
  </si>
  <si>
    <t>02-02-02-007-002-02-1</t>
  </si>
  <si>
    <t>SERVICIOS DE ADMINISTRACIÓN DE BIENES INMUEBLES A COMISIÓN O POR CONTRATO</t>
  </si>
  <si>
    <t>ADMINISTRACION EDIFICIOS REGIONAL CARIBE</t>
  </si>
  <si>
    <t>REVISION TECNICO MECANICA REGIONAL CARIBE</t>
  </si>
  <si>
    <t>ARRIENDO REGIONAL CARIBE</t>
  </si>
  <si>
    <t>CARIBE</t>
  </si>
  <si>
    <t>29-01-01-L01</t>
  </si>
  <si>
    <t>FISCALIA BOGOTA</t>
  </si>
  <si>
    <t>ARRENDAMIENTO INMUEBLES REGIONAL CENTRAL</t>
  </si>
  <si>
    <t>MANTENIMIENTO PARQUE AUTOMOTOR (incluye repuestos) REGIONAL CENTRAL</t>
  </si>
  <si>
    <t>SUMINISTRO DE COMBUSTIBLE REGIONAL CENTRAL</t>
  </si>
  <si>
    <t>REVISION TECNICO MECANICA REGIONAL CENTRAL</t>
  </si>
  <si>
    <t>SERVICIO DE ASEO Y CAFETERIA REGIONAL CENTRAL</t>
  </si>
  <si>
    <t>CENTRAL</t>
  </si>
  <si>
    <t>29-01-01-L02</t>
  </si>
  <si>
    <t>FISCALIA TOLIMA - IBAGUE</t>
  </si>
  <si>
    <t>MANTENIMIENTO PREVENTIVO Y/O CORRECTIVO  CON INSUMOS Y BOLSA PARA REPUESTOS DE AIRES ACONDICIONADOS REGIONAL CENTRO SUR</t>
  </si>
  <si>
    <t>SERVICIO DE ASEO Y CAFETERIA REGIONAL CENTRO SUR</t>
  </si>
  <si>
    <t>REVISION TECNICO MECANICA REGIONAL CENTRO SUR</t>
  </si>
  <si>
    <t>SUMINISTRO DE COMBUSTIBLE CATEGORIAS A Y B , REGIONAL CENTRO SUR</t>
  </si>
  <si>
    <t>ARRENDAMIENTO INMUEBLES REGIONAL CENTRO SUR</t>
  </si>
  <si>
    <t>MANTENIMIENTO PARQUE AUTOMOTOR (incluye repuestos) REGIONAL CENTRO SUR</t>
  </si>
  <si>
    <t>SUMINISTRO DE COMBUSTIBLE CATEGORIAS C Y D - TARJETAS TICKET CARD , REGIONAL CENTRO SUR</t>
  </si>
  <si>
    <t>CENTRO SUR</t>
  </si>
  <si>
    <t>29-01-01-L04</t>
  </si>
  <si>
    <t>FISCALIA SANTANDER - BUCARAMANGA</t>
  </si>
  <si>
    <t>REVISION TECNICO MECANICA REGIONAL NORORIENTAL</t>
  </si>
  <si>
    <t>MANTENIMIENTO PARQUE AUTOMOTOR (incluye repuestos) REGIONAL NORORIENTAL</t>
  </si>
  <si>
    <t>SUMINISTRO DE COMBUSTIBLE REGIONAL NORORIENTAL</t>
  </si>
  <si>
    <t>MANTENIMIENTO PREVENTIVO, PREDICTIVO Y CORRECTIVO TÉCNICO INTEGRAL ESPECIALIZADO CON EL SUMINISTRO DE INSUMOS Y REPUESTOS PARA ASCENSORES DE PASAJEROS REGIONAL NORORIENTAL</t>
  </si>
  <si>
    <r>
      <t>MANTENIMIENTO PREVENTIVO Y CORRECTIVO CON INSUMOS Y BOLSA DE REPUESTOS PARA SISTEMA HIDRAULICO, REDES DE SUMINISTRO DE AGUA POTABLE Y CONTRA INCENDIOS</t>
    </r>
    <r>
      <rPr>
        <i/>
        <sz val="8"/>
        <rFont val="Arial"/>
        <family val="2"/>
      </rPr>
      <t xml:space="preserve">, </t>
    </r>
    <r>
      <rPr>
        <sz val="8"/>
        <rFont val="Arial"/>
        <family val="2"/>
      </rPr>
      <t>ELECTROBOMBAS</t>
    </r>
    <r>
      <rPr>
        <i/>
        <sz val="8"/>
        <rFont val="Arial"/>
        <family val="2"/>
      </rPr>
      <t xml:space="preserve"> </t>
    </r>
    <r>
      <rPr>
        <sz val="8"/>
        <rFont val="Arial"/>
        <family val="2"/>
      </rPr>
      <t>SUMERGIBLES Y POZOS DE EYECCIÓN REGIONAL NORORIENTAL</t>
    </r>
  </si>
  <si>
    <t>MANTENIMIENTO PREVENTIVO Y/O CORRECTIVO  CON INSUMOS Y BOLSA PARA REPUESTOS DE AIRES ACONDICIONADOS REGIONAL NORORIENTAL</t>
  </si>
  <si>
    <t>SERVICIO DE ASEO Y CAFETERIA REGIONAL NORORIENTAL</t>
  </si>
  <si>
    <t>ARRENDAMIENTO INMUEBLES REGIONAL NORORIENTAL</t>
  </si>
  <si>
    <t>MANTENIMIENTO PREVENTIVO Y CORRECTIVO  CON INSUMOS Y BOLSA DE REPUESTOS PARA  PLANTAS ELECTRICAS Y SISTEMA INTEGRAL ELECTRICO REGIONAL NORORIENTAL</t>
  </si>
  <si>
    <t>NORORIENTAL</t>
  </si>
  <si>
    <t>29-01-01-L05</t>
  </si>
  <si>
    <t>FISCALIA CALI</t>
  </si>
  <si>
    <t>ARRENDAMIENTO INMUEBLES REGIONAL PACIFICO</t>
  </si>
  <si>
    <t>SUMINISTRO DE COMBUSTIBLE REGIONAL PACIFICO</t>
  </si>
  <si>
    <t>MANTENIMIENTO PARQUE AUTOMOTOR (incluye repuestos) TIPO VEHICULO REGIONAL PACIFICO</t>
  </si>
  <si>
    <t>REVISION TECNICO MECANICA REGIONAL PACIFICO</t>
  </si>
  <si>
    <t>SERVICIO DE ASEO Y CAFETERIA REGIONAL PACIFICO</t>
  </si>
  <si>
    <t>PACIFICO</t>
  </si>
  <si>
    <t>29-01-01-L16</t>
  </si>
  <si>
    <t>FISCALIA RISARALDA - PEREIRA</t>
  </si>
  <si>
    <t>SERVICIO DE ASEO Y CAFETERIA REGIONAL CENTRAL EJE CAFETERO</t>
  </si>
  <si>
    <t>ARRENDAMIENTO INMUEBLES REGIONAL EJE CAFETERO</t>
  </si>
  <si>
    <t>SUMINISTRO DE COMBUSTIBLE REGIONAL EJE CAFETERO</t>
  </si>
  <si>
    <t>MANTENIMIENTO PARQUE AUTOMOTOR (incluye repuestos) REGIONAL EJE CAFETERO</t>
  </si>
  <si>
    <t>REVISION TECNICO MECANICA REGIONAL EJE CAFETERO</t>
  </si>
  <si>
    <t>EJE CAFETERO</t>
  </si>
  <si>
    <t>29-01-01-L23</t>
  </si>
  <si>
    <t>FISCALIA META - VILLAVICENCIO</t>
  </si>
  <si>
    <t>SUMINISTRO DE COMBUSTIBLE REGIONAL ORINOQUIA</t>
  </si>
  <si>
    <t>ARRENDAMIENTO INMUEBLES REGIONAL ORINOQUIA</t>
  </si>
  <si>
    <t>REVISION TECNICO MECANICA REGIONAL ORINOQUIA</t>
  </si>
  <si>
    <t>SERVICIO DE ASEO Y CAFETERIA REGIONAL ORINOQUIA</t>
  </si>
  <si>
    <t>MANTENIMIENTO PARQUE AUTOMOTOR (incluye repuestos) REGIONAL ORINOQUIA</t>
  </si>
  <si>
    <t>ORINOQUIA</t>
  </si>
  <si>
    <t>29-01-01-L24</t>
  </si>
  <si>
    <t>FISCALIA ANTIOQUIA - MEDELLIN</t>
  </si>
  <si>
    <t>REVISION TECNICO MECANICA REGIONAL NOROCCIDENTAL</t>
  </si>
  <si>
    <t>MANTENIMIENTO PARQUE AUTOMOTOR (incluye repuestos) TIPO VEHICULO REGIONAL NOROCCIDENTAL</t>
  </si>
  <si>
    <t>MANTENIMIENTO PARQUE AUTOMOTOR (incluye repuestos)TIPO MOTOCICLETA REGIONAL NOROCCIDENTAL</t>
  </si>
  <si>
    <t>SUMINISTRO DE COMBUSTIBLE REGIONAL NOROCCIDENTAL</t>
  </si>
  <si>
    <t>ARRENDAMIENTO INMUEBLES REGIONAL NOROCCIDENTAL</t>
  </si>
  <si>
    <t>SERVICIO DE ASEO Y CAFETERIA REGIONAL NOROCCIDENTAL</t>
  </si>
  <si>
    <t>NOROCCIDENTAL</t>
  </si>
  <si>
    <t>29-01-01-L58</t>
  </si>
  <si>
    <t>GASTOS RESERVADOS</t>
  </si>
  <si>
    <t>02-02-04</t>
  </si>
  <si>
    <t>ARRENDAMIENTO INMUEBLES -SEDES DE SEGURIDAD PROTEGIDOS PROGRAMA DE PROTECCION Y ASISTENCIA</t>
  </si>
  <si>
    <t>Del 01 de diciembre de 2022 al 30 de noviembre de 2023</t>
  </si>
  <si>
    <t>GRAN TOTAL</t>
  </si>
  <si>
    <t>RESUMEN ASIGNACIÓN VIGENCIA FUTURA</t>
  </si>
  <si>
    <r>
      <t>VIGENCIA FUTURA</t>
    </r>
    <r>
      <rPr>
        <b/>
        <sz val="16"/>
        <rFont val="Arial"/>
        <family val="2"/>
      </rPr>
      <t xml:space="preserve"> 2023</t>
    </r>
  </si>
  <si>
    <r>
      <t xml:space="preserve">VIGENCIA FUTURA </t>
    </r>
    <r>
      <rPr>
        <b/>
        <sz val="16"/>
        <rFont val="Arial"/>
        <family val="2"/>
      </rPr>
      <t>2024</t>
    </r>
  </si>
  <si>
    <t>TOTAL VIGENCIAS FUTURAS</t>
  </si>
  <si>
    <t xml:space="preserve">29-01-01-000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</si>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</sst>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#,##0.0"/>
    <numFmt numFmtId="167" formatCode="dd/mm/yyyy;@"/>
    <numFmt numFmtId="168" formatCode="_-* #,##0.000_-;\-* #,##0.000_-;_-* &quot;-&quot;??_-;_-@_-"/>
    <numFmt numFmtId="169" formatCode="#,##0_ ;[Red]\-#,##0\ "/>
    <numFmt numFmtId="170" formatCode="#,##0_ ;\-#,##0\ "/>
    <numFmt numFmtId="171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1" xfId="0" applyFont="1" applyBorder="1" applyAlignment="1">
      <alignment horizontal="left"/>
    </xf>
    <xf numFmtId="0" fontId="3" fillId="0" borderId="0" xfId="0" applyFont="1"/>
    <xf numFmtId="0" fontId="4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43" fontId="3" fillId="3" borderId="0" xfId="1" applyFont="1" applyFill="1" applyBorder="1"/>
    <xf numFmtId="0" fontId="3" fillId="3" borderId="0" xfId="0" applyFont="1" applyFill="1"/>
    <xf numFmtId="0" fontId="3" fillId="0" borderId="2" xfId="0" applyFont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horizontal="right" vertical="center"/>
    </xf>
    <xf numFmtId="3" fontId="5" fillId="0" borderId="2" xfId="1" applyNumberFormat="1" applyFont="1" applyFill="1" applyBorder="1" applyAlignment="1">
      <alignment vertical="center"/>
    </xf>
    <xf numFmtId="43" fontId="4" fillId="3" borderId="0" xfId="1" applyFont="1" applyFill="1" applyBorder="1"/>
    <xf numFmtId="0" fontId="4" fillId="3" borderId="0" xfId="0" applyFont="1" applyFill="1"/>
    <xf numFmtId="43" fontId="4" fillId="3" borderId="0" xfId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165" fontId="4" fillId="3" borderId="0" xfId="0" applyNumberFormat="1" applyFont="1" applyFill="1" applyAlignment="1">
      <alignment vertical="center"/>
    </xf>
    <xf numFmtId="3" fontId="8" fillId="3" borderId="0" xfId="0" applyNumberFormat="1" applyFont="1" applyFill="1" applyAlignment="1" applyProtection="1">
      <alignment horizontal="right" vertical="center" wrapText="1" readingOrder="1"/>
      <protection locked="0"/>
    </xf>
    <xf numFmtId="43" fontId="4" fillId="3" borderId="0" xfId="1" applyFont="1" applyFill="1"/>
    <xf numFmtId="0" fontId="3" fillId="0" borderId="2" xfId="0" applyFont="1" applyBorder="1" applyAlignment="1" applyProtection="1">
      <alignment horizontal="left" vertical="center" wrapText="1" readingOrder="1"/>
      <protection locked="0"/>
    </xf>
    <xf numFmtId="0" fontId="6" fillId="0" borderId="2" xfId="0" applyFont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justify" vertical="center" wrapText="1"/>
    </xf>
    <xf numFmtId="164" fontId="5" fillId="0" borderId="2" xfId="1" applyNumberFormat="1" applyFont="1" applyFill="1" applyBorder="1" applyAlignment="1">
      <alignment vertical="center"/>
    </xf>
    <xf numFmtId="166" fontId="5" fillId="0" borderId="2" xfId="1" applyNumberFormat="1" applyFont="1" applyFill="1" applyBorder="1" applyAlignment="1">
      <alignment vertical="center"/>
    </xf>
    <xf numFmtId="167" fontId="3" fillId="0" borderId="2" xfId="0" applyNumberFormat="1" applyFont="1" applyBorder="1" applyAlignment="1">
      <alignment vertical="center"/>
    </xf>
    <xf numFmtId="14" fontId="3" fillId="3" borderId="2" xfId="0" applyNumberFormat="1" applyFont="1" applyFill="1" applyBorder="1" applyAlignment="1">
      <alignment vertical="center"/>
    </xf>
    <xf numFmtId="0" fontId="6" fillId="0" borderId="2" xfId="0" applyFont="1" applyBorder="1" applyAlignment="1" applyProtection="1">
      <alignment horizontal="left" vertical="center" wrapText="1" readingOrder="1"/>
      <protection locked="0"/>
    </xf>
    <xf numFmtId="168" fontId="4" fillId="3" borderId="0" xfId="0" applyNumberFormat="1" applyFont="1" applyFill="1"/>
    <xf numFmtId="3" fontId="3" fillId="0" borderId="2" xfId="2" applyNumberFormat="1" applyFont="1" applyFill="1" applyBorder="1" applyAlignment="1">
      <alignment vertical="center"/>
    </xf>
    <xf numFmtId="43" fontId="4" fillId="3" borderId="0" xfId="1" applyFont="1" applyFill="1" applyAlignment="1">
      <alignment vertical="center"/>
    </xf>
    <xf numFmtId="43" fontId="4" fillId="3" borderId="0" xfId="0" applyNumberFormat="1" applyFont="1" applyFill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11" fillId="4" borderId="2" xfId="0" applyFont="1" applyFill="1" applyBorder="1" applyAlignment="1">
      <alignment horizontal="justify" vertical="center"/>
    </xf>
    <xf numFmtId="3" fontId="5" fillId="4" borderId="2" xfId="0" applyNumberFormat="1" applyFont="1" applyFill="1" applyBorder="1" applyAlignment="1">
      <alignment horizontal="right" vertical="center"/>
    </xf>
    <xf numFmtId="0" fontId="10" fillId="3" borderId="0" xfId="0" applyFont="1" applyFill="1"/>
    <xf numFmtId="0" fontId="10" fillId="4" borderId="0" xfId="0" applyFont="1" applyFill="1"/>
    <xf numFmtId="43" fontId="4" fillId="3" borderId="0" xfId="0" applyNumberFormat="1" applyFont="1" applyFill="1"/>
    <xf numFmtId="169" fontId="3" fillId="0" borderId="2" xfId="0" applyNumberFormat="1" applyFont="1" applyBorder="1" applyAlignment="1">
      <alignment horizontal="right" vertical="center"/>
    </xf>
    <xf numFmtId="0" fontId="10" fillId="4" borderId="2" xfId="0" applyFont="1" applyFill="1" applyBorder="1" applyAlignment="1">
      <alignment horizontal="justify" vertical="center"/>
    </xf>
    <xf numFmtId="3" fontId="10" fillId="4" borderId="2" xfId="0" applyNumberFormat="1" applyFont="1" applyFill="1" applyBorder="1" applyAlignment="1">
      <alignment horizontal="right" vertical="center"/>
    </xf>
    <xf numFmtId="43" fontId="10" fillId="3" borderId="0" xfId="1" applyFont="1" applyFill="1" applyBorder="1"/>
    <xf numFmtId="0" fontId="10" fillId="5" borderId="2" xfId="0" applyFont="1" applyFill="1" applyBorder="1" applyAlignment="1">
      <alignment horizontal="center" vertical="center"/>
    </xf>
    <xf numFmtId="3" fontId="10" fillId="5" borderId="2" xfId="0" applyNumberFormat="1" applyFont="1" applyFill="1" applyBorder="1" applyAlignment="1">
      <alignment horizontal="center" vertical="center" wrapText="1"/>
    </xf>
    <xf numFmtId="0" fontId="4" fillId="4" borderId="0" xfId="0" applyFont="1" applyFill="1"/>
    <xf numFmtId="170" fontId="3" fillId="0" borderId="2" xfId="2" applyNumberFormat="1" applyFont="1" applyFill="1" applyBorder="1" applyAlignment="1">
      <alignment vertical="center"/>
    </xf>
    <xf numFmtId="10" fontId="4" fillId="3" borderId="0" xfId="3" applyNumberFormat="1" applyFont="1" applyFill="1" applyBorder="1" applyAlignment="1">
      <alignment vertical="center"/>
    </xf>
    <xf numFmtId="171" fontId="4" fillId="3" borderId="0" xfId="0" applyNumberFormat="1" applyFont="1" applyFill="1"/>
    <xf numFmtId="3" fontId="5" fillId="0" borderId="2" xfId="0" applyNumberFormat="1" applyFont="1" applyBorder="1" applyAlignment="1">
      <alignment horizontal="right" vertical="center"/>
    </xf>
    <xf numFmtId="43" fontId="10" fillId="3" borderId="0" xfId="1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165" fontId="10" fillId="3" borderId="0" xfId="0" applyNumberFormat="1" applyFont="1" applyFill="1" applyAlignment="1">
      <alignment vertical="center"/>
    </xf>
    <xf numFmtId="164" fontId="4" fillId="3" borderId="0" xfId="1" applyNumberFormat="1" applyFont="1" applyFill="1" applyBorder="1" applyAlignment="1">
      <alignment horizontal="center" vertical="center"/>
    </xf>
    <xf numFmtId="3" fontId="4" fillId="3" borderId="0" xfId="0" applyNumberFormat="1" applyFont="1" applyFill="1" applyAlignment="1">
      <alignment horizontal="center" vertical="center"/>
    </xf>
    <xf numFmtId="10" fontId="4" fillId="3" borderId="0" xfId="3" applyNumberFormat="1" applyFont="1" applyFill="1" applyBorder="1" applyAlignment="1">
      <alignment horizontal="center" vertical="center"/>
    </xf>
    <xf numFmtId="164" fontId="4" fillId="3" borderId="0" xfId="1" applyNumberFormat="1" applyFont="1" applyFill="1" applyBorder="1" applyAlignment="1">
      <alignment vertical="center"/>
    </xf>
    <xf numFmtId="164" fontId="3" fillId="3" borderId="0" xfId="1" applyNumberFormat="1" applyFont="1" applyFill="1" applyBorder="1" applyAlignment="1">
      <alignment horizontal="center" vertical="center" wrapText="1"/>
    </xf>
    <xf numFmtId="3" fontId="3" fillId="3" borderId="0" xfId="0" applyNumberFormat="1" applyFont="1" applyFill="1" applyAlignment="1">
      <alignment vertical="center"/>
    </xf>
    <xf numFmtId="3" fontId="10" fillId="4" borderId="2" xfId="2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horizontal="justify" vertical="center"/>
    </xf>
    <xf numFmtId="3" fontId="5" fillId="6" borderId="2" xfId="2" applyNumberFormat="1" applyFont="1" applyFill="1" applyBorder="1" applyAlignment="1">
      <alignment vertical="center"/>
    </xf>
    <xf numFmtId="0" fontId="10" fillId="0" borderId="0" xfId="0" applyFont="1"/>
    <xf numFmtId="0" fontId="6" fillId="0" borderId="0" xfId="0" applyFont="1"/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164" fontId="12" fillId="2" borderId="2" xfId="1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vertical="center" wrapText="1"/>
    </xf>
    <xf numFmtId="3" fontId="14" fillId="0" borderId="2" xfId="0" applyNumberFormat="1" applyFont="1" applyBorder="1" applyAlignment="1">
      <alignment vertical="center"/>
    </xf>
    <xf numFmtId="3" fontId="15" fillId="6" borderId="2" xfId="0" applyNumberFormat="1" applyFont="1" applyFill="1" applyBorder="1" applyAlignment="1">
      <alignment vertical="center"/>
    </xf>
    <xf numFmtId="3" fontId="6" fillId="0" borderId="0" xfId="0" applyNumberFormat="1" applyFont="1"/>
    <xf numFmtId="3" fontId="3" fillId="0" borderId="0" xfId="0" applyNumberFormat="1" applyFont="1"/>
    <xf numFmtId="3" fontId="8" fillId="0" borderId="2" xfId="0" applyNumberFormat="1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43" fontId="7" fillId="3" borderId="3" xfId="1" applyFont="1" applyFill="1" applyBorder="1" applyAlignment="1">
      <alignment horizontal="center" vertical="center" wrapText="1"/>
    </xf>
    <xf numFmtId="43" fontId="7" fillId="3" borderId="4" xfId="1" applyFont="1" applyFill="1" applyBorder="1" applyAlignment="1">
      <alignment horizontal="center" vertical="center" wrapText="1"/>
    </xf>
    <xf numFmtId="43" fontId="7" fillId="3" borderId="5" xfId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tabSelected="1" topLeftCell="A85" zoomScaleNormal="100" workbookViewId="0">
      <selection activeCell="M94" sqref="M94:M103"/>
    </sheetView>
  </sheetViews>
  <sheetFormatPr baseColWidth="10" defaultColWidth="11.42578125" defaultRowHeight="14.25" x14ac:dyDescent="0.2"/>
  <cols>
    <col min="1" max="1" width="13.85546875" style="3" customWidth="1"/>
    <col min="2" max="2" width="14.42578125" style="3" customWidth="1"/>
    <col min="3" max="3" width="14.28515625" style="2" customWidth="1"/>
    <col min="4" max="4" width="35" style="66" customWidth="1"/>
    <col min="5" max="5" width="28.5703125" style="66" customWidth="1"/>
    <col min="6" max="6" width="12.140625" style="2" customWidth="1"/>
    <col min="7" max="7" width="18.42578125" style="2" customWidth="1"/>
    <col min="8" max="8" width="23.28515625" style="66" customWidth="1"/>
    <col min="9" max="9" width="18.5703125" style="2" customWidth="1"/>
    <col min="10" max="10" width="23.28515625" style="2" customWidth="1"/>
    <col min="11" max="11" width="18.7109375" style="2" customWidth="1"/>
    <col min="12" max="12" width="20.5703125" style="2" customWidth="1"/>
    <col min="13" max="13" width="25.5703125" style="3" customWidth="1"/>
    <col min="14" max="14" width="18.7109375" style="3" customWidth="1"/>
    <col min="15" max="15" width="11.42578125" style="3"/>
    <col min="16" max="16" width="19.7109375" style="3" customWidth="1"/>
    <col min="17" max="18" width="11.42578125" style="3"/>
    <col min="19" max="19" width="18.85546875" style="3" customWidth="1"/>
    <col min="20" max="20" width="18.140625" style="3" customWidth="1"/>
    <col min="21" max="21" width="11.42578125" style="3"/>
    <col min="22" max="22" width="14.85546875" style="3" bestFit="1" customWidth="1"/>
    <col min="23" max="16384" width="11.42578125" style="3"/>
  </cols>
  <sheetData>
    <row r="1" spans="1:22" ht="20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2" s="2" customFormat="1" ht="57" customHeight="1" x14ac:dyDescent="0.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6" t="s">
        <v>11</v>
      </c>
      <c r="L2" s="6" t="s">
        <v>12</v>
      </c>
      <c r="M2" s="7" t="s">
        <v>13</v>
      </c>
      <c r="N2" s="8"/>
      <c r="O2" s="9"/>
      <c r="P2" s="8"/>
      <c r="Q2" s="9"/>
      <c r="R2" s="9"/>
      <c r="S2" s="9"/>
      <c r="T2" s="9"/>
      <c r="U2" s="9"/>
      <c r="V2" s="9"/>
    </row>
    <row r="3" spans="1:22" ht="66.75" customHeight="1" x14ac:dyDescent="0.2">
      <c r="A3" s="79" t="s">
        <v>14</v>
      </c>
      <c r="B3" s="79" t="s">
        <v>15</v>
      </c>
      <c r="C3" s="10" t="s">
        <v>16</v>
      </c>
      <c r="D3" s="11" t="s">
        <v>17</v>
      </c>
      <c r="E3" s="11" t="s">
        <v>18</v>
      </c>
      <c r="F3" s="12">
        <v>29222</v>
      </c>
      <c r="G3" s="13">
        <v>44712</v>
      </c>
      <c r="H3" s="11" t="s">
        <v>19</v>
      </c>
      <c r="I3" s="14">
        <v>174412830</v>
      </c>
      <c r="J3" s="14">
        <v>1091475490</v>
      </c>
      <c r="K3" s="14">
        <v>187369959</v>
      </c>
      <c r="L3" s="15">
        <f t="shared" ref="L3:L28" si="0">SUM(I3:K3)</f>
        <v>1453258279</v>
      </c>
      <c r="M3" s="80" t="s">
        <v>20</v>
      </c>
      <c r="N3" s="16"/>
      <c r="O3" s="17"/>
      <c r="P3" s="16"/>
      <c r="Q3" s="17"/>
      <c r="R3" s="17"/>
      <c r="S3" s="17"/>
      <c r="T3" s="17"/>
      <c r="U3" s="17"/>
      <c r="V3" s="17"/>
    </row>
    <row r="4" spans="1:22" ht="56.25" x14ac:dyDescent="0.2">
      <c r="A4" s="79"/>
      <c r="B4" s="79"/>
      <c r="C4" s="10" t="s">
        <v>16</v>
      </c>
      <c r="D4" s="11" t="s">
        <v>17</v>
      </c>
      <c r="E4" s="11" t="s">
        <v>21</v>
      </c>
      <c r="F4" s="12">
        <v>29322</v>
      </c>
      <c r="G4" s="13">
        <v>44712</v>
      </c>
      <c r="H4" s="11" t="s">
        <v>19</v>
      </c>
      <c r="I4" s="14">
        <v>172657388</v>
      </c>
      <c r="J4" s="14">
        <v>1080489934</v>
      </c>
      <c r="K4" s="14">
        <v>185484105</v>
      </c>
      <c r="L4" s="15">
        <f t="shared" si="0"/>
        <v>1438631427</v>
      </c>
      <c r="M4" s="81"/>
      <c r="N4" s="16"/>
      <c r="O4" s="17"/>
      <c r="P4" s="16"/>
      <c r="Q4" s="17"/>
      <c r="R4" s="17"/>
      <c r="S4" s="17"/>
      <c r="T4" s="17"/>
      <c r="U4" s="17"/>
      <c r="V4" s="17"/>
    </row>
    <row r="5" spans="1:22" ht="56.25" x14ac:dyDescent="0.2">
      <c r="A5" s="79"/>
      <c r="B5" s="79"/>
      <c r="C5" s="10" t="s">
        <v>16</v>
      </c>
      <c r="D5" s="11" t="s">
        <v>17</v>
      </c>
      <c r="E5" s="11" t="s">
        <v>22</v>
      </c>
      <c r="F5" s="12">
        <v>29422</v>
      </c>
      <c r="G5" s="13">
        <v>44712</v>
      </c>
      <c r="H5" s="11" t="s">
        <v>19</v>
      </c>
      <c r="I5" s="14">
        <v>329580400</v>
      </c>
      <c r="J5" s="14">
        <v>2062514143</v>
      </c>
      <c r="K5" s="14">
        <v>354064928</v>
      </c>
      <c r="L5" s="15">
        <f t="shared" si="0"/>
        <v>2746159471</v>
      </c>
      <c r="M5" s="81"/>
      <c r="N5" s="18"/>
      <c r="O5" s="19"/>
      <c r="P5" s="18"/>
      <c r="Q5" s="20"/>
      <c r="R5" s="17"/>
      <c r="S5" s="21"/>
      <c r="T5" s="18"/>
      <c r="U5" s="17"/>
      <c r="V5" s="17"/>
    </row>
    <row r="6" spans="1:22" ht="56.25" x14ac:dyDescent="0.2">
      <c r="A6" s="79"/>
      <c r="B6" s="79"/>
      <c r="C6" s="10" t="s">
        <v>16</v>
      </c>
      <c r="D6" s="11" t="s">
        <v>17</v>
      </c>
      <c r="E6" s="11" t="s">
        <v>23</v>
      </c>
      <c r="F6" s="12">
        <v>29522</v>
      </c>
      <c r="G6" s="13">
        <v>44712</v>
      </c>
      <c r="H6" s="11" t="s">
        <v>19</v>
      </c>
      <c r="I6" s="14">
        <v>619910092</v>
      </c>
      <c r="J6" s="14">
        <v>3879397356</v>
      </c>
      <c r="K6" s="14">
        <v>665963213</v>
      </c>
      <c r="L6" s="15">
        <f t="shared" si="0"/>
        <v>5165270661</v>
      </c>
      <c r="M6" s="81"/>
      <c r="N6" s="22"/>
      <c r="O6" s="17"/>
      <c r="P6" s="22"/>
      <c r="Q6" s="17"/>
      <c r="R6" s="17"/>
      <c r="S6" s="17"/>
      <c r="T6" s="17"/>
      <c r="U6" s="17"/>
      <c r="V6" s="17"/>
    </row>
    <row r="7" spans="1:22" ht="67.5" x14ac:dyDescent="0.2">
      <c r="A7" s="79"/>
      <c r="B7" s="79"/>
      <c r="C7" s="23" t="s">
        <v>24</v>
      </c>
      <c r="D7" s="24" t="s">
        <v>25</v>
      </c>
      <c r="E7" s="25" t="s">
        <v>26</v>
      </c>
      <c r="F7" s="12">
        <v>29622</v>
      </c>
      <c r="G7" s="13">
        <v>44712</v>
      </c>
      <c r="H7" s="11" t="s">
        <v>27</v>
      </c>
      <c r="I7" s="14">
        <v>30244689</v>
      </c>
      <c r="J7" s="14">
        <v>189271264</v>
      </c>
      <c r="K7" s="14">
        <v>32491567</v>
      </c>
      <c r="L7" s="15">
        <f t="shared" si="0"/>
        <v>252007520</v>
      </c>
      <c r="M7" s="81"/>
      <c r="N7" s="22"/>
      <c r="O7" s="17"/>
      <c r="P7" s="22"/>
      <c r="Q7" s="17"/>
      <c r="R7" s="17"/>
      <c r="S7" s="17"/>
      <c r="T7" s="17"/>
      <c r="U7" s="17"/>
      <c r="V7" s="17"/>
    </row>
    <row r="8" spans="1:22" ht="56.25" x14ac:dyDescent="0.2">
      <c r="A8" s="79"/>
      <c r="B8" s="79"/>
      <c r="C8" s="10" t="s">
        <v>16</v>
      </c>
      <c r="D8" s="11" t="s">
        <v>17</v>
      </c>
      <c r="E8" s="11" t="s">
        <v>28</v>
      </c>
      <c r="F8" s="12">
        <v>29722</v>
      </c>
      <c r="G8" s="13">
        <v>44712</v>
      </c>
      <c r="H8" s="11" t="s">
        <v>19</v>
      </c>
      <c r="I8" s="14">
        <v>431593016</v>
      </c>
      <c r="J8" s="14">
        <v>2700909094</v>
      </c>
      <c r="K8" s="14">
        <v>463656061</v>
      </c>
      <c r="L8" s="15">
        <f t="shared" si="0"/>
        <v>3596158171</v>
      </c>
      <c r="M8" s="81"/>
      <c r="N8" s="22"/>
      <c r="O8" s="17"/>
      <c r="P8" s="22"/>
      <c r="Q8" s="17"/>
      <c r="R8" s="17"/>
      <c r="S8" s="17"/>
      <c r="T8" s="17"/>
      <c r="U8" s="17"/>
      <c r="V8" s="17"/>
    </row>
    <row r="9" spans="1:22" ht="78.75" x14ac:dyDescent="0.2">
      <c r="A9" s="79"/>
      <c r="B9" s="79"/>
      <c r="C9" s="23" t="s">
        <v>24</v>
      </c>
      <c r="D9" s="24" t="s">
        <v>25</v>
      </c>
      <c r="E9" s="25" t="s">
        <v>29</v>
      </c>
      <c r="F9" s="12">
        <v>29822</v>
      </c>
      <c r="G9" s="13">
        <v>44712</v>
      </c>
      <c r="H9" s="11" t="s">
        <v>27</v>
      </c>
      <c r="I9" s="14">
        <v>24408941</v>
      </c>
      <c r="J9" s="14">
        <v>177783159</v>
      </c>
      <c r="K9" s="14">
        <v>30519442</v>
      </c>
      <c r="L9" s="26">
        <f t="shared" si="0"/>
        <v>232711542</v>
      </c>
      <c r="M9" s="81"/>
      <c r="N9" s="16"/>
      <c r="O9" s="17"/>
      <c r="P9" s="16"/>
      <c r="Q9" s="17"/>
      <c r="R9" s="17"/>
      <c r="S9" s="17"/>
      <c r="T9" s="17"/>
      <c r="U9" s="17"/>
      <c r="V9" s="17"/>
    </row>
    <row r="10" spans="1:22" ht="90" x14ac:dyDescent="0.2">
      <c r="A10" s="79"/>
      <c r="B10" s="79"/>
      <c r="C10" s="23" t="s">
        <v>24</v>
      </c>
      <c r="D10" s="24" t="s">
        <v>25</v>
      </c>
      <c r="E10" s="25" t="s">
        <v>30</v>
      </c>
      <c r="F10" s="12">
        <v>29922</v>
      </c>
      <c r="G10" s="13">
        <v>44712</v>
      </c>
      <c r="H10" s="11" t="s">
        <v>27</v>
      </c>
      <c r="I10" s="14">
        <v>25454515</v>
      </c>
      <c r="J10" s="14">
        <v>159294355</v>
      </c>
      <c r="K10" s="14">
        <v>27345531</v>
      </c>
      <c r="L10" s="15">
        <f t="shared" si="0"/>
        <v>212094401</v>
      </c>
      <c r="M10" s="81"/>
      <c r="N10" s="16"/>
      <c r="O10" s="17"/>
      <c r="P10" s="16"/>
      <c r="Q10" s="17"/>
      <c r="R10" s="17"/>
      <c r="S10" s="17"/>
      <c r="T10" s="17"/>
      <c r="U10" s="17"/>
      <c r="V10" s="17"/>
    </row>
    <row r="11" spans="1:22" ht="78.75" x14ac:dyDescent="0.2">
      <c r="A11" s="79"/>
      <c r="B11" s="79"/>
      <c r="C11" s="23" t="s">
        <v>24</v>
      </c>
      <c r="D11" s="24" t="s">
        <v>25</v>
      </c>
      <c r="E11" s="25" t="s">
        <v>31</v>
      </c>
      <c r="F11" s="12">
        <v>30022</v>
      </c>
      <c r="G11" s="13">
        <v>44712</v>
      </c>
      <c r="H11" s="11" t="s">
        <v>27</v>
      </c>
      <c r="I11" s="14">
        <v>31680053</v>
      </c>
      <c r="J11" s="14">
        <v>198253772</v>
      </c>
      <c r="K11" s="14">
        <v>34033564</v>
      </c>
      <c r="L11" s="26">
        <f t="shared" si="0"/>
        <v>263967389</v>
      </c>
      <c r="M11" s="81"/>
      <c r="N11" s="16"/>
      <c r="O11" s="17"/>
      <c r="P11" s="16"/>
      <c r="Q11" s="17"/>
      <c r="R11" s="17"/>
      <c r="S11" s="17"/>
      <c r="T11" s="17"/>
      <c r="U11" s="17"/>
      <c r="V11" s="17"/>
    </row>
    <row r="12" spans="1:22" ht="101.25" x14ac:dyDescent="0.2">
      <c r="A12" s="79"/>
      <c r="B12" s="79"/>
      <c r="C12" s="23" t="s">
        <v>24</v>
      </c>
      <c r="D12" s="24" t="s">
        <v>25</v>
      </c>
      <c r="E12" s="25" t="s">
        <v>32</v>
      </c>
      <c r="F12" s="12">
        <v>30122</v>
      </c>
      <c r="G12" s="13">
        <v>44712</v>
      </c>
      <c r="H12" s="11" t="s">
        <v>27</v>
      </c>
      <c r="I12" s="14">
        <v>17026999</v>
      </c>
      <c r="J12" s="14">
        <v>106554960</v>
      </c>
      <c r="K12" s="14">
        <v>18291934</v>
      </c>
      <c r="L12" s="27">
        <f t="shared" si="0"/>
        <v>141873893</v>
      </c>
      <c r="M12" s="81"/>
      <c r="N12" s="16"/>
      <c r="O12" s="17"/>
      <c r="P12" s="16"/>
      <c r="Q12" s="17"/>
      <c r="R12" s="17"/>
      <c r="S12" s="17"/>
      <c r="T12" s="17"/>
      <c r="U12" s="17"/>
      <c r="V12" s="17"/>
    </row>
    <row r="13" spans="1:22" ht="94.5" customHeight="1" x14ac:dyDescent="0.2">
      <c r="A13" s="79"/>
      <c r="B13" s="79"/>
      <c r="C13" s="23" t="s">
        <v>24</v>
      </c>
      <c r="D13" s="24" t="s">
        <v>25</v>
      </c>
      <c r="E13" s="25" t="s">
        <v>33</v>
      </c>
      <c r="F13" s="12">
        <v>30222</v>
      </c>
      <c r="G13" s="13">
        <v>44712</v>
      </c>
      <c r="H13" s="11" t="s">
        <v>27</v>
      </c>
      <c r="I13" s="14">
        <v>13603459</v>
      </c>
      <c r="J13" s="14">
        <v>100127999.99999999</v>
      </c>
      <c r="K13" s="14">
        <v>17188640</v>
      </c>
      <c r="L13" s="26">
        <f t="shared" si="0"/>
        <v>130920098.99999999</v>
      </c>
      <c r="M13" s="81"/>
      <c r="N13" s="16"/>
      <c r="O13" s="17"/>
      <c r="P13" s="16"/>
      <c r="Q13" s="17"/>
      <c r="R13" s="17"/>
      <c r="S13" s="17"/>
      <c r="T13" s="17"/>
      <c r="U13" s="17"/>
      <c r="V13" s="17"/>
    </row>
    <row r="14" spans="1:22" ht="45" x14ac:dyDescent="0.2">
      <c r="A14" s="79"/>
      <c r="B14" s="79"/>
      <c r="C14" s="10" t="s">
        <v>24</v>
      </c>
      <c r="D14" s="24" t="s">
        <v>25</v>
      </c>
      <c r="E14" s="25" t="s">
        <v>34</v>
      </c>
      <c r="F14" s="12">
        <v>30322</v>
      </c>
      <c r="G14" s="28">
        <v>44712</v>
      </c>
      <c r="H14" s="11" t="s">
        <v>27</v>
      </c>
      <c r="I14" s="14">
        <v>17484900</v>
      </c>
      <c r="J14" s="14">
        <v>125160000</v>
      </c>
      <c r="K14" s="14">
        <v>21485800</v>
      </c>
      <c r="L14" s="15">
        <f t="shared" si="0"/>
        <v>164130700</v>
      </c>
      <c r="M14" s="81"/>
      <c r="N14" s="22"/>
      <c r="O14" s="17"/>
      <c r="P14" s="22"/>
      <c r="Q14" s="17"/>
      <c r="R14" s="17"/>
      <c r="S14" s="17"/>
      <c r="T14" s="17"/>
      <c r="U14" s="17"/>
      <c r="V14" s="17"/>
    </row>
    <row r="15" spans="1:22" ht="36.75" customHeight="1" x14ac:dyDescent="0.2">
      <c r="A15" s="79"/>
      <c r="B15" s="79"/>
      <c r="C15" s="23" t="s">
        <v>35</v>
      </c>
      <c r="D15" s="24" t="s">
        <v>36</v>
      </c>
      <c r="E15" s="25" t="s">
        <v>37</v>
      </c>
      <c r="F15" s="12">
        <v>30422</v>
      </c>
      <c r="G15" s="13">
        <v>44712</v>
      </c>
      <c r="H15" s="11" t="s">
        <v>38</v>
      </c>
      <c r="I15" s="14">
        <v>12374591</v>
      </c>
      <c r="J15" s="14">
        <v>154880381</v>
      </c>
      <c r="K15" s="14">
        <v>26587799</v>
      </c>
      <c r="L15" s="15">
        <f t="shared" si="0"/>
        <v>193842771</v>
      </c>
      <c r="M15" s="81"/>
      <c r="N15" s="16"/>
      <c r="O15" s="17"/>
      <c r="P15" s="18"/>
      <c r="Q15" s="20"/>
      <c r="R15" s="17"/>
      <c r="S15" s="21"/>
      <c r="T15" s="17"/>
      <c r="U15" s="17"/>
      <c r="V15" s="17"/>
    </row>
    <row r="16" spans="1:22" ht="90" x14ac:dyDescent="0.2">
      <c r="A16" s="79"/>
      <c r="B16" s="79"/>
      <c r="C16" s="23" t="s">
        <v>39</v>
      </c>
      <c r="D16" s="24" t="s">
        <v>40</v>
      </c>
      <c r="E16" s="25" t="s">
        <v>41</v>
      </c>
      <c r="F16" s="12">
        <v>30522</v>
      </c>
      <c r="G16" s="13">
        <v>44712</v>
      </c>
      <c r="H16" s="11" t="s">
        <v>38</v>
      </c>
      <c r="I16" s="14">
        <v>200000000</v>
      </c>
      <c r="J16" s="14">
        <v>1000000000</v>
      </c>
      <c r="K16" s="14">
        <v>200000000</v>
      </c>
      <c r="L16" s="15">
        <f t="shared" si="0"/>
        <v>1400000000</v>
      </c>
      <c r="M16" s="81"/>
      <c r="N16" s="22"/>
      <c r="O16" s="17"/>
      <c r="P16" s="22"/>
      <c r="Q16" s="17"/>
      <c r="R16" s="17"/>
      <c r="S16" s="17"/>
      <c r="T16" s="17"/>
      <c r="U16" s="17"/>
      <c r="V16" s="17"/>
    </row>
    <row r="17" spans="1:22" ht="90" x14ac:dyDescent="0.2">
      <c r="A17" s="79"/>
      <c r="B17" s="79"/>
      <c r="C17" s="23" t="s">
        <v>42</v>
      </c>
      <c r="D17" s="24" t="s">
        <v>43</v>
      </c>
      <c r="E17" s="25" t="s">
        <v>44</v>
      </c>
      <c r="F17" s="12">
        <v>30622</v>
      </c>
      <c r="G17" s="29" t="s">
        <v>45</v>
      </c>
      <c r="H17" s="11" t="s">
        <v>27</v>
      </c>
      <c r="I17" s="14">
        <v>3160100</v>
      </c>
      <c r="J17" s="14">
        <v>37548000</v>
      </c>
      <c r="K17" s="14">
        <v>6445740</v>
      </c>
      <c r="L17" s="15">
        <f t="shared" si="0"/>
        <v>47153840</v>
      </c>
      <c r="M17" s="81"/>
      <c r="N17" s="17"/>
      <c r="O17" s="17"/>
      <c r="P17" s="17"/>
      <c r="Q17" s="17"/>
      <c r="R17" s="17"/>
      <c r="S17" s="17"/>
      <c r="T17" s="17"/>
      <c r="U17" s="17"/>
      <c r="V17" s="17"/>
    </row>
    <row r="18" spans="1:22" ht="51.75" customHeight="1" x14ac:dyDescent="0.2">
      <c r="A18" s="79"/>
      <c r="B18" s="79"/>
      <c r="C18" s="23" t="s">
        <v>46</v>
      </c>
      <c r="D18" s="30" t="s">
        <v>47</v>
      </c>
      <c r="E18" s="25" t="s">
        <v>48</v>
      </c>
      <c r="F18" s="12">
        <v>30722</v>
      </c>
      <c r="G18" s="13">
        <v>44712</v>
      </c>
      <c r="H18" s="11" t="s">
        <v>27</v>
      </c>
      <c r="I18" s="14">
        <v>63992614</v>
      </c>
      <c r="J18" s="14">
        <v>400465778</v>
      </c>
      <c r="K18" s="14">
        <v>68746626</v>
      </c>
      <c r="L18" s="15">
        <f t="shared" si="0"/>
        <v>533205018</v>
      </c>
      <c r="M18" s="81"/>
      <c r="N18" s="16"/>
      <c r="O18" s="17"/>
      <c r="P18" s="16"/>
      <c r="Q18" s="31"/>
      <c r="R18" s="17"/>
      <c r="S18" s="17"/>
      <c r="T18" s="17"/>
      <c r="U18" s="17"/>
      <c r="V18" s="17"/>
    </row>
    <row r="19" spans="1:22" ht="43.5" customHeight="1" x14ac:dyDescent="0.2">
      <c r="A19" s="79"/>
      <c r="B19" s="79"/>
      <c r="C19" s="10" t="s">
        <v>49</v>
      </c>
      <c r="D19" s="24" t="s">
        <v>50</v>
      </c>
      <c r="E19" s="24" t="s">
        <v>51</v>
      </c>
      <c r="F19" s="12">
        <v>30822</v>
      </c>
      <c r="G19" s="13">
        <v>44712</v>
      </c>
      <c r="H19" s="11" t="s">
        <v>19</v>
      </c>
      <c r="I19" s="14">
        <v>700000000</v>
      </c>
      <c r="J19" s="14">
        <v>4630920000</v>
      </c>
      <c r="K19" s="14">
        <v>794974600</v>
      </c>
      <c r="L19" s="15">
        <f t="shared" si="0"/>
        <v>6125894600</v>
      </c>
      <c r="M19" s="81"/>
      <c r="N19" s="17"/>
      <c r="O19" s="17"/>
      <c r="P19" s="17"/>
      <c r="Q19" s="17"/>
      <c r="R19" s="17"/>
      <c r="S19" s="17"/>
      <c r="T19" s="17"/>
      <c r="U19" s="17"/>
      <c r="V19" s="17"/>
    </row>
    <row r="20" spans="1:22" ht="25.5" x14ac:dyDescent="0.2">
      <c r="A20" s="79"/>
      <c r="B20" s="79"/>
      <c r="C20" s="10" t="s">
        <v>52</v>
      </c>
      <c r="D20" s="30" t="s">
        <v>53</v>
      </c>
      <c r="E20" s="30" t="s">
        <v>54</v>
      </c>
      <c r="F20" s="12">
        <v>30922</v>
      </c>
      <c r="G20" s="28">
        <v>44712</v>
      </c>
      <c r="H20" s="11" t="s">
        <v>55</v>
      </c>
      <c r="I20" s="14">
        <v>800000000</v>
      </c>
      <c r="J20" s="14">
        <v>21192000000</v>
      </c>
      <c r="K20" s="14">
        <v>2700000000</v>
      </c>
      <c r="L20" s="15">
        <f t="shared" si="0"/>
        <v>24692000000</v>
      </c>
      <c r="M20" s="81"/>
      <c r="N20" s="16"/>
      <c r="O20" s="17"/>
      <c r="P20" s="16"/>
      <c r="Q20" s="17"/>
      <c r="R20" s="17"/>
      <c r="S20" s="16"/>
      <c r="T20" s="17"/>
      <c r="U20" s="17"/>
      <c r="V20" s="17"/>
    </row>
    <row r="21" spans="1:22" ht="33.75" x14ac:dyDescent="0.2">
      <c r="A21" s="79"/>
      <c r="B21" s="79"/>
      <c r="C21" s="10" t="s">
        <v>56</v>
      </c>
      <c r="D21" s="11" t="s">
        <v>57</v>
      </c>
      <c r="E21" s="11" t="s">
        <v>58</v>
      </c>
      <c r="F21" s="12">
        <v>31222</v>
      </c>
      <c r="G21" s="13">
        <v>44714</v>
      </c>
      <c r="H21" s="11" t="s">
        <v>38</v>
      </c>
      <c r="I21" s="32">
        <v>831681308</v>
      </c>
      <c r="J21" s="32">
        <v>10104930360</v>
      </c>
      <c r="K21" s="32">
        <v>1684155060</v>
      </c>
      <c r="L21" s="15">
        <f t="shared" si="0"/>
        <v>12620766728</v>
      </c>
      <c r="M21" s="81"/>
      <c r="N21" s="33"/>
      <c r="O21" s="33"/>
      <c r="P21" s="33"/>
      <c r="Q21" s="34"/>
      <c r="R21" s="17"/>
      <c r="S21" s="17"/>
      <c r="T21" s="17"/>
      <c r="U21" s="17"/>
      <c r="V21" s="17"/>
    </row>
    <row r="22" spans="1:22" ht="25.5" x14ac:dyDescent="0.2">
      <c r="A22" s="79"/>
      <c r="B22" s="79"/>
      <c r="C22" s="10" t="s">
        <v>59</v>
      </c>
      <c r="D22" s="24" t="s">
        <v>60</v>
      </c>
      <c r="E22" s="11" t="s">
        <v>61</v>
      </c>
      <c r="F22" s="12">
        <v>31422</v>
      </c>
      <c r="G22" s="28">
        <v>44714</v>
      </c>
      <c r="H22" s="11" t="s">
        <v>62</v>
      </c>
      <c r="I22" s="14">
        <v>2661391440</v>
      </c>
      <c r="J22" s="14">
        <v>22663052675</v>
      </c>
      <c r="K22" s="14">
        <v>1332865480</v>
      </c>
      <c r="L22" s="15">
        <f t="shared" si="0"/>
        <v>26657309595</v>
      </c>
      <c r="M22" s="81"/>
      <c r="N22" s="18"/>
      <c r="O22" s="18"/>
      <c r="P22" s="18"/>
      <c r="Q22" s="34"/>
      <c r="R22" s="17"/>
      <c r="S22" s="17"/>
      <c r="T22" s="17"/>
      <c r="U22" s="17"/>
      <c r="V22" s="17"/>
    </row>
    <row r="23" spans="1:22" ht="45" x14ac:dyDescent="0.2">
      <c r="A23" s="79"/>
      <c r="B23" s="79"/>
      <c r="C23" s="10" t="s">
        <v>63</v>
      </c>
      <c r="D23" s="24" t="s">
        <v>64</v>
      </c>
      <c r="E23" s="11" t="s">
        <v>65</v>
      </c>
      <c r="F23" s="12">
        <v>31522</v>
      </c>
      <c r="G23" s="13">
        <v>44714</v>
      </c>
      <c r="H23" s="11" t="s">
        <v>55</v>
      </c>
      <c r="I23" s="14">
        <v>326681626</v>
      </c>
      <c r="J23" s="14">
        <v>2805257761</v>
      </c>
      <c r="K23" s="14">
        <v>327990523</v>
      </c>
      <c r="L23" s="15">
        <f t="shared" si="0"/>
        <v>3459929910</v>
      </c>
      <c r="M23" s="81"/>
      <c r="N23" s="18"/>
      <c r="O23" s="18"/>
      <c r="P23" s="18"/>
      <c r="Q23" s="34"/>
      <c r="R23" s="17"/>
      <c r="S23" s="17"/>
      <c r="T23" s="17"/>
      <c r="U23" s="17"/>
      <c r="V23" s="17"/>
    </row>
    <row r="24" spans="1:22" ht="25.5" x14ac:dyDescent="0.2">
      <c r="A24" s="79"/>
      <c r="B24" s="79"/>
      <c r="C24" s="10" t="s">
        <v>66</v>
      </c>
      <c r="D24" s="24" t="s">
        <v>67</v>
      </c>
      <c r="E24" s="11" t="s">
        <v>68</v>
      </c>
      <c r="F24" s="12">
        <v>31822</v>
      </c>
      <c r="G24" s="28">
        <v>44714</v>
      </c>
      <c r="H24" s="11" t="s">
        <v>27</v>
      </c>
      <c r="I24" s="14">
        <v>29715000</v>
      </c>
      <c r="J24" s="14">
        <v>189827043</v>
      </c>
      <c r="K24" s="14">
        <v>32586976</v>
      </c>
      <c r="L24" s="15">
        <f t="shared" si="0"/>
        <v>252129019</v>
      </c>
      <c r="M24" s="81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67.5" x14ac:dyDescent="0.2">
      <c r="A25" s="79"/>
      <c r="B25" s="79"/>
      <c r="C25" s="10" t="s">
        <v>69</v>
      </c>
      <c r="D25" s="35" t="s">
        <v>70</v>
      </c>
      <c r="E25" s="35" t="s">
        <v>71</v>
      </c>
      <c r="F25" s="12">
        <v>32022</v>
      </c>
      <c r="G25" s="28">
        <v>44714</v>
      </c>
      <c r="H25" s="35"/>
      <c r="I25" s="14">
        <v>424616000</v>
      </c>
      <c r="J25" s="14">
        <v>2657053973</v>
      </c>
      <c r="K25" s="14">
        <v>456127599</v>
      </c>
      <c r="L25" s="26">
        <f t="shared" si="0"/>
        <v>3537797572</v>
      </c>
      <c r="M25" s="81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89.25" customHeight="1" x14ac:dyDescent="0.2">
      <c r="A26" s="79"/>
      <c r="B26" s="79"/>
      <c r="C26" s="10" t="s">
        <v>69</v>
      </c>
      <c r="D26" s="35" t="s">
        <v>70</v>
      </c>
      <c r="E26" s="35" t="s">
        <v>71</v>
      </c>
      <c r="F26" s="12">
        <v>32122</v>
      </c>
      <c r="G26" s="28">
        <v>44714</v>
      </c>
      <c r="H26" s="35" t="s">
        <v>27</v>
      </c>
      <c r="I26" s="14">
        <v>20824000</v>
      </c>
      <c r="J26" s="14">
        <v>130318678</v>
      </c>
      <c r="K26" s="14">
        <v>22371373</v>
      </c>
      <c r="L26" s="26">
        <f t="shared" si="0"/>
        <v>173514051</v>
      </c>
      <c r="M26" s="81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78.75" customHeight="1" x14ac:dyDescent="0.2">
      <c r="A27" s="79"/>
      <c r="B27" s="79"/>
      <c r="C27" s="10" t="s">
        <v>69</v>
      </c>
      <c r="D27" s="11" t="s">
        <v>70</v>
      </c>
      <c r="E27" s="25" t="s">
        <v>72</v>
      </c>
      <c r="F27" s="12">
        <v>38922</v>
      </c>
      <c r="G27" s="13">
        <v>44756</v>
      </c>
      <c r="H27" s="11" t="s">
        <v>27</v>
      </c>
      <c r="I27" s="14">
        <v>108497956</v>
      </c>
      <c r="J27" s="14">
        <v>1488647854</v>
      </c>
      <c r="K27" s="14">
        <v>255551217</v>
      </c>
      <c r="L27" s="26">
        <f t="shared" si="0"/>
        <v>1852697027</v>
      </c>
      <c r="M27" s="81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42.75" customHeight="1" x14ac:dyDescent="0.2">
      <c r="A28" s="79"/>
      <c r="B28" s="79"/>
      <c r="C28" s="23" t="s">
        <v>73</v>
      </c>
      <c r="D28" s="30" t="s">
        <v>74</v>
      </c>
      <c r="E28" s="30" t="s">
        <v>75</v>
      </c>
      <c r="F28" s="12">
        <v>39422</v>
      </c>
      <c r="G28" s="13">
        <v>44757</v>
      </c>
      <c r="H28" s="11" t="s">
        <v>19</v>
      </c>
      <c r="I28" s="14">
        <v>799572000</v>
      </c>
      <c r="J28" s="14">
        <v>5003725748</v>
      </c>
      <c r="K28" s="14">
        <v>858972920</v>
      </c>
      <c r="L28" s="26">
        <f t="shared" si="0"/>
        <v>6662270668</v>
      </c>
      <c r="M28" s="81"/>
      <c r="N28" s="17"/>
      <c r="O28" s="17"/>
      <c r="P28" s="17"/>
      <c r="Q28" s="17"/>
      <c r="R28" s="17"/>
      <c r="S28" s="17"/>
      <c r="T28" s="17"/>
      <c r="U28" s="17"/>
      <c r="V28" s="17"/>
    </row>
    <row r="29" spans="1:22" s="39" customFormat="1" ht="20.100000000000001" customHeight="1" x14ac:dyDescent="0.25">
      <c r="A29" s="83" t="s">
        <v>76</v>
      </c>
      <c r="B29" s="83"/>
      <c r="C29" s="83"/>
      <c r="D29" s="83"/>
      <c r="E29" s="83"/>
      <c r="F29" s="83"/>
      <c r="G29" s="83"/>
      <c r="H29" s="36"/>
      <c r="I29" s="37">
        <f>SUM(I3:I28)</f>
        <v>8870563917</v>
      </c>
      <c r="J29" s="37">
        <f>SUM(J3:J28)</f>
        <v>84329859778</v>
      </c>
      <c r="K29" s="37">
        <f t="shared" ref="K29:L29" si="1">SUM(K3:K28)</f>
        <v>10805270657</v>
      </c>
      <c r="L29" s="37">
        <f t="shared" si="1"/>
        <v>104005694352</v>
      </c>
      <c r="M29" s="81"/>
      <c r="N29" s="38"/>
      <c r="O29" s="38"/>
      <c r="P29" s="38"/>
      <c r="Q29" s="38"/>
      <c r="R29" s="38"/>
      <c r="S29" s="38"/>
      <c r="T29" s="38"/>
      <c r="U29" s="38"/>
      <c r="V29" s="38"/>
    </row>
    <row r="30" spans="1:22" ht="45" x14ac:dyDescent="0.2">
      <c r="A30" s="79" t="s">
        <v>77</v>
      </c>
      <c r="B30" s="79" t="s">
        <v>78</v>
      </c>
      <c r="C30" s="10" t="s">
        <v>24</v>
      </c>
      <c r="D30" s="24" t="s">
        <v>25</v>
      </c>
      <c r="E30" s="25" t="s">
        <v>79</v>
      </c>
      <c r="F30" s="12">
        <v>18422</v>
      </c>
      <c r="G30" s="28">
        <v>44693</v>
      </c>
      <c r="H30" s="11" t="s">
        <v>27</v>
      </c>
      <c r="I30" s="14">
        <v>107000000</v>
      </c>
      <c r="J30" s="14">
        <v>675350218</v>
      </c>
      <c r="K30" s="14">
        <v>115935121</v>
      </c>
      <c r="L30" s="15">
        <f t="shared" ref="L30:L36" si="2">SUM(I30:K30)</f>
        <v>898285339</v>
      </c>
      <c r="M30" s="81"/>
      <c r="N30" s="33"/>
      <c r="O30" s="33"/>
      <c r="P30" s="33"/>
      <c r="Q30" s="34"/>
      <c r="R30" s="17"/>
      <c r="S30" s="17"/>
      <c r="T30" s="17"/>
      <c r="U30" s="17"/>
      <c r="V30" s="17"/>
    </row>
    <row r="31" spans="1:22" ht="81" customHeight="1" x14ac:dyDescent="0.2">
      <c r="A31" s="79"/>
      <c r="B31" s="79"/>
      <c r="C31" s="10" t="s">
        <v>69</v>
      </c>
      <c r="D31" s="11" t="s">
        <v>70</v>
      </c>
      <c r="E31" s="11" t="s">
        <v>80</v>
      </c>
      <c r="F31" s="12">
        <v>18522</v>
      </c>
      <c r="G31" s="28">
        <v>44693</v>
      </c>
      <c r="H31" s="11" t="s">
        <v>19</v>
      </c>
      <c r="I31" s="14">
        <v>231212577</v>
      </c>
      <c r="J31" s="14">
        <v>1565878450</v>
      </c>
      <c r="K31" s="14">
        <v>268809134</v>
      </c>
      <c r="L31" s="26">
        <f t="shared" si="2"/>
        <v>2065900161</v>
      </c>
      <c r="M31" s="81"/>
      <c r="N31" s="18"/>
      <c r="O31" s="19"/>
      <c r="P31" s="18"/>
      <c r="Q31" s="20"/>
      <c r="R31" s="17"/>
      <c r="S31" s="17"/>
      <c r="T31" s="17"/>
      <c r="U31" s="17"/>
      <c r="V31" s="17"/>
    </row>
    <row r="32" spans="1:22" ht="39.75" customHeight="1" x14ac:dyDescent="0.2">
      <c r="A32" s="79"/>
      <c r="B32" s="79"/>
      <c r="C32" s="23" t="s">
        <v>73</v>
      </c>
      <c r="D32" s="30" t="s">
        <v>74</v>
      </c>
      <c r="E32" s="30" t="s">
        <v>81</v>
      </c>
      <c r="F32" s="12">
        <v>18622</v>
      </c>
      <c r="G32" s="13">
        <v>44693</v>
      </c>
      <c r="H32" s="11" t="s">
        <v>27</v>
      </c>
      <c r="I32" s="14">
        <v>238500000</v>
      </c>
      <c r="J32" s="14">
        <v>1492533000</v>
      </c>
      <c r="K32" s="14">
        <v>256218165</v>
      </c>
      <c r="L32" s="26">
        <f t="shared" si="2"/>
        <v>1987251165</v>
      </c>
      <c r="M32" s="81"/>
      <c r="N32" s="16"/>
      <c r="O32" s="17"/>
      <c r="P32" s="16"/>
      <c r="Q32" s="40"/>
      <c r="R32" s="17"/>
      <c r="S32" s="17"/>
      <c r="T32" s="17"/>
      <c r="U32" s="17"/>
      <c r="V32" s="17"/>
    </row>
    <row r="33" spans="1:22" ht="30" customHeight="1" x14ac:dyDescent="0.2">
      <c r="A33" s="79"/>
      <c r="B33" s="79"/>
      <c r="C33" s="10" t="s">
        <v>49</v>
      </c>
      <c r="D33" s="24" t="s">
        <v>50</v>
      </c>
      <c r="E33" s="24" t="s">
        <v>82</v>
      </c>
      <c r="F33" s="12">
        <v>18722</v>
      </c>
      <c r="G33" s="13">
        <v>44693</v>
      </c>
      <c r="H33" s="11" t="s">
        <v>19</v>
      </c>
      <c r="I33" s="14">
        <v>692077061</v>
      </c>
      <c r="J33" s="14">
        <v>4331018248</v>
      </c>
      <c r="K33" s="14">
        <v>743491466</v>
      </c>
      <c r="L33" s="15">
        <f t="shared" si="2"/>
        <v>5766586775</v>
      </c>
      <c r="M33" s="81"/>
      <c r="N33" s="16"/>
      <c r="O33" s="17"/>
      <c r="P33" s="16"/>
      <c r="Q33" s="31"/>
      <c r="R33" s="17"/>
      <c r="S33" s="17"/>
      <c r="T33" s="17"/>
      <c r="U33" s="17"/>
      <c r="V33" s="17"/>
    </row>
    <row r="34" spans="1:22" ht="42.6" customHeight="1" x14ac:dyDescent="0.2">
      <c r="A34" s="79"/>
      <c r="B34" s="79"/>
      <c r="C34" s="10" t="s">
        <v>83</v>
      </c>
      <c r="D34" s="11" t="s">
        <v>84</v>
      </c>
      <c r="E34" s="11" t="s">
        <v>85</v>
      </c>
      <c r="F34" s="12">
        <v>18822</v>
      </c>
      <c r="G34" s="13">
        <v>44693</v>
      </c>
      <c r="H34" s="11" t="s">
        <v>27</v>
      </c>
      <c r="I34" s="14">
        <v>34396848</v>
      </c>
      <c r="J34" s="14">
        <v>215255475</v>
      </c>
      <c r="K34" s="14">
        <v>36952190</v>
      </c>
      <c r="L34" s="26">
        <f t="shared" si="2"/>
        <v>286604513</v>
      </c>
      <c r="M34" s="81"/>
      <c r="N34" s="16"/>
      <c r="O34" s="17"/>
      <c r="P34" s="16"/>
      <c r="Q34" s="17"/>
      <c r="R34" s="17"/>
      <c r="S34" s="17"/>
      <c r="T34" s="17"/>
      <c r="U34" s="17"/>
      <c r="V34" s="17"/>
    </row>
    <row r="35" spans="1:22" ht="32.450000000000003" customHeight="1" x14ac:dyDescent="0.2">
      <c r="A35" s="79"/>
      <c r="B35" s="79"/>
      <c r="C35" s="10" t="s">
        <v>66</v>
      </c>
      <c r="D35" s="24" t="s">
        <v>67</v>
      </c>
      <c r="E35" s="11" t="s">
        <v>86</v>
      </c>
      <c r="F35" s="12">
        <v>18922</v>
      </c>
      <c r="G35" s="28">
        <v>44694</v>
      </c>
      <c r="H35" s="11" t="s">
        <v>27</v>
      </c>
      <c r="I35" s="14">
        <v>15000000</v>
      </c>
      <c r="J35" s="14">
        <v>93870000</v>
      </c>
      <c r="K35" s="14">
        <v>16114350</v>
      </c>
      <c r="L35" s="15">
        <f t="shared" si="2"/>
        <v>124984350</v>
      </c>
      <c r="M35" s="81"/>
      <c r="N35" s="16"/>
      <c r="O35" s="17"/>
      <c r="P35" s="18"/>
      <c r="Q35" s="20"/>
      <c r="R35" s="17"/>
      <c r="S35" s="17"/>
      <c r="T35" s="17"/>
      <c r="U35" s="17"/>
      <c r="V35" s="17"/>
    </row>
    <row r="36" spans="1:22" ht="50.1" customHeight="1" x14ac:dyDescent="0.2">
      <c r="A36" s="79"/>
      <c r="B36" s="79"/>
      <c r="C36" s="10" t="s">
        <v>16</v>
      </c>
      <c r="D36" s="11" t="s">
        <v>17</v>
      </c>
      <c r="E36" s="11" t="s">
        <v>87</v>
      </c>
      <c r="F36" s="12">
        <v>21022</v>
      </c>
      <c r="G36" s="13">
        <v>44712</v>
      </c>
      <c r="H36" s="11" t="s">
        <v>27</v>
      </c>
      <c r="I36" s="41">
        <v>1885349392</v>
      </c>
      <c r="J36" s="41">
        <v>11798516495</v>
      </c>
      <c r="K36" s="41">
        <v>2025411998</v>
      </c>
      <c r="L36" s="26">
        <f t="shared" si="2"/>
        <v>15709277885</v>
      </c>
      <c r="M36" s="81"/>
      <c r="N36" s="18"/>
      <c r="O36" s="19"/>
      <c r="P36" s="18"/>
      <c r="Q36" s="20"/>
      <c r="R36" s="17"/>
      <c r="S36" s="17"/>
      <c r="T36" s="17"/>
      <c r="U36" s="17"/>
      <c r="V36" s="17"/>
    </row>
    <row r="37" spans="1:22" s="39" customFormat="1" ht="20.100000000000001" customHeight="1" x14ac:dyDescent="0.25">
      <c r="A37" s="83" t="s">
        <v>88</v>
      </c>
      <c r="B37" s="83"/>
      <c r="C37" s="83"/>
      <c r="D37" s="83"/>
      <c r="E37" s="83"/>
      <c r="F37" s="83"/>
      <c r="G37" s="83"/>
      <c r="H37" s="42"/>
      <c r="I37" s="43">
        <f>SUM(I30:I36)</f>
        <v>3203535878</v>
      </c>
      <c r="J37" s="43">
        <f t="shared" ref="J37:L37" si="3">SUM(J30:J36)</f>
        <v>20172421886</v>
      </c>
      <c r="K37" s="43">
        <f t="shared" si="3"/>
        <v>3462932424</v>
      </c>
      <c r="L37" s="43">
        <f t="shared" si="3"/>
        <v>26838890188</v>
      </c>
      <c r="M37" s="81"/>
      <c r="N37" s="44"/>
      <c r="O37" s="38"/>
      <c r="P37" s="44"/>
      <c r="Q37" s="38"/>
      <c r="R37" s="38"/>
      <c r="S37" s="38"/>
      <c r="T37" s="38"/>
      <c r="U37" s="38"/>
      <c r="V37" s="38"/>
    </row>
    <row r="38" spans="1:22" ht="69.75" customHeight="1" x14ac:dyDescent="0.2">
      <c r="A38" s="79" t="s">
        <v>89</v>
      </c>
      <c r="B38" s="79" t="s">
        <v>90</v>
      </c>
      <c r="C38" s="10" t="s">
        <v>16</v>
      </c>
      <c r="D38" s="11" t="s">
        <v>17</v>
      </c>
      <c r="E38" s="11" t="s">
        <v>91</v>
      </c>
      <c r="F38" s="12">
        <v>16322</v>
      </c>
      <c r="G38" s="13">
        <v>44701</v>
      </c>
      <c r="H38" s="11" t="s">
        <v>27</v>
      </c>
      <c r="I38" s="41">
        <v>2910665498</v>
      </c>
      <c r="J38" s="41">
        <v>17970339625</v>
      </c>
      <c r="K38" s="41">
        <v>3056465854</v>
      </c>
      <c r="L38" s="26">
        <f>SUM(I38:K38)</f>
        <v>23937470977</v>
      </c>
      <c r="M38" s="81"/>
      <c r="N38" s="18"/>
      <c r="O38" s="19"/>
      <c r="P38" s="18"/>
      <c r="Q38" s="20"/>
      <c r="R38" s="17"/>
      <c r="S38" s="17"/>
      <c r="T38" s="17"/>
      <c r="U38" s="17"/>
      <c r="V38" s="17"/>
    </row>
    <row r="39" spans="1:22" ht="44.25" customHeight="1" x14ac:dyDescent="0.2">
      <c r="A39" s="79"/>
      <c r="B39" s="79"/>
      <c r="C39" s="23" t="s">
        <v>73</v>
      </c>
      <c r="D39" s="30" t="s">
        <v>74</v>
      </c>
      <c r="E39" s="30" t="s">
        <v>92</v>
      </c>
      <c r="F39" s="12">
        <v>16422</v>
      </c>
      <c r="G39" s="13">
        <v>44701</v>
      </c>
      <c r="H39" s="11" t="s">
        <v>27</v>
      </c>
      <c r="I39" s="14">
        <v>110000000</v>
      </c>
      <c r="J39" s="14">
        <v>1057342049</v>
      </c>
      <c r="K39" s="14">
        <v>181510385</v>
      </c>
      <c r="L39" s="26">
        <f>SUM(I39:K39)</f>
        <v>1348852434</v>
      </c>
      <c r="M39" s="81"/>
      <c r="N39" s="16"/>
      <c r="O39" s="17"/>
      <c r="P39" s="16"/>
      <c r="Q39" s="40"/>
      <c r="R39" s="17"/>
      <c r="S39" s="17"/>
      <c r="T39" s="17"/>
      <c r="U39" s="17"/>
      <c r="V39" s="17"/>
    </row>
    <row r="40" spans="1:22" ht="90" customHeight="1" x14ac:dyDescent="0.2">
      <c r="A40" s="79"/>
      <c r="B40" s="79"/>
      <c r="C40" s="10" t="s">
        <v>69</v>
      </c>
      <c r="D40" s="11" t="s">
        <v>70</v>
      </c>
      <c r="E40" s="11" t="s">
        <v>93</v>
      </c>
      <c r="F40" s="12">
        <v>16522</v>
      </c>
      <c r="G40" s="13">
        <v>44701</v>
      </c>
      <c r="H40" s="11" t="s">
        <v>19</v>
      </c>
      <c r="I40" s="14">
        <v>160000000</v>
      </c>
      <c r="J40" s="14">
        <f>1072136269*1.043</f>
        <v>1118238128.5669999</v>
      </c>
      <c r="K40" s="14">
        <f>+J40/12*2*1.03</f>
        <v>191964212.07066831</v>
      </c>
      <c r="L40" s="26">
        <f>SUM(I40:K40)</f>
        <v>1470202340.6376681</v>
      </c>
      <c r="M40" s="81"/>
      <c r="N40" s="18"/>
      <c r="O40" s="19"/>
      <c r="P40" s="18"/>
      <c r="Q40" s="20"/>
      <c r="R40" s="17"/>
      <c r="S40" s="17"/>
      <c r="T40" s="17"/>
      <c r="U40" s="17"/>
      <c r="V40" s="17"/>
    </row>
    <row r="41" spans="1:22" ht="36" customHeight="1" x14ac:dyDescent="0.2">
      <c r="A41" s="79"/>
      <c r="B41" s="79"/>
      <c r="C41" s="10" t="s">
        <v>66</v>
      </c>
      <c r="D41" s="24" t="s">
        <v>67</v>
      </c>
      <c r="E41" s="11" t="s">
        <v>94</v>
      </c>
      <c r="F41" s="12">
        <v>16622</v>
      </c>
      <c r="G41" s="28">
        <v>44701</v>
      </c>
      <c r="H41" s="11" t="s">
        <v>27</v>
      </c>
      <c r="I41" s="14">
        <v>28500000</v>
      </c>
      <c r="J41" s="14">
        <v>106602355</v>
      </c>
      <c r="K41" s="14">
        <v>28000000</v>
      </c>
      <c r="L41" s="15">
        <f>SUM(I41:K41)</f>
        <v>163102355</v>
      </c>
      <c r="M41" s="81"/>
      <c r="N41" s="16"/>
      <c r="O41" s="17"/>
      <c r="P41" s="18"/>
      <c r="Q41" s="20"/>
      <c r="R41" s="17"/>
      <c r="S41" s="17"/>
      <c r="T41" s="17"/>
      <c r="U41" s="17"/>
      <c r="V41" s="17"/>
    </row>
    <row r="42" spans="1:22" ht="30" customHeight="1" x14ac:dyDescent="0.2">
      <c r="A42" s="79"/>
      <c r="B42" s="79"/>
      <c r="C42" s="10" t="s">
        <v>49</v>
      </c>
      <c r="D42" s="24" t="s">
        <v>50</v>
      </c>
      <c r="E42" s="24" t="s">
        <v>95</v>
      </c>
      <c r="F42" s="12">
        <v>16822</v>
      </c>
      <c r="G42" s="13">
        <v>44701</v>
      </c>
      <c r="H42" s="11" t="s">
        <v>19</v>
      </c>
      <c r="I42" s="14">
        <v>1047694820</v>
      </c>
      <c r="J42" s="14">
        <v>6198724878</v>
      </c>
      <c r="K42" s="14">
        <v>1064114437</v>
      </c>
      <c r="L42" s="15">
        <f>SUM(I42:K42)</f>
        <v>8310534135</v>
      </c>
      <c r="M42" s="81"/>
      <c r="N42" s="16"/>
      <c r="O42" s="17"/>
      <c r="P42" s="16"/>
      <c r="Q42" s="31"/>
      <c r="R42" s="17"/>
      <c r="S42" s="17"/>
      <c r="T42" s="17"/>
      <c r="U42" s="17"/>
      <c r="V42" s="17"/>
    </row>
    <row r="43" spans="1:22" s="47" customFormat="1" ht="20.100000000000001" customHeight="1" x14ac:dyDescent="0.2">
      <c r="A43" s="84" t="s">
        <v>96</v>
      </c>
      <c r="B43" s="84"/>
      <c r="C43" s="84"/>
      <c r="D43" s="84"/>
      <c r="E43" s="84"/>
      <c r="F43" s="84"/>
      <c r="G43" s="84"/>
      <c r="H43" s="45"/>
      <c r="I43" s="46">
        <f>SUM(I38:I42)</f>
        <v>4256860318</v>
      </c>
      <c r="J43" s="46">
        <f t="shared" ref="J43:L43" si="4">SUM(J38:J42)</f>
        <v>26451247035.567001</v>
      </c>
      <c r="K43" s="46">
        <f t="shared" si="4"/>
        <v>4522054888.0706682</v>
      </c>
      <c r="L43" s="46">
        <f t="shared" si="4"/>
        <v>35230162241.637665</v>
      </c>
      <c r="M43" s="81"/>
      <c r="N43" s="16"/>
      <c r="O43" s="17"/>
      <c r="P43" s="16"/>
      <c r="Q43" s="17"/>
      <c r="R43" s="17"/>
      <c r="S43" s="17"/>
      <c r="T43" s="17"/>
      <c r="U43" s="17"/>
      <c r="V43" s="17"/>
    </row>
    <row r="44" spans="1:22" ht="56.25" x14ac:dyDescent="0.2">
      <c r="A44" s="79" t="s">
        <v>97</v>
      </c>
      <c r="B44" s="79" t="s">
        <v>98</v>
      </c>
      <c r="C44" s="10" t="s">
        <v>24</v>
      </c>
      <c r="D44" s="24" t="s">
        <v>25</v>
      </c>
      <c r="E44" s="25" t="s">
        <v>99</v>
      </c>
      <c r="F44" s="12">
        <v>17222</v>
      </c>
      <c r="G44" s="28">
        <v>44691</v>
      </c>
      <c r="H44" s="11" t="s">
        <v>27</v>
      </c>
      <c r="I44" s="14">
        <v>45208216</v>
      </c>
      <c r="J44" s="14">
        <v>282913016</v>
      </c>
      <c r="K44" s="14">
        <v>48566734</v>
      </c>
      <c r="L44" s="15">
        <f t="shared" ref="L44:L50" si="5">SUM(I44:K44)</f>
        <v>376687966</v>
      </c>
      <c r="M44" s="81"/>
      <c r="N44" s="33"/>
      <c r="O44" s="33"/>
      <c r="P44" s="33"/>
      <c r="Q44" s="34"/>
      <c r="R44" s="17"/>
      <c r="S44" s="17"/>
      <c r="T44" s="17"/>
      <c r="U44" s="17"/>
      <c r="V44" s="17"/>
    </row>
    <row r="45" spans="1:22" ht="30" customHeight="1" x14ac:dyDescent="0.2">
      <c r="A45" s="79"/>
      <c r="B45" s="79"/>
      <c r="C45" s="10" t="s">
        <v>49</v>
      </c>
      <c r="D45" s="24" t="s">
        <v>50</v>
      </c>
      <c r="E45" s="24" t="s">
        <v>100</v>
      </c>
      <c r="F45" s="12">
        <v>17722</v>
      </c>
      <c r="G45" s="28">
        <v>44691</v>
      </c>
      <c r="H45" s="11" t="s">
        <v>27</v>
      </c>
      <c r="I45" s="14">
        <v>502914646</v>
      </c>
      <c r="J45" s="14">
        <v>3164058168</v>
      </c>
      <c r="K45" s="14">
        <v>551893780</v>
      </c>
      <c r="L45" s="15">
        <f t="shared" si="5"/>
        <v>4218866594</v>
      </c>
      <c r="M45" s="81"/>
      <c r="N45" s="16"/>
      <c r="O45" s="17"/>
      <c r="P45" s="16"/>
      <c r="Q45" s="31"/>
      <c r="R45" s="17"/>
      <c r="S45" s="17"/>
      <c r="T45" s="17"/>
      <c r="U45" s="17"/>
      <c r="V45" s="17"/>
    </row>
    <row r="46" spans="1:22" ht="30" customHeight="1" x14ac:dyDescent="0.2">
      <c r="A46" s="79"/>
      <c r="B46" s="79"/>
      <c r="C46" s="10" t="s">
        <v>66</v>
      </c>
      <c r="D46" s="24" t="s">
        <v>67</v>
      </c>
      <c r="E46" s="11" t="s">
        <v>101</v>
      </c>
      <c r="F46" s="12">
        <v>18622</v>
      </c>
      <c r="G46" s="13">
        <v>44698</v>
      </c>
      <c r="H46" s="11" t="s">
        <v>27</v>
      </c>
      <c r="I46" s="32">
        <v>12898013</v>
      </c>
      <c r="J46" s="32">
        <v>80715763</v>
      </c>
      <c r="K46" s="32">
        <v>13856206</v>
      </c>
      <c r="L46" s="15">
        <f t="shared" si="5"/>
        <v>107469982</v>
      </c>
      <c r="M46" s="81"/>
      <c r="N46" s="16"/>
      <c r="O46" s="17"/>
      <c r="P46" s="18"/>
      <c r="Q46" s="20"/>
      <c r="R46" s="17"/>
      <c r="S46" s="17"/>
      <c r="T46" s="17"/>
      <c r="U46" s="17"/>
      <c r="V46" s="17"/>
    </row>
    <row r="47" spans="1:22" ht="80.25" customHeight="1" x14ac:dyDescent="0.2">
      <c r="A47" s="79"/>
      <c r="B47" s="79"/>
      <c r="C47" s="10" t="s">
        <v>69</v>
      </c>
      <c r="D47" s="11" t="s">
        <v>70</v>
      </c>
      <c r="E47" s="11" t="s">
        <v>102</v>
      </c>
      <c r="F47" s="12">
        <v>19022</v>
      </c>
      <c r="G47" s="28">
        <v>44699</v>
      </c>
      <c r="H47" s="11" t="s">
        <v>19</v>
      </c>
      <c r="I47" s="14">
        <v>74453035</v>
      </c>
      <c r="J47" s="14">
        <v>465927093</v>
      </c>
      <c r="K47" s="14">
        <v>79984151</v>
      </c>
      <c r="L47" s="26">
        <f t="shared" si="5"/>
        <v>620364279</v>
      </c>
      <c r="M47" s="81"/>
      <c r="N47" s="18"/>
      <c r="O47" s="19"/>
      <c r="P47" s="18"/>
      <c r="Q47" s="20"/>
      <c r="R47" s="17"/>
      <c r="S47" s="17"/>
      <c r="T47" s="17"/>
      <c r="U47" s="17"/>
      <c r="V47" s="17"/>
    </row>
    <row r="48" spans="1:22" ht="69.75" customHeight="1" x14ac:dyDescent="0.2">
      <c r="A48" s="79"/>
      <c r="B48" s="79"/>
      <c r="C48" s="10" t="s">
        <v>16</v>
      </c>
      <c r="D48" s="11" t="s">
        <v>17</v>
      </c>
      <c r="E48" s="11" t="s">
        <v>103</v>
      </c>
      <c r="F48" s="12">
        <v>19522</v>
      </c>
      <c r="G48" s="13">
        <v>44701</v>
      </c>
      <c r="H48" s="11" t="s">
        <v>27</v>
      </c>
      <c r="I48" s="48">
        <v>1450062920</v>
      </c>
      <c r="J48" s="48">
        <v>8418917024</v>
      </c>
      <c r="K48" s="48">
        <v>1437097942</v>
      </c>
      <c r="L48" s="26">
        <f t="shared" si="5"/>
        <v>11306077886</v>
      </c>
      <c r="M48" s="81"/>
      <c r="N48" s="18"/>
      <c r="O48" s="19"/>
      <c r="P48" s="18"/>
      <c r="Q48" s="20"/>
      <c r="R48" s="17"/>
      <c r="S48" s="17"/>
      <c r="T48" s="17"/>
      <c r="U48" s="17"/>
      <c r="V48" s="17"/>
    </row>
    <row r="49" spans="1:22" ht="33.75" x14ac:dyDescent="0.2">
      <c r="A49" s="79"/>
      <c r="B49" s="79"/>
      <c r="C49" s="23" t="s">
        <v>73</v>
      </c>
      <c r="D49" s="30" t="s">
        <v>74</v>
      </c>
      <c r="E49" s="30" t="s">
        <v>104</v>
      </c>
      <c r="F49" s="12">
        <v>19922</v>
      </c>
      <c r="G49" s="13">
        <v>44708</v>
      </c>
      <c r="H49" s="11" t="s">
        <v>27</v>
      </c>
      <c r="I49" s="14">
        <v>180363803</v>
      </c>
      <c r="J49" s="14">
        <v>1128716680</v>
      </c>
      <c r="K49" s="14">
        <v>193763030</v>
      </c>
      <c r="L49" s="26">
        <f t="shared" si="5"/>
        <v>1502843513</v>
      </c>
      <c r="M49" s="81"/>
      <c r="N49" s="16"/>
      <c r="O49" s="17"/>
      <c r="P49" s="16"/>
      <c r="Q49" s="40"/>
      <c r="R49" s="17"/>
      <c r="S49" s="17"/>
      <c r="T49" s="17"/>
      <c r="U49" s="17"/>
      <c r="V49" s="17"/>
    </row>
    <row r="50" spans="1:22" ht="89.25" customHeight="1" x14ac:dyDescent="0.2">
      <c r="A50" s="79"/>
      <c r="B50" s="79"/>
      <c r="C50" s="10" t="s">
        <v>69</v>
      </c>
      <c r="D50" s="11" t="s">
        <v>70</v>
      </c>
      <c r="E50" s="11" t="s">
        <v>105</v>
      </c>
      <c r="F50" s="12">
        <v>20022</v>
      </c>
      <c r="G50" s="28">
        <v>44708</v>
      </c>
      <c r="H50" s="11" t="s">
        <v>19</v>
      </c>
      <c r="I50" s="14">
        <v>72000000</v>
      </c>
      <c r="J50" s="14">
        <v>450576000</v>
      </c>
      <c r="K50" s="14">
        <v>77348880</v>
      </c>
      <c r="L50" s="26">
        <f t="shared" si="5"/>
        <v>599924880</v>
      </c>
      <c r="M50" s="81"/>
      <c r="N50" s="18"/>
      <c r="O50" s="19"/>
      <c r="P50" s="18"/>
      <c r="Q50" s="20"/>
      <c r="R50" s="17"/>
      <c r="S50" s="17"/>
      <c r="T50" s="17"/>
      <c r="U50" s="17"/>
      <c r="V50" s="17"/>
    </row>
    <row r="51" spans="1:22" s="47" customFormat="1" ht="20.100000000000001" customHeight="1" x14ac:dyDescent="0.25">
      <c r="A51" s="85" t="s">
        <v>106</v>
      </c>
      <c r="B51" s="85"/>
      <c r="C51" s="85"/>
      <c r="D51" s="85"/>
      <c r="E51" s="85"/>
      <c r="F51" s="85"/>
      <c r="G51" s="85"/>
      <c r="H51" s="45"/>
      <c r="I51" s="46">
        <f>SUM(I44:I50)</f>
        <v>2337900633</v>
      </c>
      <c r="J51" s="46">
        <f t="shared" ref="J51:L51" si="6">SUM(J44:J50)</f>
        <v>13991823744</v>
      </c>
      <c r="K51" s="46">
        <f t="shared" si="6"/>
        <v>2402510723</v>
      </c>
      <c r="L51" s="46">
        <f t="shared" si="6"/>
        <v>18732235100</v>
      </c>
      <c r="M51" s="81"/>
      <c r="N51" s="16"/>
      <c r="O51" s="17"/>
      <c r="P51" s="16"/>
      <c r="Q51" s="17"/>
      <c r="R51" s="17"/>
      <c r="S51" s="17"/>
      <c r="T51" s="17"/>
      <c r="U51" s="17"/>
      <c r="V51" s="17"/>
    </row>
    <row r="52" spans="1:22" ht="52.5" customHeight="1" x14ac:dyDescent="0.2">
      <c r="A52" s="79" t="s">
        <v>107</v>
      </c>
      <c r="B52" s="79" t="s">
        <v>108</v>
      </c>
      <c r="C52" s="10" t="s">
        <v>66</v>
      </c>
      <c r="D52" s="24" t="s">
        <v>67</v>
      </c>
      <c r="E52" s="11" t="s">
        <v>109</v>
      </c>
      <c r="F52" s="12">
        <v>18122</v>
      </c>
      <c r="G52" s="13">
        <v>44708</v>
      </c>
      <c r="H52" s="11" t="s">
        <v>27</v>
      </c>
      <c r="I52" s="14">
        <v>29337380</v>
      </c>
      <c r="J52" s="14">
        <v>114071152</v>
      </c>
      <c r="K52" s="14">
        <v>15000000</v>
      </c>
      <c r="L52" s="15">
        <f t="shared" ref="L52:L60" si="7">SUM(I52:K52)</f>
        <v>158408532</v>
      </c>
      <c r="M52" s="81"/>
      <c r="N52" s="16"/>
      <c r="O52" s="17"/>
      <c r="P52" s="16"/>
      <c r="Q52" s="17"/>
      <c r="R52" s="17"/>
      <c r="S52" s="17"/>
      <c r="T52" s="17"/>
      <c r="U52" s="17"/>
      <c r="V52" s="17"/>
    </row>
    <row r="53" spans="1:22" ht="33.75" x14ac:dyDescent="0.2">
      <c r="A53" s="79"/>
      <c r="B53" s="79"/>
      <c r="C53" s="23" t="s">
        <v>73</v>
      </c>
      <c r="D53" s="30" t="s">
        <v>74</v>
      </c>
      <c r="E53" s="30" t="s">
        <v>110</v>
      </c>
      <c r="F53" s="12">
        <v>18222</v>
      </c>
      <c r="G53" s="13">
        <v>44708</v>
      </c>
      <c r="H53" s="11" t="s">
        <v>27</v>
      </c>
      <c r="I53" s="14">
        <v>199593720</v>
      </c>
      <c r="J53" s="14">
        <v>1248106900</v>
      </c>
      <c r="K53" s="14">
        <v>213753090</v>
      </c>
      <c r="L53" s="26">
        <f t="shared" si="7"/>
        <v>1661453710</v>
      </c>
      <c r="M53" s="81"/>
      <c r="N53" s="16"/>
      <c r="O53" s="17"/>
      <c r="P53" s="16"/>
      <c r="Q53" s="40"/>
      <c r="R53" s="17"/>
      <c r="S53" s="17"/>
      <c r="T53" s="17"/>
      <c r="U53" s="17"/>
      <c r="V53" s="17"/>
    </row>
    <row r="54" spans="1:22" ht="67.5" x14ac:dyDescent="0.2">
      <c r="A54" s="79"/>
      <c r="B54" s="79"/>
      <c r="C54" s="10" t="s">
        <v>69</v>
      </c>
      <c r="D54" s="11" t="s">
        <v>70</v>
      </c>
      <c r="E54" s="11" t="s">
        <v>111</v>
      </c>
      <c r="F54" s="12">
        <v>18322</v>
      </c>
      <c r="G54" s="13">
        <v>44708</v>
      </c>
      <c r="H54" s="11" t="s">
        <v>19</v>
      </c>
      <c r="I54" s="14">
        <v>148000000</v>
      </c>
      <c r="J54" s="14">
        <v>926184000</v>
      </c>
      <c r="K54" s="14">
        <v>158994920</v>
      </c>
      <c r="L54" s="26">
        <f t="shared" si="7"/>
        <v>1233178920</v>
      </c>
      <c r="M54" s="81"/>
      <c r="N54" s="18"/>
      <c r="O54" s="49"/>
      <c r="P54" s="18"/>
      <c r="Q54" s="49"/>
      <c r="R54" s="17"/>
      <c r="S54" s="17"/>
      <c r="T54" s="17"/>
      <c r="U54" s="17"/>
      <c r="V54" s="17"/>
    </row>
    <row r="55" spans="1:22" ht="98.25" customHeight="1" x14ac:dyDescent="0.2">
      <c r="A55" s="79"/>
      <c r="B55" s="79"/>
      <c r="C55" s="23" t="s">
        <v>24</v>
      </c>
      <c r="D55" s="24" t="s">
        <v>25</v>
      </c>
      <c r="E55" s="25" t="s">
        <v>112</v>
      </c>
      <c r="F55" s="12">
        <v>18422</v>
      </c>
      <c r="G55" s="13">
        <v>44708</v>
      </c>
      <c r="H55" s="11" t="s">
        <v>27</v>
      </c>
      <c r="I55" s="14">
        <v>4403000</v>
      </c>
      <c r="J55" s="14">
        <v>55107948</v>
      </c>
      <c r="K55" s="14">
        <v>9460197</v>
      </c>
      <c r="L55" s="26">
        <f t="shared" si="7"/>
        <v>68971145</v>
      </c>
      <c r="M55" s="81"/>
      <c r="N55" s="18"/>
      <c r="O55" s="18"/>
      <c r="P55" s="18"/>
      <c r="Q55" s="34"/>
      <c r="R55" s="17"/>
      <c r="S55" s="17"/>
      <c r="T55" s="17"/>
      <c r="U55" s="17"/>
      <c r="V55" s="17"/>
    </row>
    <row r="56" spans="1:22" ht="90.75" customHeight="1" x14ac:dyDescent="0.2">
      <c r="A56" s="79"/>
      <c r="B56" s="79"/>
      <c r="C56" s="23" t="s">
        <v>24</v>
      </c>
      <c r="D56" s="24" t="s">
        <v>25</v>
      </c>
      <c r="E56" s="25" t="s">
        <v>113</v>
      </c>
      <c r="F56" s="12">
        <v>18522</v>
      </c>
      <c r="G56" s="13">
        <v>44708</v>
      </c>
      <c r="H56" s="11" t="s">
        <v>27</v>
      </c>
      <c r="I56" s="14">
        <v>20903540</v>
      </c>
      <c r="J56" s="14">
        <v>43604784</v>
      </c>
      <c r="K56" s="14">
        <v>7485488</v>
      </c>
      <c r="L56" s="15">
        <f t="shared" si="7"/>
        <v>71993812</v>
      </c>
      <c r="M56" s="81"/>
      <c r="N56" s="18"/>
      <c r="O56" s="18"/>
      <c r="P56" s="18"/>
      <c r="Q56" s="34"/>
      <c r="R56" s="17"/>
      <c r="S56" s="17"/>
      <c r="T56" s="17"/>
      <c r="U56" s="17"/>
      <c r="V56" s="17"/>
    </row>
    <row r="57" spans="1:22" ht="56.25" x14ac:dyDescent="0.2">
      <c r="A57" s="79"/>
      <c r="B57" s="79"/>
      <c r="C57" s="10" t="s">
        <v>24</v>
      </c>
      <c r="D57" s="24" t="s">
        <v>25</v>
      </c>
      <c r="E57" s="25" t="s">
        <v>114</v>
      </c>
      <c r="F57" s="12">
        <v>19122</v>
      </c>
      <c r="G57" s="28">
        <v>44708</v>
      </c>
      <c r="H57" s="11" t="s">
        <v>27</v>
      </c>
      <c r="I57" s="14">
        <v>43093658</v>
      </c>
      <c r="J57" s="14">
        <v>270836285</v>
      </c>
      <c r="K57" s="14">
        <v>46286652</v>
      </c>
      <c r="L57" s="15">
        <f t="shared" si="7"/>
        <v>360216595</v>
      </c>
      <c r="M57" s="81"/>
      <c r="N57" s="33"/>
      <c r="O57" s="33"/>
      <c r="P57" s="33"/>
      <c r="Q57" s="34"/>
      <c r="R57" s="17"/>
      <c r="S57" s="17"/>
      <c r="T57" s="17"/>
      <c r="U57" s="17"/>
      <c r="V57" s="17"/>
    </row>
    <row r="58" spans="1:22" ht="30" customHeight="1" x14ac:dyDescent="0.2">
      <c r="A58" s="79"/>
      <c r="B58" s="79"/>
      <c r="C58" s="10" t="s">
        <v>49</v>
      </c>
      <c r="D58" s="24" t="s">
        <v>50</v>
      </c>
      <c r="E58" s="24" t="s">
        <v>115</v>
      </c>
      <c r="F58" s="12">
        <v>19222</v>
      </c>
      <c r="G58" s="13">
        <v>44708</v>
      </c>
      <c r="H58" s="11" t="s">
        <v>19</v>
      </c>
      <c r="I58" s="14">
        <v>550000000</v>
      </c>
      <c r="J58" s="14">
        <v>3630000000</v>
      </c>
      <c r="K58" s="14">
        <v>665500000</v>
      </c>
      <c r="L58" s="15">
        <f t="shared" si="7"/>
        <v>4845500000</v>
      </c>
      <c r="M58" s="81"/>
      <c r="N58" s="16"/>
      <c r="O58" s="50"/>
      <c r="P58" s="16"/>
      <c r="Q58" s="31"/>
      <c r="R58" s="17"/>
      <c r="S58" s="17"/>
      <c r="T58" s="17"/>
      <c r="U58" s="17"/>
      <c r="V58" s="17"/>
    </row>
    <row r="59" spans="1:22" ht="41.25" customHeight="1" x14ac:dyDescent="0.2">
      <c r="A59" s="79"/>
      <c r="B59" s="79"/>
      <c r="C59" s="10" t="s">
        <v>16</v>
      </c>
      <c r="D59" s="11" t="s">
        <v>17</v>
      </c>
      <c r="E59" s="11" t="s">
        <v>116</v>
      </c>
      <c r="F59" s="12">
        <v>19322</v>
      </c>
      <c r="G59" s="13">
        <v>44708</v>
      </c>
      <c r="H59" s="11" t="s">
        <v>27</v>
      </c>
      <c r="I59" s="48">
        <v>525803336</v>
      </c>
      <c r="J59" s="48">
        <v>3290477292</v>
      </c>
      <c r="K59" s="48">
        <v>564865274</v>
      </c>
      <c r="L59" s="26">
        <f t="shared" si="7"/>
        <v>4381145902</v>
      </c>
      <c r="M59" s="81"/>
      <c r="N59" s="18"/>
      <c r="O59" s="19"/>
      <c r="P59" s="18"/>
      <c r="Q59" s="20"/>
      <c r="R59" s="17"/>
      <c r="S59" s="17"/>
      <c r="T59" s="17"/>
      <c r="U59" s="17"/>
      <c r="V59" s="17"/>
    </row>
    <row r="60" spans="1:22" ht="67.5" x14ac:dyDescent="0.2">
      <c r="A60" s="79"/>
      <c r="B60" s="79"/>
      <c r="C60" s="23" t="s">
        <v>24</v>
      </c>
      <c r="D60" s="24" t="s">
        <v>25</v>
      </c>
      <c r="E60" s="25" t="s">
        <v>117</v>
      </c>
      <c r="F60" s="12">
        <v>19622</v>
      </c>
      <c r="G60" s="13">
        <v>44708</v>
      </c>
      <c r="H60" s="11" t="s">
        <v>27</v>
      </c>
      <c r="I60" s="14">
        <v>67081720</v>
      </c>
      <c r="J60" s="14">
        <v>139932467</v>
      </c>
      <c r="K60" s="14">
        <v>24021741</v>
      </c>
      <c r="L60" s="51">
        <f t="shared" si="7"/>
        <v>231035928</v>
      </c>
      <c r="M60" s="81"/>
      <c r="N60" s="18"/>
      <c r="O60" s="18"/>
      <c r="P60" s="18"/>
      <c r="Q60" s="34"/>
      <c r="R60" s="17"/>
      <c r="S60" s="17"/>
      <c r="T60" s="17"/>
      <c r="U60" s="17"/>
      <c r="V60" s="17"/>
    </row>
    <row r="61" spans="1:22" s="47" customFormat="1" ht="20.100000000000001" customHeight="1" x14ac:dyDescent="0.2">
      <c r="A61" s="84" t="s">
        <v>118</v>
      </c>
      <c r="B61" s="84"/>
      <c r="C61" s="84"/>
      <c r="D61" s="84"/>
      <c r="E61" s="84"/>
      <c r="F61" s="84"/>
      <c r="G61" s="84"/>
      <c r="H61" s="45"/>
      <c r="I61" s="46">
        <f>SUM(I52:I60)</f>
        <v>1588216354</v>
      </c>
      <c r="J61" s="46">
        <f t="shared" ref="J61:L61" si="8">SUM(J52:J60)</f>
        <v>9718320828</v>
      </c>
      <c r="K61" s="46">
        <f t="shared" si="8"/>
        <v>1705367362</v>
      </c>
      <c r="L61" s="46">
        <f t="shared" si="8"/>
        <v>13011904544</v>
      </c>
      <c r="M61" s="81"/>
      <c r="N61" s="16"/>
      <c r="O61" s="17"/>
      <c r="P61" s="16"/>
      <c r="Q61" s="17"/>
      <c r="R61" s="17"/>
      <c r="S61" s="17"/>
      <c r="T61" s="17"/>
      <c r="U61" s="17"/>
      <c r="V61" s="17"/>
    </row>
    <row r="62" spans="1:22" ht="51.75" customHeight="1" x14ac:dyDescent="0.2">
      <c r="A62" s="79" t="s">
        <v>119</v>
      </c>
      <c r="B62" s="79" t="s">
        <v>120</v>
      </c>
      <c r="C62" s="10" t="s">
        <v>16</v>
      </c>
      <c r="D62" s="11" t="s">
        <v>17</v>
      </c>
      <c r="E62" s="11" t="s">
        <v>121</v>
      </c>
      <c r="F62" s="12">
        <v>14222</v>
      </c>
      <c r="G62" s="13">
        <v>44712</v>
      </c>
      <c r="H62" s="11" t="s">
        <v>19</v>
      </c>
      <c r="I62" s="14">
        <v>1402696638</v>
      </c>
      <c r="J62" s="14">
        <v>9281800032</v>
      </c>
      <c r="K62" s="14">
        <v>1593375662</v>
      </c>
      <c r="L62" s="26">
        <f>SUM(I62:K62)</f>
        <v>12277872332</v>
      </c>
      <c r="M62" s="81"/>
      <c r="N62" s="18"/>
      <c r="O62" s="19"/>
      <c r="P62" s="18"/>
      <c r="Q62" s="20"/>
      <c r="R62" s="17"/>
      <c r="S62" s="17"/>
      <c r="T62" s="17"/>
      <c r="U62" s="17"/>
      <c r="V62" s="17"/>
    </row>
    <row r="63" spans="1:22" ht="96" customHeight="1" x14ac:dyDescent="0.2">
      <c r="A63" s="79"/>
      <c r="B63" s="79"/>
      <c r="C63" s="10" t="s">
        <v>69</v>
      </c>
      <c r="D63" s="11" t="s">
        <v>70</v>
      </c>
      <c r="E63" s="11" t="s">
        <v>122</v>
      </c>
      <c r="F63" s="12">
        <v>14722</v>
      </c>
      <c r="G63" s="28">
        <v>44715</v>
      </c>
      <c r="H63" s="11" t="s">
        <v>19</v>
      </c>
      <c r="I63" s="14">
        <v>138200000</v>
      </c>
      <c r="J63" s="14">
        <v>1322941200</v>
      </c>
      <c r="K63" s="14">
        <v>227104906</v>
      </c>
      <c r="L63" s="26">
        <f>SUM(I63:K63)</f>
        <v>1688246106</v>
      </c>
      <c r="M63" s="81"/>
      <c r="N63" s="18"/>
      <c r="O63" s="19"/>
      <c r="P63" s="18"/>
      <c r="Q63" s="20"/>
      <c r="R63" s="17"/>
      <c r="S63" s="17"/>
      <c r="T63" s="17"/>
      <c r="U63" s="17"/>
      <c r="V63" s="17"/>
    </row>
    <row r="64" spans="1:22" ht="33.75" x14ac:dyDescent="0.2">
      <c r="A64" s="79"/>
      <c r="B64" s="79"/>
      <c r="C64" s="23" t="s">
        <v>73</v>
      </c>
      <c r="D64" s="30" t="s">
        <v>74</v>
      </c>
      <c r="E64" s="30" t="s">
        <v>123</v>
      </c>
      <c r="F64" s="12">
        <v>14822</v>
      </c>
      <c r="G64" s="13">
        <v>44715</v>
      </c>
      <c r="H64" s="11" t="s">
        <v>27</v>
      </c>
      <c r="I64" s="14">
        <v>222000000</v>
      </c>
      <c r="J64" s="14">
        <v>1389276000</v>
      </c>
      <c r="K64" s="14">
        <v>238492380</v>
      </c>
      <c r="L64" s="26">
        <f>SUM(I64:K64)</f>
        <v>1849768380</v>
      </c>
      <c r="M64" s="81"/>
      <c r="N64" s="16"/>
      <c r="O64" s="17"/>
      <c r="P64" s="9"/>
      <c r="Q64" s="17"/>
      <c r="R64" s="17"/>
      <c r="S64" s="17"/>
      <c r="T64" s="17"/>
      <c r="U64" s="17"/>
      <c r="V64" s="17"/>
    </row>
    <row r="65" spans="1:22" ht="30" customHeight="1" x14ac:dyDescent="0.2">
      <c r="A65" s="79"/>
      <c r="B65" s="79"/>
      <c r="C65" s="10" t="s">
        <v>66</v>
      </c>
      <c r="D65" s="24" t="s">
        <v>67</v>
      </c>
      <c r="E65" s="11" t="s">
        <v>124</v>
      </c>
      <c r="F65" s="12">
        <v>14922</v>
      </c>
      <c r="G65" s="28">
        <v>44715</v>
      </c>
      <c r="H65" s="11" t="s">
        <v>27</v>
      </c>
      <c r="I65" s="14">
        <v>17000000</v>
      </c>
      <c r="J65" s="14">
        <v>125160000</v>
      </c>
      <c r="K65" s="14">
        <v>21485800</v>
      </c>
      <c r="L65" s="15">
        <f>SUM(I65:K65)</f>
        <v>163645800</v>
      </c>
      <c r="M65" s="81"/>
      <c r="N65" s="16"/>
      <c r="O65" s="17"/>
      <c r="P65" s="18"/>
      <c r="Q65" s="20"/>
      <c r="R65" s="17"/>
      <c r="S65" s="17"/>
      <c r="T65" s="17"/>
      <c r="U65" s="17"/>
      <c r="V65" s="17"/>
    </row>
    <row r="66" spans="1:22" ht="33.6" customHeight="1" x14ac:dyDescent="0.2">
      <c r="A66" s="79"/>
      <c r="B66" s="79"/>
      <c r="C66" s="10" t="s">
        <v>49</v>
      </c>
      <c r="D66" s="24" t="s">
        <v>50</v>
      </c>
      <c r="E66" s="24" t="s">
        <v>125</v>
      </c>
      <c r="F66" s="12">
        <v>15022</v>
      </c>
      <c r="G66" s="13">
        <v>44715</v>
      </c>
      <c r="H66" s="11" t="s">
        <v>19</v>
      </c>
      <c r="I66" s="14">
        <v>712239118</v>
      </c>
      <c r="J66" s="14">
        <v>4656491743</v>
      </c>
      <c r="K66" s="14">
        <v>837480557</v>
      </c>
      <c r="L66" s="15">
        <f>SUM(I66:K66)</f>
        <v>6206211418</v>
      </c>
      <c r="M66" s="81"/>
      <c r="N66" s="16"/>
      <c r="O66" s="17"/>
      <c r="P66" s="16"/>
      <c r="Q66" s="31"/>
      <c r="R66" s="17"/>
      <c r="S66" s="17"/>
      <c r="T66" s="17"/>
      <c r="U66" s="17"/>
      <c r="V66" s="17"/>
    </row>
    <row r="67" spans="1:22" s="39" customFormat="1" ht="20.100000000000001" customHeight="1" x14ac:dyDescent="0.25">
      <c r="A67" s="83" t="s">
        <v>126</v>
      </c>
      <c r="B67" s="83"/>
      <c r="C67" s="83"/>
      <c r="D67" s="83"/>
      <c r="E67" s="83"/>
      <c r="F67" s="83"/>
      <c r="G67" s="83"/>
      <c r="H67" s="42"/>
      <c r="I67" s="43">
        <f>SUM(I62:I66)</f>
        <v>2492135756</v>
      </c>
      <c r="J67" s="43">
        <f t="shared" ref="J67:L67" si="9">SUM(J62:J66)</f>
        <v>16775668975</v>
      </c>
      <c r="K67" s="43">
        <f t="shared" si="9"/>
        <v>2917939305</v>
      </c>
      <c r="L67" s="43">
        <f t="shared" si="9"/>
        <v>22185744036</v>
      </c>
      <c r="M67" s="81"/>
      <c r="N67" s="52"/>
      <c r="O67" s="53"/>
      <c r="P67" s="52"/>
      <c r="Q67" s="54"/>
      <c r="R67" s="38"/>
      <c r="S67" s="38"/>
      <c r="T67" s="38"/>
      <c r="U67" s="38"/>
      <c r="V67" s="38"/>
    </row>
    <row r="68" spans="1:22" ht="44.25" customHeight="1" x14ac:dyDescent="0.2">
      <c r="A68" s="79" t="s">
        <v>127</v>
      </c>
      <c r="B68" s="79" t="s">
        <v>128</v>
      </c>
      <c r="C68" s="10" t="s">
        <v>49</v>
      </c>
      <c r="D68" s="24" t="s">
        <v>50</v>
      </c>
      <c r="E68" s="24" t="s">
        <v>129</v>
      </c>
      <c r="F68" s="12">
        <v>8922</v>
      </c>
      <c r="G68" s="28">
        <v>44685</v>
      </c>
      <c r="H68" s="11" t="s">
        <v>27</v>
      </c>
      <c r="I68" s="14">
        <v>295650285</v>
      </c>
      <c r="J68" s="14">
        <v>1877400000</v>
      </c>
      <c r="K68" s="14">
        <v>322287000</v>
      </c>
      <c r="L68" s="15">
        <f>SUM(I68:K68)</f>
        <v>2495337285</v>
      </c>
      <c r="M68" s="81"/>
      <c r="N68" s="16"/>
      <c r="O68" s="17"/>
      <c r="P68" s="16"/>
      <c r="Q68" s="31"/>
      <c r="R68" s="17"/>
      <c r="S68" s="55"/>
      <c r="T68" s="56"/>
      <c r="U68" s="57"/>
      <c r="V68" s="17"/>
    </row>
    <row r="69" spans="1:22" ht="63" customHeight="1" x14ac:dyDescent="0.2">
      <c r="A69" s="79"/>
      <c r="B69" s="79"/>
      <c r="C69" s="10" t="s">
        <v>16</v>
      </c>
      <c r="D69" s="11" t="s">
        <v>17</v>
      </c>
      <c r="E69" s="11" t="s">
        <v>130</v>
      </c>
      <c r="F69" s="12">
        <v>9422</v>
      </c>
      <c r="G69" s="13">
        <v>44712</v>
      </c>
      <c r="H69" s="11" t="s">
        <v>27</v>
      </c>
      <c r="I69" s="48">
        <v>1824970884</v>
      </c>
      <c r="J69" s="48">
        <v>11331421250</v>
      </c>
      <c r="K69" s="48">
        <v>1955762430</v>
      </c>
      <c r="L69" s="26">
        <f>SUM(I69:K69)</f>
        <v>15112154564</v>
      </c>
      <c r="M69" s="81"/>
      <c r="N69" s="18"/>
      <c r="O69" s="19"/>
      <c r="P69" s="18"/>
      <c r="Q69" s="20"/>
      <c r="R69" s="17"/>
      <c r="S69" s="58"/>
      <c r="T69" s="58"/>
      <c r="U69" s="57"/>
      <c r="V69" s="17"/>
    </row>
    <row r="70" spans="1:22" ht="90" customHeight="1" x14ac:dyDescent="0.2">
      <c r="A70" s="79"/>
      <c r="B70" s="79"/>
      <c r="C70" s="10" t="s">
        <v>69</v>
      </c>
      <c r="D70" s="11" t="s">
        <v>70</v>
      </c>
      <c r="E70" s="11" t="s">
        <v>131</v>
      </c>
      <c r="F70" s="12">
        <v>9522</v>
      </c>
      <c r="G70" s="28">
        <v>44712</v>
      </c>
      <c r="H70" s="11" t="s">
        <v>19</v>
      </c>
      <c r="I70" s="48">
        <v>73979840</v>
      </c>
      <c r="J70" s="48">
        <v>679806373</v>
      </c>
      <c r="K70" s="48">
        <v>116700094</v>
      </c>
      <c r="L70" s="26">
        <f>SUM(I70:K70)</f>
        <v>870486307</v>
      </c>
      <c r="M70" s="81"/>
      <c r="N70" s="18"/>
      <c r="O70" s="19"/>
      <c r="P70" s="18"/>
      <c r="Q70" s="20"/>
      <c r="R70" s="17"/>
      <c r="S70" s="59"/>
      <c r="T70" s="60"/>
      <c r="U70" s="57"/>
      <c r="V70" s="18"/>
    </row>
    <row r="71" spans="1:22" ht="39.75" customHeight="1" x14ac:dyDescent="0.2">
      <c r="A71" s="79"/>
      <c r="B71" s="79"/>
      <c r="C71" s="23" t="s">
        <v>73</v>
      </c>
      <c r="D71" s="30" t="s">
        <v>74</v>
      </c>
      <c r="E71" s="30" t="s">
        <v>132</v>
      </c>
      <c r="F71" s="12">
        <v>9622</v>
      </c>
      <c r="G71" s="28">
        <v>44712</v>
      </c>
      <c r="H71" s="11" t="s">
        <v>27</v>
      </c>
      <c r="I71" s="14">
        <v>49000000</v>
      </c>
      <c r="J71" s="14">
        <v>745666362</v>
      </c>
      <c r="K71" s="14">
        <v>128006058</v>
      </c>
      <c r="L71" s="26">
        <f>SUM(I71:K71)</f>
        <v>922672420</v>
      </c>
      <c r="M71" s="81"/>
      <c r="N71" s="16"/>
      <c r="O71" s="17"/>
      <c r="P71" s="16"/>
      <c r="Q71" s="40"/>
      <c r="R71" s="17"/>
      <c r="S71" s="58"/>
      <c r="T71" s="58"/>
      <c r="U71" s="57"/>
      <c r="V71" s="17"/>
    </row>
    <row r="72" spans="1:22" ht="30" customHeight="1" x14ac:dyDescent="0.2">
      <c r="A72" s="79"/>
      <c r="B72" s="79"/>
      <c r="C72" s="10" t="s">
        <v>66</v>
      </c>
      <c r="D72" s="24" t="s">
        <v>67</v>
      </c>
      <c r="E72" s="11" t="s">
        <v>133</v>
      </c>
      <c r="F72" s="12">
        <v>10222</v>
      </c>
      <c r="G72" s="28">
        <v>44760</v>
      </c>
      <c r="H72" s="11" t="s">
        <v>27</v>
      </c>
      <c r="I72" s="32">
        <v>2000000</v>
      </c>
      <c r="J72" s="32">
        <v>74705502</v>
      </c>
      <c r="K72" s="32">
        <v>12824444</v>
      </c>
      <c r="L72" s="15">
        <f>SUM(I72:K72)</f>
        <v>89529946</v>
      </c>
      <c r="M72" s="81"/>
      <c r="N72" s="16"/>
      <c r="O72" s="17"/>
      <c r="P72" s="18"/>
      <c r="Q72" s="20"/>
      <c r="R72" s="17"/>
      <c r="S72" s="17"/>
      <c r="T72" s="17"/>
      <c r="U72" s="17"/>
      <c r="V72" s="17"/>
    </row>
    <row r="73" spans="1:22" s="39" customFormat="1" ht="20.100000000000001" customHeight="1" x14ac:dyDescent="0.25">
      <c r="A73" s="83" t="s">
        <v>134</v>
      </c>
      <c r="B73" s="83"/>
      <c r="C73" s="83"/>
      <c r="D73" s="83"/>
      <c r="E73" s="83"/>
      <c r="F73" s="83"/>
      <c r="G73" s="83"/>
      <c r="H73" s="42"/>
      <c r="I73" s="43">
        <f>SUM(I68:I72)</f>
        <v>2245601009</v>
      </c>
      <c r="J73" s="43">
        <f t="shared" ref="J73:L73" si="10">SUM(J68:J72)</f>
        <v>14708999487</v>
      </c>
      <c r="K73" s="43">
        <f t="shared" si="10"/>
        <v>2535580026</v>
      </c>
      <c r="L73" s="43">
        <f t="shared" si="10"/>
        <v>19490180522</v>
      </c>
      <c r="M73" s="81"/>
      <c r="N73" s="52"/>
      <c r="O73" s="53"/>
      <c r="P73" s="52"/>
      <c r="Q73" s="54"/>
      <c r="R73" s="38"/>
      <c r="S73" s="38"/>
      <c r="T73" s="38"/>
      <c r="U73" s="38"/>
      <c r="V73" s="38"/>
    </row>
    <row r="74" spans="1:22" ht="92.25" customHeight="1" x14ac:dyDescent="0.2">
      <c r="A74" s="79" t="s">
        <v>135</v>
      </c>
      <c r="B74" s="79" t="s">
        <v>136</v>
      </c>
      <c r="C74" s="10" t="s">
        <v>69</v>
      </c>
      <c r="D74" s="11" t="s">
        <v>70</v>
      </c>
      <c r="E74" s="11" t="s">
        <v>137</v>
      </c>
      <c r="F74" s="12">
        <v>9322</v>
      </c>
      <c r="G74" s="28">
        <v>44715</v>
      </c>
      <c r="H74" s="11" t="s">
        <v>19</v>
      </c>
      <c r="I74" s="14">
        <v>106347334</v>
      </c>
      <c r="J74" s="14">
        <v>791880648</v>
      </c>
      <c r="K74" s="14">
        <v>135939512</v>
      </c>
      <c r="L74" s="26">
        <f>SUM(I74:K74)</f>
        <v>1034167494</v>
      </c>
      <c r="M74" s="81"/>
      <c r="N74" s="18"/>
      <c r="O74" s="19"/>
      <c r="P74" s="18"/>
      <c r="Q74" s="20"/>
      <c r="R74" s="17"/>
      <c r="S74" s="17"/>
      <c r="T74" s="17"/>
      <c r="U74" s="17"/>
      <c r="V74" s="17"/>
    </row>
    <row r="75" spans="1:22" ht="52.5" customHeight="1" x14ac:dyDescent="0.2">
      <c r="A75" s="79"/>
      <c r="B75" s="79"/>
      <c r="C75" s="10" t="s">
        <v>16</v>
      </c>
      <c r="D75" s="11" t="s">
        <v>17</v>
      </c>
      <c r="E75" s="11" t="s">
        <v>138</v>
      </c>
      <c r="F75" s="12">
        <v>9422</v>
      </c>
      <c r="G75" s="13">
        <v>44715</v>
      </c>
      <c r="H75" s="11" t="s">
        <v>27</v>
      </c>
      <c r="I75" s="48">
        <v>564224720</v>
      </c>
      <c r="J75" s="48">
        <v>3530918304</v>
      </c>
      <c r="K75" s="48">
        <v>606140972</v>
      </c>
      <c r="L75" s="26">
        <f>SUM(I75:K75)</f>
        <v>4701283996</v>
      </c>
      <c r="M75" s="81"/>
      <c r="N75" s="18"/>
      <c r="O75" s="19"/>
      <c r="P75" s="18"/>
      <c r="Q75" s="20"/>
      <c r="R75" s="17"/>
      <c r="S75" s="17"/>
      <c r="T75" s="17"/>
      <c r="U75" s="17"/>
      <c r="V75" s="17"/>
    </row>
    <row r="76" spans="1:22" ht="30" customHeight="1" x14ac:dyDescent="0.2">
      <c r="A76" s="79"/>
      <c r="B76" s="79"/>
      <c r="C76" s="10" t="s">
        <v>66</v>
      </c>
      <c r="D76" s="24" t="s">
        <v>67</v>
      </c>
      <c r="E76" s="11" t="s">
        <v>139</v>
      </c>
      <c r="F76" s="12">
        <v>9522</v>
      </c>
      <c r="G76" s="13">
        <v>44715</v>
      </c>
      <c r="H76" s="11" t="s">
        <v>27</v>
      </c>
      <c r="I76" s="14">
        <v>18000000</v>
      </c>
      <c r="J76" s="14">
        <v>69881004</v>
      </c>
      <c r="K76" s="14">
        <v>11996240</v>
      </c>
      <c r="L76" s="15">
        <f>SUM(I76:K76)</f>
        <v>99877244</v>
      </c>
      <c r="M76" s="81"/>
      <c r="N76" s="16"/>
      <c r="O76" s="17"/>
      <c r="P76" s="18"/>
      <c r="Q76" s="20"/>
      <c r="R76" s="17"/>
      <c r="S76" s="17"/>
      <c r="T76" s="17"/>
      <c r="U76" s="17"/>
      <c r="V76" s="17"/>
    </row>
    <row r="77" spans="1:22" ht="30" customHeight="1" x14ac:dyDescent="0.2">
      <c r="A77" s="79"/>
      <c r="B77" s="79"/>
      <c r="C77" s="10" t="s">
        <v>49</v>
      </c>
      <c r="D77" s="24" t="s">
        <v>50</v>
      </c>
      <c r="E77" s="24" t="s">
        <v>140</v>
      </c>
      <c r="F77" s="12">
        <v>9722</v>
      </c>
      <c r="G77" s="13">
        <v>44715</v>
      </c>
      <c r="H77" s="11" t="s">
        <v>19</v>
      </c>
      <c r="I77" s="14">
        <v>379010876</v>
      </c>
      <c r="J77" s="14">
        <v>2371850064</v>
      </c>
      <c r="K77" s="14">
        <v>407167594</v>
      </c>
      <c r="L77" s="15">
        <f>SUM(I77:K77)</f>
        <v>3158028534</v>
      </c>
      <c r="M77" s="81"/>
      <c r="N77" s="16"/>
      <c r="O77" s="17"/>
      <c r="P77" s="16"/>
      <c r="Q77" s="31"/>
      <c r="R77" s="17"/>
      <c r="S77" s="17"/>
      <c r="T77" s="17"/>
      <c r="U77" s="17"/>
      <c r="V77" s="17"/>
    </row>
    <row r="78" spans="1:22" ht="38.25" customHeight="1" x14ac:dyDescent="0.2">
      <c r="A78" s="79"/>
      <c r="B78" s="79"/>
      <c r="C78" s="23" t="s">
        <v>73</v>
      </c>
      <c r="D78" s="30" t="s">
        <v>74</v>
      </c>
      <c r="E78" s="30" t="s">
        <v>141</v>
      </c>
      <c r="F78" s="12">
        <v>9822</v>
      </c>
      <c r="G78" s="13">
        <v>44715</v>
      </c>
      <c r="H78" s="11" t="s">
        <v>27</v>
      </c>
      <c r="I78" s="14">
        <v>178567645</v>
      </c>
      <c r="J78" s="14">
        <v>1024704840</v>
      </c>
      <c r="K78" s="14">
        <v>175907664</v>
      </c>
      <c r="L78" s="26">
        <f>SUM(I78:K78)</f>
        <v>1379180149</v>
      </c>
      <c r="M78" s="81"/>
      <c r="N78" s="16"/>
      <c r="O78" s="17"/>
      <c r="P78" s="16"/>
      <c r="Q78" s="17"/>
      <c r="R78" s="17"/>
      <c r="S78" s="17"/>
      <c r="T78" s="17"/>
      <c r="U78" s="17"/>
      <c r="V78" s="17"/>
    </row>
    <row r="79" spans="1:22" s="47" customFormat="1" ht="20.100000000000001" customHeight="1" x14ac:dyDescent="0.2">
      <c r="A79" s="84" t="s">
        <v>142</v>
      </c>
      <c r="B79" s="84"/>
      <c r="C79" s="84"/>
      <c r="D79" s="84"/>
      <c r="E79" s="84"/>
      <c r="F79" s="84"/>
      <c r="G79" s="84"/>
      <c r="H79" s="45"/>
      <c r="I79" s="46">
        <f>SUM(I74:I78)</f>
        <v>1246150575</v>
      </c>
      <c r="J79" s="46">
        <f t="shared" ref="J79:L79" si="11">SUM(J74:J78)</f>
        <v>7789234860</v>
      </c>
      <c r="K79" s="46">
        <f t="shared" si="11"/>
        <v>1337151982</v>
      </c>
      <c r="L79" s="46">
        <f t="shared" si="11"/>
        <v>10372537417</v>
      </c>
      <c r="M79" s="81"/>
      <c r="N79" s="16"/>
      <c r="O79" s="17"/>
      <c r="P79" s="16"/>
      <c r="Q79" s="17"/>
      <c r="R79" s="17"/>
      <c r="S79" s="17"/>
      <c r="T79" s="17"/>
      <c r="U79" s="17"/>
      <c r="V79" s="17"/>
    </row>
    <row r="80" spans="1:22" ht="42" customHeight="1" x14ac:dyDescent="0.2">
      <c r="A80" s="79" t="s">
        <v>143</v>
      </c>
      <c r="B80" s="79" t="s">
        <v>144</v>
      </c>
      <c r="C80" s="10" t="s">
        <v>66</v>
      </c>
      <c r="D80" s="24" t="s">
        <v>67</v>
      </c>
      <c r="E80" s="11" t="s">
        <v>145</v>
      </c>
      <c r="F80" s="12">
        <v>21822</v>
      </c>
      <c r="G80" s="28">
        <v>44704</v>
      </c>
      <c r="H80" s="11" t="s">
        <v>27</v>
      </c>
      <c r="I80" s="32">
        <v>5000000</v>
      </c>
      <c r="J80" s="32">
        <v>89280000</v>
      </c>
      <c r="K80" s="32">
        <v>14880000</v>
      </c>
      <c r="L80" s="15">
        <f t="shared" ref="L80:L85" si="12">SUM(I80:K80)</f>
        <v>109160000</v>
      </c>
      <c r="M80" s="81"/>
      <c r="N80" s="16"/>
      <c r="O80" s="17"/>
      <c r="P80" s="18"/>
      <c r="Q80" s="20"/>
      <c r="R80" s="17"/>
      <c r="S80" s="17"/>
      <c r="T80" s="17"/>
      <c r="U80" s="17"/>
      <c r="V80" s="17"/>
    </row>
    <row r="81" spans="1:22" ht="68.25" customHeight="1" x14ac:dyDescent="0.2">
      <c r="A81" s="79"/>
      <c r="B81" s="79"/>
      <c r="C81" s="23" t="s">
        <v>73</v>
      </c>
      <c r="D81" s="30" t="s">
        <v>74</v>
      </c>
      <c r="E81" s="30" t="s">
        <v>146</v>
      </c>
      <c r="F81" s="12">
        <v>21922</v>
      </c>
      <c r="G81" s="28">
        <v>44704</v>
      </c>
      <c r="H81" s="11" t="s">
        <v>27</v>
      </c>
      <c r="I81" s="14">
        <f>442000000-330000000</f>
        <v>112000000</v>
      </c>
      <c r="J81" s="14">
        <v>1024226000</v>
      </c>
      <c r="K81" s="14">
        <v>175825463</v>
      </c>
      <c r="L81" s="26">
        <f t="shared" si="12"/>
        <v>1312051463</v>
      </c>
      <c r="M81" s="81"/>
      <c r="N81" s="16"/>
      <c r="O81" s="17"/>
      <c r="P81" s="16"/>
      <c r="Q81" s="40"/>
      <c r="R81" s="17"/>
      <c r="S81" s="17"/>
      <c r="T81" s="17"/>
      <c r="U81" s="17"/>
      <c r="V81" s="17"/>
    </row>
    <row r="82" spans="1:22" ht="68.25" customHeight="1" x14ac:dyDescent="0.2">
      <c r="A82" s="79"/>
      <c r="B82" s="79"/>
      <c r="C82" s="23" t="s">
        <v>73</v>
      </c>
      <c r="D82" s="30" t="s">
        <v>74</v>
      </c>
      <c r="E82" s="30" t="s">
        <v>147</v>
      </c>
      <c r="F82" s="12">
        <v>22022</v>
      </c>
      <c r="G82" s="28">
        <v>44704</v>
      </c>
      <c r="H82" s="11" t="s">
        <v>27</v>
      </c>
      <c r="I82" s="14">
        <f>70000000-50000000</f>
        <v>20000000</v>
      </c>
      <c r="J82" s="14">
        <v>146020000</v>
      </c>
      <c r="K82" s="14">
        <v>25066766</v>
      </c>
      <c r="L82" s="26">
        <f t="shared" si="12"/>
        <v>191086766</v>
      </c>
      <c r="M82" s="81"/>
      <c r="N82" s="16"/>
      <c r="O82" s="17"/>
      <c r="P82" s="16"/>
      <c r="Q82" s="40"/>
      <c r="R82" s="17"/>
      <c r="S82" s="17"/>
      <c r="T82" s="17"/>
      <c r="U82" s="17"/>
      <c r="V82" s="17"/>
    </row>
    <row r="83" spans="1:22" ht="84" customHeight="1" x14ac:dyDescent="0.2">
      <c r="A83" s="79"/>
      <c r="B83" s="79"/>
      <c r="C83" s="10" t="s">
        <v>69</v>
      </c>
      <c r="D83" s="11" t="s">
        <v>70</v>
      </c>
      <c r="E83" s="11" t="s">
        <v>148</v>
      </c>
      <c r="F83" s="12">
        <v>22122</v>
      </c>
      <c r="G83" s="13">
        <v>44704</v>
      </c>
      <c r="H83" s="11" t="s">
        <v>19</v>
      </c>
      <c r="I83" s="48">
        <f>300000000-196000000</f>
        <v>104000000</v>
      </c>
      <c r="J83" s="48">
        <v>751481500</v>
      </c>
      <c r="K83" s="48">
        <v>129004324</v>
      </c>
      <c r="L83" s="26">
        <f t="shared" si="12"/>
        <v>984485824</v>
      </c>
      <c r="M83" s="81"/>
      <c r="N83" s="18"/>
      <c r="O83" s="19"/>
      <c r="P83" s="18"/>
      <c r="Q83" s="20"/>
      <c r="R83" s="17"/>
      <c r="S83" s="17"/>
      <c r="T83" s="17"/>
      <c r="U83" s="17"/>
      <c r="V83" s="17"/>
    </row>
    <row r="84" spans="1:22" ht="47.25" customHeight="1" x14ac:dyDescent="0.2">
      <c r="A84" s="79"/>
      <c r="B84" s="79"/>
      <c r="C84" s="10" t="s">
        <v>16</v>
      </c>
      <c r="D84" s="11" t="s">
        <v>17</v>
      </c>
      <c r="E84" s="11" t="s">
        <v>149</v>
      </c>
      <c r="F84" s="12">
        <v>22722</v>
      </c>
      <c r="G84" s="13">
        <v>44712</v>
      </c>
      <c r="H84" s="11" t="s">
        <v>27</v>
      </c>
      <c r="I84" s="48">
        <v>955070483</v>
      </c>
      <c r="J84" s="48">
        <v>5968810333</v>
      </c>
      <c r="K84" s="48">
        <v>1027624340</v>
      </c>
      <c r="L84" s="26">
        <f t="shared" si="12"/>
        <v>7951505156</v>
      </c>
      <c r="M84" s="81"/>
      <c r="N84" s="18"/>
      <c r="O84" s="19"/>
      <c r="P84" s="18"/>
      <c r="Q84" s="20"/>
      <c r="R84" s="17"/>
      <c r="S84" s="17"/>
      <c r="T84" s="17"/>
      <c r="U84" s="17"/>
      <c r="V84" s="17"/>
    </row>
    <row r="85" spans="1:22" ht="35.25" customHeight="1" x14ac:dyDescent="0.2">
      <c r="A85" s="79"/>
      <c r="B85" s="79"/>
      <c r="C85" s="10" t="s">
        <v>49</v>
      </c>
      <c r="D85" s="24" t="s">
        <v>50</v>
      </c>
      <c r="E85" s="24" t="s">
        <v>150</v>
      </c>
      <c r="F85" s="12">
        <v>24022</v>
      </c>
      <c r="G85" s="28">
        <v>44725</v>
      </c>
      <c r="H85" s="11" t="s">
        <v>27</v>
      </c>
      <c r="I85" s="14">
        <v>743599977</v>
      </c>
      <c r="J85" s="14">
        <v>4653448654</v>
      </c>
      <c r="K85" s="14">
        <v>798842019</v>
      </c>
      <c r="L85" s="15">
        <f t="shared" si="12"/>
        <v>6195890650</v>
      </c>
      <c r="M85" s="81"/>
      <c r="N85" s="16"/>
      <c r="O85" s="17"/>
      <c r="P85" s="16"/>
      <c r="Q85" s="31"/>
      <c r="R85" s="17"/>
      <c r="S85" s="17"/>
      <c r="T85" s="17"/>
      <c r="U85" s="17"/>
      <c r="V85" s="17"/>
    </row>
    <row r="86" spans="1:22" s="39" customFormat="1" ht="20.100000000000001" customHeight="1" x14ac:dyDescent="0.25">
      <c r="A86" s="83" t="s">
        <v>151</v>
      </c>
      <c r="B86" s="83"/>
      <c r="C86" s="83"/>
      <c r="D86" s="83"/>
      <c r="E86" s="83"/>
      <c r="F86" s="83"/>
      <c r="G86" s="83"/>
      <c r="H86" s="42"/>
      <c r="I86" s="61">
        <f>SUM(I80:I85)</f>
        <v>1939670460</v>
      </c>
      <c r="J86" s="61">
        <f t="shared" ref="J86:L86" si="13">SUM(J80:J85)</f>
        <v>12633266487</v>
      </c>
      <c r="K86" s="61">
        <f t="shared" si="13"/>
        <v>2171242912</v>
      </c>
      <c r="L86" s="61">
        <f t="shared" si="13"/>
        <v>16744179859</v>
      </c>
      <c r="M86" s="81"/>
      <c r="N86" s="44"/>
      <c r="O86" s="38"/>
      <c r="P86" s="52"/>
      <c r="Q86" s="54"/>
      <c r="R86" s="38"/>
      <c r="S86" s="38"/>
      <c r="T86" s="38"/>
      <c r="U86" s="38"/>
      <c r="V86" s="38"/>
    </row>
    <row r="87" spans="1:22" ht="45.75" customHeight="1" x14ac:dyDescent="0.2">
      <c r="A87" s="62" t="s">
        <v>152</v>
      </c>
      <c r="B87" s="7" t="s">
        <v>153</v>
      </c>
      <c r="C87" s="23" t="s">
        <v>154</v>
      </c>
      <c r="D87" s="30" t="s">
        <v>153</v>
      </c>
      <c r="E87" s="11" t="s">
        <v>155</v>
      </c>
      <c r="F87" s="12">
        <v>2422</v>
      </c>
      <c r="G87" s="13">
        <v>44720</v>
      </c>
      <c r="H87" s="11" t="s">
        <v>156</v>
      </c>
      <c r="I87" s="14">
        <v>500000000</v>
      </c>
      <c r="J87" s="14">
        <v>4652972733</v>
      </c>
      <c r="K87" s="14"/>
      <c r="L87" s="15">
        <f>SUM(I87:K87)</f>
        <v>5152972733</v>
      </c>
      <c r="M87" s="81"/>
      <c r="N87" s="16"/>
      <c r="O87" s="17"/>
      <c r="P87" s="16"/>
      <c r="Q87" s="17"/>
      <c r="R87" s="17"/>
      <c r="S87" s="17"/>
      <c r="T87" s="17"/>
      <c r="U87" s="17"/>
      <c r="V87" s="17"/>
    </row>
    <row r="88" spans="1:22" s="39" customFormat="1" ht="20.100000000000001" customHeight="1" x14ac:dyDescent="0.25">
      <c r="A88" s="83" t="s">
        <v>153</v>
      </c>
      <c r="B88" s="83"/>
      <c r="C88" s="83"/>
      <c r="D88" s="83"/>
      <c r="E88" s="83"/>
      <c r="F88" s="83"/>
      <c r="G88" s="83"/>
      <c r="H88" s="42"/>
      <c r="I88" s="61">
        <f>SUM(I87)</f>
        <v>500000000</v>
      </c>
      <c r="J88" s="61">
        <f t="shared" ref="J88:L88" si="14">SUM(J87)</f>
        <v>4652972733</v>
      </c>
      <c r="K88" s="61">
        <f t="shared" si="14"/>
        <v>0</v>
      </c>
      <c r="L88" s="61">
        <f t="shared" si="14"/>
        <v>5152972733</v>
      </c>
      <c r="M88" s="82"/>
      <c r="N88" s="44"/>
      <c r="O88" s="38"/>
      <c r="P88" s="52"/>
      <c r="Q88" s="54"/>
      <c r="R88" s="38"/>
      <c r="S88" s="38"/>
      <c r="T88" s="38"/>
      <c r="U88" s="38"/>
      <c r="V88" s="38"/>
    </row>
    <row r="89" spans="1:22" s="65" customFormat="1" ht="30" customHeight="1" x14ac:dyDescent="0.25">
      <c r="A89" s="86" t="s">
        <v>157</v>
      </c>
      <c r="B89" s="86"/>
      <c r="C89" s="86"/>
      <c r="D89" s="86"/>
      <c r="E89" s="86"/>
      <c r="F89" s="86"/>
      <c r="G89" s="86"/>
      <c r="H89" s="63"/>
      <c r="I89" s="64">
        <f>SUM(I88,I86,I79,I73,I67,I61,I51,I43,I37,I29)</f>
        <v>28680634900</v>
      </c>
      <c r="J89" s="64">
        <f>SUM(J88,J86,J79,J73,J67,J61,J51,J43,J37,J29)</f>
        <v>211223815813.56702</v>
      </c>
      <c r="K89" s="64">
        <f>SUM(K88,K86,K79,K73,K67,K61,K51,K43,K37,K29)</f>
        <v>31860050279.070667</v>
      </c>
      <c r="L89" s="64">
        <f>SUM(L88,L86,L79,L73,L67,L61,L51,L43,L37,L29)</f>
        <v>271764500992.63766</v>
      </c>
      <c r="M89" s="44"/>
      <c r="N89" s="44"/>
      <c r="O89" s="38"/>
      <c r="P89" s="52"/>
      <c r="Q89" s="54"/>
      <c r="R89" s="38"/>
      <c r="S89" s="38"/>
      <c r="T89" s="38"/>
      <c r="U89" s="38"/>
      <c r="V89" s="38"/>
    </row>
    <row r="90" spans="1:22" x14ac:dyDescent="0.2">
      <c r="J90" s="67"/>
      <c r="K90" s="67"/>
      <c r="L90" s="67"/>
      <c r="M90" s="17"/>
      <c r="N90" s="17"/>
      <c r="O90" s="17"/>
      <c r="P90" s="17"/>
      <c r="Q90" s="17"/>
      <c r="R90" s="17"/>
      <c r="S90" s="17"/>
      <c r="T90" s="17"/>
      <c r="U90" s="17"/>
      <c r="V90" s="17"/>
    </row>
    <row r="91" spans="1:22" ht="27" customHeight="1" x14ac:dyDescent="0.2">
      <c r="G91" s="68" t="s">
        <v>158</v>
      </c>
      <c r="J91" s="69"/>
      <c r="K91" s="67"/>
      <c r="L91" s="67"/>
      <c r="M91" s="17"/>
      <c r="N91" s="17"/>
      <c r="O91" s="17"/>
      <c r="P91" s="17"/>
      <c r="Q91" s="17"/>
      <c r="R91" s="17"/>
      <c r="S91" s="17"/>
      <c r="T91" s="17"/>
      <c r="U91" s="17"/>
      <c r="V91" s="17"/>
    </row>
    <row r="92" spans="1:22" x14ac:dyDescent="0.2">
      <c r="M92" s="17"/>
      <c r="N92" s="17"/>
      <c r="O92" s="17"/>
      <c r="P92" s="17"/>
      <c r="Q92" s="17"/>
      <c r="R92" s="17"/>
      <c r="S92" s="17"/>
      <c r="T92" s="17"/>
      <c r="U92" s="17"/>
      <c r="V92" s="17"/>
    </row>
    <row r="93" spans="1:22" ht="36" x14ac:dyDescent="0.2">
      <c r="G93" s="70" t="s">
        <v>1</v>
      </c>
      <c r="H93" s="70" t="s">
        <v>2</v>
      </c>
      <c r="I93" s="70" t="s">
        <v>9</v>
      </c>
      <c r="J93" s="71" t="s">
        <v>159</v>
      </c>
      <c r="K93" s="71" t="s">
        <v>160</v>
      </c>
      <c r="L93" s="71" t="s">
        <v>161</v>
      </c>
      <c r="M93" s="72" t="s">
        <v>13</v>
      </c>
      <c r="N93" s="17"/>
      <c r="O93" s="17"/>
      <c r="P93" s="17"/>
      <c r="Q93" s="17"/>
      <c r="R93" s="17"/>
      <c r="S93" s="17"/>
      <c r="T93" s="17"/>
      <c r="U93" s="17"/>
      <c r="V93" s="17"/>
    </row>
    <row r="94" spans="1:22" ht="27.75" customHeight="1" x14ac:dyDescent="0.2">
      <c r="G94" s="73" t="s">
        <v>162</v>
      </c>
      <c r="H94" s="73" t="s">
        <v>76</v>
      </c>
      <c r="I94" s="74">
        <v>8870563917</v>
      </c>
      <c r="J94" s="74">
        <v>84329859778</v>
      </c>
      <c r="K94" s="74">
        <v>10805270657</v>
      </c>
      <c r="L94" s="74">
        <f>SUM(J94:K94)</f>
        <v>95135130435</v>
      </c>
      <c r="M94" s="87" t="s">
        <v>20</v>
      </c>
      <c r="N94" s="17"/>
      <c r="O94" s="17"/>
      <c r="P94" s="17"/>
      <c r="Q94" s="17"/>
      <c r="R94" s="17"/>
      <c r="S94" s="17"/>
      <c r="T94" s="17"/>
      <c r="U94" s="17"/>
      <c r="V94" s="17"/>
    </row>
    <row r="95" spans="1:22" ht="27.75" customHeight="1" x14ac:dyDescent="0.2">
      <c r="G95" s="73" t="s">
        <v>77</v>
      </c>
      <c r="H95" s="73" t="s">
        <v>88</v>
      </c>
      <c r="I95" s="74">
        <v>3203535878</v>
      </c>
      <c r="J95" s="74">
        <v>20172421886</v>
      </c>
      <c r="K95" s="74">
        <v>3462932424</v>
      </c>
      <c r="L95" s="74">
        <f t="shared" ref="L95:L103" si="15">SUM(J95:K95)</f>
        <v>23635354310</v>
      </c>
      <c r="M95" s="88"/>
      <c r="N95" s="17"/>
      <c r="O95" s="17"/>
      <c r="P95" s="17"/>
      <c r="Q95" s="17"/>
      <c r="R95" s="17"/>
      <c r="S95" s="17"/>
      <c r="T95" s="17"/>
      <c r="U95" s="17"/>
      <c r="V95" s="17"/>
    </row>
    <row r="96" spans="1:22" ht="27.75" customHeight="1" x14ac:dyDescent="0.2">
      <c r="G96" s="73" t="s">
        <v>89</v>
      </c>
      <c r="H96" s="73" t="s">
        <v>96</v>
      </c>
      <c r="I96" s="74">
        <v>4256860318</v>
      </c>
      <c r="J96" s="74">
        <v>26451247036</v>
      </c>
      <c r="K96" s="74">
        <v>4522054888</v>
      </c>
      <c r="L96" s="74">
        <f t="shared" si="15"/>
        <v>30973301924</v>
      </c>
      <c r="M96" s="88"/>
      <c r="N96" s="17"/>
      <c r="O96" s="17"/>
      <c r="P96" s="17"/>
      <c r="Q96" s="17"/>
      <c r="R96" s="17"/>
      <c r="S96" s="17"/>
      <c r="T96" s="17"/>
      <c r="U96" s="17"/>
      <c r="V96" s="17"/>
    </row>
    <row r="97" spans="7:22" ht="27.75" customHeight="1" x14ac:dyDescent="0.2">
      <c r="G97" s="73" t="s">
        <v>97</v>
      </c>
      <c r="H97" s="73" t="s">
        <v>106</v>
      </c>
      <c r="I97" s="74">
        <v>2337900633</v>
      </c>
      <c r="J97" s="74">
        <v>13991823744</v>
      </c>
      <c r="K97" s="74">
        <v>2402510723</v>
      </c>
      <c r="L97" s="74">
        <f t="shared" si="15"/>
        <v>16394334467</v>
      </c>
      <c r="M97" s="88"/>
      <c r="N97" s="17"/>
      <c r="O97" s="17"/>
      <c r="P97" s="17"/>
      <c r="Q97" s="17"/>
      <c r="R97" s="17"/>
      <c r="S97" s="17"/>
      <c r="T97" s="17"/>
      <c r="U97" s="17"/>
      <c r="V97" s="17"/>
    </row>
    <row r="98" spans="7:22" ht="27.75" customHeight="1" x14ac:dyDescent="0.2">
      <c r="G98" s="73" t="s">
        <v>107</v>
      </c>
      <c r="H98" s="73" t="s">
        <v>118</v>
      </c>
      <c r="I98" s="74">
        <v>1588216354</v>
      </c>
      <c r="J98" s="74">
        <v>9718320828</v>
      </c>
      <c r="K98" s="74">
        <v>1705367362</v>
      </c>
      <c r="L98" s="74">
        <f t="shared" si="15"/>
        <v>11423688190</v>
      </c>
      <c r="M98" s="88"/>
      <c r="N98" s="17"/>
      <c r="O98" s="17"/>
      <c r="P98" s="17"/>
      <c r="Q98" s="17"/>
      <c r="R98" s="17"/>
      <c r="S98" s="17"/>
      <c r="T98" s="17"/>
      <c r="U98" s="17"/>
      <c r="V98" s="17"/>
    </row>
    <row r="99" spans="7:22" ht="27.75" customHeight="1" x14ac:dyDescent="0.2">
      <c r="G99" s="73" t="s">
        <v>119</v>
      </c>
      <c r="H99" s="73" t="s">
        <v>126</v>
      </c>
      <c r="I99" s="74">
        <v>2492135756</v>
      </c>
      <c r="J99" s="74">
        <v>16775668975</v>
      </c>
      <c r="K99" s="74">
        <v>2917939305</v>
      </c>
      <c r="L99" s="74">
        <f t="shared" si="15"/>
        <v>19693608280</v>
      </c>
      <c r="M99" s="88"/>
      <c r="N99" s="17"/>
      <c r="O99" s="17"/>
      <c r="P99" s="17"/>
      <c r="Q99" s="17"/>
      <c r="R99" s="17"/>
      <c r="S99" s="17"/>
      <c r="T99" s="17"/>
      <c r="U99" s="17"/>
      <c r="V99" s="17"/>
    </row>
    <row r="100" spans="7:22" ht="27.75" customHeight="1" x14ac:dyDescent="0.2">
      <c r="G100" s="73" t="s">
        <v>127</v>
      </c>
      <c r="H100" s="73" t="s">
        <v>134</v>
      </c>
      <c r="I100" s="74">
        <v>2245601009</v>
      </c>
      <c r="J100" s="74">
        <v>14708999487</v>
      </c>
      <c r="K100" s="74">
        <v>2535580026</v>
      </c>
      <c r="L100" s="74">
        <f t="shared" si="15"/>
        <v>17244579513</v>
      </c>
      <c r="M100" s="88"/>
      <c r="N100" s="17"/>
      <c r="O100" s="17"/>
      <c r="P100" s="17"/>
      <c r="Q100" s="17"/>
      <c r="R100" s="17"/>
      <c r="S100" s="17"/>
      <c r="T100" s="17"/>
      <c r="U100" s="17"/>
      <c r="V100" s="17"/>
    </row>
    <row r="101" spans="7:22" ht="27.75" customHeight="1" x14ac:dyDescent="0.2">
      <c r="G101" s="73" t="s">
        <v>135</v>
      </c>
      <c r="H101" s="73" t="s">
        <v>142</v>
      </c>
      <c r="I101" s="74">
        <v>1246150575</v>
      </c>
      <c r="J101" s="74">
        <v>7789234860</v>
      </c>
      <c r="K101" s="74">
        <v>1337151982</v>
      </c>
      <c r="L101" s="74">
        <f t="shared" si="15"/>
        <v>9126386842</v>
      </c>
      <c r="M101" s="88"/>
      <c r="N101" s="17"/>
      <c r="O101" s="17"/>
      <c r="P101" s="17"/>
      <c r="Q101" s="17"/>
      <c r="R101" s="17"/>
      <c r="S101" s="17"/>
      <c r="T101" s="17"/>
      <c r="U101" s="17"/>
      <c r="V101" s="17"/>
    </row>
    <row r="102" spans="7:22" ht="27.75" customHeight="1" x14ac:dyDescent="0.2">
      <c r="G102" s="73" t="s">
        <v>143</v>
      </c>
      <c r="H102" s="73" t="s">
        <v>151</v>
      </c>
      <c r="I102" s="74">
        <v>1939670460</v>
      </c>
      <c r="J102" s="74">
        <v>12633266487</v>
      </c>
      <c r="K102" s="74">
        <v>2171242912</v>
      </c>
      <c r="L102" s="74">
        <f t="shared" si="15"/>
        <v>14804509399</v>
      </c>
      <c r="M102" s="88"/>
      <c r="N102" s="17"/>
      <c r="O102" s="17"/>
      <c r="P102" s="17"/>
      <c r="Q102" s="17"/>
      <c r="R102" s="17"/>
      <c r="S102" s="17"/>
      <c r="T102" s="17"/>
      <c r="U102" s="17"/>
      <c r="V102" s="17"/>
    </row>
    <row r="103" spans="7:22" ht="39.75" customHeight="1" x14ac:dyDescent="0.2">
      <c r="G103" s="73" t="s">
        <v>152</v>
      </c>
      <c r="H103" s="73" t="s">
        <v>153</v>
      </c>
      <c r="I103" s="74">
        <v>500000000</v>
      </c>
      <c r="J103" s="74">
        <v>4652972733</v>
      </c>
      <c r="K103" s="74">
        <v>0</v>
      </c>
      <c r="L103" s="74">
        <f t="shared" si="15"/>
        <v>4652972733</v>
      </c>
      <c r="M103" s="89"/>
      <c r="N103" s="17"/>
      <c r="O103" s="17"/>
      <c r="P103" s="17"/>
      <c r="Q103" s="17"/>
      <c r="R103" s="17"/>
      <c r="S103" s="17"/>
      <c r="T103" s="17"/>
      <c r="U103" s="17"/>
      <c r="V103" s="17"/>
    </row>
    <row r="104" spans="7:22" ht="30" customHeight="1" x14ac:dyDescent="0.2">
      <c r="G104" s="90" t="s">
        <v>163</v>
      </c>
      <c r="H104" s="91"/>
      <c r="I104" s="75">
        <f>SUM(I94:I103)</f>
        <v>28680634900</v>
      </c>
      <c r="J104" s="75">
        <f t="shared" ref="J104:L104" si="16">SUM(J94:J103)</f>
        <v>211223815814</v>
      </c>
      <c r="K104" s="75">
        <f t="shared" si="16"/>
        <v>31860050279</v>
      </c>
      <c r="L104" s="75">
        <f t="shared" si="16"/>
        <v>243083866093</v>
      </c>
      <c r="M104" s="2"/>
      <c r="N104" s="17"/>
      <c r="O104" s="17"/>
      <c r="P104" s="17"/>
      <c r="Q104" s="17"/>
      <c r="R104" s="17"/>
      <c r="S104" s="17"/>
      <c r="T104" s="17"/>
      <c r="U104" s="17"/>
      <c r="V104" s="17"/>
    </row>
    <row r="105" spans="7:22" x14ac:dyDescent="0.2">
      <c r="M105" s="17"/>
      <c r="N105" s="17"/>
      <c r="O105" s="17"/>
      <c r="P105" s="17"/>
      <c r="Q105" s="17"/>
      <c r="R105" s="17"/>
      <c r="S105" s="17"/>
      <c r="T105" s="17"/>
      <c r="U105" s="17"/>
      <c r="V105" s="17"/>
    </row>
    <row r="106" spans="7:22" x14ac:dyDescent="0.2">
      <c r="H106" s="76"/>
      <c r="I106" s="77"/>
      <c r="J106" s="77"/>
      <c r="L106" s="78"/>
      <c r="M106" s="17"/>
      <c r="N106" s="17"/>
      <c r="O106" s="17"/>
      <c r="P106" s="17"/>
      <c r="Q106" s="17"/>
      <c r="R106" s="17"/>
      <c r="S106" s="17"/>
      <c r="T106" s="17"/>
      <c r="U106" s="17"/>
      <c r="V106" s="17"/>
    </row>
  </sheetData>
  <mergeCells count="32">
    <mergeCell ref="A88:G88"/>
    <mergeCell ref="A89:G89"/>
    <mergeCell ref="M94:M103"/>
    <mergeCell ref="G104:H104"/>
    <mergeCell ref="A74:A78"/>
    <mergeCell ref="B74:B78"/>
    <mergeCell ref="A79:G79"/>
    <mergeCell ref="A80:A85"/>
    <mergeCell ref="B80:B85"/>
    <mergeCell ref="A86:G86"/>
    <mergeCell ref="A61:G61"/>
    <mergeCell ref="A62:A66"/>
    <mergeCell ref="B62:B66"/>
    <mergeCell ref="A67:G67"/>
    <mergeCell ref="A68:A72"/>
    <mergeCell ref="B68:B72"/>
    <mergeCell ref="A3:A28"/>
    <mergeCell ref="B3:B28"/>
    <mergeCell ref="M3:M88"/>
    <mergeCell ref="A29:G29"/>
    <mergeCell ref="A30:A36"/>
    <mergeCell ref="B30:B36"/>
    <mergeCell ref="A37:G37"/>
    <mergeCell ref="A38:A42"/>
    <mergeCell ref="B38:B42"/>
    <mergeCell ref="A43:G43"/>
    <mergeCell ref="A73:G73"/>
    <mergeCell ref="A44:A50"/>
    <mergeCell ref="B44:B50"/>
    <mergeCell ref="A51:G51"/>
    <mergeCell ref="A52:A60"/>
    <mergeCell ref="B52:B60"/>
  </mergeCells>
  <printOptions horizontalCentered="1" verticalCentered="1"/>
  <pageMargins left="3.937007874015748E-2" right="3.937007874015748E-2" top="1.1417322834645669" bottom="0.55118110236220474" header="0.31496062992125984" footer="0.31496062992125984"/>
  <pageSetup paperSize="14" scale="60" orientation="landscape" r:id="rId1"/>
  <headerFooter>
    <oddHeader>&amp;C&amp;"-,Negrita"&amp;14ASIGNACIÓN VIGENCIAS FUTURAS 2023 Y 2024
FISCALIA GENERAL DE LA NACION 
GASTOS DE FUNCIONAMIENTO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SIIF ASIGN V.F.REG.NC VF </vt:lpstr>
      <vt:lpstr>'SIIF ASIGN V.F.REG.NC VF '!Área_de_impresión</vt:lpstr>
      <vt:lpstr>'SIIF ASIGN V.F.REG.NC VF 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Azucena Ortiz Robles</dc:creator>
  <cp:lastModifiedBy>Jesus Maria Chaux Hernandez</cp:lastModifiedBy>
  <cp:lastPrinted>2022-09-01T22:23:09Z</cp:lastPrinted>
  <dcterms:created xsi:type="dcterms:W3CDTF">2022-09-01T22:21:10Z</dcterms:created>
  <dcterms:modified xsi:type="dcterms:W3CDTF">2022-10-26T21:22:07Z</dcterms:modified>
</cp:coreProperties>
</file>