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0515" windowHeight="8760"/>
  </bookViews>
  <sheets>
    <sheet name="ITEM 2" sheetId="3" r:id="rId1"/>
  </sheets>
  <calcPr calcId="145621"/>
</workbook>
</file>

<file path=xl/calcChain.xml><?xml version="1.0" encoding="utf-8"?>
<calcChain xmlns="http://schemas.openxmlformats.org/spreadsheetml/2006/main">
  <c r="M177" i="3" l="1"/>
  <c r="M202" i="3"/>
  <c r="M205" i="3" s="1"/>
  <c r="M206" i="3" s="1"/>
  <c r="M199" i="3"/>
  <c r="M200" i="3"/>
  <c r="M196" i="3"/>
  <c r="M181" i="3"/>
  <c r="M182" i="3"/>
  <c r="M183" i="3"/>
  <c r="M184" i="3"/>
  <c r="M185" i="3"/>
  <c r="M186" i="3"/>
  <c r="M187" i="3"/>
  <c r="M188" i="3"/>
  <c r="M189" i="3"/>
  <c r="M190" i="3"/>
  <c r="M191" i="3"/>
  <c r="M192" i="3"/>
  <c r="M193" i="3"/>
  <c r="M194" i="3"/>
  <c r="M195" i="3"/>
  <c r="M180" i="3"/>
  <c r="M176" i="3"/>
  <c r="M174" i="3"/>
  <c r="M172" i="3"/>
  <c r="M170" i="3"/>
  <c r="M168" i="3"/>
  <c r="M167" i="3"/>
  <c r="M165" i="3"/>
  <c r="M163" i="3"/>
  <c r="M161" i="3"/>
  <c r="M159" i="3"/>
  <c r="M157" i="3"/>
  <c r="M155" i="3"/>
  <c r="M153" i="3"/>
  <c r="M151" i="3"/>
  <c r="M149" i="3"/>
  <c r="M147" i="3"/>
  <c r="M145" i="3"/>
  <c r="M143" i="3"/>
  <c r="M142" i="3"/>
  <c r="M139" i="3"/>
  <c r="M137" i="3"/>
  <c r="M135" i="3"/>
  <c r="M133" i="3"/>
  <c r="M127" i="3"/>
  <c r="M128" i="3"/>
  <c r="M129" i="3"/>
  <c r="M130" i="3"/>
  <c r="M131" i="3"/>
  <c r="M126" i="3"/>
  <c r="M124" i="3"/>
  <c r="M121"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120" i="3"/>
  <c r="M90" i="3"/>
  <c r="M86" i="3"/>
  <c r="M83" i="3"/>
  <c r="M74" i="3"/>
  <c r="M75" i="3"/>
  <c r="M76" i="3"/>
  <c r="M77" i="3"/>
  <c r="M78" i="3"/>
  <c r="M79" i="3"/>
  <c r="M80" i="3"/>
  <c r="M81" i="3"/>
  <c r="M82" i="3"/>
  <c r="M70" i="3"/>
  <c r="M67" i="3"/>
  <c r="M65" i="3"/>
  <c r="M53" i="3"/>
  <c r="M46" i="3"/>
  <c r="M47" i="3"/>
  <c r="M48" i="3"/>
  <c r="M32" i="3"/>
  <c r="M29" i="3"/>
  <c r="M30" i="3"/>
  <c r="M31" i="3"/>
  <c r="M25" i="3"/>
  <c r="M21" i="3"/>
  <c r="M89" i="3"/>
  <c r="M87" i="3"/>
  <c r="M73" i="3"/>
  <c r="M72" i="3"/>
  <c r="M69" i="3"/>
  <c r="M68" i="3"/>
  <c r="M64" i="3"/>
  <c r="M63" i="3"/>
  <c r="M62" i="3"/>
  <c r="M61" i="3"/>
  <c r="M60" i="3"/>
  <c r="M58" i="3"/>
  <c r="M57" i="3"/>
  <c r="M55" i="3"/>
  <c r="M52" i="3"/>
  <c r="M51" i="3"/>
  <c r="M50" i="3"/>
  <c r="M45" i="3"/>
  <c r="M44" i="3"/>
  <c r="M43" i="3"/>
  <c r="M42" i="3"/>
  <c r="M41" i="3"/>
  <c r="M39" i="3"/>
  <c r="M38" i="3"/>
  <c r="M37" i="3"/>
  <c r="M36" i="3"/>
  <c r="M35" i="3"/>
  <c r="M28" i="3"/>
  <c r="M27" i="3"/>
  <c r="M24" i="3"/>
  <c r="M23" i="3"/>
  <c r="M19" i="3"/>
  <c r="M18" i="3"/>
  <c r="M17" i="3"/>
  <c r="M16" i="3"/>
  <c r="M15" i="3"/>
  <c r="M14" i="3"/>
  <c r="M13" i="3"/>
  <c r="M12" i="3"/>
  <c r="M10" i="3"/>
  <c r="M9" i="3"/>
  <c r="M8" i="3"/>
  <c r="M7" i="3"/>
  <c r="M203" i="3" l="1"/>
  <c r="M204" i="3"/>
  <c r="M207" i="3" s="1"/>
</calcChain>
</file>

<file path=xl/sharedStrings.xml><?xml version="1.0" encoding="utf-8"?>
<sst xmlns="http://schemas.openxmlformats.org/spreadsheetml/2006/main" count="651" uniqueCount="516">
  <si>
    <t>DILIGENCIE LA RAZON SOCIAL</t>
  </si>
  <si>
    <t>ITEM</t>
  </si>
  <si>
    <t>VALOR UNITARIO SIN IVA</t>
  </si>
  <si>
    <r>
      <rPr>
        <b/>
        <sz val="9"/>
        <rFont val="Arial"/>
        <family val="2"/>
      </rPr>
      <t xml:space="preserve">NOTA 1: </t>
    </r>
    <r>
      <rPr>
        <sz val="9"/>
        <rFont val="Arial"/>
        <family val="2"/>
      </rPr>
      <t>SE REQUIERE QUE EL PROPONENTE INTERESADO NO MODIFIQUE LA CULUMNA DE CANTIDADES, NI PRECIOS DE REFERENCIA ESTABLECIDOS POR LA ENTIDAD.</t>
    </r>
  </si>
  <si>
    <t>Cód.</t>
  </si>
  <si>
    <t>ACTIVIDADES</t>
  </si>
  <si>
    <t>UND</t>
  </si>
  <si>
    <t>CANT</t>
  </si>
  <si>
    <t>VR UNITARIO</t>
  </si>
  <si>
    <t>VR TOTAL</t>
  </si>
  <si>
    <t>P-1</t>
  </si>
  <si>
    <t>PRELIMINARES</t>
  </si>
  <si>
    <t>P-1.1</t>
  </si>
  <si>
    <t>LOCALIZACIÓN Y REPLANTEO EDIFICIO</t>
  </si>
  <si>
    <t>m2</t>
  </si>
  <si>
    <t>P-1.2</t>
  </si>
  <si>
    <t>LOCALIZACIÓN Y REPLANTEO CERRAMIENTO</t>
  </si>
  <si>
    <t>m</t>
  </si>
  <si>
    <t>LOCALIZACIÓN Y REPLANTEO DE REDES PARA INFRAESTRUCTURA HIDRÁULICA</t>
  </si>
  <si>
    <t>P-1.5A</t>
  </si>
  <si>
    <t>EXCAVACIÓN MANUAL DE MATERIAL HETEROGENEO (No incluye retiro de material excavado.)</t>
  </si>
  <si>
    <t>m3</t>
  </si>
  <si>
    <t>P-1.13</t>
  </si>
  <si>
    <t>P-1.15</t>
  </si>
  <si>
    <t>RELLENO, CONFORMACIÓN Y COMPACTACIÓN MANUAL DE MATERIAL PROVENIENTE DE EXCAVACIÓN.</t>
  </si>
  <si>
    <t>P-1.17</t>
  </si>
  <si>
    <t>DEMOLICIÓN DE CONCRETO MASIVO (TODO TIPO DE ELEMENTOS ESTRUCTURALES Y NO ESTRUCTURALES EN CONCRETO. (Incluye cargue y retiro de escombros).</t>
  </si>
  <si>
    <t>DEMOLICION DE CAJA DE INSPECCIÓN EN MAMPOSTERIA O CONCRETO SECCION 0,60m x 0,60m HASTA 1,0m x 1,0 m: h=1,20m (Incluye cargue y retiro de escombros)</t>
  </si>
  <si>
    <t>P-1.156</t>
  </si>
  <si>
    <t>DESMONTE TUBERIA HIDRAULICA Y/O SANITARIA (Incluye regata y desmonte de accesorios.)</t>
  </si>
  <si>
    <t>P-1.158</t>
  </si>
  <si>
    <t>RETIRO DE MATERIAL HETEROGENEO (Incluye cargue y retiro del material a botadero.)</t>
  </si>
  <si>
    <t>P-1.165</t>
  </si>
  <si>
    <t>C-2</t>
  </si>
  <si>
    <t>CIMIENTOS</t>
  </si>
  <si>
    <t>C-2.10</t>
  </si>
  <si>
    <t>VIGA CIMENTACIÓN EN CONCRETO 3.000 psi  - CON FORMALETA  (Sin refuerzo)</t>
  </si>
  <si>
    <t>C-2.13</t>
  </si>
  <si>
    <t>CONCRETO CICLOPEO PARA CIMIENTOS (60% Concreto 3000 psi y 40% piedra media zonga)</t>
  </si>
  <si>
    <t>C-2.27</t>
  </si>
  <si>
    <t>DADOS EN  CONCRETO 3.000 psi ( Sin refuerzo )</t>
  </si>
  <si>
    <t>C-2.42</t>
  </si>
  <si>
    <t>LOSA DE CIMENTACIÓN CONCRETO IMPERMEABILIZADO 4.000 psi ( Sin refuerzo )</t>
  </si>
  <si>
    <t>S-3</t>
  </si>
  <si>
    <t>DESAGUES E INSTALACIONES SANITARIAS</t>
  </si>
  <si>
    <t>und</t>
  </si>
  <si>
    <t>S-3.46</t>
  </si>
  <si>
    <t>S-3.94</t>
  </si>
  <si>
    <t>CONEXIÓN A POZO - CAJA EXISTENTE (Incluye demolición muro cañuela y mortero)</t>
  </si>
  <si>
    <t>S-3.188</t>
  </si>
  <si>
    <t>TEE SANITARIA - 6" Incluye instalación, limpiador y soldadura</t>
  </si>
  <si>
    <t>S-3.190</t>
  </si>
  <si>
    <t>BOMBEO DE AGUA RESIDUAL</t>
  </si>
  <si>
    <t>S-3.191</t>
  </si>
  <si>
    <t>LECHO DE SECADO DE LODOS. (Incluye placa y muros en concreto impermeabilizado de 4000 psi, tubería perforada, material filtrante compuesto por grava y arena de varias granulometrías, estructura de cubierta, cubierta, pasos, cunetas  y recebo).</t>
  </si>
  <si>
    <t>S-3.229</t>
  </si>
  <si>
    <t>S-3.256</t>
  </si>
  <si>
    <t>BANDEJA ESCURRIDORA en lamina de acero inoxidable; AISI 316L e=4.5mm (Incluye corte y moldeado según detalle, elementos y accesorios de anclaje)</t>
  </si>
  <si>
    <t>S-3.437</t>
  </si>
  <si>
    <t>CONDUCTOS PRISMATICOS Y ELEMENTOS ESPECIALES FABRICADOS EN PRFV (Poliéster Reforzado con Fibra de Vidrio) de alto impacto, empleados para el transporte no presurizado de agua potable o residual según las especificaciones del proyecto. Dimensiones según planos y especificaciones de diseño. Color azul para agua potable; color negro para agua residual. Incluye elementos de soporte, anclaje y fijación de la estructura en PRFV a la estructura receptora mediante platinas, perfiles, tornillería y pernos de acero inoxidable AISI 316L; Incluye empaques, juntas y demás elementos para su correcta instalación y funcionamiento. (PRFV rígido, superficie lisa brillante y no reactiva a las variaciones del pH en el agua o debido a la presencia de CO2, SO4, detergentes, grasas, fenoles o subproductos de la degradación de materia orgánica en el agua; superficie de contacto con el agua con extrema resistencia a la abrasión; PRFV con protección contra los rayos ultravioleta; resistencia a la flexión ASTM-D6272 &gt; 110MPa; resistencia a la tensión ASTM-D5083 &gt; 65Mpa; módulo de elasticidad ASTM-D6272 &gt; 4830MPa; tensión de elongación ASTM-D5083 &gt; 1.5%; módulo de tensión a tracción ASTM-D5083 &gt; 7000MPa). A TODO COSTO</t>
  </si>
  <si>
    <t>PB-4</t>
  </si>
  <si>
    <t>PISOS-BASES-RELLENOS</t>
  </si>
  <si>
    <t>PB-4.56</t>
  </si>
  <si>
    <t>RELLENO EN ARENA DE PEÑA</t>
  </si>
  <si>
    <t>EC-5</t>
  </si>
  <si>
    <t>ESTRUCTURAS EN CONCRETO</t>
  </si>
  <si>
    <t>EC-5.1</t>
  </si>
  <si>
    <t>ACERO 60.000 PSI ( Incluye alambre negro y figuración )</t>
  </si>
  <si>
    <t>kg</t>
  </si>
  <si>
    <t>EC-5.7</t>
  </si>
  <si>
    <t>MALLA ELECTROSOLDADA M-221 Q-6 Φ 6.5mm c/.15m en ambos sentidos (Incluye alambre negro, colocación y traslapo).</t>
  </si>
  <si>
    <t>EC-5.8</t>
  </si>
  <si>
    <t>EC-5.67</t>
  </si>
  <si>
    <t>CINTA SIKA PVC V - 15 para Juntas</t>
  </si>
  <si>
    <t>EC-5.312</t>
  </si>
  <si>
    <t>SUMINISTRO E INSTALACION DE TORNILLO 3/8" X 1 1/2" CON TUERCA Y ARANDELA</t>
  </si>
  <si>
    <t>H-7</t>
  </si>
  <si>
    <t>INSTALACIONES HIDRAULICAS</t>
  </si>
  <si>
    <t>H-7B.169</t>
  </si>
  <si>
    <t>ME-17</t>
  </si>
  <si>
    <t>CARPINTERIA METALICA Y EN ALUMINIO</t>
  </si>
  <si>
    <t>ME-17.206</t>
  </si>
  <si>
    <t>ESCALERA DE GATO EN "C" POR METRO LINEAL EN TUBERIA AGUA NEGRA 3/4" TIPO COLMENA O equivalente. Suministro e Instalación a todo costo.</t>
  </si>
  <si>
    <t>OE-21</t>
  </si>
  <si>
    <t>OBRAS EXTERIORES</t>
  </si>
  <si>
    <t>OE-21.8</t>
  </si>
  <si>
    <t>EMPRADIZACIÓN (Incluye grama tipo bermuda grass, mano de obra y tierra negra).</t>
  </si>
  <si>
    <t>OE-21.13</t>
  </si>
  <si>
    <t>OE-21.95</t>
  </si>
  <si>
    <t>TOTAL COSTOS DIRECTOS</t>
  </si>
  <si>
    <t>IMPREVISTOS    3%</t>
  </si>
  <si>
    <t>UTILIDAD   5%</t>
  </si>
  <si>
    <t>I.V.A. 19% sobre UTILIDAD</t>
  </si>
  <si>
    <t>TOTAL OBRA</t>
  </si>
  <si>
    <t>ADMINISTRACION 20%</t>
  </si>
  <si>
    <t>IMPREVISTOS 3%</t>
  </si>
  <si>
    <t>UTILIDAD 5%</t>
  </si>
  <si>
    <r>
      <rPr>
        <b/>
        <sz val="9"/>
        <rFont val="Arial"/>
        <family val="2"/>
      </rPr>
      <t xml:space="preserve">NOTA 2: </t>
    </r>
    <r>
      <rPr>
        <sz val="9"/>
        <rFont val="Arial"/>
        <family val="2"/>
      </rPr>
      <t>EL PRESENTE ARCHIVO EL PROPONENTE SOLO DEBERA DILIGENCIAR EL VALOR CORRESPONDIENTE A LA COLUMNA  L VALOR UNITARIO SIN IVA Y EL ARCHIVO HARA LAS DEMAS OPERACIONES SIN SUPERAR LOS PRECIOS ESTABLECIDOS POR LA ENTIDAD</t>
    </r>
  </si>
  <si>
    <t>TOTAL SIN IVA</t>
  </si>
  <si>
    <t>LOCALIZACION Y REPLANTEO</t>
  </si>
  <si>
    <t>1.1</t>
  </si>
  <si>
    <t>1.2</t>
  </si>
  <si>
    <t>1.3</t>
  </si>
  <si>
    <t>P-1.2a</t>
  </si>
  <si>
    <t>1.4</t>
  </si>
  <si>
    <t>P-1.4</t>
  </si>
  <si>
    <t>DESCAPOTE MANUAL e=0.20 m. (Incluye cargue y retiro del material a botadero.)</t>
  </si>
  <si>
    <t>DESCAPOTES, EXCAVACIONES Y CONFORMACIONES</t>
  </si>
  <si>
    <t>1.5</t>
  </si>
  <si>
    <t>1.6</t>
  </si>
  <si>
    <t>P-1.8</t>
  </si>
  <si>
    <t>EXCAVACIÓN MECANICA EN MATERIAL COMUN (Incluye cargue y retiro del material excavado a botadero.)</t>
  </si>
  <si>
    <t>1.7</t>
  </si>
  <si>
    <t>1.8</t>
  </si>
  <si>
    <t>RELLENO, CONFORMACIÓN Y COMPACTACIÓN A MAQUINA CON MATERIAL PROVENIENTE  DE  EXCAVACIÓN (Incluye cargue, descargue, conformación.)</t>
  </si>
  <si>
    <t>1.9</t>
  </si>
  <si>
    <t>P-1.42</t>
  </si>
  <si>
    <t>DESMONTE DE ESTRUCTURA METALICA.(Incluye equipo de oxiacetileno, cargue y retiro de material desmontado).</t>
  </si>
  <si>
    <t>1.10</t>
  </si>
  <si>
    <t>1.11</t>
  </si>
  <si>
    <t>MOTOBOMBA PARA MANEJO DE AGUA EN EXCAVACION. Incluye gasolina y todos los elementos para su correcto funcionamiento.</t>
  </si>
  <si>
    <t>hr</t>
  </si>
  <si>
    <t>1.12</t>
  </si>
  <si>
    <t>DEMOLICIONES</t>
  </si>
  <si>
    <t>1.13</t>
  </si>
  <si>
    <t>EC-5.203</t>
  </si>
  <si>
    <t>CORTE CON PULIDORA DE MUROS O PLACAS DE CONCRETO</t>
  </si>
  <si>
    <t>1.14</t>
  </si>
  <si>
    <t>1.15</t>
  </si>
  <si>
    <t>P-1.22a</t>
  </si>
  <si>
    <t>1.16</t>
  </si>
  <si>
    <t>P-1.148</t>
  </si>
  <si>
    <t>PERFORACIÓN CON BROCA DE DIAMANTE PARA PASE EN MURO PARA TUBERIA DE 6"</t>
  </si>
  <si>
    <t>Total  PRELIMINARES</t>
  </si>
  <si>
    <t>2.1</t>
  </si>
  <si>
    <t>C-2.1</t>
  </si>
  <si>
    <t>BASE CONCRETO DE LIMPIEZA 2.000 PSI</t>
  </si>
  <si>
    <t>2.2</t>
  </si>
  <si>
    <t>2.3</t>
  </si>
  <si>
    <t>2.4</t>
  </si>
  <si>
    <t>2.5</t>
  </si>
  <si>
    <t>Total  CIMIENTOS</t>
  </si>
  <si>
    <t>CAJAS Y POZOS DE INSPECCION</t>
  </si>
  <si>
    <t>3.1</t>
  </si>
  <si>
    <t>S-3.6</t>
  </si>
  <si>
    <t>CAJA DE INSPECCIÓN  1.00 * 1.00 * 1.50 m.  (Incluye excavación, base en recebo comun, placa concreto, ladrillo común, marco en angulo 2 1/2 x 2 1/2 * 3/16" y tapa reforzada en platina de 3 * 3/16" con parrilla en varilla 3/8 cada 10 cm.). Según detalle.</t>
  </si>
  <si>
    <t>3.2</t>
  </si>
  <si>
    <t>3.3</t>
  </si>
  <si>
    <t>3.4</t>
  </si>
  <si>
    <t>EXTRACCIÓN LODOS POZO EYECTOR Y/O TANQUE SEPTICO Y/O TANQUE DE SEDIMENTACIÓN EXISTENTE - mediante equipo de bombeo, incluye disposicion final controlada de los lodos en sitio autorizado por la autoridad ambiental competente.</t>
  </si>
  <si>
    <t>3.5</t>
  </si>
  <si>
    <t>OE-21.68</t>
  </si>
  <si>
    <t>CAÑUELA EN CONCRETO FUNDIDO EN SITIO 3,000 PSI   h=23 cm, b=20cm. Incluye pendientados.</t>
  </si>
  <si>
    <t>RED SANITARIA, VENTILACION Y AGUAS LLUVIAS INTERNA</t>
  </si>
  <si>
    <t>3.6</t>
  </si>
  <si>
    <t>3.7</t>
  </si>
  <si>
    <t>S-3.311</t>
  </si>
  <si>
    <t>TEE SANITARIA - 4" Incluye instalación, limpiador y soldadura</t>
  </si>
  <si>
    <t>3.8</t>
  </si>
  <si>
    <t>S-3.189</t>
  </si>
  <si>
    <t>CODO 90° 1/4 CxC SANITARIO 6'' Incluye instalación, limpiador y soldadura</t>
  </si>
  <si>
    <t>3.9</t>
  </si>
  <si>
    <t>S-3.307</t>
  </si>
  <si>
    <t>CODO 45° 1/8 CxC SANITARIO 6'' Incluye instalación, limpiador y soldadura</t>
  </si>
  <si>
    <t>3.10</t>
  </si>
  <si>
    <t>S-3.195</t>
  </si>
  <si>
    <t>TAPÓN DE LIMPIEZA DE 6" Red Sanitaria (Incluye instalación, limpiador y soldadura).</t>
  </si>
  <si>
    <t>3.11</t>
  </si>
  <si>
    <t>S-3.304</t>
  </si>
  <si>
    <t>CODO 90° 1/4 CxC SANITARIO 4'' Incluye instalación, limpiador y soldadura</t>
  </si>
  <si>
    <t>3.12</t>
  </si>
  <si>
    <t>S-3.308</t>
  </si>
  <si>
    <t>CODO 45° 1/8 CxC SANITARIO 4'' Incluye instalación, limpiador y soldadura</t>
  </si>
  <si>
    <t>3.13</t>
  </si>
  <si>
    <t>S-3.314</t>
  </si>
  <si>
    <t>BUJE SOLDADO PVC-S - 6" x 4" Incluye instalación, limpiador y soldadura</t>
  </si>
  <si>
    <t>RED ALCANTARILLADO- AGUAS LLUVIAS-RESIDUAL</t>
  </si>
  <si>
    <t>3.14</t>
  </si>
  <si>
    <t>S-3.30</t>
  </si>
  <si>
    <t>TUBERIA PVC-S  6" (Red sanitaria) Incluye excavación manual, relleno inicial en base granular B-200 compactado, instalación  y accesorios.</t>
  </si>
  <si>
    <t>3.15</t>
  </si>
  <si>
    <t>S-3.33</t>
  </si>
  <si>
    <t>TUBERIA PVC-S 4" (Red sanitaria Descolgada) Incluye instalación y accesorios.</t>
  </si>
  <si>
    <t>3.16</t>
  </si>
  <si>
    <t>S-3.34</t>
  </si>
  <si>
    <t>TUBERIA PVC-S 6" (Red sanitaria Descolgada) Incluye instalación y accesorios.</t>
  </si>
  <si>
    <t>3.17</t>
  </si>
  <si>
    <t>TUBERIA ALCANTARILLADO 200 MM Tipo Novafort o equivalente.  (Incluye relleno inicial y lateral con base granular fina, y relleno final con material proveniente de la excavacion) instalación y cinta de demarcación).Segun norma tecnica ASTM 2321</t>
  </si>
  <si>
    <t>FILTROS Y DRENAJES</t>
  </si>
  <si>
    <t>3.18</t>
  </si>
  <si>
    <t>S-3.69</t>
  </si>
  <si>
    <t>FILTRO DRENAJE (0.60 x 1.00 m) Tubo Drenaje Corrugado de 4" con filtro. Incluye relleno en gravilla, Geotextil NT 3000 y excavación manual.</t>
  </si>
  <si>
    <t>SUMIDEROS, CARCAMOS, REJILLAS Y TRAMPAS DE GRASAS</t>
  </si>
  <si>
    <t>3.19</t>
  </si>
  <si>
    <t>S-3.349</t>
  </si>
  <si>
    <t>SUMINISTRO E INSTALACION DE REJILLA PREFABRICADA EN CONCRETO DE B=0.40 m.  L=0.40 m. H=0.06 m. Tipo Titan o equivalente).</t>
  </si>
  <si>
    <t>3.20</t>
  </si>
  <si>
    <t>S-3.95</t>
  </si>
  <si>
    <t>CABEZAL DE ENTREGA DE AGUAS LLUVIAS EN CONCRETO DE 3.000 psi 200 mm. (8"). (Incluye excavación y acero de refuerzo ).</t>
  </si>
  <si>
    <t>SISTEMA DE TRATAMIENTO AGUA RESIDUAL</t>
  </si>
  <si>
    <t>3.21</t>
  </si>
  <si>
    <t>S-3.233</t>
  </si>
  <si>
    <t>SIMULACION DE LA CALIDAD DEL AGUA DEL CUERPO LOTICO RECEPTOR DEL VERTIMIENTO (Incluye recopilación de información histórica del clima; determinación de parámetros hidrogeométricos de los tramos de simulación; aforo de caudal del cuerpo de agua; muestreo compuesto de 24 horas del cuerpo receptor aguas arriba, aguas abajo y en el punto de vertimiento; caracterización de parámetros fisicoquímicos y microbiológicos según los requerimientos; almacenamiento y preservación de muestras; equipos; materiales; transporte; logística; uso y calibración del software de simulación; análisis de resultados; elaboración de informe. Las actividades de aforo, muestreo de agua residual y determinación de los parámetros de calidad física, química y microbiológica requeridos, deben realizarse por intermedio de un laboratorio debidamente certificado por el IDEAM) A TODO COSTO</t>
  </si>
  <si>
    <t>glb</t>
  </si>
  <si>
    <t>3.22</t>
  </si>
  <si>
    <t>SUMINISTRO E INSTALACIÓN DE COMPUERTA EN FIBRA DE VIDRIO O LAMINA PARA BY-PASS INCLUYE GUIAS EN ANGULO DE 2"X1/4"</t>
  </si>
  <si>
    <t>3.23</t>
  </si>
  <si>
    <t>H-7.323</t>
  </si>
  <si>
    <t>SUMINISTRO E INSTALACIÓN DE COMPUERTA LATERAL DESLIZANTE CUADRADA 6" X 6" (150mm X 150mm), TIPO GUILLOTINA (SELF-CONTAINED) EN ACERO INOXIDABLE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t>
  </si>
  <si>
    <t>3.24</t>
  </si>
  <si>
    <t>S-3.194B</t>
  </si>
  <si>
    <t>3.25</t>
  </si>
  <si>
    <t>EE-20.375</t>
  </si>
  <si>
    <t>SUMINISTRO E INSTALACION  Y  PUESTA EN FUNCIONAMIENTO DE EQUIPO EYECTOR - Incluye 2 motobombas sumergibles de 3 HP, Caudal Máximo de 1100 L/min, Altura máxima de 24m, descarga de 2 1/2", 220 voltios, tres fases, 60Hz, anillo para ubicación izada o transporte. Tablero de control con guardamotores, protecciones, cableado, sistema de control, gavinete tipo intemperie, proteccion de lineas, temporizador, relé termico y accesorios de conexión a sistema hidráulico y eléctrico que garanticen su buen funcionamiento. Un sistema de alarma sonora, para dar aviso en caso de nivel de rebose en el pozo eyector. 3 Flotadores para las 2 Motobombas y la alarma sonora. TODO COSTO. El tablero de control será aprobado por la JEING.</t>
  </si>
  <si>
    <t>TOTAL DESAGUES E INSTALACIONES SANITARIAS</t>
  </si>
  <si>
    <t>4.1</t>
  </si>
  <si>
    <t>4.2</t>
  </si>
  <si>
    <t>PB-4.2</t>
  </si>
  <si>
    <t>RELLENO EN BASE GRANULAR B-400 COMPACTADO AL 95% DEL PROCTOR</t>
  </si>
  <si>
    <t>4.3</t>
  </si>
  <si>
    <t>PB-4.23</t>
  </si>
  <si>
    <t>RECEBO COMUN, Base granular para obras menores  (Extendido y compactado )</t>
  </si>
  <si>
    <t>TOTAL PISOS-BASES-RELLENOS</t>
  </si>
  <si>
    <t>5.1</t>
  </si>
  <si>
    <t>5.2</t>
  </si>
  <si>
    <t>5.3</t>
  </si>
  <si>
    <t>MALLA ELECTROSOLDADA M-262  Φ 7,0mm c/.15m en ambos sentidos (Incluye alambre negro, colocación y traslapo).</t>
  </si>
  <si>
    <t>5.4</t>
  </si>
  <si>
    <t>EC-5.150</t>
  </si>
  <si>
    <t>MALLA ELECTROSOLDADA M-378  Φ 8,5mm c/.15m en ambos sentidos (Incluye alambre negro, colocación y traslapo).</t>
  </si>
  <si>
    <t>5.5</t>
  </si>
  <si>
    <t>EC-5.14</t>
  </si>
  <si>
    <t>PLACA CONTRAPISO CONCRETO 3.000 psi  E=0.15  ( Sin refuerzo )</t>
  </si>
  <si>
    <t>5.6</t>
  </si>
  <si>
    <t>EC-5.320</t>
  </si>
  <si>
    <t>PLACA CONCRETO DE 4.000 psi  IMPERMEABILIZADO CON REFUERZO E=0.30 SEGÚN DISEÑO</t>
  </si>
  <si>
    <t>5.7</t>
  </si>
  <si>
    <t>EC-5.207</t>
  </si>
  <si>
    <t>MURO DE CONTENCIÓN CONCRETO de 4.000 psi IMPERMEABILIZADO A LA VISTA (sin refuerzo).</t>
  </si>
  <si>
    <t>5.8</t>
  </si>
  <si>
    <t>EC-5.266</t>
  </si>
  <si>
    <t>PLACA MACIZA AEREA CONCRETO 4000 PSI Impermeabilizado para tanque.(Sin refuerzo)</t>
  </si>
  <si>
    <t>5.9</t>
  </si>
  <si>
    <t>EC-5.208</t>
  </si>
  <si>
    <t>PANTALLA CONCRETO de 4.000 psi  IMPERMEABILIZADO A LA VISTA (sin refuerzo).</t>
  </si>
  <si>
    <t>5.10</t>
  </si>
  <si>
    <t>EC-5.19</t>
  </si>
  <si>
    <t>COLUMNAS CONCRETO 3.000 psi  A LA VISTA (sin refuerzo )</t>
  </si>
  <si>
    <t>5.11</t>
  </si>
  <si>
    <t>Total  ESTRUCTURAS EN CONCRETO</t>
  </si>
  <si>
    <t>REGISTROS, CHEQUES Y VALVULAS</t>
  </si>
  <si>
    <t>7.1</t>
  </si>
  <si>
    <t>H-7.149</t>
  </si>
  <si>
    <t>VALVULA MARIPOSA PVC UNION BRIDADA 6'' Incluye instalación, tornillería, empaques, bridas PVC unión soldada, limpiador y soldadura y todos los elementos y accesorios para el correcto funcionamiento de la válvula</t>
  </si>
  <si>
    <t>7.2</t>
  </si>
  <si>
    <t>S-3.150</t>
  </si>
  <si>
    <t>SUMINISTRO E INSTALACIÓN DE VALVULA MARIPOSA   Válvula MARIPOSA 100mm PN-16 PALANCA</t>
  </si>
  <si>
    <t>RED DE SUMINISTRO PVC-P Y CPVC-P</t>
  </si>
  <si>
    <t>7.3</t>
  </si>
  <si>
    <t>H-7.110</t>
  </si>
  <si>
    <t>TUBERIA PVC-P  RDE 21  2" UNION PLATINO (Red de suministro) Incluye accesorios, cama de apoyo en arena y relleno con material seleccionado de la excavación.</t>
  </si>
  <si>
    <t>7.4</t>
  </si>
  <si>
    <t>H-7.6</t>
  </si>
  <si>
    <t>REGISTRO Red White 2"  (Incluye Universal y caja de registro 15 * 15 cm en ladrillo tolete)</t>
  </si>
  <si>
    <t>un</t>
  </si>
  <si>
    <t>7.5</t>
  </si>
  <si>
    <t>H-7.484</t>
  </si>
  <si>
    <t>SUMINISTRO E INSTALACIÓN DE UNA TEE ENSAMBLADA 3" X 3" X 2" EN TUBERIA PVC UNIÓN PLATINO RDE 21 FLUJO A PRESIÓN</t>
  </si>
  <si>
    <t>7.6</t>
  </si>
  <si>
    <t>H-7.204</t>
  </si>
  <si>
    <t>SUMINISTRO E INSTALACIÓN DE UNA TEE DE 2" EN TUBERIA PVC UNIÓN PLATINO RDE 21 FLUJO A PRESIÓN</t>
  </si>
  <si>
    <t>7.7</t>
  </si>
  <si>
    <t>H-7.318</t>
  </si>
  <si>
    <t>SUMINISTRO E INSTALACIÓN DE CODO 90° RADIO CORTO 2" - UNION PLATINO PVC  CLASE 200 PRESION</t>
  </si>
  <si>
    <t>7.8</t>
  </si>
  <si>
    <t>S-3.406</t>
  </si>
  <si>
    <t>SUMINISTRO E INSTALACION DE CODO 22 1/2° GRAN RADIO 2" - UNION PLATINO PVC  CLASE 200 PRESION. Pavco o equivalente. Incluye instalación, limpiador y soldadura</t>
  </si>
  <si>
    <t>7.9</t>
  </si>
  <si>
    <t>S-3.410</t>
  </si>
  <si>
    <t>SUMINISTRO E INSTALACION DE CODO 11 1/4° GRAN RADIO 2" - UNION PLATINO PVC CLASE 200 PRESION. Pavco o equivalente. Incluye instalación, limpiador y soldadura</t>
  </si>
  <si>
    <t>7.10</t>
  </si>
  <si>
    <t>H-7.247</t>
  </si>
  <si>
    <t>SUMINISTRO E INSTALACIÓN DE UNION DE REPARACION PVC FLUJO PRESION 2" (Unión Platino X Unión Platino)</t>
  </si>
  <si>
    <t>7.11</t>
  </si>
  <si>
    <t>H-7.261</t>
  </si>
  <si>
    <t>VALVULA COMPUERTA ELASTICA VASTAGO NO ASCENDENTE, JUNTA HIDRAULICA 2'' Incluye instalación, tornillería, empaques y todos los elementos y accesorios para el correcto funcionamiento de la válvula (Suministro e instalación)</t>
  </si>
  <si>
    <t>7.12</t>
  </si>
  <si>
    <t>S-3.394</t>
  </si>
  <si>
    <t>SUMINISTRO   E INSTALACION DE VALVULA VENTOSA DE 2" CON CAMARA SENCILLA DOBLE ACCION (ADMISION Y EXTRACCION) ROSCADA</t>
  </si>
  <si>
    <t>7.13</t>
  </si>
  <si>
    <t>S-3.3</t>
  </si>
  <si>
    <t>CAJA DE INSPECCIÓN 0.60*0.60*1 m. (Incluye excavación, base en recebo comun, placa concreto, ladrillo común, marco en angulo 2 1/2 x 2 1/2 * 3/16" y tapa reforzada en platina de 3 * 3/16" con parrilla en varilla 3/8 cada 10 cm.). Según detalle.</t>
  </si>
  <si>
    <t>7.14</t>
  </si>
  <si>
    <t>S-3.477</t>
  </si>
  <si>
    <t>SUMINISTRO E INSTALACIÓN DE TAPA VALVULA TIPO COMUN EN HIERRO DUCTIL SEGÚN NORMAS ASTM A 536 AISI 304 SAE Gr 2</t>
  </si>
  <si>
    <t>7.15</t>
  </si>
  <si>
    <t>H-7.487</t>
  </si>
  <si>
    <t>SUMINISTRO E INSTALACIÓN DE BUJE SOLDADO 2"X 3/4" PVC  Incluye instalación, limpiador y soldadura</t>
  </si>
  <si>
    <t>7.16</t>
  </si>
  <si>
    <t>H-7.17</t>
  </si>
  <si>
    <t>PUNTO  AGUA FRIA  1/2" PVC -P ( Incluye accesorios de instalación )</t>
  </si>
  <si>
    <t>7.17</t>
  </si>
  <si>
    <t>H-7.32</t>
  </si>
  <si>
    <t>TUBERIA PVC-P RDE 11 3/4" Agua Fria ( Red de suministro Descolgada) Incluye instalación y accesorios.</t>
  </si>
  <si>
    <t>7.18</t>
  </si>
  <si>
    <t>H-7.95</t>
  </si>
  <si>
    <t>TUBERIA PVC-P RDE 9 1/2" Agua Fria ( Red de suministro Descolgada) Incluye instalación y accesorios.</t>
  </si>
  <si>
    <t>7.19</t>
  </si>
  <si>
    <t>H-7.96</t>
  </si>
  <si>
    <t>LLAVE METÁLICA MANGUERA 1/2". Tipo gricol o equivalente Ref.BL-9977-14. Incluye: (Suministro e instalación).</t>
  </si>
  <si>
    <t>7.20</t>
  </si>
  <si>
    <t>H-7.98</t>
  </si>
  <si>
    <t>SUMINISTRO E INSTALACIÓN FLOTADOR ELECTRICO PARA TANQUE BAJO</t>
  </si>
  <si>
    <t>7.21</t>
  </si>
  <si>
    <t>H-7.113</t>
  </si>
  <si>
    <t>TANQUE AGUA POTABLE PLASTICO CAP. 500 lts, Incluye: Valvula flotadora de 1" cobre, tapa, accesorios y manguera flexible. A todo costo.</t>
  </si>
  <si>
    <t>7.22</t>
  </si>
  <si>
    <t>PA-12.117</t>
  </si>
  <si>
    <t>LAMINA DE CAUCHO NEOPRENO e=1/4"</t>
  </si>
  <si>
    <t>7.23</t>
  </si>
  <si>
    <t>H-7.335</t>
  </si>
  <si>
    <t>SUMINISTRO E INSTALACIÓN DE ABRAZADERA DE FIJACION EN ACERO GALVANIZADO Suministro e instalación</t>
  </si>
  <si>
    <t>7.24</t>
  </si>
  <si>
    <t>7.25</t>
  </si>
  <si>
    <t>S-3.218E</t>
  </si>
  <si>
    <t>SUMINISTRO E INSTALACION DE LAMINA (TABIQUE) FABRICADA EN PRFV (Poliéster Reforzado con Fibra de Vidrio) de alto impacto Calibre 800 (20.3mm). Dimensiones: 1.0m x 1.0m o dimensiones según especificaciones de diseño. Color azul para potabilización de agua; color negro para tratamiento de agua residual. Incluye elementos de soporte y anclaje de la lámina a piso y muros de la estructura mediante platinas, perfiles, tornillería y pernos de acero inoxidable AISI 316L; Incluye empaques, juntas y demás elementos para su correcta instalación y funcionamiento. (lámina de material rígido, superficie lisa brillante y no reactiva a las variaciones del pH en el agua o debido a la presencia de CO2, SO4, detergentes, grasas, fenoles o subproductos de la degradación de materia orgánica en el agua; lámina con protección contra los rayos ultravioleta; resistencia a la flexión ASTM-D6272 &gt; 110MPa; resistencia a la tensión ASTM-D5083 &gt; 65Mpa; módulo de elasticidad ASTM-D6272 &gt; 4830MPa; tensión de elongación ASTM-D5083 &gt; 1.5%; módulo de tensión a tracción ASTM-D5083 &gt; 7000MPa). A TODO COSTO</t>
  </si>
  <si>
    <t>7.26</t>
  </si>
  <si>
    <t>S-3.198</t>
  </si>
  <si>
    <t>SUMINISTRO E INSTALACIÓN DE CANALETA PARSHALL DE 2" EN PRFV (Incluye reglilla de medición)</t>
  </si>
  <si>
    <t>7.27</t>
  </si>
  <si>
    <t>S-3.218A</t>
  </si>
  <si>
    <t>SUMINISTRO E INSTALACION DE MODULO DE SEDIMENTACION ACELERADA TIPO COLMENA FABRICADO EN ABS (Acrilonitrilo Butadieno Estireno) de alto impacto Calibre 60 (1.5mm). Dimensiones: 1.0m x 1.0m x 1.0m o dimensiones según especificaciones de diseño. Color azul para potabilización de agua; color negro para tratamiento de agua residual. Incluye elementos de soporte y anclaje del módulo a piso y muros de la estructura mediante platinas, perfiles, tornillería y pernos de acero inoxidable AISI 316L; Incluye empaques, juntas y demás elementos para su correcta instalación y funcionamiento. (módulo compuesto por tubos hexagonales de 2.50cm de lado; tubos hexagonales inclinados 60° con la horizontal; altura de los tubos inclinados = 1.155m; módulo de material rígido, superficie lisa y no debe ser reactivo a las variaciones del pH en el agua o debido a la presencia de CO2, SO4, detergentes, grasas, fenoles, metales o subproductos de la degradación de materia orgánica en el agua; módulo con protección contra los rayos ultravioleta; resistencia al impacto ASTM-D256 &gt; 350J/M; resistencia a la tensión ASTM-D638 &gt; 4000PSI; módulo de elasticidad ASTM-D256 = 2.5PSI; elongación ASTM-D638 &gt; 65%). A TODO COSTO</t>
  </si>
  <si>
    <t>M3</t>
  </si>
  <si>
    <t>7.28</t>
  </si>
  <si>
    <t>S-3.356</t>
  </si>
  <si>
    <t>SUMINISTRO E INSTALACION DE ROSETON PLASTICO PARA LECHO FILTRANTE. Tipo Rotoplast o equivalente</t>
  </si>
  <si>
    <t>7.29</t>
  </si>
  <si>
    <t>S-3.211</t>
  </si>
  <si>
    <t>PASAMURO EN TUBO ACERO GALVANIZADO PRESION 2" Calibre 40 ASTM A53 Grado A -  L=0.50 m.</t>
  </si>
  <si>
    <t>7.30</t>
  </si>
  <si>
    <t>S-3.101</t>
  </si>
  <si>
    <t>PASAMURO EN TUBO EN ACERO GALVANIZADO PRESION  6"  Calibre 40 ASTM A53 Grado A -  L=0.30 m.</t>
  </si>
  <si>
    <t>7.31</t>
  </si>
  <si>
    <t>S-3.100</t>
  </si>
  <si>
    <t>PASAMURO EN TUBO EN ACERO GALVANIZADO PRESION  4"  Calibre 40 ASTM A53 Grado A -  L=0.30 m.</t>
  </si>
  <si>
    <t>7.32</t>
  </si>
  <si>
    <t>H-7.421</t>
  </si>
  <si>
    <t>PASAMURO EN TUBO ACERO GALVANIZADO PRESION 8" Calibre 40 ASTM A53 Grado A -  L=0.45 m.</t>
  </si>
  <si>
    <t>7.33</t>
  </si>
  <si>
    <t>H-7B.184</t>
  </si>
  <si>
    <t>SUMINISTRO E INSTALACION DE MEDIO DE SOPORTE FABRICADO EN ESPUMA DE POLIURETANO PARA FILTRACION, PERCOLACION DE AGUAS, DENSIDAD DE ESPUMA = 26kg/m3 NTC 2019; capacidad de carga &gt;= 80kg/m2; medio de soporte con superficie específica mínima de 500m2/m3; volumen de vacíos &gt; 80%; incluye corte de la espuma en cubos de 10cm x 10cm x 9.5cm, según planos de diseño. La espuma a suministrar e instalar debe ser nueva, limpia; NO se admite espuma reutilizada o de segunda. Cuando la espuma se destine para la depuración de aguas residuales, la espuma a suministrar e instalar NO debe tener aditivos o sustancias antibacteriales o similares. A TODO COSTO.</t>
  </si>
  <si>
    <t>7.34</t>
  </si>
  <si>
    <t>H-7B.144</t>
  </si>
  <si>
    <t>SUMINISTRO E INSTALACIÓN DE PINTURA TUBERIA Y ACCESORIOS BAJO NORMA NFPA-13.</t>
  </si>
  <si>
    <t>Total  INSTALACIONES HIDRAULICAS</t>
  </si>
  <si>
    <t>IE-8</t>
  </si>
  <si>
    <t>INSTALACIONES ELECTRICAS - REDES INFRAESTRUCTURA</t>
  </si>
  <si>
    <t>POSTERIA</t>
  </si>
  <si>
    <t>8.1</t>
  </si>
  <si>
    <t>IE-8.8</t>
  </si>
  <si>
    <t>SUMINISTRO E INSTALACIÓN POSTE DE CONCRETO de 12 m. 750 kg. HOMOLOGADO - (Incluye excavación manual, cimentación, pintura acrilica y grua).</t>
  </si>
  <si>
    <t>DESMONTES Y TRASLADOS</t>
  </si>
  <si>
    <t>8.2</t>
  </si>
  <si>
    <t>IE-8.490</t>
  </si>
  <si>
    <t>DESMONTE DE TRANSFORMADOR DE POSTE TRIFASICO EXISTENTE CON GRUA</t>
  </si>
  <si>
    <t>8.3</t>
  </si>
  <si>
    <t>IE-8.627</t>
  </si>
  <si>
    <t>DESMONTE DE DUCTO PARA CAMBIO DE CIRCUITO AEREO A SUBTERRANEO</t>
  </si>
  <si>
    <t>8.4</t>
  </si>
  <si>
    <t>IE-8.713</t>
  </si>
  <si>
    <t>DESMONTE DE ESTRUCTURA DE MEDIA Y/O BAJA TENSION.</t>
  </si>
  <si>
    <t>8.5</t>
  </si>
  <si>
    <t>IE-8.634</t>
  </si>
  <si>
    <t>DESMONTE GENERAL DE APARATOS ELECTRICOS A LA VISTA (Interruptores, tomas,lamparas, ventiladores, tableros, cable canaleta y tubo a la vista)</t>
  </si>
  <si>
    <t>8.6</t>
  </si>
  <si>
    <t>IE-8.528</t>
  </si>
  <si>
    <t>DESMONTE POSTES EXISTENTES</t>
  </si>
  <si>
    <t>8.7</t>
  </si>
  <si>
    <t>IE-8.529</t>
  </si>
  <si>
    <t>DESMONTE RED ELECTRICA EXISTENTE DE MEDIA TENSION AEREA.</t>
  </si>
  <si>
    <t>TRANSFORMADOR TRIFASICO DE 15 kVA</t>
  </si>
  <si>
    <t>IE-8.810</t>
  </si>
  <si>
    <t>SUMINISTRO E INSTALACIÓN DE TRANSFORMADOR TRIFASICO DE 15 kVA EN REFRIGERACIÓN ONAN MONTAJE EN POSTE,  Nivel de Tensión de Entrada 11.4kV o 13.2kV según requerimiento del COING, Nivel de Tensión de Salida 208/100 V, Conexión Dyn5 Piloto de señalización de falla del transformador, Protección a la salida (Breaker inmerso en la cuba del transformador), DPS en Media Tensión sobre la cuba del transformador, Calidad tipo SIEMENS o características técnicas superiores, Garantía de Fabrica de 3 años o superior, protocolos de prueba del transformador, Certificado de producto RETIE. INCLUYE ACCESORIOS DE FIJACIÓN, CONEXIÓN Y TODO LO NECESARIO PARA SU CORRECTO FUNCIONAMIENTO.</t>
  </si>
  <si>
    <t>BANCOS DE DUCTOS ZONA VERDE - 2Ø(2"-3"-4")</t>
  </si>
  <si>
    <t>8.11</t>
  </si>
  <si>
    <t>IE-8.17</t>
  </si>
  <si>
    <t>BANCO DE DUCTO TIPO NORMA CODENSA CS 207 - Para Canalización de 2 Ø 2" Tipo DB- ZONA VERDE (Incluye excavación, base en arena de peña, relleno con tierra de la excavación compactada en capas de 15 cm, banda plástica, empradización y retiro de material sobrante de la excavación a botadero).</t>
  </si>
  <si>
    <t>CAJAS DE INSPECCION</t>
  </si>
  <si>
    <t>8.12</t>
  </si>
  <si>
    <t>IE-8.12</t>
  </si>
  <si>
    <t>SUMINISTRO E INSTALACIÓN DE CAJA DE INSPECCIÓN PARA ALUMBRADO PÚBLICO Y ACOMETIDAS EN B.T. NORMA CODENSA CS-274 (Excavación en zona verde o zona dura, Base en recebo común, Placa en concreto, Ladrillo común, Placa de Identificación, Marco y Tapa). INCLUYE  TODO LO NECESARIO PARA SU CORRECTO FUNCIONAMIENTO.</t>
  </si>
  <si>
    <t>DUCTO PARA CAMBIO DE CIRCUITO AEREO A SUBTERRANEO</t>
  </si>
  <si>
    <t>8.13</t>
  </si>
  <si>
    <t>IE-8.35</t>
  </si>
  <si>
    <t>DUCTO PARA CAMBIO DE CIRCUITO AEREO A SUBTERRANEO TUBO IMC DE 2” Norma Codensa AE 238</t>
  </si>
  <si>
    <t>ESTRUCTURAS</t>
  </si>
  <si>
    <t>NORMA CODENSA</t>
  </si>
  <si>
    <t>8.14</t>
  </si>
  <si>
    <t>IE-8.39</t>
  </si>
  <si>
    <t>ESTRUCTURA LA 206 CODENSA, CRUCETA METALICA GALVANIZADA - CIRCUITO PRIMARIO SENCILLO CAMBIO DE ANGULO A 90º RETENCION HORIZONTAL. (No incluye poste ni templete).</t>
  </si>
  <si>
    <t>8.15</t>
  </si>
  <si>
    <t>IE-8.41</t>
  </si>
  <si>
    <t>ESTRUCTURA LA 211 CRUCETA METÁLICA GALVANIZADA. CODENSA FINAL DE CIRCUITO PRIMARIO SENCILLO. (No incluye poste ni templete).</t>
  </si>
  <si>
    <t>NORMA CODENSA - RETENIDA</t>
  </si>
  <si>
    <t>8.16</t>
  </si>
  <si>
    <t>IE-8.969</t>
  </si>
  <si>
    <t>RETENIDA TEMPLETE POSTE A POSTE NORMA CODENSA LA 418</t>
  </si>
  <si>
    <t>ESTRUCTURAS PARA MONTAJE DE TRANSFORMADOR</t>
  </si>
  <si>
    <t>8.17</t>
  </si>
  <si>
    <t>IE-8.48</t>
  </si>
  <si>
    <t>MONTAJE EN POSTE DE TRANSFORMADOR TRIFÁSICO PARA SERVICIO DEDICADO CIRCUITO PRIMARIO SENCILLO NORMA CODENSA CTU 520. No incluye poste, ni componentes estructura (LA) red primaria.</t>
  </si>
  <si>
    <t>CABLE  ACSR</t>
  </si>
  <si>
    <t>8.18</t>
  </si>
  <si>
    <t>IE-8.58</t>
  </si>
  <si>
    <t>RED DE MEDIA TENSION ABIERTA EN CABLE DE ALUMINIO DESNUDO CON ALMA ACERO GALVANIZADO ACSR Nº 2 AWG (3X2 AWG)</t>
  </si>
  <si>
    <t>CONTROL DE ILUMINACIÓN</t>
  </si>
  <si>
    <t>8.19</t>
  </si>
  <si>
    <t>IE-8.476</t>
  </si>
  <si>
    <t>SALIDA INTERRUPTOR SENCILLO EN TUBERIA CONDUIT EMT 3/4", ALAMBRE No 12 AWG. INCLUYE APARATO Prom 5 m</t>
  </si>
  <si>
    <t>ILUMINACION INTERIOR - HERMÉTICAS LED</t>
  </si>
  <si>
    <t>8.20</t>
  </si>
  <si>
    <t>IE-8.1014</t>
  </si>
  <si>
    <t>SUMINISTRO E INSTALACION DE LAMPARA HERMETICA TIPO LED DE SUSPENDER, Potencia 40 W, Voltaje 100/277 VAC, FP &gt;0.9, Temperatura de Color 6500K, Flujo Luminoso 3.400 lm, Eficiencia 85 lm/W,  Angula 120°, Horas de Vida Útil 40.000 Horas, Garatía de 5 años. INCLUYE ACCESORIOS DE FIJACIÓN Y CONEXIÓN.</t>
  </si>
  <si>
    <t>ALUMBRADO PÚBLICO (LUMINARIAS LED)</t>
  </si>
  <si>
    <t>8.21</t>
  </si>
  <si>
    <t>IE-8.1010A</t>
  </si>
  <si>
    <t>SUMINISTRO, INSTALACIÓN Y PUESTA EN FUNCIONAMIENTO DE LUMINARIA ALUMBRADO PÚBLICO VIAL TIPO LED, Potencia 30 W, Temperatura color 4000K - 5700K similar o características técnicas superiores y de acuerdo a requerimiento según diseño Ejercito, Flujo lumínico 3.957lm - 4.316lm similar o características técnicas superiores y de acuerdo a requerimiento según diseño Ejercito, Diodos LED 24 puntos o superior, Multivoltaje, Factor de potencia 0.9 similar o características técnicas superiores, Supresor de picos de tensión (DPS) incorporado de 20kV similar o características técnicas superiores, Aleación en aluminio, Dispersor térmico en aluminio, Vida útil Diodo 116.000 Horas o superior. INCLUYE ACCESORIOS DE FIJACIÓN, CONEXIÓN Y TODO LO NECESARIO PARA SU CORRECTO FUNCIONAMIENTO.</t>
  </si>
  <si>
    <t>ACOMETIDAS 4H Cu. NO INCLUYE TERMINALES NI CONDULADO.</t>
  </si>
  <si>
    <t>8.22</t>
  </si>
  <si>
    <t>IE-8.985</t>
  </si>
  <si>
    <t>SUMINISTRO E INSTALACIÓN DE ACOMETIDA 4H Cu THHN/THWN EN CABLE 3X6AWG + 6AWG. NO INCLUYE TERMINALES NI CONDULADO.</t>
  </si>
  <si>
    <t>ACOMETIDAS2H Cu. NO INCLUYE TERMINALES NI CONDULADO.</t>
  </si>
  <si>
    <t>8.23</t>
  </si>
  <si>
    <t>IE-8.580</t>
  </si>
  <si>
    <t>SUMINISTRO E INSTALACIÓN DE ACOMETIDA 3H Cu THHN/THWN EN CABLE 2X12AWG + 12AWG. NO INCLUYE TERMINALES NI CONDULADO.</t>
  </si>
  <si>
    <t>CABLE DE COBRE DESNUDO</t>
  </si>
  <si>
    <t>8.24</t>
  </si>
  <si>
    <t>IE-8.788</t>
  </si>
  <si>
    <t>SUMINISTRO, INSTALACIÓN Y PUESTA EN FUNCIONAMIENTO DE CABLE DE COBRE DESNUDO AWG No. 8. INCLUYE TODO LO NECESARIO PARA SU CORRECTO FUNCIONAMIENTO. (No incluye condulado ni terminales)</t>
  </si>
  <si>
    <t>SISTEMA DE PUESTA A TIERRA</t>
  </si>
  <si>
    <t>8.25</t>
  </si>
  <si>
    <t>IE-8.812</t>
  </si>
  <si>
    <t>SUMINISTRO E INSTALACIÓN DE VARILLA CW 5/8” X 2.40 MTS. INCLUYE PUNTO DE SOLDADURA CON SU RESPECTIVO MOLDE Y TODO LO NECESARIO PARA SU CORRECTO FUNCIONAMIENTO.</t>
  </si>
  <si>
    <t>TABLERO DE 12 CIRCUITOS</t>
  </si>
  <si>
    <t>8.26</t>
  </si>
  <si>
    <t>IE-8.189</t>
  </si>
  <si>
    <t>SUMINISTRO E INSTALACIÓN DE TABLERO DE 12 CIRCUITOS 3F5H, CON PUERTA Y ESPACIO PARA TOTALIZADOR, BARRAJE PARA 200A BARRA NEUTRO Y BARRA TIERRA Calidad Legrand, Siemens, SqareD o superior de marca reconocida y homologada por el CIDET</t>
  </si>
  <si>
    <t>INTERRUPTORES MONOPOLAR ENCHUFABLE</t>
  </si>
  <si>
    <t>8.27</t>
  </si>
  <si>
    <t>IE-8.202</t>
  </si>
  <si>
    <t>SUMINISTRO E INSTALACIÓN INTERRUPTOR ENCHUFABLE 1X20A. Calidad Legrand, Siemens, SqareD o superior de marca reconocida y homologada por el CIDET</t>
  </si>
  <si>
    <t>8.28</t>
  </si>
  <si>
    <t>IE-8.279</t>
  </si>
  <si>
    <t>SUMINISTRO E INSTALACIÓN INTERRUPTOR ENCHUFABLE 3X30A. Calidad Legrand, Siemens, SqareD o superior de marca reconocida y homologada por el CIDET</t>
  </si>
  <si>
    <t>INTERRUPTORES TRIPOLAR CAJA MOLDEADA FIJO Icu 25 kA a 400 V, 35 kA a 220/240 V</t>
  </si>
  <si>
    <t>8.29</t>
  </si>
  <si>
    <t>IE-8.675</t>
  </si>
  <si>
    <t>SUMINISTRO, INSTALACIÓN Y PUESTA EN FUNCIONAMIENTO DE INTERRUPTOR TRIPOLAR TERMOMAGNETICO EN CAJA MOLDEADA FIJO, CORRIENTE NOMINAL 50 A, 25 kA, 240 V, En calidad LEGRAND similar o de características técnicas superiores. INCLUYE ACCESORIOS DE FIJACIÓN, CONEXIÓN Y TODO LO NECESARIO PARA SU CORECTO FUNCIONAMIENTO.</t>
  </si>
  <si>
    <t>SALIDAS TOMACORRIENTES NORMAL</t>
  </si>
  <si>
    <t>8.30</t>
  </si>
  <si>
    <t>IE-8.318</t>
  </si>
  <si>
    <t>SALIDA TOMACORRIENTE NORMAL DOBLE POLO A TIERRA EN TUBERIA CONDUIT EMT 3/4", ALAMBRE No 12 AWG Prom 4m</t>
  </si>
  <si>
    <t>SALIDAS ILUMINACION</t>
  </si>
  <si>
    <t>8.31</t>
  </si>
  <si>
    <t>IE-8.315</t>
  </si>
  <si>
    <t>SALIDA ILUMINACION DESCOLGADA EN TUBERIA CONDUIT EMT 3/4", ALAMBRE No 12 AWG Prom 3 m</t>
  </si>
  <si>
    <t>ESTUDIOS, TRAMITES Y CERTIFICACIONES</t>
  </si>
  <si>
    <t>8.32</t>
  </si>
  <si>
    <t>IE-8.561</t>
  </si>
  <si>
    <t>CALCULO DEL SISTEMA DE PUESTA A TIERRA DE LA SUBESTACIÓN , INCLUYE: MEDICIÓN DE LA RESISTIVIDAD DEL SUELO, CÁLCULO DE LA RESISTENCIA DE PUESTA ATIERRA,  MEDICIÓN  DE LA RESISTENCIA UNA VEZ TERMINADA LA OBRA, INFORME TÉCNICO DE RESULTADOS OBTENIDOS Y DISEÑO DEL SISTEMA DE PUESTA A TIERRA (SPT) DE ACUERDO CON LOS PROCEDIMIENTOS ESTABLECIDOS  EN EL RETIE VIGENTE.</t>
  </si>
  <si>
    <t>Total  INSTALACIONES ELÉCTRICAS</t>
  </si>
  <si>
    <t>BARANDAS Y PROTECCIONES</t>
  </si>
  <si>
    <t>17.1</t>
  </si>
  <si>
    <t>17.2</t>
  </si>
  <si>
    <t>ME-17.515</t>
  </si>
  <si>
    <t>SUMINISTRO E INSTALACION DE TAPA LAMINA DE ALFAJOR EN ACERO INOXIDABLE AISI 316L CALIBRE 175 (4.5mm) . Dimensiones: 1.0m x 1.0m o dimensiones según especificaciones de diseño. Incluye elementos en acero inoxidable AISI 316L: marco y contramarco en ángulo de mínimo 2" x 2" x 1/8", ganchos en varilla de 3/8" lisa o corrugada según especificaciones, refuerzo interior en varillas de 3/8" y/o en platinas mínimo de Calibre 20 (0.5mm), refuerzo de 3/8" para anclaje del marco al muro. A TODO COSTO</t>
  </si>
  <si>
    <t>17.3</t>
  </si>
  <si>
    <t>17.4</t>
  </si>
  <si>
    <t>ME-17.277</t>
  </si>
  <si>
    <t>PLATINAS Y ANGULOS DE UNION ACERO A-36  ( Incluye soldadura, anticorrosivo y esmalte + proteccion antifuego e instalacion)</t>
  </si>
  <si>
    <t>17.5</t>
  </si>
  <si>
    <t>PLATINAS Y ANGULOS DE UNION ACERO INOXIDABLE (Incluye soldadura e instalación). A TODO COSTO</t>
  </si>
  <si>
    <t>17.6</t>
  </si>
  <si>
    <t>CB-10.152</t>
  </si>
  <si>
    <t>TENSORES EN ACERO SAE 1045 3/8" según diseño. (Incluye soldadura 6013,  anticorrosivo y esmalte).</t>
  </si>
  <si>
    <t>17.7</t>
  </si>
  <si>
    <t>EC-5.339</t>
  </si>
  <si>
    <t>ANCLAJE EXPANSIVO DE ACERO INOXIDABLE DE 3/8" x 3" (Incluye perforación del elemento de fijación y del muro de anclaje). A TODO COSTO</t>
  </si>
  <si>
    <t>17.8</t>
  </si>
  <si>
    <t>EC-5.338</t>
  </si>
  <si>
    <t>ANCLAJE EXPANSIVO DE ACERO INOXIDABLE DE 3/8" x 4" (Incluye perforación del elemento de fijación y del muro de anclaje). A TODO COSTO</t>
  </si>
  <si>
    <t>17.9</t>
  </si>
  <si>
    <t>EC-5.342</t>
  </si>
  <si>
    <t>ANCLAJE EXPANSIVO DE ACERO INOXIDABLE DE 1/4" x 1_3/8" (Incluye perforación del elemento de fijación y del muro de anclaje). A TODO COSTO</t>
  </si>
  <si>
    <t>17.10</t>
  </si>
  <si>
    <t>17.11</t>
  </si>
  <si>
    <t>EC-5.343</t>
  </si>
  <si>
    <t>TORNILLO NIVELACION DE ACERO INOXIDABLE D=M8.0mm (5/16") x L=0.20m (incluye perforación de los elementos objeto de nivelación y accesorios de fijación). A TODO COSTO</t>
  </si>
  <si>
    <t>17.12</t>
  </si>
  <si>
    <t>ME-17.501</t>
  </si>
  <si>
    <t>MALLA ESLABONADA HUECO 2" x 2" CAL. 14 INTERIOR 10 EXTERIOR RECUBIERTA EN PVC VERDE, (INCLUYE MARCO EN ANGULO DE 1.1/4"x 1.1/4" x1/8" EN ACERO INOXIDABLE AISI 316L Y FIJACION DE LA MALLA MEDIANTE FLEJES O GANCHOS EN VARILLA N°2,5 DE ACERO INOXIDABLE AISI 316L, SEGUN ESPECIFICACION Y DISEÑO.(SUMINISTRO E INSTALACION</t>
  </si>
  <si>
    <t>17.13</t>
  </si>
  <si>
    <t>CERRAMIENTO EN MALLA ESLABONADA CAL. 12  DE 2 1/4" X 2 1/4" H=2.50 m +  ÁNGULO 3/4 X  1/8" + ANTICORROSIVO + PINTURA, TUBO AGUAS GALVANIZADO 2", CONCERTINA DIAMETRO 18" ESPIRAL ESPACIADO CADA 20 cm CUCHILLAS EN ACERO INOXIDABLE AISI 430 ESPESOR 0,60 mm ANCHO 25 mm, PEDESTAL EN CONCRETO. SEGÚN DETALLE.</t>
  </si>
  <si>
    <t>17.14</t>
  </si>
  <si>
    <t>PUERTA EN MALLA ESLABONADA P02 Cal. 12 de 2 1/4" x 2 1/4" + Angulo 3/4 x 1/8" + anticorrosivo + pintura, tubo aguas negras para cerramiento 3”, concertina diámetro 18"espiral espaciado cada 20 cm cuchillas en acero inoxidable AISI 430 espesor 0,60mm ancho 25mm, falleba, portacandado, viga de cimentación, concreto ciclópeo. Según detalle.</t>
  </si>
  <si>
    <t>17.15</t>
  </si>
  <si>
    <t>ME-17.359</t>
  </si>
  <si>
    <t>SUMINISTRO E INSTALACIÓN BARANDA PASAMANOS en tubería aguas negras de 3" (Incluye con anticorrosivo y  esmalte tipo 1 color según diseño)</t>
  </si>
  <si>
    <t>17.16</t>
  </si>
  <si>
    <t>ME-17.41A</t>
  </si>
  <si>
    <t>SUMINISTRO E INSTALACION DE PLACA INDICATIVA EN LAMINA DE ACERO INOXIDABLE AISI 316 Cal 16 (Incluye texto y figuras grabadas en tinta indeleble color negro según diseño, esmalte transparente para protección de grabados, elementos de anclaje en acero inoxidable) A TODO COSTO</t>
  </si>
  <si>
    <t>Total  CARPINTERIA METALICA</t>
  </si>
  <si>
    <t>BORDILLOS, CAÑUELAS Y RAMPAS</t>
  </si>
  <si>
    <t>21.1</t>
  </si>
  <si>
    <t>Total  OBRAS EXTERIORES</t>
  </si>
  <si>
    <t>ADMINISTRACION   20%</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</si>
</sst>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_-* #,##0.00\ &quot;€&quot;_-;\-* #,##0.00\ &quot;€&quot;_-;_-* &quot;-&quot;??\ &quot;€&quot;_-;_-@_-"/>
    <numFmt numFmtId="165" formatCode="_-* #,##0.00\ _€_-;\-* #,##0.00\ _€_-;_-* &quot;-&quot;??\ _€_-;_-@_-"/>
    <numFmt numFmtId="166" formatCode="_-* #,##0.00_-;\-* #,##0.00_-;_-* &quot;-&quot;??_-;_-@_-"/>
    <numFmt numFmtId="167" formatCode="_-* #,##0.00\ &quot;pta&quot;_-;\-* #,##0.00\ &quot;pta&quot;_-;_-* &quot;-&quot;??\ &quot;pta&quot;_-;_-@_-"/>
    <numFmt numFmtId="168" formatCode="_ * #,##0.00_ ;_ * \-#,##0.00_ ;_ * &quot;-&quot;??_ ;_ @_ "/>
    <numFmt numFmtId="169" formatCode="_ &quot;$&quot;\ * #,##0.00_ ;_ &quot;$&quot;\ * \-#,##0.00_ ;_ &quot;$&quot;\ * &quot;-&quot;??_ ;_ @_ "/>
    <numFmt numFmtId="170" formatCode="_-* #,##0\ _P_t_s_-;\-* #,##0\ _P_t_s_-;_-* &quot;-&quot;??\ _P_t_s_-;_-@_-"/>
    <numFmt numFmtId="171" formatCode="_([$$-240A]\ * #,##0.00_);_([$$-240A]\ * \(#,##0.00\);_([$$-240A]\ * &quot;-&quot;??_);_(@_)"/>
    <numFmt numFmtId="172" formatCode="_(* #,##0_);_(* \(#,##0\);_(* &quot;-&quot;??_);_(@_)"/>
  </numFmts>
  <fonts count="32">
    <font>
      <sz val="11"/>
      <color theme="1"/>
      <name val="Calibri"/>
      <family val="2"/>
      <scheme val="minor"/>
    </font>
    <font>
      <sz val="11"/>
      <color theme="1"/>
      <name val="Calibri"/>
      <family val="2"/>
      <scheme val="minor"/>
    </font>
    <font>
      <b/>
      <sz val="11"/>
      <color theme="1"/>
      <name val="Calibri"/>
      <family val="2"/>
      <scheme val="minor"/>
    </font>
    <font>
      <sz val="10"/>
      <color rgb="FF000000"/>
      <name val="Times New Roman"/>
      <family val="1"/>
    </font>
    <font>
      <sz val="10"/>
      <name val="Arial"/>
      <family val="2"/>
    </font>
    <font>
      <sz val="10"/>
      <name val="Helv"/>
      <family val="2"/>
    </font>
    <font>
      <u/>
      <sz val="11"/>
      <color theme="10"/>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name val="Helv"/>
      <charset val="204"/>
    </font>
    <font>
      <b/>
      <sz val="9"/>
      <name val="Arial"/>
      <family val="2"/>
    </font>
    <font>
      <sz val="9"/>
      <name val="Arial"/>
      <family val="2"/>
    </font>
    <font>
      <sz val="9"/>
      <color theme="1"/>
      <name val="Arial Narrow"/>
      <family val="2"/>
    </font>
    <font>
      <b/>
      <sz val="9"/>
      <color theme="1"/>
      <name val="Arial Narrow"/>
      <family val="2"/>
    </font>
    <font>
      <b/>
      <sz val="9"/>
      <color theme="0"/>
      <name val="Arial Narrow"/>
      <family val="2"/>
    </font>
    <font>
      <sz val="9"/>
      <name val="Arial Narrow"/>
      <family val="2"/>
    </font>
    <font>
      <b/>
      <sz val="9"/>
      <name val="Arial Narrow"/>
      <family val="2"/>
    </font>
  </fonts>
  <fills count="29">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3" tint="0.3999755851924192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2" tint="-0.249977111117893"/>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s>
  <cellStyleXfs count="134">
    <xf numFmtId="0" fontId="0" fillId="0" borderId="0"/>
    <xf numFmtId="43" fontId="1" fillId="0" borderId="0" applyFont="0" applyFill="0" applyBorder="0" applyAlignment="0" applyProtection="0"/>
    <xf numFmtId="0" fontId="3" fillId="0" borderId="0"/>
    <xf numFmtId="0" fontId="3" fillId="0" borderId="0"/>
    <xf numFmtId="164" fontId="1" fillId="0" borderId="0" applyFont="0" applyFill="0" applyBorder="0" applyAlignment="0" applyProtection="0"/>
    <xf numFmtId="0" fontId="4" fillId="0" borderId="0"/>
    <xf numFmtId="0" fontId="4" fillId="0" borderId="0" applyFont="0" applyFill="0" applyBorder="0" applyAlignment="0" applyProtection="0"/>
    <xf numFmtId="164" fontId="1" fillId="0" borderId="0" applyFont="0" applyFill="0" applyBorder="0" applyAlignment="0" applyProtection="0"/>
    <xf numFmtId="0" fontId="4" fillId="0" borderId="0" applyFont="0" applyFill="0" applyBorder="0" applyAlignment="0" applyProtection="0"/>
    <xf numFmtId="0" fontId="4" fillId="0" borderId="0"/>
    <xf numFmtId="0" fontId="1" fillId="0" borderId="0"/>
    <xf numFmtId="0" fontId="4" fillId="0" borderId="0"/>
    <xf numFmtId="0" fontId="4" fillId="0" borderId="0"/>
    <xf numFmtId="164" fontId="4" fillId="0" borderId="0" applyFont="0" applyFill="0" applyBorder="0" applyAlignment="0" applyProtection="0"/>
    <xf numFmtId="0" fontId="5" fillId="0" borderId="0"/>
    <xf numFmtId="0" fontId="4" fillId="0" borderId="0" applyFon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8" fillId="13"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9" fillId="5" borderId="0" applyNumberFormat="0" applyBorder="0" applyAlignment="0" applyProtection="0"/>
    <xf numFmtId="0" fontId="10" fillId="17" borderId="3" applyNumberFormat="0" applyAlignment="0" applyProtection="0"/>
    <xf numFmtId="0" fontId="11" fillId="18" borderId="4" applyNumberFormat="0" applyAlignment="0" applyProtection="0"/>
    <xf numFmtId="0" fontId="12" fillId="0" borderId="5" applyNumberFormat="0" applyFill="0" applyAlignment="0" applyProtection="0"/>
    <xf numFmtId="0" fontId="13" fillId="0" borderId="0" applyNumberFormat="0" applyFill="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22" borderId="0" applyNumberFormat="0" applyBorder="0" applyAlignment="0" applyProtection="0"/>
    <xf numFmtId="0" fontId="14" fillId="8" borderId="3" applyNumberFormat="0" applyAlignment="0" applyProtection="0"/>
    <xf numFmtId="0" fontId="24" fillId="0" borderId="0"/>
    <xf numFmtId="0" fontId="5" fillId="0" borderId="0"/>
    <xf numFmtId="0" fontId="15" fillId="4" borderId="0" applyNumberFormat="0" applyBorder="0" applyAlignment="0" applyProtection="0"/>
    <xf numFmtId="165" fontId="1" fillId="0" borderId="0" applyFont="0" applyFill="0" applyBorder="0" applyAlignment="0" applyProtection="0"/>
    <xf numFmtId="165" fontId="1" fillId="0" borderId="0" applyFont="0" applyFill="0" applyBorder="0" applyAlignment="0" applyProtection="0"/>
    <xf numFmtId="168" fontId="4" fillId="0" borderId="0" applyFont="0" applyFill="0" applyBorder="0" applyAlignment="0" applyProtection="0"/>
    <xf numFmtId="166" fontId="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7" fillId="0" borderId="0" applyFont="0" applyFill="0" applyBorder="0" applyAlignment="0" applyProtection="0"/>
    <xf numFmtId="167" fontId="4" fillId="0" borderId="0" applyFont="0" applyFill="0" applyBorder="0" applyAlignment="0" applyProtection="0"/>
    <xf numFmtId="170" fontId="7" fillId="0" borderId="0" applyFont="0" applyFill="0" applyBorder="0" applyAlignment="0" applyProtection="0"/>
    <xf numFmtId="169" fontId="4" fillId="0" borderId="0" applyFont="0" applyFill="0" applyBorder="0" applyAlignment="0" applyProtection="0"/>
    <xf numFmtId="0" fontId="16" fillId="23"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24" borderId="7" applyNumberFormat="0" applyFont="0" applyAlignment="0" applyProtection="0"/>
    <xf numFmtId="0" fontId="17" fillId="17" borderId="8"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6" applyNumberFormat="0" applyFill="0" applyAlignment="0" applyProtection="0"/>
    <xf numFmtId="0" fontId="21" fillId="0" borderId="9" applyNumberFormat="0" applyFill="0" applyAlignment="0" applyProtection="0"/>
    <xf numFmtId="0" fontId="13" fillId="0" borderId="10" applyNumberFormat="0" applyFill="0" applyAlignment="0" applyProtection="0"/>
    <xf numFmtId="0" fontId="22" fillId="0" borderId="0" applyNumberFormat="0" applyFill="0" applyBorder="0" applyAlignment="0" applyProtection="0"/>
    <xf numFmtId="0" fontId="23" fillId="0" borderId="11" applyNumberFormat="0" applyFill="0" applyAlignment="0" applyProtection="0"/>
    <xf numFmtId="171" fontId="1" fillId="0" borderId="0"/>
    <xf numFmtId="171" fontId="6" fillId="0" borderId="0" applyNumberFormat="0" applyFill="0" applyBorder="0" applyAlignment="0" applyProtection="0"/>
    <xf numFmtId="171" fontId="4" fillId="0" borderId="0"/>
    <xf numFmtId="171" fontId="4" fillId="0" borderId="0"/>
    <xf numFmtId="171" fontId="5" fillId="0" borderId="0"/>
    <xf numFmtId="164"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1" fillId="0" borderId="0" applyFont="0" applyFill="0" applyBorder="0" applyAlignment="0" applyProtection="0"/>
    <xf numFmtId="171" fontId="4" fillId="0" borderId="0"/>
    <xf numFmtId="171" fontId="4" fillId="0" borderId="0"/>
    <xf numFmtId="171" fontId="1" fillId="0" borderId="0"/>
    <xf numFmtId="0" fontId="1" fillId="0" borderId="0"/>
    <xf numFmtId="171" fontId="1" fillId="0" borderId="0"/>
    <xf numFmtId="0" fontId="3" fillId="0" borderId="0"/>
    <xf numFmtId="0" fontId="4" fillId="0" borderId="0"/>
    <xf numFmtId="0" fontId="4" fillId="0" borderId="0"/>
    <xf numFmtId="43" fontId="1" fillId="0" borderId="0" applyFont="0" applyFill="0" applyBorder="0" applyAlignment="0" applyProtection="0"/>
    <xf numFmtId="44" fontId="1" fillId="0" borderId="0" applyFont="0" applyFill="0" applyBorder="0" applyAlignment="0" applyProtection="0"/>
  </cellStyleXfs>
  <cellXfs count="159">
    <xf numFmtId="0" fontId="0" fillId="0" borderId="0" xfId="0"/>
    <xf numFmtId="43" fontId="26" fillId="0" borderId="0" xfId="1" applyFont="1" applyFill="1" applyBorder="1" applyAlignment="1" applyProtection="1">
      <alignment horizontal="center" vertical="center" wrapText="1"/>
      <protection hidden="1"/>
    </xf>
    <xf numFmtId="43" fontId="26" fillId="0" borderId="0" xfId="1" applyFont="1" applyFill="1" applyBorder="1" applyAlignment="1">
      <alignment vertical="center"/>
    </xf>
    <xf numFmtId="0" fontId="0" fillId="0" borderId="21" xfId="0" applyBorder="1"/>
    <xf numFmtId="172" fontId="29" fillId="25" borderId="27" xfId="1" applyNumberFormat="1" applyFont="1" applyFill="1" applyBorder="1" applyAlignment="1" applyProtection="1">
      <alignment horizontal="center" vertical="center" wrapText="1"/>
      <protection locked="0"/>
    </xf>
    <xf numFmtId="43" fontId="29" fillId="25" borderId="28" xfId="1" applyFont="1" applyFill="1" applyBorder="1" applyAlignment="1" applyProtection="1">
      <alignment horizontal="center" vertical="center" wrapText="1"/>
      <protection locked="0"/>
    </xf>
    <xf numFmtId="43" fontId="30" fillId="2" borderId="20" xfId="1" applyFont="1" applyFill="1" applyBorder="1" applyAlignment="1">
      <alignment vertical="center"/>
    </xf>
    <xf numFmtId="43" fontId="30" fillId="0" borderId="21" xfId="1" applyFont="1" applyFill="1" applyBorder="1" applyAlignment="1" applyProtection="1">
      <alignment horizontal="center" vertical="center" wrapText="1"/>
      <protection hidden="1"/>
    </xf>
    <xf numFmtId="43" fontId="30" fillId="2" borderId="22" xfId="1" applyFont="1" applyFill="1" applyBorder="1" applyAlignment="1">
      <alignment vertical="center"/>
    </xf>
    <xf numFmtId="43" fontId="30" fillId="2" borderId="31" xfId="1" applyFont="1" applyFill="1" applyBorder="1" applyAlignment="1">
      <alignment vertical="center"/>
    </xf>
    <xf numFmtId="43" fontId="30" fillId="2" borderId="0" xfId="1" applyFont="1" applyFill="1" applyBorder="1" applyAlignment="1">
      <alignment vertical="center"/>
    </xf>
    <xf numFmtId="43" fontId="30" fillId="2" borderId="25" xfId="1" applyFont="1" applyFill="1" applyBorder="1" applyAlignment="1">
      <alignment vertical="center"/>
    </xf>
    <xf numFmtId="43" fontId="30" fillId="0" borderId="20" xfId="1" applyFont="1" applyFill="1" applyBorder="1" applyAlignment="1">
      <alignment vertical="center" wrapText="1"/>
    </xf>
    <xf numFmtId="43" fontId="30" fillId="0" borderId="22" xfId="1" applyFont="1" applyFill="1" applyBorder="1" applyAlignment="1">
      <alignment vertical="center" wrapText="1"/>
    </xf>
    <xf numFmtId="43" fontId="30" fillId="0" borderId="25" xfId="1" applyFont="1" applyFill="1" applyBorder="1" applyAlignment="1">
      <alignment vertical="center" wrapText="1"/>
    </xf>
    <xf numFmtId="0" fontId="27" fillId="0" borderId="21" xfId="0" applyFont="1" applyBorder="1"/>
    <xf numFmtId="0" fontId="27" fillId="0" borderId="21" xfId="0" applyFont="1" applyFill="1" applyBorder="1"/>
    <xf numFmtId="0" fontId="27" fillId="0" borderId="23" xfId="0" applyFont="1" applyBorder="1"/>
    <xf numFmtId="0" fontId="27" fillId="0" borderId="0" xfId="0" applyFont="1" applyBorder="1"/>
    <xf numFmtId="0" fontId="27" fillId="0" borderId="18" xfId="0" applyFont="1" applyBorder="1"/>
    <xf numFmtId="0" fontId="27" fillId="0" borderId="15" xfId="0" applyFont="1" applyBorder="1"/>
    <xf numFmtId="0" fontId="26" fillId="0" borderId="0" xfId="0" applyFont="1" applyFill="1" applyAlignment="1"/>
    <xf numFmtId="172" fontId="26" fillId="0" borderId="0" xfId="1" applyNumberFormat="1" applyFont="1" applyFill="1" applyAlignment="1">
      <alignment horizontal="center"/>
    </xf>
    <xf numFmtId="0" fontId="26" fillId="0" borderId="0" xfId="0" applyFont="1" applyFill="1" applyAlignment="1">
      <alignment horizontal="center"/>
    </xf>
    <xf numFmtId="43" fontId="26" fillId="0" borderId="0" xfId="1" applyFont="1" applyFill="1" applyAlignment="1">
      <alignment vertical="center"/>
    </xf>
    <xf numFmtId="0" fontId="0" fillId="0" borderId="0" xfId="0"/>
    <xf numFmtId="43" fontId="27" fillId="0" borderId="0" xfId="1" applyFont="1" applyAlignment="1">
      <alignment vertical="center"/>
    </xf>
    <xf numFmtId="0" fontId="27" fillId="0" borderId="0" xfId="0" applyFont="1"/>
    <xf numFmtId="0" fontId="28" fillId="0" borderId="15" xfId="0" applyFont="1" applyBorder="1" applyAlignment="1">
      <alignment horizontal="center" vertical="center"/>
    </xf>
    <xf numFmtId="0" fontId="28" fillId="0" borderId="16" xfId="0" applyFont="1" applyBorder="1" applyAlignment="1">
      <alignment horizontal="center" vertical="center"/>
    </xf>
    <xf numFmtId="0" fontId="27" fillId="0" borderId="32" xfId="0" applyFont="1" applyBorder="1" applyAlignment="1">
      <alignment horizontal="center" vertical="center"/>
    </xf>
    <xf numFmtId="0" fontId="27" fillId="0" borderId="2" xfId="0" applyFont="1" applyBorder="1" applyAlignment="1">
      <alignment horizontal="center" vertical="center"/>
    </xf>
    <xf numFmtId="0" fontId="27" fillId="0" borderId="21" xfId="0" applyFont="1" applyBorder="1" applyAlignment="1">
      <alignment horizontal="center" vertical="center"/>
    </xf>
    <xf numFmtId="0" fontId="27" fillId="0" borderId="1" xfId="0" applyFont="1" applyBorder="1" applyAlignment="1">
      <alignment horizontal="center" vertical="center"/>
    </xf>
    <xf numFmtId="0" fontId="27" fillId="0" borderId="30" xfId="0" applyFont="1" applyBorder="1" applyAlignment="1">
      <alignment horizontal="center" vertical="center"/>
    </xf>
    <xf numFmtId="43" fontId="27" fillId="0" borderId="22" xfId="1" applyFont="1" applyBorder="1" applyAlignment="1">
      <alignment vertical="center"/>
    </xf>
    <xf numFmtId="43" fontId="27" fillId="0" borderId="31" xfId="1" applyFont="1" applyBorder="1" applyAlignment="1">
      <alignment vertical="center"/>
    </xf>
    <xf numFmtId="4" fontId="27" fillId="0" borderId="1"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15" xfId="0" applyFont="1" applyBorder="1" applyAlignment="1">
      <alignment horizontal="center" vertical="center"/>
    </xf>
    <xf numFmtId="0" fontId="27" fillId="0" borderId="16" xfId="0" applyFont="1" applyBorder="1" applyAlignment="1">
      <alignment horizontal="center" vertical="center"/>
    </xf>
    <xf numFmtId="0" fontId="27" fillId="0" borderId="23" xfId="0" applyFont="1" applyBorder="1" applyAlignment="1">
      <alignment horizontal="center" vertical="center"/>
    </xf>
    <xf numFmtId="0" fontId="27" fillId="0" borderId="24" xfId="0" applyFont="1" applyBorder="1" applyAlignment="1">
      <alignment horizontal="center" vertical="center"/>
    </xf>
    <xf numFmtId="0" fontId="27" fillId="0" borderId="0" xfId="0" applyFont="1" applyBorder="1" applyAlignment="1">
      <alignment vertical="center"/>
    </xf>
    <xf numFmtId="4" fontId="27" fillId="0" borderId="2" xfId="0" applyNumberFormat="1" applyFont="1" applyBorder="1" applyAlignment="1">
      <alignment horizontal="center" vertical="center"/>
    </xf>
    <xf numFmtId="0" fontId="27" fillId="0" borderId="1" xfId="0" applyFont="1" applyBorder="1" applyAlignment="1">
      <alignment horizontal="left" vertical="center" wrapText="1"/>
    </xf>
    <xf numFmtId="43" fontId="27" fillId="0" borderId="1" xfId="1" applyFont="1" applyBorder="1" applyAlignment="1">
      <alignment vertical="center"/>
    </xf>
    <xf numFmtId="0" fontId="27" fillId="0" borderId="1" xfId="0" applyFont="1" applyBorder="1" applyAlignment="1">
      <alignment horizontal="center" vertical="center" wrapText="1"/>
    </xf>
    <xf numFmtId="0" fontId="27" fillId="0" borderId="0" xfId="0" applyFont="1" applyBorder="1" applyAlignment="1">
      <alignment horizontal="left" vertical="center" wrapText="1"/>
    </xf>
    <xf numFmtId="0" fontId="27" fillId="0" borderId="0" xfId="0" applyFont="1" applyBorder="1" applyAlignment="1">
      <alignment horizontal="center" vertical="center"/>
    </xf>
    <xf numFmtId="43" fontId="27" fillId="0" borderId="0" xfId="1" applyFont="1" applyBorder="1" applyAlignment="1">
      <alignment vertical="center"/>
    </xf>
    <xf numFmtId="0" fontId="27" fillId="0" borderId="0" xfId="0" applyFont="1" applyBorder="1" applyAlignment="1">
      <alignment horizontal="left" vertical="center"/>
    </xf>
    <xf numFmtId="43" fontId="27" fillId="0" borderId="26" xfId="1" applyFont="1" applyBorder="1" applyAlignment="1">
      <alignment vertical="center"/>
    </xf>
    <xf numFmtId="0" fontId="28" fillId="26" borderId="15" xfId="0" applyFont="1" applyFill="1" applyBorder="1" applyAlignment="1">
      <alignment horizontal="center" vertical="center" wrapText="1"/>
    </xf>
    <xf numFmtId="0" fontId="28" fillId="26" borderId="16" xfId="0" applyFont="1" applyFill="1" applyBorder="1" applyAlignment="1">
      <alignment horizontal="center" vertical="center" wrapText="1"/>
    </xf>
    <xf numFmtId="0" fontId="28" fillId="26" borderId="16" xfId="0" applyFont="1" applyFill="1" applyBorder="1" applyAlignment="1">
      <alignment horizontal="center" vertical="center"/>
    </xf>
    <xf numFmtId="43" fontId="28" fillId="26" borderId="16" xfId="1" applyFont="1" applyFill="1" applyBorder="1" applyAlignment="1">
      <alignment horizontal="center" vertical="center" wrapText="1"/>
    </xf>
    <xf numFmtId="43" fontId="28" fillId="26" borderId="17" xfId="1" applyFont="1" applyFill="1" applyBorder="1" applyAlignment="1">
      <alignment horizontal="center" vertical="center" wrapText="1"/>
    </xf>
    <xf numFmtId="0" fontId="28" fillId="2" borderId="15" xfId="0" applyFont="1" applyFill="1" applyBorder="1" applyAlignment="1">
      <alignment horizontal="center" vertical="center"/>
    </xf>
    <xf numFmtId="0" fontId="28" fillId="2" borderId="16" xfId="0" applyFont="1" applyFill="1" applyBorder="1" applyAlignment="1">
      <alignment horizontal="center" vertical="center"/>
    </xf>
    <xf numFmtId="0" fontId="27" fillId="0" borderId="2" xfId="0" applyFont="1" applyBorder="1" applyAlignment="1">
      <alignment horizontal="left" vertical="center" wrapText="1"/>
    </xf>
    <xf numFmtId="43" fontId="27" fillId="0" borderId="2" xfId="1" applyFont="1" applyBorder="1" applyAlignment="1">
      <alignment vertical="center"/>
    </xf>
    <xf numFmtId="0" fontId="27" fillId="0" borderId="15" xfId="0" applyFont="1" applyBorder="1" applyAlignment="1">
      <alignment vertical="center"/>
    </xf>
    <xf numFmtId="0" fontId="27" fillId="0" borderId="16" xfId="0" applyFont="1" applyBorder="1" applyAlignment="1">
      <alignment vertical="center"/>
    </xf>
    <xf numFmtId="0" fontId="28" fillId="2" borderId="34" xfId="0" applyFont="1" applyFill="1" applyBorder="1" applyAlignment="1">
      <alignment vertical="center" wrapText="1"/>
    </xf>
    <xf numFmtId="0" fontId="28" fillId="2" borderId="13" xfId="0" applyFont="1" applyFill="1" applyBorder="1" applyAlignment="1">
      <alignment vertical="center" wrapText="1"/>
    </xf>
    <xf numFmtId="0" fontId="28" fillId="2" borderId="14" xfId="0" applyFont="1" applyFill="1" applyBorder="1" applyAlignment="1">
      <alignment vertical="center" wrapText="1"/>
    </xf>
    <xf numFmtId="0" fontId="27" fillId="0" borderId="30" xfId="0" applyFont="1" applyBorder="1" applyAlignment="1">
      <alignment horizontal="left" vertical="center" wrapText="1"/>
    </xf>
    <xf numFmtId="43" fontId="27" fillId="0" borderId="30" xfId="1" applyFont="1" applyBorder="1" applyAlignment="1">
      <alignment vertical="center"/>
    </xf>
    <xf numFmtId="0" fontId="27" fillId="0" borderId="18" xfId="0" applyFont="1" applyBorder="1" applyAlignment="1">
      <alignment horizontal="center" vertical="center"/>
    </xf>
    <xf numFmtId="0" fontId="27" fillId="0" borderId="19" xfId="0" applyFont="1" applyBorder="1" applyAlignment="1">
      <alignment horizontal="center" vertical="center"/>
    </xf>
    <xf numFmtId="0" fontId="27" fillId="0" borderId="19" xfId="0" applyFont="1" applyBorder="1" applyAlignment="1">
      <alignment horizontal="left" vertical="center" wrapText="1"/>
    </xf>
    <xf numFmtId="43" fontId="27" fillId="0" borderId="19" xfId="1" applyFont="1" applyBorder="1" applyAlignment="1">
      <alignment vertical="center"/>
    </xf>
    <xf numFmtId="43" fontId="27" fillId="0" borderId="20" xfId="1" applyFont="1" applyBorder="1" applyAlignment="1">
      <alignment vertical="center"/>
    </xf>
    <xf numFmtId="0" fontId="27" fillId="0" borderId="24" xfId="0" applyFont="1" applyBorder="1" applyAlignment="1">
      <alignment horizontal="left" vertical="center" wrapText="1"/>
    </xf>
    <xf numFmtId="43" fontId="27" fillId="0" borderId="24" xfId="1" applyFont="1" applyBorder="1" applyAlignment="1">
      <alignment vertical="center"/>
    </xf>
    <xf numFmtId="43" fontId="27" fillId="0" borderId="25" xfId="1" applyFont="1" applyBorder="1" applyAlignment="1">
      <alignment vertical="center"/>
    </xf>
    <xf numFmtId="0" fontId="27" fillId="0" borderId="24" xfId="0" applyFont="1" applyBorder="1" applyAlignment="1">
      <alignment horizontal="center" vertical="center" wrapText="1"/>
    </xf>
    <xf numFmtId="0" fontId="27" fillId="0" borderId="16" xfId="0" applyFont="1" applyBorder="1" applyAlignment="1">
      <alignment horizontal="left" vertical="center" wrapText="1"/>
    </xf>
    <xf numFmtId="43" fontId="27" fillId="0" borderId="16" xfId="1" applyFont="1" applyBorder="1" applyAlignment="1">
      <alignment vertical="center"/>
    </xf>
    <xf numFmtId="43" fontId="27" fillId="0" borderId="17" xfId="1" applyFont="1" applyBorder="1" applyAlignment="1">
      <alignment vertical="center"/>
    </xf>
    <xf numFmtId="43" fontId="27" fillId="0" borderId="20" xfId="1" applyFont="1" applyBorder="1" applyAlignment="1">
      <alignment horizontal="center" vertical="center"/>
    </xf>
    <xf numFmtId="43" fontId="27" fillId="0" borderId="22" xfId="1" applyFont="1" applyBorder="1" applyAlignment="1">
      <alignment horizontal="center" vertical="center"/>
    </xf>
    <xf numFmtId="43" fontId="27" fillId="0" borderId="25" xfId="1" applyFont="1" applyBorder="1" applyAlignment="1">
      <alignment horizontal="center" vertical="center"/>
    </xf>
    <xf numFmtId="4" fontId="27" fillId="0" borderId="19" xfId="0" applyNumberFormat="1" applyFont="1" applyBorder="1" applyAlignment="1">
      <alignment horizontal="center" vertical="center"/>
    </xf>
    <xf numFmtId="43" fontId="27" fillId="0" borderId="28" xfId="1" applyFont="1" applyBorder="1" applyAlignment="1">
      <alignment vertical="center"/>
    </xf>
    <xf numFmtId="43" fontId="30" fillId="0" borderId="32" xfId="1" applyFont="1" applyFill="1" applyBorder="1" applyAlignment="1" applyProtection="1">
      <alignment horizontal="center" vertical="center" wrapText="1"/>
      <protection hidden="1"/>
    </xf>
    <xf numFmtId="43" fontId="30" fillId="2" borderId="33" xfId="1" applyFont="1" applyFill="1" applyBorder="1" applyAlignment="1">
      <alignment vertical="center"/>
    </xf>
    <xf numFmtId="43" fontId="30" fillId="0" borderId="35" xfId="1" applyFont="1" applyFill="1" applyBorder="1" applyAlignment="1" applyProtection="1">
      <alignment horizontal="center" vertical="center" wrapText="1"/>
      <protection hidden="1"/>
    </xf>
    <xf numFmtId="0" fontId="27" fillId="0" borderId="35" xfId="0" applyFont="1" applyBorder="1"/>
    <xf numFmtId="0" fontId="27" fillId="0" borderId="32" xfId="0" applyFont="1" applyBorder="1"/>
    <xf numFmtId="43" fontId="31" fillId="2" borderId="20" xfId="1" applyFont="1" applyFill="1" applyBorder="1" applyAlignment="1">
      <alignment vertical="center"/>
    </xf>
    <xf numFmtId="0" fontId="27" fillId="0" borderId="0" xfId="0" applyFont="1" applyFill="1" applyBorder="1"/>
    <xf numFmtId="0" fontId="30" fillId="0" borderId="21" xfId="0" applyFont="1" applyFill="1" applyBorder="1" applyAlignment="1"/>
    <xf numFmtId="0" fontId="30" fillId="0" borderId="23" xfId="0" applyFont="1" applyFill="1" applyBorder="1" applyAlignment="1">
      <alignment wrapText="1"/>
    </xf>
    <xf numFmtId="0" fontId="27" fillId="0" borderId="18" xfId="0" applyFont="1" applyFill="1" applyBorder="1"/>
    <xf numFmtId="0" fontId="27" fillId="0" borderId="27" xfId="0" applyFont="1" applyBorder="1"/>
    <xf numFmtId="43" fontId="27" fillId="0" borderId="33" xfId="1" applyFont="1" applyBorder="1" applyAlignment="1">
      <alignment vertical="center"/>
    </xf>
    <xf numFmtId="43" fontId="28" fillId="0" borderId="0" xfId="1" applyFont="1" applyBorder="1" applyAlignment="1">
      <alignment vertical="center"/>
    </xf>
    <xf numFmtId="0" fontId="26" fillId="0" borderId="23" xfId="0" applyFont="1" applyFill="1" applyBorder="1" applyAlignment="1"/>
    <xf numFmtId="43" fontId="27" fillId="0" borderId="43" xfId="1" applyFont="1" applyBorder="1" applyAlignment="1">
      <alignment vertical="center"/>
    </xf>
    <xf numFmtId="43" fontId="28" fillId="28" borderId="36" xfId="1" applyFont="1" applyFill="1" applyBorder="1" applyAlignment="1">
      <alignment vertical="center"/>
    </xf>
    <xf numFmtId="43" fontId="28" fillId="28" borderId="26" xfId="1" applyFont="1" applyFill="1" applyBorder="1" applyAlignment="1">
      <alignment vertical="center"/>
    </xf>
    <xf numFmtId="43" fontId="31" fillId="28" borderId="36" xfId="1" applyFont="1" applyFill="1" applyBorder="1" applyAlignment="1">
      <alignment vertical="center"/>
    </xf>
    <xf numFmtId="43" fontId="28" fillId="28" borderId="26" xfId="1" applyFont="1" applyFill="1" applyBorder="1" applyAlignment="1">
      <alignment horizontal="center" vertical="center"/>
    </xf>
    <xf numFmtId="43" fontId="30" fillId="28" borderId="26" xfId="1" applyFont="1" applyFill="1" applyBorder="1" applyAlignment="1">
      <alignment vertical="center"/>
    </xf>
    <xf numFmtId="43" fontId="2" fillId="28" borderId="36" xfId="0" applyNumberFormat="1" applyFont="1" applyFill="1" applyBorder="1"/>
    <xf numFmtId="43" fontId="27" fillId="28" borderId="36" xfId="1" applyFont="1" applyFill="1" applyBorder="1" applyAlignment="1">
      <alignment vertical="center"/>
    </xf>
    <xf numFmtId="0" fontId="26" fillId="27" borderId="12" xfId="0" applyFont="1" applyFill="1" applyBorder="1" applyAlignment="1">
      <alignment horizontal="left"/>
    </xf>
    <xf numFmtId="0" fontId="26" fillId="27" borderId="13" xfId="0" applyFont="1" applyFill="1" applyBorder="1" applyAlignment="1">
      <alignment horizontal="left"/>
    </xf>
    <xf numFmtId="0" fontId="26" fillId="27" borderId="14" xfId="0" applyFont="1" applyFill="1" applyBorder="1" applyAlignment="1">
      <alignment horizontal="left"/>
    </xf>
    <xf numFmtId="0" fontId="26" fillId="27" borderId="12" xfId="0" applyFont="1" applyFill="1" applyBorder="1" applyAlignment="1">
      <alignment horizontal="left" wrapText="1"/>
    </xf>
    <xf numFmtId="0" fontId="26" fillId="27" borderId="13" xfId="0" applyFont="1" applyFill="1" applyBorder="1" applyAlignment="1">
      <alignment horizontal="left" wrapText="1"/>
    </xf>
    <xf numFmtId="0" fontId="26" fillId="27" borderId="14" xfId="0" applyFont="1" applyFill="1" applyBorder="1" applyAlignment="1">
      <alignment horizontal="left" wrapText="1"/>
    </xf>
    <xf numFmtId="0" fontId="28" fillId="28" borderId="12" xfId="0" applyFont="1" applyFill="1" applyBorder="1" applyAlignment="1">
      <alignment horizontal="center"/>
    </xf>
    <xf numFmtId="0" fontId="28" fillId="28" borderId="14" xfId="0" applyFont="1" applyFill="1" applyBorder="1" applyAlignment="1">
      <alignment horizontal="center"/>
    </xf>
    <xf numFmtId="0" fontId="28" fillId="0" borderId="34" xfId="0" applyFont="1" applyBorder="1" applyAlignment="1">
      <alignment horizontal="left" vertical="center" wrapText="1"/>
    </xf>
    <xf numFmtId="0" fontId="28" fillId="0" borderId="13" xfId="0" applyFont="1" applyBorder="1" applyAlignment="1">
      <alignment horizontal="left" vertical="center" wrapText="1"/>
    </xf>
    <xf numFmtId="0" fontId="28" fillId="0" borderId="14" xfId="0" applyFont="1" applyBorder="1" applyAlignment="1">
      <alignment horizontal="left" vertical="center" wrapText="1"/>
    </xf>
    <xf numFmtId="43" fontId="29" fillId="25" borderId="12" xfId="1" applyFont="1" applyFill="1" applyBorder="1" applyAlignment="1">
      <alignment horizontal="center" vertical="center"/>
    </xf>
    <xf numFmtId="43" fontId="29" fillId="25" borderId="14" xfId="1" applyFont="1" applyFill="1" applyBorder="1" applyAlignment="1">
      <alignment horizontal="center" vertical="center"/>
    </xf>
    <xf numFmtId="0" fontId="28" fillId="28" borderId="12" xfId="0" applyFont="1" applyFill="1" applyBorder="1" applyAlignment="1">
      <alignment horizontal="center" vertical="center" wrapText="1"/>
    </xf>
    <xf numFmtId="0" fontId="28" fillId="28" borderId="13" xfId="0" applyFont="1" applyFill="1" applyBorder="1" applyAlignment="1">
      <alignment horizontal="center" vertical="center" wrapText="1"/>
    </xf>
    <xf numFmtId="0" fontId="28" fillId="28" borderId="14" xfId="0" applyFont="1" applyFill="1" applyBorder="1" applyAlignment="1">
      <alignment horizontal="center" vertical="center" wrapText="1"/>
    </xf>
    <xf numFmtId="0" fontId="28" fillId="0" borderId="12"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14" xfId="0" applyFont="1" applyBorder="1" applyAlignment="1">
      <alignment horizontal="center" vertical="center" wrapText="1"/>
    </xf>
    <xf numFmtId="0" fontId="27" fillId="0" borderId="15" xfId="0" applyFont="1" applyBorder="1" applyAlignment="1">
      <alignment horizontal="center"/>
    </xf>
    <xf numFmtId="0" fontId="27" fillId="0" borderId="17" xfId="0" applyFont="1" applyBorder="1" applyAlignment="1">
      <alignment horizontal="center"/>
    </xf>
    <xf numFmtId="0" fontId="27" fillId="0" borderId="41" xfId="0" applyFont="1" applyBorder="1" applyAlignment="1">
      <alignment horizontal="center"/>
    </xf>
    <xf numFmtId="0" fontId="27" fillId="0" borderId="44" xfId="0" applyFont="1" applyBorder="1" applyAlignment="1">
      <alignment horizontal="center"/>
    </xf>
    <xf numFmtId="0" fontId="27" fillId="0" borderId="12" xfId="0" applyFont="1" applyBorder="1" applyAlignment="1">
      <alignment horizontal="center"/>
    </xf>
    <xf numFmtId="0" fontId="27" fillId="0" borderId="14" xfId="0" applyFont="1" applyBorder="1" applyAlignment="1">
      <alignment horizontal="center"/>
    </xf>
    <xf numFmtId="0" fontId="28" fillId="0" borderId="15" xfId="0" applyFont="1" applyBorder="1" applyAlignment="1">
      <alignment horizontal="center"/>
    </xf>
    <xf numFmtId="0" fontId="28" fillId="0" borderId="17" xfId="0" applyFont="1" applyBorder="1" applyAlignment="1">
      <alignment horizontal="center"/>
    </xf>
    <xf numFmtId="0" fontId="27" fillId="0" borderId="39" xfId="0" applyFont="1" applyBorder="1" applyAlignment="1">
      <alignment horizontal="center"/>
    </xf>
    <xf numFmtId="0" fontId="27" fillId="0" borderId="37" xfId="0" applyFont="1" applyBorder="1" applyAlignment="1">
      <alignment horizontal="center"/>
    </xf>
    <xf numFmtId="0" fontId="27" fillId="0" borderId="42" xfId="0" applyFont="1" applyBorder="1" applyAlignment="1">
      <alignment horizontal="center"/>
    </xf>
    <xf numFmtId="0" fontId="27" fillId="0" borderId="29" xfId="0" applyFont="1" applyBorder="1" applyAlignment="1">
      <alignment horizontal="center"/>
    </xf>
    <xf numFmtId="43" fontId="30" fillId="0" borderId="12" xfId="1" applyFont="1" applyFill="1" applyBorder="1" applyAlignment="1" applyProtection="1">
      <alignment horizontal="center" vertical="center" wrapText="1"/>
      <protection hidden="1"/>
    </xf>
    <xf numFmtId="43" fontId="30" fillId="0" borderId="14" xfId="1" applyFont="1" applyFill="1" applyBorder="1" applyAlignment="1" applyProtection="1">
      <alignment horizontal="center" vertical="center" wrapText="1"/>
      <protection hidden="1"/>
    </xf>
    <xf numFmtId="43" fontId="30" fillId="2" borderId="12" xfId="1" applyFont="1" applyFill="1" applyBorder="1" applyAlignment="1">
      <alignment horizontal="center" vertical="center"/>
    </xf>
    <xf numFmtId="43" fontId="30" fillId="2" borderId="14" xfId="1" applyFont="1" applyFill="1" applyBorder="1" applyAlignment="1">
      <alignment horizontal="center" vertical="center"/>
    </xf>
    <xf numFmtId="43" fontId="30" fillId="2" borderId="39" xfId="1" applyFont="1" applyFill="1" applyBorder="1" applyAlignment="1">
      <alignment horizontal="center" vertical="center"/>
    </xf>
    <xf numFmtId="43" fontId="30" fillId="2" borderId="37" xfId="1" applyFont="1" applyFill="1" applyBorder="1" applyAlignment="1">
      <alignment horizontal="center" vertical="center"/>
    </xf>
    <xf numFmtId="43" fontId="30" fillId="2" borderId="40" xfId="1" applyFont="1" applyFill="1" applyBorder="1" applyAlignment="1">
      <alignment horizontal="center" vertical="center"/>
    </xf>
    <xf numFmtId="43" fontId="30" fillId="2" borderId="38" xfId="1" applyFont="1" applyFill="1" applyBorder="1" applyAlignment="1">
      <alignment horizontal="center" vertical="center"/>
    </xf>
    <xf numFmtId="43" fontId="30" fillId="0" borderId="39" xfId="1" applyFont="1" applyFill="1" applyBorder="1" applyAlignment="1">
      <alignment horizontal="center" vertical="center" wrapText="1"/>
    </xf>
    <xf numFmtId="43" fontId="30" fillId="0" borderId="37" xfId="1" applyFont="1" applyFill="1" applyBorder="1" applyAlignment="1">
      <alignment horizontal="center" vertical="center" wrapText="1"/>
    </xf>
    <xf numFmtId="43" fontId="27" fillId="0" borderId="12" xfId="1" applyFont="1" applyBorder="1" applyAlignment="1">
      <alignment horizontal="center" vertical="center"/>
    </xf>
    <xf numFmtId="43" fontId="27" fillId="0" borderId="14" xfId="1" applyFont="1" applyBorder="1" applyAlignment="1">
      <alignment horizontal="center" vertical="center"/>
    </xf>
    <xf numFmtId="43" fontId="28" fillId="0" borderId="39" xfId="1" applyFont="1" applyBorder="1" applyAlignment="1">
      <alignment horizontal="center" vertical="center"/>
    </xf>
    <xf numFmtId="43" fontId="28" fillId="0" borderId="37" xfId="1" applyFont="1" applyBorder="1" applyAlignment="1">
      <alignment horizontal="center" vertical="center"/>
    </xf>
    <xf numFmtId="0" fontId="28" fillId="28" borderId="12" xfId="0" applyFont="1" applyFill="1" applyBorder="1" applyAlignment="1">
      <alignment horizontal="center" vertical="center"/>
    </xf>
    <xf numFmtId="0" fontId="28" fillId="28" borderId="13" xfId="0" applyFont="1" applyFill="1" applyBorder="1" applyAlignment="1">
      <alignment horizontal="center" vertical="center"/>
    </xf>
    <xf numFmtId="0" fontId="28" fillId="28" borderId="14" xfId="0" applyFont="1" applyFill="1" applyBorder="1" applyAlignment="1">
      <alignment horizontal="center" vertical="center"/>
    </xf>
    <xf numFmtId="0" fontId="28" fillId="0" borderId="12" xfId="0" applyFont="1" applyBorder="1" applyAlignment="1">
      <alignment horizontal="center" vertical="center"/>
    </xf>
    <xf numFmtId="0" fontId="28" fillId="0" borderId="13" xfId="0" applyFont="1" applyBorder="1" applyAlignment="1">
      <alignment horizontal="center" vertical="center"/>
    </xf>
    <xf numFmtId="0" fontId="28" fillId="0" borderId="14" xfId="0" applyFont="1" applyBorder="1" applyAlignment="1">
      <alignment horizontal="center" vertical="center"/>
    </xf>
  </cellXfs>
  <cellStyles count="134">
    <cellStyle name="0,0_x000d__x000a_NA_x000d__x000a_" xfId="11"/>
    <cellStyle name="0,0_x000d__x000a_NA_x000d__x000a_ 2" xfId="117"/>
    <cellStyle name="20% - Énfasis1 2" xfId="16"/>
    <cellStyle name="20% - Énfasis1 2 2" xfId="17"/>
    <cellStyle name="20% - Énfasis2 2" xfId="18"/>
    <cellStyle name="20% - Énfasis2 2 2" xfId="19"/>
    <cellStyle name="20% - Énfasis3 2" xfId="20"/>
    <cellStyle name="20% - Énfasis3 2 2" xfId="21"/>
    <cellStyle name="20% - Énfasis4 2" xfId="22"/>
    <cellStyle name="20% - Énfasis4 2 2" xfId="23"/>
    <cellStyle name="20% - Énfasis5 2" xfId="24"/>
    <cellStyle name="20% - Énfasis5 2 2" xfId="25"/>
    <cellStyle name="20% - Énfasis6 2" xfId="26"/>
    <cellStyle name="20% - Énfasis6 2 2" xfId="27"/>
    <cellStyle name="40% - Énfasis1 2" xfId="28"/>
    <cellStyle name="40% - Énfasis1 2 2" xfId="29"/>
    <cellStyle name="40% - Énfasis2 2" xfId="30"/>
    <cellStyle name="40% - Énfasis2 2 2" xfId="31"/>
    <cellStyle name="40% - Énfasis3 2" xfId="32"/>
    <cellStyle name="40% - Énfasis3 2 2" xfId="33"/>
    <cellStyle name="40% - Énfasis4 2" xfId="34"/>
    <cellStyle name="40% - Énfasis4 2 2" xfId="35"/>
    <cellStyle name="40% - Énfasis5 2" xfId="36"/>
    <cellStyle name="40% - Énfasis5 2 2" xfId="37"/>
    <cellStyle name="40% - Énfasis6 2" xfId="38"/>
    <cellStyle name="40% - Énfasis6 2 2" xfId="39"/>
    <cellStyle name="60% - Énfasis1 2" xfId="40"/>
    <cellStyle name="60% - Énfasis2 2" xfId="41"/>
    <cellStyle name="60% - Énfasis3 2" xfId="42"/>
    <cellStyle name="60% - Énfasis4 2" xfId="43"/>
    <cellStyle name="60% - Énfasis5 2" xfId="44"/>
    <cellStyle name="60% - Énfasis6 2" xfId="45"/>
    <cellStyle name="Buena 2" xfId="46"/>
    <cellStyle name="Cálculo 2" xfId="47"/>
    <cellStyle name="Celda de comprobación 2" xfId="48"/>
    <cellStyle name="Celda vinculada 2" xfId="49"/>
    <cellStyle name="Encabezado 4 2" xfId="50"/>
    <cellStyle name="Énfasis1 2" xfId="51"/>
    <cellStyle name="Énfasis2 2" xfId="52"/>
    <cellStyle name="Énfasis3 2" xfId="53"/>
    <cellStyle name="Énfasis4 2" xfId="54"/>
    <cellStyle name="Énfasis5 2" xfId="55"/>
    <cellStyle name="Énfasis6 2" xfId="56"/>
    <cellStyle name="Entrada 2" xfId="57"/>
    <cellStyle name="Estilo 1" xfId="14"/>
    <cellStyle name="Estilo 1 2" xfId="59"/>
    <cellStyle name="Estilo 1 3" xfId="118"/>
    <cellStyle name="Estilo 1 4" xfId="58"/>
    <cellStyle name="Hipervínculo 2" xfId="115"/>
    <cellStyle name="Incorrecto 2" xfId="60"/>
    <cellStyle name="Millares" xfId="1" builtinId="3"/>
    <cellStyle name="Millares 10" xfId="61"/>
    <cellStyle name="Millares 13" xfId="62"/>
    <cellStyle name="Millares 2" xfId="13"/>
    <cellStyle name="Millares 2 2" xfId="6"/>
    <cellStyle name="Millares 2 2 2" xfId="120"/>
    <cellStyle name="Millares 2 2 3" xfId="64"/>
    <cellStyle name="Millares 2 3" xfId="8"/>
    <cellStyle name="Millares 2 3 2" xfId="121"/>
    <cellStyle name="Millares 2 4" xfId="119"/>
    <cellStyle name="Millares 2 5" xfId="63"/>
    <cellStyle name="Millares 2 6" xfId="132"/>
    <cellStyle name="Millares 2 7" xfId="65"/>
    <cellStyle name="Millares 2 7 2" xfId="66"/>
    <cellStyle name="Millares 2 9" xfId="67"/>
    <cellStyle name="Millares 20" xfId="68"/>
    <cellStyle name="Millares 3" xfId="69"/>
    <cellStyle name="Millares 4" xfId="15"/>
    <cellStyle name="Millares 4 2" xfId="122"/>
    <cellStyle name="Millares 5" xfId="70"/>
    <cellStyle name="Millares 9" xfId="71"/>
    <cellStyle name="Millares 9 2" xfId="72"/>
    <cellStyle name="Millares 9 2 2" xfId="73"/>
    <cellStyle name="Moneda 2" xfId="4"/>
    <cellStyle name="Moneda 2 2" xfId="123"/>
    <cellStyle name="Moneda 2 3" xfId="74"/>
    <cellStyle name="Moneda 2 4" xfId="133"/>
    <cellStyle name="Moneda 3" xfId="7"/>
    <cellStyle name="Neutral 2" xfId="75"/>
    <cellStyle name="Normal" xfId="0" builtinId="0"/>
    <cellStyle name="Normal 11" xfId="76"/>
    <cellStyle name="Normal 15" xfId="77"/>
    <cellStyle name="Normal 18" xfId="78"/>
    <cellStyle name="Normal 2" xfId="2"/>
    <cellStyle name="Normal 2 10" xfId="79"/>
    <cellStyle name="Normal 2 10 2" xfId="131"/>
    <cellStyle name="Normal 2 11" xfId="80"/>
    <cellStyle name="Normal 2 12" xfId="81"/>
    <cellStyle name="Normal 2 13" xfId="82"/>
    <cellStyle name="Normal 2 14" xfId="83"/>
    <cellStyle name="Normal 2 15" xfId="84"/>
    <cellStyle name="Normal 2 16" xfId="85"/>
    <cellStyle name="Normal 2 17" xfId="86"/>
    <cellStyle name="Normal 2 18" xfId="87"/>
    <cellStyle name="Normal 2 19" xfId="88"/>
    <cellStyle name="Normal 2 2" xfId="9"/>
    <cellStyle name="Normal 2 2 2" xfId="89"/>
    <cellStyle name="Normal 2 2 2 10" xfId="90"/>
    <cellStyle name="Normal 2 2 3" xfId="124"/>
    <cellStyle name="Normal 2 20" xfId="91"/>
    <cellStyle name="Normal 2 21" xfId="92"/>
    <cellStyle name="Normal 2 22" xfId="116"/>
    <cellStyle name="Normal 2 23" xfId="5"/>
    <cellStyle name="Normal 2 24" xfId="129"/>
    <cellStyle name="Normal 2 3" xfId="12"/>
    <cellStyle name="Normal 2 3 2" xfId="125"/>
    <cellStyle name="Normal 2 4" xfId="93"/>
    <cellStyle name="Normal 2 5" xfId="94"/>
    <cellStyle name="Normal 2 6" xfId="95"/>
    <cellStyle name="Normal 2 7" xfId="96"/>
    <cellStyle name="Normal 2 8" xfId="97"/>
    <cellStyle name="Normal 2 9" xfId="98"/>
    <cellStyle name="Normal 3" xfId="3"/>
    <cellStyle name="Normal 3 10" xfId="100"/>
    <cellStyle name="Normal 3 2" xfId="126"/>
    <cellStyle name="Normal 3 3" xfId="99"/>
    <cellStyle name="Normal 3 4" xfId="101"/>
    <cellStyle name="Normal 3 5" xfId="10"/>
    <cellStyle name="Normal 4" xfId="127"/>
    <cellStyle name="Normal 4 2" xfId="102"/>
    <cellStyle name="Normal 40" xfId="103"/>
    <cellStyle name="Normal 42" xfId="130"/>
    <cellStyle name="Normal 5" xfId="114"/>
    <cellStyle name="Normal 6" xfId="128"/>
    <cellStyle name="Normal 7" xfId="104"/>
    <cellStyle name="Notas 2" xfId="105"/>
    <cellStyle name="Salida 2" xfId="106"/>
    <cellStyle name="Texto de advertencia 2" xfId="107"/>
    <cellStyle name="Texto explicativo 2" xfId="108"/>
    <cellStyle name="Título 1 2" xfId="109"/>
    <cellStyle name="Título 2 2" xfId="110"/>
    <cellStyle name="Título 3 2" xfId="111"/>
    <cellStyle name="Título 4" xfId="112"/>
    <cellStyle name="Total 2" xfId="1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O212"/>
  <sheetViews>
    <sheetView tabSelected="1" topLeftCell="A178" workbookViewId="0">
      <selection activeCell="O202" sqref="O202:O205"/>
    </sheetView>
  </sheetViews>
  <sheetFormatPr baseColWidth="10" defaultRowHeight="15"/>
  <cols>
    <col min="3" max="3" width="4.42578125" bestFit="1" customWidth="1"/>
    <col min="4" max="4" width="8.42578125" customWidth="1"/>
    <col min="5" max="5" width="29.28515625" customWidth="1"/>
    <col min="6" max="6" width="4" bestFit="1" customWidth="1"/>
    <col min="7" max="7" width="6.85546875" bestFit="1" customWidth="1"/>
    <col min="8" max="8" width="10.85546875" bestFit="1" customWidth="1"/>
    <col min="9" max="9" width="12.140625" bestFit="1" customWidth="1"/>
    <col min="12" max="12" width="12.85546875" style="27" customWidth="1"/>
    <col min="13" max="13" width="13.42578125" style="26" customWidth="1"/>
  </cols>
  <sheetData>
    <row r="3" spans="3:13" ht="15.75" thickBot="1"/>
    <row r="4" spans="3:13" ht="15.75" thickBot="1">
      <c r="C4" s="53" t="s">
        <v>1</v>
      </c>
      <c r="D4" s="54" t="s">
        <v>4</v>
      </c>
      <c r="E4" s="54" t="s">
        <v>5</v>
      </c>
      <c r="F4" s="55" t="s">
        <v>6</v>
      </c>
      <c r="G4" s="54" t="s">
        <v>7</v>
      </c>
      <c r="H4" s="56" t="s">
        <v>8</v>
      </c>
      <c r="I4" s="57" t="s">
        <v>9</v>
      </c>
      <c r="L4" s="119" t="s">
        <v>0</v>
      </c>
      <c r="M4" s="120"/>
    </row>
    <row r="5" spans="3:13" ht="41.25" thickBot="1">
      <c r="C5" s="58">
        <v>1</v>
      </c>
      <c r="D5" s="59" t="s">
        <v>10</v>
      </c>
      <c r="E5" s="64" t="s">
        <v>11</v>
      </c>
      <c r="F5" s="65"/>
      <c r="G5" s="65"/>
      <c r="H5" s="65"/>
      <c r="I5" s="66"/>
      <c r="L5" s="4" t="s">
        <v>2</v>
      </c>
      <c r="M5" s="5" t="s">
        <v>98</v>
      </c>
    </row>
    <row r="6" spans="3:13" ht="15.75" thickBot="1">
      <c r="C6" s="62"/>
      <c r="D6" s="63"/>
      <c r="E6" s="116" t="s">
        <v>99</v>
      </c>
      <c r="F6" s="117"/>
      <c r="G6" s="117"/>
      <c r="H6" s="117"/>
      <c r="I6" s="118"/>
      <c r="L6" s="139"/>
      <c r="M6" s="140"/>
    </row>
    <row r="7" spans="3:13" ht="27">
      <c r="C7" s="69" t="s">
        <v>100</v>
      </c>
      <c r="D7" s="70" t="s">
        <v>12</v>
      </c>
      <c r="E7" s="71" t="s">
        <v>13</v>
      </c>
      <c r="F7" s="70" t="s">
        <v>14</v>
      </c>
      <c r="G7" s="70">
        <v>344</v>
      </c>
      <c r="H7" s="72">
        <v>3504</v>
      </c>
      <c r="I7" s="73">
        <v>1205376</v>
      </c>
      <c r="L7" s="86"/>
      <c r="M7" s="87">
        <f>+L7*G7</f>
        <v>0</v>
      </c>
    </row>
    <row r="8" spans="3:13" ht="27">
      <c r="C8" s="32" t="s">
        <v>101</v>
      </c>
      <c r="D8" s="33" t="s">
        <v>15</v>
      </c>
      <c r="E8" s="45" t="s">
        <v>16</v>
      </c>
      <c r="F8" s="33" t="s">
        <v>17</v>
      </c>
      <c r="G8" s="33">
        <v>114.5</v>
      </c>
      <c r="H8" s="46">
        <v>1753</v>
      </c>
      <c r="I8" s="35">
        <v>200718.5</v>
      </c>
      <c r="L8" s="7"/>
      <c r="M8" s="8">
        <f t="shared" ref="M8:M19" si="0">+L8*G8</f>
        <v>0</v>
      </c>
    </row>
    <row r="9" spans="3:13" ht="40.5">
      <c r="C9" s="32" t="s">
        <v>102</v>
      </c>
      <c r="D9" s="33" t="s">
        <v>103</v>
      </c>
      <c r="E9" s="45" t="s">
        <v>18</v>
      </c>
      <c r="F9" s="33" t="s">
        <v>17</v>
      </c>
      <c r="G9" s="37">
        <v>1010</v>
      </c>
      <c r="H9" s="46">
        <v>2431</v>
      </c>
      <c r="I9" s="35">
        <v>2455310</v>
      </c>
      <c r="L9" s="7"/>
      <c r="M9" s="8">
        <f t="shared" si="0"/>
        <v>0</v>
      </c>
    </row>
    <row r="10" spans="3:13" ht="27.75" thickBot="1">
      <c r="C10" s="41" t="s">
        <v>104</v>
      </c>
      <c r="D10" s="42" t="s">
        <v>105</v>
      </c>
      <c r="E10" s="74" t="s">
        <v>106</v>
      </c>
      <c r="F10" s="42" t="s">
        <v>14</v>
      </c>
      <c r="G10" s="42">
        <v>228</v>
      </c>
      <c r="H10" s="75">
        <v>7061</v>
      </c>
      <c r="I10" s="76">
        <v>1609908</v>
      </c>
      <c r="L10" s="88"/>
      <c r="M10" s="9">
        <f t="shared" si="0"/>
        <v>0</v>
      </c>
    </row>
    <row r="11" spans="3:13" ht="15.75" thickBot="1">
      <c r="C11" s="124" t="s">
        <v>107</v>
      </c>
      <c r="D11" s="125"/>
      <c r="E11" s="125"/>
      <c r="F11" s="125"/>
      <c r="G11" s="125"/>
      <c r="H11" s="125"/>
      <c r="I11" s="126"/>
      <c r="L11" s="141"/>
      <c r="M11" s="142"/>
    </row>
    <row r="12" spans="3:13" ht="40.5">
      <c r="C12" s="69" t="s">
        <v>108</v>
      </c>
      <c r="D12" s="70" t="s">
        <v>19</v>
      </c>
      <c r="E12" s="71" t="s">
        <v>20</v>
      </c>
      <c r="F12" s="70" t="s">
        <v>21</v>
      </c>
      <c r="G12" s="70">
        <v>643</v>
      </c>
      <c r="H12" s="72">
        <v>27016</v>
      </c>
      <c r="I12" s="73">
        <v>17371288</v>
      </c>
      <c r="L12" s="86"/>
      <c r="M12" s="87">
        <f t="shared" si="0"/>
        <v>0</v>
      </c>
    </row>
    <row r="13" spans="3:13" ht="40.5">
      <c r="C13" s="32" t="s">
        <v>109</v>
      </c>
      <c r="D13" s="33" t="s">
        <v>110</v>
      </c>
      <c r="E13" s="45" t="s">
        <v>111</v>
      </c>
      <c r="F13" s="33" t="s">
        <v>21</v>
      </c>
      <c r="G13" s="33">
        <v>530.5</v>
      </c>
      <c r="H13" s="46">
        <v>47650</v>
      </c>
      <c r="I13" s="35">
        <v>25278325</v>
      </c>
      <c r="L13" s="7"/>
      <c r="M13" s="8">
        <f t="shared" si="0"/>
        <v>0</v>
      </c>
    </row>
    <row r="14" spans="3:13" ht="54">
      <c r="C14" s="32" t="s">
        <v>112</v>
      </c>
      <c r="D14" s="33" t="s">
        <v>23</v>
      </c>
      <c r="E14" s="45" t="s">
        <v>24</v>
      </c>
      <c r="F14" s="33" t="s">
        <v>21</v>
      </c>
      <c r="G14" s="33">
        <v>376</v>
      </c>
      <c r="H14" s="46">
        <v>13350</v>
      </c>
      <c r="I14" s="35">
        <v>5019600</v>
      </c>
      <c r="L14" s="15"/>
      <c r="M14" s="8">
        <f t="shared" si="0"/>
        <v>0</v>
      </c>
    </row>
    <row r="15" spans="3:13" ht="67.5">
      <c r="C15" s="32" t="s">
        <v>113</v>
      </c>
      <c r="D15" s="33" t="s">
        <v>22</v>
      </c>
      <c r="E15" s="45" t="s">
        <v>114</v>
      </c>
      <c r="F15" s="33" t="s">
        <v>21</v>
      </c>
      <c r="G15" s="33">
        <v>49.5</v>
      </c>
      <c r="H15" s="46">
        <v>23058</v>
      </c>
      <c r="I15" s="35">
        <v>1141371</v>
      </c>
      <c r="L15" s="16"/>
      <c r="M15" s="8">
        <f t="shared" si="0"/>
        <v>0</v>
      </c>
    </row>
    <row r="16" spans="3:13" ht="40.5">
      <c r="C16" s="32" t="s">
        <v>115</v>
      </c>
      <c r="D16" s="33" t="s">
        <v>116</v>
      </c>
      <c r="E16" s="45" t="s">
        <v>117</v>
      </c>
      <c r="F16" s="33" t="s">
        <v>68</v>
      </c>
      <c r="G16" s="37">
        <v>5270</v>
      </c>
      <c r="H16" s="46">
        <v>5529</v>
      </c>
      <c r="I16" s="35">
        <v>29137830</v>
      </c>
      <c r="L16" s="15"/>
      <c r="M16" s="8">
        <f t="shared" si="0"/>
        <v>0</v>
      </c>
    </row>
    <row r="17" spans="3:13" ht="40.5">
      <c r="C17" s="32" t="s">
        <v>118</v>
      </c>
      <c r="D17" s="33" t="s">
        <v>28</v>
      </c>
      <c r="E17" s="45" t="s">
        <v>29</v>
      </c>
      <c r="F17" s="33" t="s">
        <v>17</v>
      </c>
      <c r="G17" s="33">
        <v>142</v>
      </c>
      <c r="H17" s="46">
        <v>5971</v>
      </c>
      <c r="I17" s="35">
        <v>847882</v>
      </c>
      <c r="L17" s="15"/>
      <c r="M17" s="8">
        <f t="shared" si="0"/>
        <v>0</v>
      </c>
    </row>
    <row r="18" spans="3:13" ht="54">
      <c r="C18" s="32" t="s">
        <v>119</v>
      </c>
      <c r="D18" s="33" t="s">
        <v>32</v>
      </c>
      <c r="E18" s="45" t="s">
        <v>120</v>
      </c>
      <c r="F18" s="33" t="s">
        <v>121</v>
      </c>
      <c r="G18" s="33">
        <v>74</v>
      </c>
      <c r="H18" s="46">
        <v>17353</v>
      </c>
      <c r="I18" s="35">
        <v>1284122</v>
      </c>
      <c r="L18" s="15"/>
      <c r="M18" s="8">
        <f t="shared" si="0"/>
        <v>0</v>
      </c>
    </row>
    <row r="19" spans="3:13" ht="41.25" thickBot="1">
      <c r="C19" s="41" t="s">
        <v>122</v>
      </c>
      <c r="D19" s="42" t="s">
        <v>30</v>
      </c>
      <c r="E19" s="74" t="s">
        <v>31</v>
      </c>
      <c r="F19" s="42" t="s">
        <v>21</v>
      </c>
      <c r="G19" s="42">
        <v>266</v>
      </c>
      <c r="H19" s="75">
        <v>45253</v>
      </c>
      <c r="I19" s="76">
        <v>12037298</v>
      </c>
      <c r="L19" s="89"/>
      <c r="M19" s="9">
        <f t="shared" si="0"/>
        <v>0</v>
      </c>
    </row>
    <row r="20" spans="3:13" ht="15.75" thickBot="1">
      <c r="C20" s="124" t="s">
        <v>123</v>
      </c>
      <c r="D20" s="125"/>
      <c r="E20" s="125"/>
      <c r="F20" s="125"/>
      <c r="G20" s="125"/>
      <c r="H20" s="125"/>
      <c r="I20" s="126"/>
      <c r="L20" s="143"/>
      <c r="M20" s="144"/>
    </row>
    <row r="21" spans="3:13" ht="27">
      <c r="C21" s="69" t="s">
        <v>124</v>
      </c>
      <c r="D21" s="70" t="s">
        <v>125</v>
      </c>
      <c r="E21" s="71" t="s">
        <v>126</v>
      </c>
      <c r="F21" s="70" t="s">
        <v>17</v>
      </c>
      <c r="G21" s="70">
        <v>13</v>
      </c>
      <c r="H21" s="72">
        <v>7422</v>
      </c>
      <c r="I21" s="73">
        <v>96486</v>
      </c>
      <c r="L21" s="19"/>
      <c r="M21" s="91">
        <f>+L21*G21</f>
        <v>0</v>
      </c>
    </row>
    <row r="22" spans="3:13" ht="67.5">
      <c r="C22" s="32" t="s">
        <v>127</v>
      </c>
      <c r="D22" s="33" t="s">
        <v>25</v>
      </c>
      <c r="E22" s="45" t="s">
        <v>26</v>
      </c>
      <c r="F22" s="33" t="s">
        <v>21</v>
      </c>
      <c r="G22" s="33">
        <v>31</v>
      </c>
      <c r="H22" s="46">
        <v>119063</v>
      </c>
      <c r="I22" s="35">
        <v>3690953</v>
      </c>
      <c r="L22" s="15"/>
      <c r="M22" s="8"/>
    </row>
    <row r="23" spans="3:13" ht="67.5">
      <c r="C23" s="32" t="s">
        <v>128</v>
      </c>
      <c r="D23" s="33" t="s">
        <v>129</v>
      </c>
      <c r="E23" s="45" t="s">
        <v>27</v>
      </c>
      <c r="F23" s="33" t="s">
        <v>45</v>
      </c>
      <c r="G23" s="33">
        <v>2</v>
      </c>
      <c r="H23" s="46">
        <v>259058</v>
      </c>
      <c r="I23" s="35">
        <v>518116</v>
      </c>
      <c r="L23" s="15"/>
      <c r="M23" s="8">
        <f>+L23*G23</f>
        <v>0</v>
      </c>
    </row>
    <row r="24" spans="3:13" ht="41.25" thickBot="1">
      <c r="C24" s="41" t="s">
        <v>130</v>
      </c>
      <c r="D24" s="42" t="s">
        <v>131</v>
      </c>
      <c r="E24" s="74" t="s">
        <v>132</v>
      </c>
      <c r="F24" s="42" t="s">
        <v>17</v>
      </c>
      <c r="G24" s="42">
        <v>0.6</v>
      </c>
      <c r="H24" s="75">
        <v>515659</v>
      </c>
      <c r="I24" s="76">
        <v>309395.39999999997</v>
      </c>
      <c r="L24" s="17"/>
      <c r="M24" s="11">
        <f>+L24*G24</f>
        <v>0</v>
      </c>
    </row>
    <row r="25" spans="3:13" ht="15.75" thickBot="1">
      <c r="C25" s="121" t="s">
        <v>133</v>
      </c>
      <c r="D25" s="122"/>
      <c r="E25" s="122"/>
      <c r="F25" s="122"/>
      <c r="G25" s="122"/>
      <c r="H25" s="122"/>
      <c r="I25" s="102">
        <v>102203978.90000001</v>
      </c>
      <c r="L25" s="18"/>
      <c r="M25" s="103">
        <f>SUM(M7:M24)</f>
        <v>0</v>
      </c>
    </row>
    <row r="26" spans="3:13" ht="15.75" thickBot="1">
      <c r="C26" s="28">
        <v>2</v>
      </c>
      <c r="D26" s="29" t="s">
        <v>33</v>
      </c>
      <c r="E26" s="116" t="s">
        <v>34</v>
      </c>
      <c r="F26" s="117"/>
      <c r="G26" s="117"/>
      <c r="H26" s="117"/>
      <c r="I26" s="118"/>
      <c r="L26" s="18"/>
      <c r="M26" s="10"/>
    </row>
    <row r="27" spans="3:13" ht="27">
      <c r="C27" s="69" t="s">
        <v>134</v>
      </c>
      <c r="D27" s="70" t="s">
        <v>135</v>
      </c>
      <c r="E27" s="71" t="s">
        <v>136</v>
      </c>
      <c r="F27" s="70" t="s">
        <v>21</v>
      </c>
      <c r="G27" s="70">
        <v>1.1000000000000001</v>
      </c>
      <c r="H27" s="72">
        <v>507075</v>
      </c>
      <c r="I27" s="73">
        <v>557782.5</v>
      </c>
      <c r="L27" s="19"/>
      <c r="M27" s="6">
        <f t="shared" ref="M27" si="1">+L27*G27</f>
        <v>0</v>
      </c>
    </row>
    <row r="28" spans="3:13" ht="40.5">
      <c r="C28" s="32" t="s">
        <v>137</v>
      </c>
      <c r="D28" s="33" t="s">
        <v>37</v>
      </c>
      <c r="E28" s="45" t="s">
        <v>38</v>
      </c>
      <c r="F28" s="33" t="s">
        <v>21</v>
      </c>
      <c r="G28" s="33">
        <v>78.5</v>
      </c>
      <c r="H28" s="46">
        <v>394121</v>
      </c>
      <c r="I28" s="35">
        <v>30938498.5</v>
      </c>
      <c r="L28" s="15"/>
      <c r="M28" s="8">
        <f>+L28*G28</f>
        <v>0</v>
      </c>
    </row>
    <row r="29" spans="3:13" ht="40.5">
      <c r="C29" s="32" t="s">
        <v>138</v>
      </c>
      <c r="D29" s="33" t="s">
        <v>41</v>
      </c>
      <c r="E29" s="45" t="s">
        <v>42</v>
      </c>
      <c r="F29" s="33" t="s">
        <v>21</v>
      </c>
      <c r="G29" s="33">
        <v>32</v>
      </c>
      <c r="H29" s="46">
        <v>775765</v>
      </c>
      <c r="I29" s="35">
        <v>24824480</v>
      </c>
      <c r="L29" s="15"/>
      <c r="M29" s="8">
        <f t="shared" ref="M29:M31" si="2">+L29*G29</f>
        <v>0</v>
      </c>
    </row>
    <row r="30" spans="3:13" ht="27">
      <c r="C30" s="32" t="s">
        <v>139</v>
      </c>
      <c r="D30" s="33" t="s">
        <v>39</v>
      </c>
      <c r="E30" s="45" t="s">
        <v>40</v>
      </c>
      <c r="F30" s="33" t="s">
        <v>21</v>
      </c>
      <c r="G30" s="33">
        <v>13.5</v>
      </c>
      <c r="H30" s="46">
        <v>634010</v>
      </c>
      <c r="I30" s="35">
        <v>8559135</v>
      </c>
      <c r="L30" s="15"/>
      <c r="M30" s="8">
        <f t="shared" si="2"/>
        <v>0</v>
      </c>
    </row>
    <row r="31" spans="3:13" ht="41.25" thickBot="1">
      <c r="C31" s="41" t="s">
        <v>140</v>
      </c>
      <c r="D31" s="42" t="s">
        <v>35</v>
      </c>
      <c r="E31" s="74" t="s">
        <v>36</v>
      </c>
      <c r="F31" s="42" t="s">
        <v>21</v>
      </c>
      <c r="G31" s="42">
        <v>8</v>
      </c>
      <c r="H31" s="75">
        <v>655854</v>
      </c>
      <c r="I31" s="76">
        <v>5246832</v>
      </c>
      <c r="L31" s="17"/>
      <c r="M31" s="11">
        <f t="shared" si="2"/>
        <v>0</v>
      </c>
    </row>
    <row r="32" spans="3:13" ht="15.75" thickBot="1">
      <c r="C32" s="121" t="s">
        <v>141</v>
      </c>
      <c r="D32" s="122"/>
      <c r="E32" s="122"/>
      <c r="F32" s="122"/>
      <c r="G32" s="122"/>
      <c r="H32" s="123"/>
      <c r="I32" s="104">
        <v>70126728</v>
      </c>
      <c r="L32" s="92"/>
      <c r="M32" s="105">
        <f>SUM(M27:M31)</f>
        <v>0</v>
      </c>
    </row>
    <row r="33" spans="3:13" ht="15.75" thickBot="1">
      <c r="C33" s="28">
        <v>3</v>
      </c>
      <c r="D33" s="29" t="s">
        <v>43</v>
      </c>
      <c r="E33" s="116" t="s">
        <v>44</v>
      </c>
      <c r="F33" s="117"/>
      <c r="G33" s="117"/>
      <c r="H33" s="117"/>
      <c r="I33" s="118"/>
      <c r="L33" s="18"/>
      <c r="M33" s="10"/>
    </row>
    <row r="34" spans="3:13" ht="15.75" thickBot="1">
      <c r="C34" s="124" t="s">
        <v>142</v>
      </c>
      <c r="D34" s="125"/>
      <c r="E34" s="125"/>
      <c r="F34" s="125"/>
      <c r="G34" s="125"/>
      <c r="H34" s="125"/>
      <c r="I34" s="126"/>
      <c r="L34" s="18"/>
      <c r="M34" s="10"/>
    </row>
    <row r="35" spans="3:13" ht="81">
      <c r="C35" s="69" t="s">
        <v>143</v>
      </c>
      <c r="D35" s="70" t="s">
        <v>144</v>
      </c>
      <c r="E35" s="71" t="s">
        <v>145</v>
      </c>
      <c r="F35" s="70" t="s">
        <v>45</v>
      </c>
      <c r="G35" s="70">
        <v>8</v>
      </c>
      <c r="H35" s="72">
        <v>1578698</v>
      </c>
      <c r="I35" s="73">
        <v>12629584</v>
      </c>
      <c r="L35" s="19"/>
      <c r="M35" s="6">
        <f t="shared" ref="M35:M44" si="3">+L35*G35</f>
        <v>0</v>
      </c>
    </row>
    <row r="36" spans="3:13" ht="27">
      <c r="C36" s="32" t="s">
        <v>146</v>
      </c>
      <c r="D36" s="33" t="s">
        <v>47</v>
      </c>
      <c r="E36" s="45" t="s">
        <v>48</v>
      </c>
      <c r="F36" s="33" t="s">
        <v>45</v>
      </c>
      <c r="G36" s="33">
        <v>2</v>
      </c>
      <c r="H36" s="46">
        <v>133157</v>
      </c>
      <c r="I36" s="35">
        <v>266314</v>
      </c>
      <c r="L36" s="15"/>
      <c r="M36" s="8">
        <f t="shared" si="3"/>
        <v>0</v>
      </c>
    </row>
    <row r="37" spans="3:13">
      <c r="C37" s="32" t="s">
        <v>147</v>
      </c>
      <c r="D37" s="33" t="s">
        <v>51</v>
      </c>
      <c r="E37" s="45" t="s">
        <v>52</v>
      </c>
      <c r="F37" s="33" t="s">
        <v>21</v>
      </c>
      <c r="G37" s="33">
        <v>38.5</v>
      </c>
      <c r="H37" s="46">
        <v>3630</v>
      </c>
      <c r="I37" s="35">
        <v>139755</v>
      </c>
      <c r="L37" s="15"/>
      <c r="M37" s="8">
        <f t="shared" si="3"/>
        <v>0</v>
      </c>
    </row>
    <row r="38" spans="3:13" ht="94.5">
      <c r="C38" s="32" t="s">
        <v>148</v>
      </c>
      <c r="D38" s="33" t="s">
        <v>53</v>
      </c>
      <c r="E38" s="45" t="s">
        <v>149</v>
      </c>
      <c r="F38" s="33" t="s">
        <v>21</v>
      </c>
      <c r="G38" s="33">
        <v>7</v>
      </c>
      <c r="H38" s="46">
        <v>57752</v>
      </c>
      <c r="I38" s="35">
        <v>404264</v>
      </c>
      <c r="L38" s="15"/>
      <c r="M38" s="8">
        <f t="shared" si="3"/>
        <v>0</v>
      </c>
    </row>
    <row r="39" spans="3:13" ht="41.25" thickBot="1">
      <c r="C39" s="41" t="s">
        <v>150</v>
      </c>
      <c r="D39" s="42" t="s">
        <v>151</v>
      </c>
      <c r="E39" s="74" t="s">
        <v>152</v>
      </c>
      <c r="F39" s="42" t="s">
        <v>17</v>
      </c>
      <c r="G39" s="42">
        <v>8</v>
      </c>
      <c r="H39" s="75">
        <v>58491</v>
      </c>
      <c r="I39" s="76">
        <v>467928</v>
      </c>
      <c r="L39" s="17"/>
      <c r="M39" s="11">
        <f t="shared" si="3"/>
        <v>0</v>
      </c>
    </row>
    <row r="40" spans="3:13" ht="15.75" thickBot="1">
      <c r="C40" s="124" t="s">
        <v>153</v>
      </c>
      <c r="D40" s="125"/>
      <c r="E40" s="125"/>
      <c r="F40" s="125"/>
      <c r="G40" s="125"/>
      <c r="H40" s="125"/>
      <c r="I40" s="126"/>
      <c r="L40" s="145"/>
      <c r="M40" s="146"/>
    </row>
    <row r="41" spans="3:13" ht="27">
      <c r="C41" s="69" t="s">
        <v>154</v>
      </c>
      <c r="D41" s="70" t="s">
        <v>49</v>
      </c>
      <c r="E41" s="71" t="s">
        <v>50</v>
      </c>
      <c r="F41" s="70" t="s">
        <v>45</v>
      </c>
      <c r="G41" s="70">
        <v>29</v>
      </c>
      <c r="H41" s="72">
        <v>146304</v>
      </c>
      <c r="I41" s="73">
        <v>4242816</v>
      </c>
      <c r="L41" s="19"/>
      <c r="M41" s="6">
        <f t="shared" si="3"/>
        <v>0</v>
      </c>
    </row>
    <row r="42" spans="3:13" ht="27">
      <c r="C42" s="32" t="s">
        <v>155</v>
      </c>
      <c r="D42" s="33" t="s">
        <v>156</v>
      </c>
      <c r="E42" s="45" t="s">
        <v>157</v>
      </c>
      <c r="F42" s="33" t="s">
        <v>45</v>
      </c>
      <c r="G42" s="33">
        <v>3</v>
      </c>
      <c r="H42" s="46">
        <v>26508</v>
      </c>
      <c r="I42" s="35">
        <v>79524</v>
      </c>
      <c r="L42" s="15"/>
      <c r="M42" s="8">
        <f t="shared" si="3"/>
        <v>0</v>
      </c>
    </row>
    <row r="43" spans="3:13" ht="27">
      <c r="C43" s="32" t="s">
        <v>158</v>
      </c>
      <c r="D43" s="33" t="s">
        <v>159</v>
      </c>
      <c r="E43" s="45" t="s">
        <v>160</v>
      </c>
      <c r="F43" s="33" t="s">
        <v>45</v>
      </c>
      <c r="G43" s="33">
        <v>6</v>
      </c>
      <c r="H43" s="46">
        <v>104043</v>
      </c>
      <c r="I43" s="35">
        <v>624258</v>
      </c>
      <c r="L43" s="15"/>
      <c r="M43" s="8">
        <f t="shared" si="3"/>
        <v>0</v>
      </c>
    </row>
    <row r="44" spans="3:13" ht="27">
      <c r="C44" s="32" t="s">
        <v>161</v>
      </c>
      <c r="D44" s="33" t="s">
        <v>162</v>
      </c>
      <c r="E44" s="45" t="s">
        <v>163</v>
      </c>
      <c r="F44" s="33" t="s">
        <v>45</v>
      </c>
      <c r="G44" s="33">
        <v>6</v>
      </c>
      <c r="H44" s="46">
        <v>52640</v>
      </c>
      <c r="I44" s="35">
        <v>315840</v>
      </c>
      <c r="L44" s="15"/>
      <c r="M44" s="8">
        <f t="shared" si="3"/>
        <v>0</v>
      </c>
    </row>
    <row r="45" spans="3:13" ht="27">
      <c r="C45" s="32" t="s">
        <v>164</v>
      </c>
      <c r="D45" s="33" t="s">
        <v>165</v>
      </c>
      <c r="E45" s="45" t="s">
        <v>166</v>
      </c>
      <c r="F45" s="33" t="s">
        <v>45</v>
      </c>
      <c r="G45" s="33">
        <v>6</v>
      </c>
      <c r="H45" s="46">
        <v>82022</v>
      </c>
      <c r="I45" s="35">
        <v>492132</v>
      </c>
      <c r="L45" s="15"/>
      <c r="M45" s="35">
        <f>+L45*G45</f>
        <v>0</v>
      </c>
    </row>
    <row r="46" spans="3:13" ht="27">
      <c r="C46" s="32" t="s">
        <v>167</v>
      </c>
      <c r="D46" s="33" t="s">
        <v>168</v>
      </c>
      <c r="E46" s="45" t="s">
        <v>169</v>
      </c>
      <c r="F46" s="33" t="s">
        <v>45</v>
      </c>
      <c r="G46" s="33">
        <v>3</v>
      </c>
      <c r="H46" s="46">
        <v>21134</v>
      </c>
      <c r="I46" s="35">
        <v>63402</v>
      </c>
      <c r="L46" s="93"/>
      <c r="M46" s="35">
        <f t="shared" ref="M46:M48" si="4">+L46*G46</f>
        <v>0</v>
      </c>
    </row>
    <row r="47" spans="3:13" ht="27">
      <c r="C47" s="32" t="s">
        <v>170</v>
      </c>
      <c r="D47" s="33" t="s">
        <v>171</v>
      </c>
      <c r="E47" s="45" t="s">
        <v>172</v>
      </c>
      <c r="F47" s="33" t="s">
        <v>45</v>
      </c>
      <c r="G47" s="33">
        <v>1</v>
      </c>
      <c r="H47" s="46">
        <v>21722</v>
      </c>
      <c r="I47" s="35">
        <v>21722</v>
      </c>
      <c r="L47" s="93"/>
      <c r="M47" s="35">
        <f t="shared" si="4"/>
        <v>0</v>
      </c>
    </row>
    <row r="48" spans="3:13" ht="27.75" thickBot="1">
      <c r="C48" s="41" t="s">
        <v>173</v>
      </c>
      <c r="D48" s="77" t="s">
        <v>174</v>
      </c>
      <c r="E48" s="74" t="s">
        <v>175</v>
      </c>
      <c r="F48" s="42" t="s">
        <v>45</v>
      </c>
      <c r="G48" s="42">
        <v>3</v>
      </c>
      <c r="H48" s="75">
        <v>39157</v>
      </c>
      <c r="I48" s="76">
        <v>117471</v>
      </c>
      <c r="L48" s="94"/>
      <c r="M48" s="76">
        <f t="shared" si="4"/>
        <v>0</v>
      </c>
    </row>
    <row r="49" spans="3:13" ht="15.75" thickBot="1">
      <c r="C49" s="124" t="s">
        <v>176</v>
      </c>
      <c r="D49" s="125"/>
      <c r="E49" s="125"/>
      <c r="F49" s="125"/>
      <c r="G49" s="125"/>
      <c r="H49" s="125"/>
      <c r="I49" s="126"/>
      <c r="L49" s="147"/>
      <c r="M49" s="148"/>
    </row>
    <row r="50" spans="3:13" ht="54">
      <c r="C50" s="69" t="s">
        <v>177</v>
      </c>
      <c r="D50" s="70" t="s">
        <v>178</v>
      </c>
      <c r="E50" s="71" t="s">
        <v>179</v>
      </c>
      <c r="F50" s="70" t="s">
        <v>17</v>
      </c>
      <c r="G50" s="70">
        <v>11.5</v>
      </c>
      <c r="H50" s="72">
        <v>86693</v>
      </c>
      <c r="I50" s="73">
        <v>996969.5</v>
      </c>
      <c r="L50" s="95"/>
      <c r="M50" s="12">
        <f t="shared" ref="M50:M53" si="5">+L50*G50</f>
        <v>0</v>
      </c>
    </row>
    <row r="51" spans="3:13" ht="27">
      <c r="C51" s="32" t="s">
        <v>180</v>
      </c>
      <c r="D51" s="33" t="s">
        <v>181</v>
      </c>
      <c r="E51" s="45" t="s">
        <v>182</v>
      </c>
      <c r="F51" s="33" t="s">
        <v>17</v>
      </c>
      <c r="G51" s="33">
        <v>23</v>
      </c>
      <c r="H51" s="46">
        <v>35271</v>
      </c>
      <c r="I51" s="35">
        <v>811233</v>
      </c>
      <c r="L51" s="15"/>
      <c r="M51" s="13">
        <f t="shared" si="5"/>
        <v>0</v>
      </c>
    </row>
    <row r="52" spans="3:13" ht="27">
      <c r="C52" s="32" t="s">
        <v>183</v>
      </c>
      <c r="D52" s="33" t="s">
        <v>184</v>
      </c>
      <c r="E52" s="45" t="s">
        <v>185</v>
      </c>
      <c r="F52" s="33" t="s">
        <v>17</v>
      </c>
      <c r="G52" s="33">
        <v>137.5</v>
      </c>
      <c r="H52" s="46">
        <v>65817</v>
      </c>
      <c r="I52" s="35">
        <v>9049837.5</v>
      </c>
      <c r="L52" s="15"/>
      <c r="M52" s="13">
        <f t="shared" si="5"/>
        <v>0</v>
      </c>
    </row>
    <row r="53" spans="3:13" ht="81.75" thickBot="1">
      <c r="C53" s="41" t="s">
        <v>186</v>
      </c>
      <c r="D53" s="42" t="s">
        <v>46</v>
      </c>
      <c r="E53" s="74" t="s">
        <v>187</v>
      </c>
      <c r="F53" s="42" t="s">
        <v>17</v>
      </c>
      <c r="G53" s="42">
        <v>46.5</v>
      </c>
      <c r="H53" s="75">
        <v>74538</v>
      </c>
      <c r="I53" s="76">
        <v>3466017</v>
      </c>
      <c r="L53" s="17"/>
      <c r="M53" s="14">
        <f t="shared" si="5"/>
        <v>0</v>
      </c>
    </row>
    <row r="54" spans="3:13" ht="15.75" thickBot="1">
      <c r="C54" s="124" t="s">
        <v>188</v>
      </c>
      <c r="D54" s="125"/>
      <c r="E54" s="125"/>
      <c r="F54" s="125"/>
      <c r="G54" s="125"/>
      <c r="H54" s="125"/>
      <c r="I54" s="126"/>
      <c r="L54" s="131"/>
      <c r="M54" s="132"/>
    </row>
    <row r="55" spans="3:13" ht="54.75" thickBot="1">
      <c r="C55" s="39" t="s">
        <v>189</v>
      </c>
      <c r="D55" s="40" t="s">
        <v>190</v>
      </c>
      <c r="E55" s="78" t="s">
        <v>191</v>
      </c>
      <c r="F55" s="40" t="s">
        <v>17</v>
      </c>
      <c r="G55" s="40">
        <v>43.5</v>
      </c>
      <c r="H55" s="79">
        <v>124838</v>
      </c>
      <c r="I55" s="80">
        <v>5430453</v>
      </c>
      <c r="L55" s="96"/>
      <c r="M55" s="85">
        <f>+L55*G55</f>
        <v>0</v>
      </c>
    </row>
    <row r="56" spans="3:13" ht="15.75" thickBot="1">
      <c r="C56" s="124" t="s">
        <v>192</v>
      </c>
      <c r="D56" s="125"/>
      <c r="E56" s="125"/>
      <c r="F56" s="125"/>
      <c r="G56" s="125"/>
      <c r="H56" s="125"/>
      <c r="I56" s="126"/>
      <c r="L56" s="149"/>
      <c r="M56" s="150"/>
    </row>
    <row r="57" spans="3:13" ht="54">
      <c r="C57" s="69" t="s">
        <v>193</v>
      </c>
      <c r="D57" s="70" t="s">
        <v>194</v>
      </c>
      <c r="E57" s="71" t="s">
        <v>195</v>
      </c>
      <c r="F57" s="70" t="s">
        <v>45</v>
      </c>
      <c r="G57" s="70">
        <v>59</v>
      </c>
      <c r="H57" s="72">
        <v>23038</v>
      </c>
      <c r="I57" s="73">
        <v>1359242</v>
      </c>
      <c r="L57" s="90"/>
      <c r="M57" s="97">
        <f t="shared" ref="M57:M64" si="6">+L57*G57</f>
        <v>0</v>
      </c>
    </row>
    <row r="58" spans="3:13" ht="54.75" thickBot="1">
      <c r="C58" s="41" t="s">
        <v>196</v>
      </c>
      <c r="D58" s="42" t="s">
        <v>197</v>
      </c>
      <c r="E58" s="74" t="s">
        <v>198</v>
      </c>
      <c r="F58" s="42" t="s">
        <v>45</v>
      </c>
      <c r="G58" s="42">
        <v>2</v>
      </c>
      <c r="H58" s="75">
        <v>1250268</v>
      </c>
      <c r="I58" s="76">
        <v>2500536</v>
      </c>
      <c r="L58" s="89"/>
      <c r="M58" s="36">
        <f t="shared" si="6"/>
        <v>0</v>
      </c>
    </row>
    <row r="59" spans="3:13" ht="15.75" thickBot="1">
      <c r="C59" s="124" t="s">
        <v>199</v>
      </c>
      <c r="D59" s="125"/>
      <c r="E59" s="125"/>
      <c r="F59" s="125"/>
      <c r="G59" s="125"/>
      <c r="H59" s="125"/>
      <c r="I59" s="126"/>
      <c r="L59" s="149"/>
      <c r="M59" s="150"/>
    </row>
    <row r="60" spans="3:13" ht="283.5">
      <c r="C60" s="69" t="s">
        <v>200</v>
      </c>
      <c r="D60" s="70" t="s">
        <v>201</v>
      </c>
      <c r="E60" s="71" t="s">
        <v>202</v>
      </c>
      <c r="F60" s="70" t="s">
        <v>203</v>
      </c>
      <c r="G60" s="70">
        <v>1</v>
      </c>
      <c r="H60" s="72">
        <v>17317382</v>
      </c>
      <c r="I60" s="73">
        <v>17317382</v>
      </c>
      <c r="L60" s="90"/>
      <c r="M60" s="97">
        <f t="shared" si="6"/>
        <v>0</v>
      </c>
    </row>
    <row r="61" spans="3:13" ht="54">
      <c r="C61" s="32" t="s">
        <v>204</v>
      </c>
      <c r="D61" s="33" t="s">
        <v>55</v>
      </c>
      <c r="E61" s="45" t="s">
        <v>205</v>
      </c>
      <c r="F61" s="33" t="s">
        <v>45</v>
      </c>
      <c r="G61" s="33">
        <v>12</v>
      </c>
      <c r="H61" s="46">
        <v>624363</v>
      </c>
      <c r="I61" s="35">
        <v>7492356</v>
      </c>
      <c r="L61" s="15"/>
      <c r="M61" s="35">
        <f t="shared" si="6"/>
        <v>0</v>
      </c>
    </row>
    <row r="62" spans="3:13" ht="175.5">
      <c r="C62" s="32" t="s">
        <v>206</v>
      </c>
      <c r="D62" s="33" t="s">
        <v>207</v>
      </c>
      <c r="E62" s="45" t="s">
        <v>208</v>
      </c>
      <c r="F62" s="33" t="s">
        <v>45</v>
      </c>
      <c r="G62" s="33">
        <v>13</v>
      </c>
      <c r="H62" s="46">
        <v>1809262</v>
      </c>
      <c r="I62" s="35">
        <v>23520406</v>
      </c>
      <c r="L62" s="15"/>
      <c r="M62" s="35">
        <f t="shared" si="6"/>
        <v>0</v>
      </c>
    </row>
    <row r="63" spans="3:13" ht="81">
      <c r="C63" s="32" t="s">
        <v>209</v>
      </c>
      <c r="D63" s="33" t="s">
        <v>210</v>
      </c>
      <c r="E63" s="45" t="s">
        <v>54</v>
      </c>
      <c r="F63" s="33" t="s">
        <v>14</v>
      </c>
      <c r="G63" s="33">
        <v>79</v>
      </c>
      <c r="H63" s="46">
        <v>815315</v>
      </c>
      <c r="I63" s="35">
        <v>64409885</v>
      </c>
      <c r="L63" s="15"/>
      <c r="M63" s="35">
        <f t="shared" si="6"/>
        <v>0</v>
      </c>
    </row>
    <row r="64" spans="3:13" ht="257.25" thickBot="1">
      <c r="C64" s="38" t="s">
        <v>211</v>
      </c>
      <c r="D64" s="34" t="s">
        <v>212</v>
      </c>
      <c r="E64" s="67" t="s">
        <v>213</v>
      </c>
      <c r="F64" s="34" t="s">
        <v>45</v>
      </c>
      <c r="G64" s="34">
        <v>1</v>
      </c>
      <c r="H64" s="68">
        <v>10831427</v>
      </c>
      <c r="I64" s="36">
        <v>10831427</v>
      </c>
      <c r="L64" s="17"/>
      <c r="M64" s="36">
        <f t="shared" si="6"/>
        <v>0</v>
      </c>
    </row>
    <row r="65" spans="3:13" ht="15.75" thickBot="1">
      <c r="C65" s="121" t="s">
        <v>214</v>
      </c>
      <c r="D65" s="122"/>
      <c r="E65" s="122"/>
      <c r="F65" s="122"/>
      <c r="G65" s="122"/>
      <c r="H65" s="123"/>
      <c r="I65" s="104">
        <v>167050754</v>
      </c>
      <c r="L65" s="18"/>
      <c r="M65" s="102">
        <f>SUM(M35:M64)</f>
        <v>0</v>
      </c>
    </row>
    <row r="66" spans="3:13" ht="15.75" thickBot="1">
      <c r="C66" s="28">
        <v>4</v>
      </c>
      <c r="D66" s="29" t="s">
        <v>60</v>
      </c>
      <c r="E66" s="116" t="s">
        <v>61</v>
      </c>
      <c r="F66" s="117"/>
      <c r="G66" s="117"/>
      <c r="H66" s="117"/>
      <c r="I66" s="118"/>
      <c r="M66" s="98"/>
    </row>
    <row r="67" spans="3:13">
      <c r="C67" s="69" t="s">
        <v>215</v>
      </c>
      <c r="D67" s="70" t="s">
        <v>62</v>
      </c>
      <c r="E67" s="71" t="s">
        <v>63</v>
      </c>
      <c r="F67" s="70" t="s">
        <v>21</v>
      </c>
      <c r="G67" s="70">
        <v>206</v>
      </c>
      <c r="H67" s="72">
        <v>129355</v>
      </c>
      <c r="I67" s="81">
        <v>26647130</v>
      </c>
      <c r="L67" s="19"/>
      <c r="M67" s="73">
        <f>+L67*G67</f>
        <v>0</v>
      </c>
    </row>
    <row r="68" spans="3:13" ht="27">
      <c r="C68" s="32" t="s">
        <v>216</v>
      </c>
      <c r="D68" s="33" t="s">
        <v>217</v>
      </c>
      <c r="E68" s="45" t="s">
        <v>218</v>
      </c>
      <c r="F68" s="33" t="s">
        <v>21</v>
      </c>
      <c r="G68" s="33">
        <v>8.5</v>
      </c>
      <c r="H68" s="46">
        <v>85060</v>
      </c>
      <c r="I68" s="82">
        <v>723010</v>
      </c>
      <c r="L68" s="15"/>
      <c r="M68" s="35">
        <f>+L68*G68</f>
        <v>0</v>
      </c>
    </row>
    <row r="69" spans="3:13" ht="27.75" thickBot="1">
      <c r="C69" s="41" t="s">
        <v>219</v>
      </c>
      <c r="D69" s="77" t="s">
        <v>220</v>
      </c>
      <c r="E69" s="74" t="s">
        <v>221</v>
      </c>
      <c r="F69" s="42" t="s">
        <v>21</v>
      </c>
      <c r="G69" s="42">
        <v>4.5</v>
      </c>
      <c r="H69" s="75">
        <v>59638</v>
      </c>
      <c r="I69" s="83">
        <v>268371</v>
      </c>
      <c r="L69" s="17"/>
      <c r="M69" s="76">
        <f>+L69*G69</f>
        <v>0</v>
      </c>
    </row>
    <row r="70" spans="3:13" ht="15.75" thickBot="1">
      <c r="C70" s="121" t="s">
        <v>222</v>
      </c>
      <c r="D70" s="122"/>
      <c r="E70" s="122"/>
      <c r="F70" s="122"/>
      <c r="G70" s="122"/>
      <c r="H70" s="123"/>
      <c r="I70" s="104">
        <v>27638511</v>
      </c>
      <c r="M70" s="101">
        <f>SUM(M67:M69)</f>
        <v>0</v>
      </c>
    </row>
    <row r="71" spans="3:13" ht="15.75" thickBot="1">
      <c r="C71" s="28">
        <v>5</v>
      </c>
      <c r="D71" s="29" t="s">
        <v>64</v>
      </c>
      <c r="E71" s="116" t="s">
        <v>65</v>
      </c>
      <c r="F71" s="117"/>
      <c r="G71" s="117"/>
      <c r="H71" s="117"/>
      <c r="I71" s="118"/>
    </row>
    <row r="72" spans="3:13" ht="27">
      <c r="C72" s="69" t="s">
        <v>223</v>
      </c>
      <c r="D72" s="70" t="s">
        <v>66</v>
      </c>
      <c r="E72" s="71" t="s">
        <v>67</v>
      </c>
      <c r="F72" s="70" t="s">
        <v>68</v>
      </c>
      <c r="G72" s="84">
        <v>22136</v>
      </c>
      <c r="H72" s="72">
        <v>3471</v>
      </c>
      <c r="I72" s="81">
        <v>76834056</v>
      </c>
      <c r="L72" s="19"/>
      <c r="M72" s="73">
        <f>+L72*G72</f>
        <v>0</v>
      </c>
    </row>
    <row r="73" spans="3:13" ht="40.5">
      <c r="C73" s="32" t="s">
        <v>224</v>
      </c>
      <c r="D73" s="33" t="s">
        <v>69</v>
      </c>
      <c r="E73" s="45" t="s">
        <v>70</v>
      </c>
      <c r="F73" s="33" t="s">
        <v>68</v>
      </c>
      <c r="G73" s="33">
        <v>42</v>
      </c>
      <c r="H73" s="46">
        <v>3634</v>
      </c>
      <c r="I73" s="82">
        <v>152628</v>
      </c>
      <c r="L73" s="15"/>
      <c r="M73" s="35">
        <f>+L73*G73</f>
        <v>0</v>
      </c>
    </row>
    <row r="74" spans="3:13" ht="40.5">
      <c r="C74" s="32" t="s">
        <v>225</v>
      </c>
      <c r="D74" s="33" t="s">
        <v>71</v>
      </c>
      <c r="E74" s="45" t="s">
        <v>226</v>
      </c>
      <c r="F74" s="33" t="s">
        <v>68</v>
      </c>
      <c r="G74" s="33">
        <v>616</v>
      </c>
      <c r="H74" s="46">
        <v>3634</v>
      </c>
      <c r="I74" s="82">
        <v>2238544</v>
      </c>
      <c r="L74" s="15"/>
      <c r="M74" s="35">
        <f t="shared" ref="M74:M82" si="7">+L74*G74</f>
        <v>0</v>
      </c>
    </row>
    <row r="75" spans="3:13" ht="40.5">
      <c r="C75" s="30" t="s">
        <v>227</v>
      </c>
      <c r="D75" s="31" t="s">
        <v>228</v>
      </c>
      <c r="E75" s="60" t="s">
        <v>229</v>
      </c>
      <c r="F75" s="31" t="s">
        <v>68</v>
      </c>
      <c r="G75" s="44">
        <v>1198</v>
      </c>
      <c r="H75" s="61">
        <v>3951</v>
      </c>
      <c r="I75" s="82">
        <v>4733298</v>
      </c>
      <c r="L75" s="15"/>
      <c r="M75" s="35">
        <f t="shared" si="7"/>
        <v>0</v>
      </c>
    </row>
    <row r="76" spans="3:13" ht="27">
      <c r="C76" s="32" t="s">
        <v>230</v>
      </c>
      <c r="D76" s="33" t="s">
        <v>231</v>
      </c>
      <c r="E76" s="45" t="s">
        <v>232</v>
      </c>
      <c r="F76" s="33" t="s">
        <v>14</v>
      </c>
      <c r="G76" s="33">
        <v>194</v>
      </c>
      <c r="H76" s="46">
        <v>107426</v>
      </c>
      <c r="I76" s="82">
        <v>20840644</v>
      </c>
      <c r="L76" s="15"/>
      <c r="M76" s="35">
        <f t="shared" si="7"/>
        <v>0</v>
      </c>
    </row>
    <row r="77" spans="3:13" ht="40.5">
      <c r="C77" s="32" t="s">
        <v>233</v>
      </c>
      <c r="D77" s="33" t="s">
        <v>234</v>
      </c>
      <c r="E77" s="45" t="s">
        <v>235</v>
      </c>
      <c r="F77" s="33" t="s">
        <v>14</v>
      </c>
      <c r="G77" s="33">
        <v>9.5</v>
      </c>
      <c r="H77" s="46">
        <v>313271</v>
      </c>
      <c r="I77" s="82">
        <v>2976074.5</v>
      </c>
      <c r="L77" s="15"/>
      <c r="M77" s="35">
        <f t="shared" si="7"/>
        <v>0</v>
      </c>
    </row>
    <row r="78" spans="3:13" ht="40.5">
      <c r="C78" s="32" t="s">
        <v>236</v>
      </c>
      <c r="D78" s="33" t="s">
        <v>237</v>
      </c>
      <c r="E78" s="45" t="s">
        <v>238</v>
      </c>
      <c r="F78" s="33" t="s">
        <v>21</v>
      </c>
      <c r="G78" s="33">
        <v>2.5</v>
      </c>
      <c r="H78" s="46">
        <v>1060543</v>
      </c>
      <c r="I78" s="82">
        <v>2651357.5</v>
      </c>
      <c r="L78" s="15"/>
      <c r="M78" s="35">
        <f t="shared" si="7"/>
        <v>0</v>
      </c>
    </row>
    <row r="79" spans="3:13" ht="40.5">
      <c r="C79" s="32" t="s">
        <v>239</v>
      </c>
      <c r="D79" s="33" t="s">
        <v>240</v>
      </c>
      <c r="E79" s="45" t="s">
        <v>241</v>
      </c>
      <c r="F79" s="33" t="s">
        <v>21</v>
      </c>
      <c r="G79" s="33">
        <v>25.5</v>
      </c>
      <c r="H79" s="46">
        <v>878578</v>
      </c>
      <c r="I79" s="82">
        <v>22403739</v>
      </c>
      <c r="L79" s="15"/>
      <c r="M79" s="35">
        <f t="shared" si="7"/>
        <v>0</v>
      </c>
    </row>
    <row r="80" spans="3:13" ht="40.5">
      <c r="C80" s="32" t="s">
        <v>242</v>
      </c>
      <c r="D80" s="33" t="s">
        <v>243</v>
      </c>
      <c r="E80" s="45" t="s">
        <v>244</v>
      </c>
      <c r="F80" s="33" t="s">
        <v>21</v>
      </c>
      <c r="G80" s="33">
        <v>81.5</v>
      </c>
      <c r="H80" s="46">
        <v>1093419</v>
      </c>
      <c r="I80" s="82">
        <v>89113648.5</v>
      </c>
      <c r="L80" s="15"/>
      <c r="M80" s="35">
        <f t="shared" si="7"/>
        <v>0</v>
      </c>
    </row>
    <row r="81" spans="3:13" ht="27">
      <c r="C81" s="32" t="s">
        <v>245</v>
      </c>
      <c r="D81" s="33" t="s">
        <v>246</v>
      </c>
      <c r="E81" s="45" t="s">
        <v>247</v>
      </c>
      <c r="F81" s="33" t="s">
        <v>21</v>
      </c>
      <c r="G81" s="33">
        <v>0.85</v>
      </c>
      <c r="H81" s="46">
        <v>933339</v>
      </c>
      <c r="I81" s="82">
        <v>793338.15</v>
      </c>
      <c r="L81" s="15"/>
      <c r="M81" s="35">
        <f t="shared" si="7"/>
        <v>0</v>
      </c>
    </row>
    <row r="82" spans="3:13" ht="15.75" thickBot="1">
      <c r="C82" s="41" t="s">
        <v>248</v>
      </c>
      <c r="D82" s="42" t="s">
        <v>72</v>
      </c>
      <c r="E82" s="74" t="s">
        <v>73</v>
      </c>
      <c r="F82" s="42" t="s">
        <v>17</v>
      </c>
      <c r="G82" s="42">
        <v>202.5</v>
      </c>
      <c r="H82" s="75">
        <v>22870</v>
      </c>
      <c r="I82" s="83">
        <v>4631175</v>
      </c>
      <c r="L82" s="17"/>
      <c r="M82" s="76">
        <f t="shared" si="7"/>
        <v>0</v>
      </c>
    </row>
    <row r="83" spans="3:13" ht="15.75" thickBot="1">
      <c r="C83" s="121" t="s">
        <v>249</v>
      </c>
      <c r="D83" s="122"/>
      <c r="E83" s="122"/>
      <c r="F83" s="122"/>
      <c r="G83" s="122"/>
      <c r="H83" s="123"/>
      <c r="I83" s="104">
        <v>227368502.65000001</v>
      </c>
      <c r="L83" s="18"/>
      <c r="M83" s="102">
        <f>SUM(M72:M82)</f>
        <v>0</v>
      </c>
    </row>
    <row r="84" spans="3:13" ht="15.75" thickBot="1">
      <c r="C84" s="28">
        <v>7</v>
      </c>
      <c r="D84" s="29" t="s">
        <v>76</v>
      </c>
      <c r="E84" s="116" t="s">
        <v>77</v>
      </c>
      <c r="F84" s="117"/>
      <c r="G84" s="117"/>
      <c r="H84" s="117"/>
      <c r="I84" s="118"/>
      <c r="L84" s="18"/>
      <c r="M84" s="50"/>
    </row>
    <row r="85" spans="3:13" ht="15.75" thickBot="1">
      <c r="C85" s="124" t="s">
        <v>250</v>
      </c>
      <c r="D85" s="125"/>
      <c r="E85" s="125"/>
      <c r="F85" s="125"/>
      <c r="G85" s="125"/>
      <c r="H85" s="125"/>
      <c r="I85" s="126"/>
      <c r="M85" s="98"/>
    </row>
    <row r="86" spans="3:13" ht="81">
      <c r="C86" s="69" t="s">
        <v>251</v>
      </c>
      <c r="D86" s="70" t="s">
        <v>252</v>
      </c>
      <c r="E86" s="71" t="s">
        <v>253</v>
      </c>
      <c r="F86" s="70" t="s">
        <v>45</v>
      </c>
      <c r="G86" s="70">
        <v>21</v>
      </c>
      <c r="H86" s="72">
        <v>473936</v>
      </c>
      <c r="I86" s="73">
        <v>9952656</v>
      </c>
      <c r="L86" s="19"/>
      <c r="M86" s="73">
        <f>+L86*G86</f>
        <v>0</v>
      </c>
    </row>
    <row r="87" spans="3:13" ht="41.25" thickBot="1">
      <c r="C87" s="41" t="s">
        <v>254</v>
      </c>
      <c r="D87" s="42" t="s">
        <v>255</v>
      </c>
      <c r="E87" s="74" t="s">
        <v>256</v>
      </c>
      <c r="F87" s="42" t="s">
        <v>45</v>
      </c>
      <c r="G87" s="42">
        <v>2</v>
      </c>
      <c r="H87" s="75">
        <v>794383</v>
      </c>
      <c r="I87" s="76">
        <v>1588766</v>
      </c>
      <c r="L87" s="17"/>
      <c r="M87" s="76">
        <f>+L87*G87</f>
        <v>0</v>
      </c>
    </row>
    <row r="88" spans="3:13" ht="15.75" thickBot="1">
      <c r="C88" s="124" t="s">
        <v>257</v>
      </c>
      <c r="D88" s="125"/>
      <c r="E88" s="125"/>
      <c r="F88" s="125"/>
      <c r="G88" s="125"/>
      <c r="H88" s="125"/>
      <c r="I88" s="126"/>
      <c r="L88" s="149"/>
      <c r="M88" s="150"/>
    </row>
    <row r="89" spans="3:13" ht="54">
      <c r="C89" s="69" t="s">
        <v>258</v>
      </c>
      <c r="D89" s="70" t="s">
        <v>259</v>
      </c>
      <c r="E89" s="71" t="s">
        <v>260</v>
      </c>
      <c r="F89" s="70" t="s">
        <v>17</v>
      </c>
      <c r="G89" s="70">
        <v>715</v>
      </c>
      <c r="H89" s="72">
        <v>19705</v>
      </c>
      <c r="I89" s="73">
        <v>14089075</v>
      </c>
      <c r="L89" s="19"/>
      <c r="M89" s="73">
        <f t="shared" ref="M89" si="8">+L89*G89</f>
        <v>0</v>
      </c>
    </row>
    <row r="90" spans="3:13" ht="27">
      <c r="C90" s="32" t="s">
        <v>261</v>
      </c>
      <c r="D90" s="33" t="s">
        <v>262</v>
      </c>
      <c r="E90" s="45" t="s">
        <v>263</v>
      </c>
      <c r="F90" s="33" t="s">
        <v>264</v>
      </c>
      <c r="G90" s="33">
        <v>1</v>
      </c>
      <c r="H90" s="46">
        <v>435838</v>
      </c>
      <c r="I90" s="35">
        <v>435838</v>
      </c>
      <c r="L90" s="15"/>
      <c r="M90" s="35">
        <f>+L90*G90</f>
        <v>0</v>
      </c>
    </row>
    <row r="91" spans="3:13" ht="54">
      <c r="C91" s="32" t="s">
        <v>265</v>
      </c>
      <c r="D91" s="33" t="s">
        <v>266</v>
      </c>
      <c r="E91" s="45" t="s">
        <v>267</v>
      </c>
      <c r="F91" s="33" t="s">
        <v>45</v>
      </c>
      <c r="G91" s="33">
        <v>1</v>
      </c>
      <c r="H91" s="46">
        <v>72097</v>
      </c>
      <c r="I91" s="35">
        <v>72097</v>
      </c>
      <c r="L91" s="15"/>
      <c r="M91" s="35">
        <f t="shared" ref="M91:M120" si="9">+L91*G91</f>
        <v>0</v>
      </c>
    </row>
    <row r="92" spans="3:13" ht="40.5">
      <c r="C92" s="32" t="s">
        <v>268</v>
      </c>
      <c r="D92" s="33" t="s">
        <v>269</v>
      </c>
      <c r="E92" s="45" t="s">
        <v>270</v>
      </c>
      <c r="F92" s="33" t="s">
        <v>45</v>
      </c>
      <c r="G92" s="33">
        <v>6</v>
      </c>
      <c r="H92" s="46">
        <v>66941</v>
      </c>
      <c r="I92" s="35">
        <v>401646</v>
      </c>
      <c r="L92" s="15"/>
      <c r="M92" s="35">
        <f t="shared" si="9"/>
        <v>0</v>
      </c>
    </row>
    <row r="93" spans="3:13" ht="40.5">
      <c r="C93" s="32" t="s">
        <v>271</v>
      </c>
      <c r="D93" s="33" t="s">
        <v>272</v>
      </c>
      <c r="E93" s="45" t="s">
        <v>273</v>
      </c>
      <c r="F93" s="33" t="s">
        <v>45</v>
      </c>
      <c r="G93" s="33">
        <v>10</v>
      </c>
      <c r="H93" s="46">
        <v>46100</v>
      </c>
      <c r="I93" s="35">
        <v>461000</v>
      </c>
      <c r="L93" s="15"/>
      <c r="M93" s="35">
        <f t="shared" si="9"/>
        <v>0</v>
      </c>
    </row>
    <row r="94" spans="3:13" ht="67.5">
      <c r="C94" s="32" t="s">
        <v>274</v>
      </c>
      <c r="D94" s="33" t="s">
        <v>275</v>
      </c>
      <c r="E94" s="45" t="s">
        <v>276</v>
      </c>
      <c r="F94" s="33" t="s">
        <v>45</v>
      </c>
      <c r="G94" s="33">
        <v>5</v>
      </c>
      <c r="H94" s="46">
        <v>28881</v>
      </c>
      <c r="I94" s="35">
        <v>144405</v>
      </c>
      <c r="L94" s="15"/>
      <c r="M94" s="35">
        <f t="shared" si="9"/>
        <v>0</v>
      </c>
    </row>
    <row r="95" spans="3:13" ht="67.5">
      <c r="C95" s="32" t="s">
        <v>277</v>
      </c>
      <c r="D95" s="33" t="s">
        <v>278</v>
      </c>
      <c r="E95" s="45" t="s">
        <v>279</v>
      </c>
      <c r="F95" s="33" t="s">
        <v>45</v>
      </c>
      <c r="G95" s="33">
        <v>2</v>
      </c>
      <c r="H95" s="46">
        <v>31926</v>
      </c>
      <c r="I95" s="35">
        <v>63852</v>
      </c>
      <c r="L95" s="15"/>
      <c r="M95" s="35">
        <f t="shared" si="9"/>
        <v>0</v>
      </c>
    </row>
    <row r="96" spans="3:13" ht="40.5">
      <c r="C96" s="32" t="s">
        <v>280</v>
      </c>
      <c r="D96" s="33" t="s">
        <v>281</v>
      </c>
      <c r="E96" s="45" t="s">
        <v>282</v>
      </c>
      <c r="F96" s="33" t="s">
        <v>45</v>
      </c>
      <c r="G96" s="33">
        <v>8</v>
      </c>
      <c r="H96" s="46">
        <v>28028</v>
      </c>
      <c r="I96" s="35">
        <v>224224</v>
      </c>
      <c r="L96" s="15"/>
      <c r="M96" s="35">
        <f t="shared" si="9"/>
        <v>0</v>
      </c>
    </row>
    <row r="97" spans="3:13" ht="81">
      <c r="C97" s="32" t="s">
        <v>283</v>
      </c>
      <c r="D97" s="33" t="s">
        <v>284</v>
      </c>
      <c r="E97" s="45" t="s">
        <v>285</v>
      </c>
      <c r="F97" s="33" t="s">
        <v>45</v>
      </c>
      <c r="G97" s="33">
        <v>5</v>
      </c>
      <c r="H97" s="46">
        <v>417615</v>
      </c>
      <c r="I97" s="35">
        <v>2088075</v>
      </c>
      <c r="L97" s="15"/>
      <c r="M97" s="35">
        <f t="shared" si="9"/>
        <v>0</v>
      </c>
    </row>
    <row r="98" spans="3:13" ht="54">
      <c r="C98" s="32" t="s">
        <v>286</v>
      </c>
      <c r="D98" s="33" t="s">
        <v>287</v>
      </c>
      <c r="E98" s="45" t="s">
        <v>288</v>
      </c>
      <c r="F98" s="33" t="s">
        <v>45</v>
      </c>
      <c r="G98" s="33">
        <v>3</v>
      </c>
      <c r="H98" s="46">
        <v>548274</v>
      </c>
      <c r="I98" s="35">
        <v>1644822</v>
      </c>
      <c r="L98" s="15"/>
      <c r="M98" s="35">
        <f t="shared" si="9"/>
        <v>0</v>
      </c>
    </row>
    <row r="99" spans="3:13" ht="81">
      <c r="C99" s="32" t="s">
        <v>289</v>
      </c>
      <c r="D99" s="33" t="s">
        <v>290</v>
      </c>
      <c r="E99" s="45" t="s">
        <v>291</v>
      </c>
      <c r="F99" s="33" t="s">
        <v>45</v>
      </c>
      <c r="G99" s="33">
        <v>8</v>
      </c>
      <c r="H99" s="46">
        <v>833180</v>
      </c>
      <c r="I99" s="35">
        <v>6665440</v>
      </c>
      <c r="L99" s="15"/>
      <c r="M99" s="35">
        <f t="shared" si="9"/>
        <v>0</v>
      </c>
    </row>
    <row r="100" spans="3:13" ht="54">
      <c r="C100" s="32" t="s">
        <v>292</v>
      </c>
      <c r="D100" s="33" t="s">
        <v>293</v>
      </c>
      <c r="E100" s="45" t="s">
        <v>294</v>
      </c>
      <c r="F100" s="33" t="s">
        <v>45</v>
      </c>
      <c r="G100" s="33">
        <v>8</v>
      </c>
      <c r="H100" s="46">
        <v>168035</v>
      </c>
      <c r="I100" s="35">
        <v>1344280</v>
      </c>
      <c r="L100" s="15"/>
      <c r="M100" s="35">
        <f t="shared" si="9"/>
        <v>0</v>
      </c>
    </row>
    <row r="101" spans="3:13" ht="40.5">
      <c r="C101" s="32" t="s">
        <v>295</v>
      </c>
      <c r="D101" s="33" t="s">
        <v>296</v>
      </c>
      <c r="E101" s="45" t="s">
        <v>297</v>
      </c>
      <c r="F101" s="33" t="s">
        <v>45</v>
      </c>
      <c r="G101" s="33">
        <v>1</v>
      </c>
      <c r="H101" s="46">
        <v>9830</v>
      </c>
      <c r="I101" s="35">
        <v>9830</v>
      </c>
      <c r="L101" s="15"/>
      <c r="M101" s="35">
        <f t="shared" si="9"/>
        <v>0</v>
      </c>
    </row>
    <row r="102" spans="3:13" ht="27">
      <c r="C102" s="32" t="s">
        <v>298</v>
      </c>
      <c r="D102" s="33" t="s">
        <v>299</v>
      </c>
      <c r="E102" s="45" t="s">
        <v>300</v>
      </c>
      <c r="F102" s="33" t="s">
        <v>264</v>
      </c>
      <c r="G102" s="33">
        <v>1</v>
      </c>
      <c r="H102" s="46">
        <v>56768</v>
      </c>
      <c r="I102" s="35">
        <v>56768</v>
      </c>
      <c r="L102" s="15"/>
      <c r="M102" s="35">
        <f t="shared" si="9"/>
        <v>0</v>
      </c>
    </row>
    <row r="103" spans="3:13" ht="40.5">
      <c r="C103" s="32" t="s">
        <v>301</v>
      </c>
      <c r="D103" s="33" t="s">
        <v>302</v>
      </c>
      <c r="E103" s="45" t="s">
        <v>303</v>
      </c>
      <c r="F103" s="33" t="s">
        <v>17</v>
      </c>
      <c r="G103" s="33">
        <v>35</v>
      </c>
      <c r="H103" s="46">
        <v>14785</v>
      </c>
      <c r="I103" s="35">
        <v>517475</v>
      </c>
      <c r="L103" s="15"/>
      <c r="M103" s="35">
        <f t="shared" si="9"/>
        <v>0</v>
      </c>
    </row>
    <row r="104" spans="3:13" ht="40.5">
      <c r="C104" s="32" t="s">
        <v>304</v>
      </c>
      <c r="D104" s="33" t="s">
        <v>305</v>
      </c>
      <c r="E104" s="45" t="s">
        <v>306</v>
      </c>
      <c r="F104" s="33" t="s">
        <v>17</v>
      </c>
      <c r="G104" s="33">
        <v>20</v>
      </c>
      <c r="H104" s="46">
        <v>12974</v>
      </c>
      <c r="I104" s="35">
        <v>259480</v>
      </c>
      <c r="L104" s="15"/>
      <c r="M104" s="35">
        <f t="shared" si="9"/>
        <v>0</v>
      </c>
    </row>
    <row r="105" spans="3:13" ht="40.5">
      <c r="C105" s="32" t="s">
        <v>307</v>
      </c>
      <c r="D105" s="33" t="s">
        <v>308</v>
      </c>
      <c r="E105" s="45" t="s">
        <v>309</v>
      </c>
      <c r="F105" s="33" t="s">
        <v>45</v>
      </c>
      <c r="G105" s="33">
        <v>10</v>
      </c>
      <c r="H105" s="46">
        <v>48735</v>
      </c>
      <c r="I105" s="35">
        <v>487350</v>
      </c>
      <c r="L105" s="15"/>
      <c r="M105" s="35">
        <f t="shared" si="9"/>
        <v>0</v>
      </c>
    </row>
    <row r="106" spans="3:13" ht="40.5">
      <c r="C106" s="32" t="s">
        <v>310</v>
      </c>
      <c r="D106" s="33" t="s">
        <v>311</v>
      </c>
      <c r="E106" s="45" t="s">
        <v>312</v>
      </c>
      <c r="F106" s="33" t="s">
        <v>45</v>
      </c>
      <c r="G106" s="33">
        <v>1</v>
      </c>
      <c r="H106" s="46">
        <v>125175</v>
      </c>
      <c r="I106" s="35">
        <v>125175</v>
      </c>
      <c r="L106" s="15"/>
      <c r="M106" s="35">
        <f t="shared" si="9"/>
        <v>0</v>
      </c>
    </row>
    <row r="107" spans="3:13" ht="54">
      <c r="C107" s="32" t="s">
        <v>313</v>
      </c>
      <c r="D107" s="33" t="s">
        <v>314</v>
      </c>
      <c r="E107" s="45" t="s">
        <v>315</v>
      </c>
      <c r="F107" s="33" t="s">
        <v>45</v>
      </c>
      <c r="G107" s="33">
        <v>1</v>
      </c>
      <c r="H107" s="46">
        <v>569860</v>
      </c>
      <c r="I107" s="35">
        <v>569860</v>
      </c>
      <c r="L107" s="15"/>
      <c r="M107" s="35">
        <f t="shared" si="9"/>
        <v>0</v>
      </c>
    </row>
    <row r="108" spans="3:13" ht="27">
      <c r="C108" s="32" t="s">
        <v>316</v>
      </c>
      <c r="D108" s="47" t="s">
        <v>317</v>
      </c>
      <c r="E108" s="45" t="s">
        <v>318</v>
      </c>
      <c r="F108" s="33" t="s">
        <v>14</v>
      </c>
      <c r="G108" s="33">
        <v>0.15</v>
      </c>
      <c r="H108" s="46">
        <v>40761</v>
      </c>
      <c r="I108" s="35">
        <v>6114.15</v>
      </c>
      <c r="L108" s="15"/>
      <c r="M108" s="35">
        <f t="shared" si="9"/>
        <v>0</v>
      </c>
    </row>
    <row r="109" spans="3:13" ht="40.5">
      <c r="C109" s="32" t="s">
        <v>319</v>
      </c>
      <c r="D109" s="33" t="s">
        <v>320</v>
      </c>
      <c r="E109" s="45" t="s">
        <v>321</v>
      </c>
      <c r="F109" s="33" t="s">
        <v>45</v>
      </c>
      <c r="G109" s="33">
        <v>114</v>
      </c>
      <c r="H109" s="46">
        <v>2690</v>
      </c>
      <c r="I109" s="35">
        <v>306660</v>
      </c>
      <c r="L109" s="15"/>
      <c r="M109" s="35">
        <f t="shared" si="9"/>
        <v>0</v>
      </c>
    </row>
    <row r="110" spans="3:13" ht="405">
      <c r="C110" s="32" t="s">
        <v>322</v>
      </c>
      <c r="D110" s="33" t="s">
        <v>58</v>
      </c>
      <c r="E110" s="45" t="s">
        <v>59</v>
      </c>
      <c r="F110" s="33" t="s">
        <v>14</v>
      </c>
      <c r="G110" s="33">
        <v>58</v>
      </c>
      <c r="H110" s="46">
        <v>822015</v>
      </c>
      <c r="I110" s="35">
        <v>47676870</v>
      </c>
      <c r="L110" s="15"/>
      <c r="M110" s="35">
        <f t="shared" si="9"/>
        <v>0</v>
      </c>
    </row>
    <row r="111" spans="3:13" ht="364.5">
      <c r="C111" s="32" t="s">
        <v>323</v>
      </c>
      <c r="D111" s="33" t="s">
        <v>324</v>
      </c>
      <c r="E111" s="45" t="s">
        <v>325</v>
      </c>
      <c r="F111" s="33" t="s">
        <v>14</v>
      </c>
      <c r="G111" s="33">
        <v>44</v>
      </c>
      <c r="H111" s="46">
        <v>225997</v>
      </c>
      <c r="I111" s="35">
        <v>9943868</v>
      </c>
      <c r="L111" s="3"/>
      <c r="M111" s="35">
        <f t="shared" si="9"/>
        <v>0</v>
      </c>
    </row>
    <row r="112" spans="3:13" ht="40.5">
      <c r="C112" s="32" t="s">
        <v>326</v>
      </c>
      <c r="D112" s="33" t="s">
        <v>327</v>
      </c>
      <c r="E112" s="45" t="s">
        <v>328</v>
      </c>
      <c r="F112" s="33" t="s">
        <v>45</v>
      </c>
      <c r="G112" s="33">
        <v>2</v>
      </c>
      <c r="H112" s="46">
        <v>1399706</v>
      </c>
      <c r="I112" s="35">
        <v>2799412</v>
      </c>
      <c r="L112" s="3"/>
      <c r="M112" s="35">
        <f t="shared" si="9"/>
        <v>0</v>
      </c>
    </row>
    <row r="113" spans="3:13" ht="405">
      <c r="C113" s="32" t="s">
        <v>329</v>
      </c>
      <c r="D113" s="33" t="s">
        <v>330</v>
      </c>
      <c r="E113" s="45" t="s">
        <v>331</v>
      </c>
      <c r="F113" s="33" t="s">
        <v>332</v>
      </c>
      <c r="G113" s="33">
        <v>1.2</v>
      </c>
      <c r="H113" s="46">
        <v>1949378</v>
      </c>
      <c r="I113" s="35">
        <v>2339253.6</v>
      </c>
      <c r="L113" s="3"/>
      <c r="M113" s="35">
        <f t="shared" si="9"/>
        <v>0</v>
      </c>
    </row>
    <row r="114" spans="3:13" ht="40.5">
      <c r="C114" s="32" t="s">
        <v>333</v>
      </c>
      <c r="D114" s="33" t="s">
        <v>334</v>
      </c>
      <c r="E114" s="45" t="s">
        <v>335</v>
      </c>
      <c r="F114" s="33" t="s">
        <v>45</v>
      </c>
      <c r="G114" s="37">
        <v>8590</v>
      </c>
      <c r="H114" s="46">
        <v>2196</v>
      </c>
      <c r="I114" s="35">
        <v>18863640</v>
      </c>
      <c r="L114" s="3"/>
      <c r="M114" s="35">
        <f t="shared" si="9"/>
        <v>0</v>
      </c>
    </row>
    <row r="115" spans="3:13" ht="40.5">
      <c r="C115" s="32" t="s">
        <v>336</v>
      </c>
      <c r="D115" s="33" t="s">
        <v>337</v>
      </c>
      <c r="E115" s="45" t="s">
        <v>338</v>
      </c>
      <c r="F115" s="33" t="s">
        <v>45</v>
      </c>
      <c r="G115" s="33">
        <v>1</v>
      </c>
      <c r="H115" s="46">
        <v>29537</v>
      </c>
      <c r="I115" s="35">
        <v>29537</v>
      </c>
      <c r="L115" s="3"/>
      <c r="M115" s="35">
        <f t="shared" si="9"/>
        <v>0</v>
      </c>
    </row>
    <row r="116" spans="3:13" ht="40.5">
      <c r="C116" s="32" t="s">
        <v>339</v>
      </c>
      <c r="D116" s="33" t="s">
        <v>340</v>
      </c>
      <c r="E116" s="45" t="s">
        <v>341</v>
      </c>
      <c r="F116" s="33" t="s">
        <v>45</v>
      </c>
      <c r="G116" s="33">
        <v>26</v>
      </c>
      <c r="H116" s="46">
        <v>87574</v>
      </c>
      <c r="I116" s="35">
        <v>2276924</v>
      </c>
      <c r="L116" s="3"/>
      <c r="M116" s="35">
        <f t="shared" si="9"/>
        <v>0</v>
      </c>
    </row>
    <row r="117" spans="3:13" ht="40.5">
      <c r="C117" s="32" t="s">
        <v>342</v>
      </c>
      <c r="D117" s="33" t="s">
        <v>343</v>
      </c>
      <c r="E117" s="45" t="s">
        <v>344</v>
      </c>
      <c r="F117" s="33" t="s">
        <v>45</v>
      </c>
      <c r="G117" s="33">
        <v>2</v>
      </c>
      <c r="H117" s="46">
        <v>51815</v>
      </c>
      <c r="I117" s="35">
        <v>103630</v>
      </c>
      <c r="L117" s="15"/>
      <c r="M117" s="35">
        <f t="shared" si="9"/>
        <v>0</v>
      </c>
    </row>
    <row r="118" spans="3:13" ht="40.5">
      <c r="C118" s="32" t="s">
        <v>345</v>
      </c>
      <c r="D118" s="33" t="s">
        <v>346</v>
      </c>
      <c r="E118" s="45" t="s">
        <v>347</v>
      </c>
      <c r="F118" s="33" t="s">
        <v>45</v>
      </c>
      <c r="G118" s="33">
        <v>1</v>
      </c>
      <c r="H118" s="46">
        <v>137828</v>
      </c>
      <c r="I118" s="35">
        <v>137828</v>
      </c>
      <c r="L118" s="15"/>
      <c r="M118" s="35">
        <f t="shared" si="9"/>
        <v>0</v>
      </c>
    </row>
    <row r="119" spans="3:13" ht="229.5">
      <c r="C119" s="32" t="s">
        <v>348</v>
      </c>
      <c r="D119" s="33" t="s">
        <v>349</v>
      </c>
      <c r="E119" s="45" t="s">
        <v>350</v>
      </c>
      <c r="F119" s="33" t="s">
        <v>21</v>
      </c>
      <c r="G119" s="33">
        <v>7</v>
      </c>
      <c r="H119" s="46">
        <v>764180</v>
      </c>
      <c r="I119" s="35">
        <v>5349260</v>
      </c>
      <c r="L119" s="3"/>
      <c r="M119" s="35">
        <f t="shared" si="9"/>
        <v>0</v>
      </c>
    </row>
    <row r="120" spans="3:13" ht="41.25" thickBot="1">
      <c r="C120" s="41" t="s">
        <v>351</v>
      </c>
      <c r="D120" s="42" t="s">
        <v>352</v>
      </c>
      <c r="E120" s="74" t="s">
        <v>353</v>
      </c>
      <c r="F120" s="42" t="s">
        <v>17</v>
      </c>
      <c r="G120" s="42">
        <v>198</v>
      </c>
      <c r="H120" s="75">
        <v>15757</v>
      </c>
      <c r="I120" s="76">
        <v>3119886</v>
      </c>
      <c r="L120" s="99"/>
      <c r="M120" s="76">
        <f t="shared" si="9"/>
        <v>0</v>
      </c>
    </row>
    <row r="121" spans="3:13" ht="15.75" thickBot="1">
      <c r="C121" s="121" t="s">
        <v>354</v>
      </c>
      <c r="D121" s="122"/>
      <c r="E121" s="122"/>
      <c r="F121" s="122"/>
      <c r="G121" s="122"/>
      <c r="H121" s="123"/>
      <c r="I121" s="104">
        <v>134154996.75</v>
      </c>
      <c r="L121"/>
      <c r="M121" s="106">
        <f>SUM(M86:M120)</f>
        <v>0</v>
      </c>
    </row>
    <row r="122" spans="3:13" ht="15.75" thickBot="1">
      <c r="C122" s="28">
        <v>8</v>
      </c>
      <c r="D122" s="29" t="s">
        <v>355</v>
      </c>
      <c r="E122" s="116" t="s">
        <v>356</v>
      </c>
      <c r="F122" s="117"/>
      <c r="G122" s="117"/>
      <c r="H122" s="117"/>
      <c r="I122" s="118"/>
    </row>
    <row r="123" spans="3:13" ht="15.75" thickBot="1">
      <c r="C123" s="124" t="s">
        <v>357</v>
      </c>
      <c r="D123" s="125"/>
      <c r="E123" s="125"/>
      <c r="F123" s="125"/>
      <c r="G123" s="125"/>
      <c r="H123" s="125"/>
      <c r="I123" s="126"/>
    </row>
    <row r="124" spans="3:13" ht="54.75" thickBot="1">
      <c r="C124" s="39" t="s">
        <v>358</v>
      </c>
      <c r="D124" s="40" t="s">
        <v>359</v>
      </c>
      <c r="E124" s="78" t="s">
        <v>360</v>
      </c>
      <c r="F124" s="40" t="s">
        <v>45</v>
      </c>
      <c r="G124" s="40">
        <v>2</v>
      </c>
      <c r="H124" s="79">
        <v>1159935</v>
      </c>
      <c r="I124" s="80">
        <v>2319870</v>
      </c>
      <c r="L124" s="20"/>
      <c r="M124" s="80">
        <f>+L124*G124</f>
        <v>0</v>
      </c>
    </row>
    <row r="125" spans="3:13" ht="15.75" thickBot="1">
      <c r="C125" s="124" t="s">
        <v>361</v>
      </c>
      <c r="D125" s="125"/>
      <c r="E125" s="125"/>
      <c r="F125" s="125"/>
      <c r="G125" s="125"/>
      <c r="H125" s="125"/>
      <c r="I125" s="126"/>
      <c r="L125" s="151"/>
      <c r="M125" s="152"/>
    </row>
    <row r="126" spans="3:13" ht="40.5">
      <c r="C126" s="69" t="s">
        <v>362</v>
      </c>
      <c r="D126" s="70" t="s">
        <v>363</v>
      </c>
      <c r="E126" s="71" t="s">
        <v>364</v>
      </c>
      <c r="F126" s="70" t="s">
        <v>45</v>
      </c>
      <c r="G126" s="70">
        <v>1</v>
      </c>
      <c r="H126" s="72">
        <v>104717</v>
      </c>
      <c r="I126" s="73">
        <v>104717</v>
      </c>
      <c r="L126" s="19"/>
      <c r="M126" s="73">
        <f>+L126*G126</f>
        <v>0</v>
      </c>
    </row>
    <row r="127" spans="3:13" ht="40.5">
      <c r="C127" s="32" t="s">
        <v>365</v>
      </c>
      <c r="D127" s="33" t="s">
        <v>366</v>
      </c>
      <c r="E127" s="45" t="s">
        <v>367</v>
      </c>
      <c r="F127" s="33" t="s">
        <v>45</v>
      </c>
      <c r="G127" s="33">
        <v>1</v>
      </c>
      <c r="H127" s="46">
        <v>54066</v>
      </c>
      <c r="I127" s="35">
        <v>54066</v>
      </c>
      <c r="L127" s="15"/>
      <c r="M127" s="35">
        <f t="shared" ref="M127:M131" si="10">+L127*G127</f>
        <v>0</v>
      </c>
    </row>
    <row r="128" spans="3:13" ht="27">
      <c r="C128" s="32" t="s">
        <v>368</v>
      </c>
      <c r="D128" s="33" t="s">
        <v>369</v>
      </c>
      <c r="E128" s="45" t="s">
        <v>370</v>
      </c>
      <c r="F128" s="33" t="s">
        <v>45</v>
      </c>
      <c r="G128" s="33">
        <v>1</v>
      </c>
      <c r="H128" s="46">
        <v>52885</v>
      </c>
      <c r="I128" s="35">
        <v>52885</v>
      </c>
      <c r="L128" s="15"/>
      <c r="M128" s="35">
        <f t="shared" si="10"/>
        <v>0</v>
      </c>
    </row>
    <row r="129" spans="3:13" ht="54">
      <c r="C129" s="32" t="s">
        <v>371</v>
      </c>
      <c r="D129" s="33" t="s">
        <v>372</v>
      </c>
      <c r="E129" s="45" t="s">
        <v>373</v>
      </c>
      <c r="F129" s="33" t="s">
        <v>45</v>
      </c>
      <c r="G129" s="33">
        <v>10</v>
      </c>
      <c r="H129" s="46">
        <v>4206</v>
      </c>
      <c r="I129" s="35">
        <v>42060</v>
      </c>
      <c r="L129" s="15"/>
      <c r="M129" s="35">
        <f t="shared" si="10"/>
        <v>0</v>
      </c>
    </row>
    <row r="130" spans="3:13">
      <c r="C130" s="32" t="s">
        <v>374</v>
      </c>
      <c r="D130" s="33" t="s">
        <v>375</v>
      </c>
      <c r="E130" s="45" t="s">
        <v>376</v>
      </c>
      <c r="F130" s="33" t="s">
        <v>45</v>
      </c>
      <c r="G130" s="33">
        <v>1</v>
      </c>
      <c r="H130" s="46">
        <v>208381</v>
      </c>
      <c r="I130" s="35">
        <v>208381</v>
      </c>
      <c r="L130" s="15"/>
      <c r="M130" s="35">
        <f t="shared" si="10"/>
        <v>0</v>
      </c>
    </row>
    <row r="131" spans="3:13" ht="41.25" thickBot="1">
      <c r="C131" s="41" t="s">
        <v>377</v>
      </c>
      <c r="D131" s="42" t="s">
        <v>378</v>
      </c>
      <c r="E131" s="74" t="s">
        <v>379</v>
      </c>
      <c r="F131" s="42" t="s">
        <v>17</v>
      </c>
      <c r="G131" s="42">
        <v>30</v>
      </c>
      <c r="H131" s="75">
        <v>1763</v>
      </c>
      <c r="I131" s="76">
        <v>52890</v>
      </c>
      <c r="L131" s="17"/>
      <c r="M131" s="76">
        <f t="shared" si="10"/>
        <v>0</v>
      </c>
    </row>
    <row r="132" spans="3:13" ht="15.75" thickBot="1">
      <c r="C132" s="124" t="s">
        <v>380</v>
      </c>
      <c r="D132" s="125"/>
      <c r="E132" s="125"/>
      <c r="F132" s="125"/>
      <c r="G132" s="125"/>
      <c r="H132" s="125"/>
      <c r="I132" s="126"/>
      <c r="L132" s="135"/>
      <c r="M132" s="136"/>
    </row>
    <row r="133" spans="3:13" ht="257.25" thickBot="1">
      <c r="C133" s="39">
        <v>8.1</v>
      </c>
      <c r="D133" s="40" t="s">
        <v>381</v>
      </c>
      <c r="E133" s="78" t="s">
        <v>382</v>
      </c>
      <c r="F133" s="40" t="s">
        <v>45</v>
      </c>
      <c r="G133" s="40">
        <v>1</v>
      </c>
      <c r="H133" s="79">
        <v>6530510</v>
      </c>
      <c r="I133" s="80">
        <v>6530510</v>
      </c>
      <c r="L133" s="20"/>
      <c r="M133" s="80">
        <f>+L133*G133</f>
        <v>0</v>
      </c>
    </row>
    <row r="134" spans="3:13" ht="15.75" thickBot="1">
      <c r="C134" s="124" t="s">
        <v>383</v>
      </c>
      <c r="D134" s="125"/>
      <c r="E134" s="125"/>
      <c r="F134" s="125"/>
      <c r="G134" s="125"/>
      <c r="H134" s="125"/>
      <c r="I134" s="126"/>
      <c r="L134" s="131"/>
      <c r="M134" s="132"/>
    </row>
    <row r="135" spans="3:13" ht="108.75" thickBot="1">
      <c r="C135" s="39" t="s">
        <v>384</v>
      </c>
      <c r="D135" s="40" t="s">
        <v>385</v>
      </c>
      <c r="E135" s="78" t="s">
        <v>386</v>
      </c>
      <c r="F135" s="40" t="s">
        <v>17</v>
      </c>
      <c r="G135" s="40">
        <v>8</v>
      </c>
      <c r="H135" s="79">
        <v>24542</v>
      </c>
      <c r="I135" s="80">
        <v>196336</v>
      </c>
      <c r="L135" s="20"/>
      <c r="M135" s="80">
        <f>+L135*G135</f>
        <v>0</v>
      </c>
    </row>
    <row r="136" spans="3:13" ht="15.75" thickBot="1">
      <c r="C136" s="124" t="s">
        <v>387</v>
      </c>
      <c r="D136" s="125"/>
      <c r="E136" s="125"/>
      <c r="F136" s="125"/>
      <c r="G136" s="125"/>
      <c r="H136" s="125"/>
      <c r="I136" s="126"/>
      <c r="L136" s="131"/>
      <c r="M136" s="132"/>
    </row>
    <row r="137" spans="3:13" ht="122.25" thickBot="1">
      <c r="C137" s="39" t="s">
        <v>388</v>
      </c>
      <c r="D137" s="40" t="s">
        <v>389</v>
      </c>
      <c r="E137" s="78" t="s">
        <v>390</v>
      </c>
      <c r="F137" s="40" t="s">
        <v>45</v>
      </c>
      <c r="G137" s="40">
        <v>1</v>
      </c>
      <c r="H137" s="79">
        <v>1084472</v>
      </c>
      <c r="I137" s="80">
        <v>1084472</v>
      </c>
      <c r="L137" s="20"/>
      <c r="M137" s="80">
        <f>+L137*G137</f>
        <v>0</v>
      </c>
    </row>
    <row r="138" spans="3:13" ht="15.75" thickBot="1">
      <c r="C138" s="124" t="s">
        <v>391</v>
      </c>
      <c r="D138" s="125"/>
      <c r="E138" s="125"/>
      <c r="F138" s="125"/>
      <c r="G138" s="125"/>
      <c r="H138" s="125"/>
      <c r="I138" s="126"/>
      <c r="L138" s="131"/>
      <c r="M138" s="132"/>
    </row>
    <row r="139" spans="3:13" ht="41.25" thickBot="1">
      <c r="C139" s="39" t="s">
        <v>392</v>
      </c>
      <c r="D139" s="40" t="s">
        <v>393</v>
      </c>
      <c r="E139" s="78" t="s">
        <v>394</v>
      </c>
      <c r="F139" s="40" t="s">
        <v>45</v>
      </c>
      <c r="G139" s="40">
        <v>2</v>
      </c>
      <c r="H139" s="79">
        <v>607560</v>
      </c>
      <c r="I139" s="80">
        <v>1215120</v>
      </c>
      <c r="L139" s="20"/>
      <c r="M139" s="80">
        <f>+L139*G139</f>
        <v>0</v>
      </c>
    </row>
    <row r="140" spans="3:13" ht="15.75" thickBot="1">
      <c r="C140" s="124" t="s">
        <v>395</v>
      </c>
      <c r="D140" s="125"/>
      <c r="E140" s="125"/>
      <c r="F140" s="125"/>
      <c r="G140" s="125"/>
      <c r="H140" s="125"/>
      <c r="I140" s="126"/>
      <c r="L140" s="135"/>
      <c r="M140" s="136"/>
    </row>
    <row r="141" spans="3:13" ht="15.75" thickBot="1">
      <c r="C141" s="124" t="s">
        <v>396</v>
      </c>
      <c r="D141" s="125"/>
      <c r="E141" s="125"/>
      <c r="F141" s="125"/>
      <c r="G141" s="125"/>
      <c r="H141" s="125"/>
      <c r="I141" s="126"/>
      <c r="L141" s="137"/>
      <c r="M141" s="138"/>
    </row>
    <row r="142" spans="3:13" ht="81">
      <c r="C142" s="69" t="s">
        <v>397</v>
      </c>
      <c r="D142" s="70" t="s">
        <v>398</v>
      </c>
      <c r="E142" s="71" t="s">
        <v>399</v>
      </c>
      <c r="F142" s="70" t="s">
        <v>45</v>
      </c>
      <c r="G142" s="70">
        <v>1</v>
      </c>
      <c r="H142" s="72">
        <v>990137</v>
      </c>
      <c r="I142" s="73">
        <v>990137</v>
      </c>
      <c r="L142" s="19"/>
      <c r="M142" s="73">
        <f>+L142*G142</f>
        <v>0</v>
      </c>
    </row>
    <row r="143" spans="3:13" ht="54.75" thickBot="1">
      <c r="C143" s="41" t="s">
        <v>400</v>
      </c>
      <c r="D143" s="42" t="s">
        <v>401</v>
      </c>
      <c r="E143" s="74" t="s">
        <v>402</v>
      </c>
      <c r="F143" s="42" t="s">
        <v>45</v>
      </c>
      <c r="G143" s="42">
        <v>1</v>
      </c>
      <c r="H143" s="75">
        <v>526192</v>
      </c>
      <c r="I143" s="76">
        <v>526192</v>
      </c>
      <c r="L143" s="17"/>
      <c r="M143" s="76">
        <f>+L143*G143</f>
        <v>0</v>
      </c>
    </row>
    <row r="144" spans="3:13" ht="15.75" thickBot="1">
      <c r="C144" s="124" t="s">
        <v>403</v>
      </c>
      <c r="D144" s="125"/>
      <c r="E144" s="125"/>
      <c r="F144" s="125"/>
      <c r="G144" s="125"/>
      <c r="H144" s="125"/>
      <c r="I144" s="126"/>
      <c r="L144" s="131"/>
      <c r="M144" s="132"/>
    </row>
    <row r="145" spans="3:13" ht="27.75" thickBot="1">
      <c r="C145" s="39" t="s">
        <v>404</v>
      </c>
      <c r="D145" s="40" t="s">
        <v>405</v>
      </c>
      <c r="E145" s="78" t="s">
        <v>406</v>
      </c>
      <c r="F145" s="40" t="s">
        <v>45</v>
      </c>
      <c r="G145" s="40">
        <v>2</v>
      </c>
      <c r="H145" s="79">
        <v>220855</v>
      </c>
      <c r="I145" s="80">
        <v>441710</v>
      </c>
      <c r="L145" s="20"/>
      <c r="M145" s="80">
        <f>+L145*G145</f>
        <v>0</v>
      </c>
    </row>
    <row r="146" spans="3:13" ht="15.75" thickBot="1">
      <c r="C146" s="124" t="s">
        <v>407</v>
      </c>
      <c r="D146" s="125"/>
      <c r="E146" s="125"/>
      <c r="F146" s="125"/>
      <c r="G146" s="125"/>
      <c r="H146" s="125"/>
      <c r="I146" s="126"/>
      <c r="L146" s="131"/>
      <c r="M146" s="132"/>
    </row>
    <row r="147" spans="3:13" ht="81.75" thickBot="1">
      <c r="C147" s="39" t="s">
        <v>408</v>
      </c>
      <c r="D147" s="40" t="s">
        <v>409</v>
      </c>
      <c r="E147" s="78" t="s">
        <v>410</v>
      </c>
      <c r="F147" s="40" t="s">
        <v>45</v>
      </c>
      <c r="G147" s="40">
        <v>1</v>
      </c>
      <c r="H147" s="79">
        <v>1403353</v>
      </c>
      <c r="I147" s="80">
        <v>1403353</v>
      </c>
      <c r="L147" s="20"/>
      <c r="M147" s="80">
        <f>+L147*G147</f>
        <v>0</v>
      </c>
    </row>
    <row r="148" spans="3:13" ht="15.75" thickBot="1">
      <c r="C148" s="124" t="s">
        <v>411</v>
      </c>
      <c r="D148" s="125"/>
      <c r="E148" s="125"/>
      <c r="F148" s="125"/>
      <c r="G148" s="125"/>
      <c r="H148" s="125"/>
      <c r="I148" s="126"/>
      <c r="L148" s="131"/>
      <c r="M148" s="132"/>
    </row>
    <row r="149" spans="3:13" ht="54.75" thickBot="1">
      <c r="C149" s="39" t="s">
        <v>412</v>
      </c>
      <c r="D149" s="40" t="s">
        <v>413</v>
      </c>
      <c r="E149" s="78" t="s">
        <v>414</v>
      </c>
      <c r="F149" s="40" t="s">
        <v>17</v>
      </c>
      <c r="G149" s="40">
        <v>40</v>
      </c>
      <c r="H149" s="79">
        <v>10549</v>
      </c>
      <c r="I149" s="80">
        <v>421960</v>
      </c>
      <c r="L149" s="20"/>
      <c r="M149" s="80">
        <f>+L149*G149</f>
        <v>0</v>
      </c>
    </row>
    <row r="150" spans="3:13" ht="15.75" thickBot="1">
      <c r="C150" s="124" t="s">
        <v>415</v>
      </c>
      <c r="D150" s="125"/>
      <c r="E150" s="125"/>
      <c r="F150" s="125"/>
      <c r="G150" s="125"/>
      <c r="H150" s="125"/>
      <c r="I150" s="126"/>
      <c r="L150" s="131"/>
      <c r="M150" s="132"/>
    </row>
    <row r="151" spans="3:13" ht="54.75" thickBot="1">
      <c r="C151" s="39" t="s">
        <v>416</v>
      </c>
      <c r="D151" s="40" t="s">
        <v>417</v>
      </c>
      <c r="E151" s="78" t="s">
        <v>418</v>
      </c>
      <c r="F151" s="40" t="s">
        <v>45</v>
      </c>
      <c r="G151" s="40">
        <v>2</v>
      </c>
      <c r="H151" s="79">
        <v>106514</v>
      </c>
      <c r="I151" s="80">
        <v>213028</v>
      </c>
      <c r="L151" s="20"/>
      <c r="M151" s="80">
        <f>+L151*G151</f>
        <v>0</v>
      </c>
    </row>
    <row r="152" spans="3:13" ht="15.75" thickBot="1">
      <c r="C152" s="124" t="s">
        <v>419</v>
      </c>
      <c r="D152" s="125"/>
      <c r="E152" s="125"/>
      <c r="F152" s="125"/>
      <c r="G152" s="125"/>
      <c r="H152" s="125"/>
      <c r="I152" s="126"/>
      <c r="L152" s="131"/>
      <c r="M152" s="132"/>
    </row>
    <row r="153" spans="3:13" ht="122.25" thickBot="1">
      <c r="C153" s="39" t="s">
        <v>420</v>
      </c>
      <c r="D153" s="40" t="s">
        <v>421</v>
      </c>
      <c r="E153" s="78" t="s">
        <v>422</v>
      </c>
      <c r="F153" s="40" t="s">
        <v>45</v>
      </c>
      <c r="G153" s="40">
        <v>2</v>
      </c>
      <c r="H153" s="79">
        <v>142888</v>
      </c>
      <c r="I153" s="80">
        <v>285776</v>
      </c>
      <c r="L153" s="20"/>
      <c r="M153" s="80">
        <f>+L153*G153</f>
        <v>0</v>
      </c>
    </row>
    <row r="154" spans="3:13" ht="15.75" thickBot="1">
      <c r="C154" s="124" t="s">
        <v>423</v>
      </c>
      <c r="D154" s="125"/>
      <c r="E154" s="125"/>
      <c r="F154" s="125"/>
      <c r="G154" s="125"/>
      <c r="H154" s="125"/>
      <c r="I154" s="126"/>
      <c r="L154" s="131"/>
      <c r="M154" s="132"/>
    </row>
    <row r="155" spans="3:13" ht="284.25" thickBot="1">
      <c r="C155" s="39" t="s">
        <v>424</v>
      </c>
      <c r="D155" s="40" t="s">
        <v>425</v>
      </c>
      <c r="E155" s="78" t="s">
        <v>426</v>
      </c>
      <c r="F155" s="40" t="s">
        <v>45</v>
      </c>
      <c r="G155" s="40">
        <v>1</v>
      </c>
      <c r="H155" s="79">
        <v>578572</v>
      </c>
      <c r="I155" s="80">
        <v>578572</v>
      </c>
      <c r="L155" s="20"/>
      <c r="M155" s="80">
        <f>+L155*G155</f>
        <v>0</v>
      </c>
    </row>
    <row r="156" spans="3:13" ht="15.75" thickBot="1">
      <c r="C156" s="124" t="s">
        <v>427</v>
      </c>
      <c r="D156" s="125"/>
      <c r="E156" s="125"/>
      <c r="F156" s="125"/>
      <c r="G156" s="125"/>
      <c r="H156" s="125"/>
      <c r="I156" s="126"/>
      <c r="L156" s="131"/>
      <c r="M156" s="132"/>
    </row>
    <row r="157" spans="3:13" ht="54.75" thickBot="1">
      <c r="C157" s="39" t="s">
        <v>428</v>
      </c>
      <c r="D157" s="40" t="s">
        <v>429</v>
      </c>
      <c r="E157" s="78" t="s">
        <v>430</v>
      </c>
      <c r="F157" s="40" t="s">
        <v>17</v>
      </c>
      <c r="G157" s="40">
        <v>15</v>
      </c>
      <c r="H157" s="79">
        <v>20719</v>
      </c>
      <c r="I157" s="80">
        <v>310785</v>
      </c>
      <c r="L157" s="20"/>
      <c r="M157" s="80">
        <f>+L157*G157</f>
        <v>0</v>
      </c>
    </row>
    <row r="158" spans="3:13" ht="15.75" thickBot="1">
      <c r="C158" s="124" t="s">
        <v>431</v>
      </c>
      <c r="D158" s="125"/>
      <c r="E158" s="125"/>
      <c r="F158" s="125"/>
      <c r="G158" s="125"/>
      <c r="H158" s="125"/>
      <c r="I158" s="126"/>
      <c r="L158" s="131"/>
      <c r="M158" s="132"/>
    </row>
    <row r="159" spans="3:13" ht="68.25" thickBot="1">
      <c r="C159" s="39" t="s">
        <v>432</v>
      </c>
      <c r="D159" s="40" t="s">
        <v>433</v>
      </c>
      <c r="E159" s="78" t="s">
        <v>434</v>
      </c>
      <c r="F159" s="40" t="s">
        <v>17</v>
      </c>
      <c r="G159" s="40">
        <v>15</v>
      </c>
      <c r="H159" s="79">
        <v>5979</v>
      </c>
      <c r="I159" s="80">
        <v>89685</v>
      </c>
      <c r="L159" s="20"/>
      <c r="M159" s="80">
        <f>+L159*G159</f>
        <v>0</v>
      </c>
    </row>
    <row r="160" spans="3:13" ht="15.75" thickBot="1">
      <c r="C160" s="124" t="s">
        <v>435</v>
      </c>
      <c r="D160" s="125"/>
      <c r="E160" s="125"/>
      <c r="F160" s="125"/>
      <c r="G160" s="125"/>
      <c r="H160" s="125"/>
      <c r="I160" s="126"/>
      <c r="L160" s="131"/>
      <c r="M160" s="132"/>
    </row>
    <row r="161" spans="3:13" ht="81.75" thickBot="1">
      <c r="C161" s="39" t="s">
        <v>436</v>
      </c>
      <c r="D161" s="40" t="s">
        <v>437</v>
      </c>
      <c r="E161" s="78" t="s">
        <v>438</v>
      </c>
      <c r="F161" s="40" t="s">
        <v>17</v>
      </c>
      <c r="G161" s="40">
        <v>15</v>
      </c>
      <c r="H161" s="79">
        <v>5114</v>
      </c>
      <c r="I161" s="80">
        <v>76710</v>
      </c>
      <c r="L161" s="20"/>
      <c r="M161" s="80">
        <f>+L161*G161</f>
        <v>0</v>
      </c>
    </row>
    <row r="162" spans="3:13" ht="15.75" thickBot="1">
      <c r="C162" s="124" t="s">
        <v>439</v>
      </c>
      <c r="D162" s="125"/>
      <c r="E162" s="125"/>
      <c r="F162" s="125"/>
      <c r="G162" s="125"/>
      <c r="H162" s="125"/>
      <c r="I162" s="126"/>
      <c r="L162" s="131"/>
      <c r="M162" s="132"/>
    </row>
    <row r="163" spans="3:13" ht="81.75" thickBot="1">
      <c r="C163" s="39" t="s">
        <v>440</v>
      </c>
      <c r="D163" s="40" t="s">
        <v>441</v>
      </c>
      <c r="E163" s="78" t="s">
        <v>442</v>
      </c>
      <c r="F163" s="40" t="s">
        <v>45</v>
      </c>
      <c r="G163" s="40">
        <v>1</v>
      </c>
      <c r="H163" s="79">
        <v>255405</v>
      </c>
      <c r="I163" s="80">
        <v>255405</v>
      </c>
      <c r="L163" s="20"/>
      <c r="M163" s="80">
        <f>+L163*G163</f>
        <v>0</v>
      </c>
    </row>
    <row r="164" spans="3:13" ht="15.75" thickBot="1">
      <c r="C164" s="124" t="s">
        <v>443</v>
      </c>
      <c r="D164" s="125"/>
      <c r="E164" s="125"/>
      <c r="F164" s="125"/>
      <c r="G164" s="125"/>
      <c r="H164" s="125"/>
      <c r="I164" s="126"/>
      <c r="L164" s="131"/>
      <c r="M164" s="132"/>
    </row>
    <row r="165" spans="3:13" ht="108.75" thickBot="1">
      <c r="C165" s="39" t="s">
        <v>444</v>
      </c>
      <c r="D165" s="40" t="s">
        <v>445</v>
      </c>
      <c r="E165" s="78" t="s">
        <v>446</v>
      </c>
      <c r="F165" s="40" t="s">
        <v>45</v>
      </c>
      <c r="G165" s="40">
        <v>1</v>
      </c>
      <c r="H165" s="79">
        <v>559108</v>
      </c>
      <c r="I165" s="80">
        <v>559108</v>
      </c>
      <c r="L165" s="20"/>
      <c r="M165" s="80">
        <f>+L165*G165</f>
        <v>0</v>
      </c>
    </row>
    <row r="166" spans="3:13" ht="15.75" thickBot="1">
      <c r="C166" s="124" t="s">
        <v>447</v>
      </c>
      <c r="D166" s="125"/>
      <c r="E166" s="125"/>
      <c r="F166" s="125"/>
      <c r="G166" s="125"/>
      <c r="H166" s="125"/>
      <c r="I166" s="126"/>
      <c r="L166" s="131"/>
      <c r="M166" s="132"/>
    </row>
    <row r="167" spans="3:13" ht="67.5">
      <c r="C167" s="69" t="s">
        <v>448</v>
      </c>
      <c r="D167" s="70" t="s">
        <v>449</v>
      </c>
      <c r="E167" s="71" t="s">
        <v>450</v>
      </c>
      <c r="F167" s="70" t="s">
        <v>45</v>
      </c>
      <c r="G167" s="70">
        <v>3</v>
      </c>
      <c r="H167" s="72">
        <v>12344</v>
      </c>
      <c r="I167" s="73">
        <v>37032</v>
      </c>
      <c r="L167" s="19"/>
      <c r="M167" s="73">
        <f>+L167*G167</f>
        <v>0</v>
      </c>
    </row>
    <row r="168" spans="3:13" ht="68.25" thickBot="1">
      <c r="C168" s="41" t="s">
        <v>451</v>
      </c>
      <c r="D168" s="42" t="s">
        <v>452</v>
      </c>
      <c r="E168" s="74" t="s">
        <v>453</v>
      </c>
      <c r="F168" s="42" t="s">
        <v>45</v>
      </c>
      <c r="G168" s="42">
        <v>1</v>
      </c>
      <c r="H168" s="75">
        <v>56938</v>
      </c>
      <c r="I168" s="76">
        <v>56938</v>
      </c>
      <c r="L168" s="17"/>
      <c r="M168" s="100">
        <f>+L168*G168</f>
        <v>0</v>
      </c>
    </row>
    <row r="169" spans="3:13" ht="15.75" thickBot="1">
      <c r="C169" s="124" t="s">
        <v>454</v>
      </c>
      <c r="D169" s="125"/>
      <c r="E169" s="125"/>
      <c r="F169" s="125"/>
      <c r="G169" s="125"/>
      <c r="H169" s="125"/>
      <c r="I169" s="126"/>
      <c r="L169" s="131"/>
      <c r="M169" s="132"/>
    </row>
    <row r="170" spans="3:13" ht="162.75" thickBot="1">
      <c r="C170" s="39" t="s">
        <v>455</v>
      </c>
      <c r="D170" s="40" t="s">
        <v>456</v>
      </c>
      <c r="E170" s="78" t="s">
        <v>457</v>
      </c>
      <c r="F170" s="40" t="s">
        <v>45</v>
      </c>
      <c r="G170" s="40">
        <v>1</v>
      </c>
      <c r="H170" s="79">
        <v>120459</v>
      </c>
      <c r="I170" s="80">
        <v>120459</v>
      </c>
      <c r="L170" s="20"/>
      <c r="M170" s="80">
        <f>+L170*G170</f>
        <v>0</v>
      </c>
    </row>
    <row r="171" spans="3:13" ht="15.75" thickBot="1">
      <c r="C171" s="124" t="s">
        <v>458</v>
      </c>
      <c r="D171" s="125"/>
      <c r="E171" s="125"/>
      <c r="F171" s="125"/>
      <c r="G171" s="125"/>
      <c r="H171" s="125"/>
      <c r="I171" s="126"/>
      <c r="L171" s="131"/>
      <c r="M171" s="132"/>
    </row>
    <row r="172" spans="3:13" ht="54.75" thickBot="1">
      <c r="C172" s="39" t="s">
        <v>459</v>
      </c>
      <c r="D172" s="40" t="s">
        <v>460</v>
      </c>
      <c r="E172" s="78" t="s">
        <v>461</v>
      </c>
      <c r="F172" s="40" t="s">
        <v>45</v>
      </c>
      <c r="G172" s="40">
        <v>2</v>
      </c>
      <c r="H172" s="79">
        <v>161245</v>
      </c>
      <c r="I172" s="80">
        <v>322490</v>
      </c>
      <c r="L172" s="20"/>
      <c r="M172" s="80">
        <f>+L172*G172</f>
        <v>0</v>
      </c>
    </row>
    <row r="173" spans="3:13" ht="15.75" thickBot="1">
      <c r="C173" s="124" t="s">
        <v>462</v>
      </c>
      <c r="D173" s="125"/>
      <c r="E173" s="125"/>
      <c r="F173" s="125"/>
      <c r="G173" s="125"/>
      <c r="H173" s="125"/>
      <c r="I173" s="126"/>
      <c r="L173" s="131"/>
      <c r="M173" s="132"/>
    </row>
    <row r="174" spans="3:13" ht="41.25" thickBot="1">
      <c r="C174" s="39" t="s">
        <v>463</v>
      </c>
      <c r="D174" s="40" t="s">
        <v>464</v>
      </c>
      <c r="E174" s="78" t="s">
        <v>465</v>
      </c>
      <c r="F174" s="40" t="s">
        <v>45</v>
      </c>
      <c r="G174" s="40">
        <v>2</v>
      </c>
      <c r="H174" s="79">
        <v>88362</v>
      </c>
      <c r="I174" s="80">
        <v>176724</v>
      </c>
      <c r="L174" s="20"/>
      <c r="M174" s="80">
        <f>+L174*G174</f>
        <v>0</v>
      </c>
    </row>
    <row r="175" spans="3:13" ht="15.75" thickBot="1">
      <c r="C175" s="124" t="s">
        <v>466</v>
      </c>
      <c r="D175" s="125"/>
      <c r="E175" s="125"/>
      <c r="F175" s="125"/>
      <c r="G175" s="125"/>
      <c r="H175" s="125"/>
      <c r="I175" s="126"/>
      <c r="L175" s="131"/>
      <c r="M175" s="132"/>
    </row>
    <row r="176" spans="3:13" ht="176.25" thickBot="1">
      <c r="C176" s="39" t="s">
        <v>467</v>
      </c>
      <c r="D176" s="40" t="s">
        <v>468</v>
      </c>
      <c r="E176" s="78" t="s">
        <v>469</v>
      </c>
      <c r="F176" s="40" t="s">
        <v>45</v>
      </c>
      <c r="G176" s="40">
        <v>1</v>
      </c>
      <c r="H176" s="79">
        <v>3989894</v>
      </c>
      <c r="I176" s="80">
        <v>3989894</v>
      </c>
      <c r="L176" s="20"/>
      <c r="M176" s="80">
        <f>+L176*G176</f>
        <v>0</v>
      </c>
    </row>
    <row r="177" spans="3:13" ht="15.75" thickBot="1">
      <c r="C177" s="121" t="s">
        <v>470</v>
      </c>
      <c r="D177" s="122"/>
      <c r="E177" s="122"/>
      <c r="F177" s="122"/>
      <c r="G177" s="122"/>
      <c r="H177" s="123"/>
      <c r="I177" s="102">
        <v>22717265</v>
      </c>
      <c r="M177" s="102">
        <f>SUM(M124:M176)</f>
        <v>0</v>
      </c>
    </row>
    <row r="178" spans="3:13" ht="15.75" thickBot="1">
      <c r="C178" s="28">
        <v>17</v>
      </c>
      <c r="D178" s="29" t="s">
        <v>79</v>
      </c>
      <c r="E178" s="116" t="s">
        <v>80</v>
      </c>
      <c r="F178" s="117"/>
      <c r="G178" s="117"/>
      <c r="H178" s="117"/>
      <c r="I178" s="118"/>
    </row>
    <row r="179" spans="3:13" ht="15.75" thickBot="1">
      <c r="C179" s="124" t="s">
        <v>471</v>
      </c>
      <c r="D179" s="125"/>
      <c r="E179" s="125"/>
      <c r="F179" s="125"/>
      <c r="G179" s="125"/>
      <c r="H179" s="125"/>
      <c r="I179" s="126"/>
    </row>
    <row r="180" spans="3:13" ht="54">
      <c r="C180" s="69" t="s">
        <v>472</v>
      </c>
      <c r="D180" s="70" t="s">
        <v>56</v>
      </c>
      <c r="E180" s="71" t="s">
        <v>57</v>
      </c>
      <c r="F180" s="70" t="s">
        <v>14</v>
      </c>
      <c r="G180" s="70">
        <v>3</v>
      </c>
      <c r="H180" s="72">
        <v>807337</v>
      </c>
      <c r="I180" s="73">
        <v>2422011</v>
      </c>
      <c r="L180" s="19"/>
      <c r="M180" s="73">
        <f>+L180*G180</f>
        <v>0</v>
      </c>
    </row>
    <row r="181" spans="3:13" ht="175.5">
      <c r="C181" s="32" t="s">
        <v>473</v>
      </c>
      <c r="D181" s="33" t="s">
        <v>474</v>
      </c>
      <c r="E181" s="45" t="s">
        <v>475</v>
      </c>
      <c r="F181" s="33" t="s">
        <v>14</v>
      </c>
      <c r="G181" s="33">
        <v>35</v>
      </c>
      <c r="H181" s="46">
        <v>324519</v>
      </c>
      <c r="I181" s="35">
        <v>11358165</v>
      </c>
      <c r="L181" s="15"/>
      <c r="M181" s="35">
        <f t="shared" ref="M181:M195" si="11">+L181*G181</f>
        <v>0</v>
      </c>
    </row>
    <row r="182" spans="3:13" ht="67.5">
      <c r="C182" s="32" t="s">
        <v>476</v>
      </c>
      <c r="D182" s="33" t="s">
        <v>81</v>
      </c>
      <c r="E182" s="45" t="s">
        <v>82</v>
      </c>
      <c r="F182" s="33" t="s">
        <v>17</v>
      </c>
      <c r="G182" s="33">
        <v>53</v>
      </c>
      <c r="H182" s="46">
        <v>397490</v>
      </c>
      <c r="I182" s="35">
        <v>21066970</v>
      </c>
      <c r="L182" s="15"/>
      <c r="M182" s="35">
        <f t="shared" si="11"/>
        <v>0</v>
      </c>
    </row>
    <row r="183" spans="3:13" ht="54">
      <c r="C183" s="32" t="s">
        <v>477</v>
      </c>
      <c r="D183" s="33" t="s">
        <v>478</v>
      </c>
      <c r="E183" s="45" t="s">
        <v>479</v>
      </c>
      <c r="F183" s="33" t="s">
        <v>68</v>
      </c>
      <c r="G183" s="33">
        <v>900</v>
      </c>
      <c r="H183" s="46">
        <v>17655</v>
      </c>
      <c r="I183" s="35">
        <v>15889500</v>
      </c>
      <c r="L183" s="15"/>
      <c r="M183" s="35">
        <f t="shared" si="11"/>
        <v>0</v>
      </c>
    </row>
    <row r="184" spans="3:13" ht="40.5">
      <c r="C184" s="32" t="s">
        <v>480</v>
      </c>
      <c r="D184" s="47" t="s">
        <v>78</v>
      </c>
      <c r="E184" s="45" t="s">
        <v>481</v>
      </c>
      <c r="F184" s="33" t="s">
        <v>68</v>
      </c>
      <c r="G184" s="33">
        <v>947.5</v>
      </c>
      <c r="H184" s="46">
        <v>26003</v>
      </c>
      <c r="I184" s="35">
        <v>24637842.5</v>
      </c>
      <c r="L184" s="15"/>
      <c r="M184" s="35">
        <f t="shared" si="11"/>
        <v>0</v>
      </c>
    </row>
    <row r="185" spans="3:13" ht="40.5">
      <c r="C185" s="32" t="s">
        <v>482</v>
      </c>
      <c r="D185" s="47" t="s">
        <v>483</v>
      </c>
      <c r="E185" s="45" t="s">
        <v>484</v>
      </c>
      <c r="F185" s="33" t="s">
        <v>68</v>
      </c>
      <c r="G185" s="33">
        <v>90</v>
      </c>
      <c r="H185" s="46">
        <v>54279</v>
      </c>
      <c r="I185" s="35">
        <v>4885110</v>
      </c>
      <c r="L185" s="15"/>
      <c r="M185" s="35">
        <f t="shared" si="11"/>
        <v>0</v>
      </c>
    </row>
    <row r="186" spans="3:13" ht="54">
      <c r="C186" s="32" t="s">
        <v>485</v>
      </c>
      <c r="D186" s="33" t="s">
        <v>486</v>
      </c>
      <c r="E186" s="45" t="s">
        <v>487</v>
      </c>
      <c r="F186" s="33" t="s">
        <v>45</v>
      </c>
      <c r="G186" s="33">
        <v>40</v>
      </c>
      <c r="H186" s="46">
        <v>9235</v>
      </c>
      <c r="I186" s="35">
        <v>369400</v>
      </c>
      <c r="L186" s="15"/>
      <c r="M186" s="35">
        <f t="shared" si="11"/>
        <v>0</v>
      </c>
    </row>
    <row r="187" spans="3:13" ht="54">
      <c r="C187" s="32" t="s">
        <v>488</v>
      </c>
      <c r="D187" s="47" t="s">
        <v>489</v>
      </c>
      <c r="E187" s="45" t="s">
        <v>490</v>
      </c>
      <c r="F187" s="33" t="s">
        <v>45</v>
      </c>
      <c r="G187" s="33">
        <v>60</v>
      </c>
      <c r="H187" s="46">
        <v>8612</v>
      </c>
      <c r="I187" s="35">
        <v>516720</v>
      </c>
      <c r="L187" s="15"/>
      <c r="M187" s="35">
        <f t="shared" si="11"/>
        <v>0</v>
      </c>
    </row>
    <row r="188" spans="3:13" ht="54">
      <c r="C188" s="32" t="s">
        <v>491</v>
      </c>
      <c r="D188" s="33" t="s">
        <v>492</v>
      </c>
      <c r="E188" s="45" t="s">
        <v>493</v>
      </c>
      <c r="F188" s="33" t="s">
        <v>45</v>
      </c>
      <c r="G188" s="33">
        <v>32</v>
      </c>
      <c r="H188" s="46">
        <v>8390</v>
      </c>
      <c r="I188" s="35">
        <v>268480</v>
      </c>
      <c r="L188" s="15"/>
      <c r="M188" s="35">
        <f t="shared" si="11"/>
        <v>0</v>
      </c>
    </row>
    <row r="189" spans="3:13" ht="40.5">
      <c r="C189" s="32" t="s">
        <v>494</v>
      </c>
      <c r="D189" s="33" t="s">
        <v>74</v>
      </c>
      <c r="E189" s="45" t="s">
        <v>75</v>
      </c>
      <c r="F189" s="33" t="s">
        <v>45</v>
      </c>
      <c r="G189" s="33">
        <v>50</v>
      </c>
      <c r="H189" s="46">
        <v>2061</v>
      </c>
      <c r="I189" s="35">
        <v>103050</v>
      </c>
      <c r="L189" s="15"/>
      <c r="M189" s="35">
        <f t="shared" si="11"/>
        <v>0</v>
      </c>
    </row>
    <row r="190" spans="3:13" ht="67.5">
      <c r="C190" s="32" t="s">
        <v>495</v>
      </c>
      <c r="D190" s="33" t="s">
        <v>496</v>
      </c>
      <c r="E190" s="45" t="s">
        <v>497</v>
      </c>
      <c r="F190" s="33" t="s">
        <v>45</v>
      </c>
      <c r="G190" s="33">
        <v>88</v>
      </c>
      <c r="H190" s="46">
        <v>29896</v>
      </c>
      <c r="I190" s="35">
        <v>2630848</v>
      </c>
      <c r="L190" s="15"/>
      <c r="M190" s="35">
        <f t="shared" si="11"/>
        <v>0</v>
      </c>
    </row>
    <row r="191" spans="3:13" ht="148.5">
      <c r="C191" s="32" t="s">
        <v>498</v>
      </c>
      <c r="D191" s="33" t="s">
        <v>499</v>
      </c>
      <c r="E191" s="45" t="s">
        <v>500</v>
      </c>
      <c r="F191" s="33" t="s">
        <v>14</v>
      </c>
      <c r="G191" s="33">
        <v>74</v>
      </c>
      <c r="H191" s="46">
        <v>204701</v>
      </c>
      <c r="I191" s="35">
        <v>15147874</v>
      </c>
      <c r="L191" s="15"/>
      <c r="M191" s="35">
        <f t="shared" si="11"/>
        <v>0</v>
      </c>
    </row>
    <row r="192" spans="3:13" ht="148.5">
      <c r="C192" s="32" t="s">
        <v>501</v>
      </c>
      <c r="D192" s="33" t="s">
        <v>88</v>
      </c>
      <c r="E192" s="45" t="s">
        <v>502</v>
      </c>
      <c r="F192" s="33" t="s">
        <v>17</v>
      </c>
      <c r="G192" s="33">
        <v>110</v>
      </c>
      <c r="H192" s="46">
        <v>299606</v>
      </c>
      <c r="I192" s="35">
        <v>32956660</v>
      </c>
      <c r="L192" s="15"/>
      <c r="M192" s="35">
        <f t="shared" si="11"/>
        <v>0</v>
      </c>
    </row>
    <row r="193" spans="3:13" ht="108">
      <c r="C193" s="32" t="s">
        <v>503</v>
      </c>
      <c r="D193" s="33" t="s">
        <v>87</v>
      </c>
      <c r="E193" s="45" t="s">
        <v>504</v>
      </c>
      <c r="F193" s="33" t="s">
        <v>45</v>
      </c>
      <c r="G193" s="33">
        <v>1</v>
      </c>
      <c r="H193" s="46">
        <v>3153257</v>
      </c>
      <c r="I193" s="35">
        <v>3153257</v>
      </c>
      <c r="L193" s="15"/>
      <c r="M193" s="35">
        <f t="shared" si="11"/>
        <v>0</v>
      </c>
    </row>
    <row r="194" spans="3:13" ht="54">
      <c r="C194" s="32" t="s">
        <v>505</v>
      </c>
      <c r="D194" s="33" t="s">
        <v>506</v>
      </c>
      <c r="E194" s="45" t="s">
        <v>507</v>
      </c>
      <c r="F194" s="33" t="s">
        <v>17</v>
      </c>
      <c r="G194" s="33">
        <v>53</v>
      </c>
      <c r="H194" s="46">
        <v>94918</v>
      </c>
      <c r="I194" s="35">
        <v>5030654</v>
      </c>
      <c r="L194" s="15"/>
      <c r="M194" s="35">
        <f t="shared" si="11"/>
        <v>0</v>
      </c>
    </row>
    <row r="195" spans="3:13" ht="108.75" thickBot="1">
      <c r="C195" s="41" t="s">
        <v>508</v>
      </c>
      <c r="D195" s="42" t="s">
        <v>509</v>
      </c>
      <c r="E195" s="74" t="s">
        <v>510</v>
      </c>
      <c r="F195" s="42" t="s">
        <v>17</v>
      </c>
      <c r="G195" s="42">
        <v>1</v>
      </c>
      <c r="H195" s="75">
        <v>107246</v>
      </c>
      <c r="I195" s="76">
        <v>107246</v>
      </c>
      <c r="L195" s="17"/>
      <c r="M195" s="76">
        <f t="shared" si="11"/>
        <v>0</v>
      </c>
    </row>
    <row r="196" spans="3:13" ht="15.75" thickBot="1">
      <c r="C196" s="121" t="s">
        <v>511</v>
      </c>
      <c r="D196" s="122"/>
      <c r="E196" s="122"/>
      <c r="F196" s="122"/>
      <c r="G196" s="122"/>
      <c r="H196" s="123"/>
      <c r="I196" s="104">
        <v>140543787.5</v>
      </c>
      <c r="M196" s="101">
        <f>SUM(M180:M195)</f>
        <v>0</v>
      </c>
    </row>
    <row r="197" spans="3:13" ht="15.75" thickBot="1">
      <c r="C197" s="28">
        <v>21</v>
      </c>
      <c r="D197" s="29" t="s">
        <v>83</v>
      </c>
      <c r="E197" s="116" t="s">
        <v>84</v>
      </c>
      <c r="F197" s="117"/>
      <c r="G197" s="117"/>
      <c r="H197" s="117"/>
      <c r="I197" s="118"/>
    </row>
    <row r="198" spans="3:13" ht="15.75" thickBot="1">
      <c r="C198" s="124" t="s">
        <v>512</v>
      </c>
      <c r="D198" s="125"/>
      <c r="E198" s="125"/>
      <c r="F198" s="125"/>
      <c r="G198" s="125"/>
      <c r="H198" s="125"/>
      <c r="I198" s="126"/>
    </row>
    <row r="199" spans="3:13" ht="27.75" thickBot="1">
      <c r="C199" s="39" t="s">
        <v>513</v>
      </c>
      <c r="D199" s="40" t="s">
        <v>85</v>
      </c>
      <c r="E199" s="78" t="s">
        <v>86</v>
      </c>
      <c r="F199" s="40" t="s">
        <v>14</v>
      </c>
      <c r="G199" s="40">
        <v>121</v>
      </c>
      <c r="H199" s="79">
        <v>13677</v>
      </c>
      <c r="I199" s="80">
        <v>1654917</v>
      </c>
      <c r="L199" s="20"/>
      <c r="M199" s="80">
        <f>+L199*G199</f>
        <v>0</v>
      </c>
    </row>
    <row r="200" spans="3:13" ht="15.75" thickBot="1">
      <c r="C200" s="121" t="s">
        <v>514</v>
      </c>
      <c r="D200" s="122"/>
      <c r="E200" s="122"/>
      <c r="F200" s="122"/>
      <c r="G200" s="122"/>
      <c r="H200" s="123"/>
      <c r="I200" s="102">
        <v>1654917</v>
      </c>
      <c r="M200" s="107">
        <f>SUM(M199)</f>
        <v>0</v>
      </c>
    </row>
    <row r="201" spans="3:13" ht="15.75" thickBot="1">
      <c r="C201" s="43"/>
      <c r="D201" s="43"/>
      <c r="E201" s="48"/>
      <c r="F201" s="49"/>
      <c r="G201" s="49"/>
      <c r="H201" s="50"/>
      <c r="I201" s="50"/>
    </row>
    <row r="202" spans="3:13" ht="15.75" thickBot="1">
      <c r="C202" s="25"/>
      <c r="D202" s="43"/>
      <c r="E202" s="51"/>
      <c r="F202" s="156" t="s">
        <v>89</v>
      </c>
      <c r="G202" s="157"/>
      <c r="H202" s="158"/>
      <c r="I202" s="52">
        <v>893459440.79999995</v>
      </c>
      <c r="K202" s="133" t="s">
        <v>89</v>
      </c>
      <c r="L202" s="134"/>
      <c r="M202" s="52">
        <f>+M25+M32+M65+M70+M83+M121+M177+M196+M200</f>
        <v>0</v>
      </c>
    </row>
    <row r="203" spans="3:13" ht="15.75" thickBot="1">
      <c r="C203" s="25"/>
      <c r="D203" s="43"/>
      <c r="E203" s="51"/>
      <c r="F203" s="156" t="s">
        <v>515</v>
      </c>
      <c r="G203" s="157"/>
      <c r="H203" s="158"/>
      <c r="I203" s="52">
        <v>178691888.16</v>
      </c>
      <c r="K203" s="129" t="s">
        <v>94</v>
      </c>
      <c r="L203" s="130"/>
      <c r="M203" s="52">
        <f>+M202*20%</f>
        <v>0</v>
      </c>
    </row>
    <row r="204" spans="3:13" ht="15.75" thickBot="1">
      <c r="C204" s="25"/>
      <c r="D204" s="43"/>
      <c r="E204" s="51"/>
      <c r="F204" s="156" t="s">
        <v>90</v>
      </c>
      <c r="G204" s="157"/>
      <c r="H204" s="158"/>
      <c r="I204" s="52">
        <v>26803783.223999996</v>
      </c>
      <c r="K204" s="127" t="s">
        <v>95</v>
      </c>
      <c r="L204" s="128"/>
      <c r="M204" s="52">
        <f>+M202*3%</f>
        <v>0</v>
      </c>
    </row>
    <row r="205" spans="3:13" ht="15.75" thickBot="1">
      <c r="C205" s="25"/>
      <c r="D205" s="43"/>
      <c r="E205" s="51"/>
      <c r="F205" s="156" t="s">
        <v>91</v>
      </c>
      <c r="G205" s="157"/>
      <c r="H205" s="158"/>
      <c r="I205" s="52">
        <v>44672972.039999999</v>
      </c>
      <c r="K205" s="129" t="s">
        <v>96</v>
      </c>
      <c r="L205" s="130"/>
      <c r="M205" s="52">
        <f>+M202*5%</f>
        <v>0</v>
      </c>
    </row>
    <row r="206" spans="3:13" ht="15.75" thickBot="1">
      <c r="C206" s="25"/>
      <c r="D206" s="43"/>
      <c r="E206" s="51"/>
      <c r="F206" s="156" t="s">
        <v>92</v>
      </c>
      <c r="G206" s="157"/>
      <c r="H206" s="158"/>
      <c r="I206" s="52">
        <v>8487864.6875999998</v>
      </c>
      <c r="K206" s="127" t="s">
        <v>92</v>
      </c>
      <c r="L206" s="128"/>
      <c r="M206" s="52">
        <f>+M205*19%</f>
        <v>0</v>
      </c>
    </row>
    <row r="207" spans="3:13" ht="15.75" thickBot="1">
      <c r="C207" s="25"/>
      <c r="D207" s="43"/>
      <c r="E207" s="51"/>
      <c r="F207" s="153" t="s">
        <v>93</v>
      </c>
      <c r="G207" s="154"/>
      <c r="H207" s="155"/>
      <c r="I207" s="102">
        <v>1152115949</v>
      </c>
      <c r="K207" s="114" t="s">
        <v>93</v>
      </c>
      <c r="L207" s="115"/>
      <c r="M207" s="102">
        <f>SUM(M202:M206)</f>
        <v>0</v>
      </c>
    </row>
    <row r="209" spans="3:15" ht="15.75" thickBot="1"/>
    <row r="210" spans="3:15" ht="16.5" customHeight="1" thickBot="1">
      <c r="C210" s="108" t="s">
        <v>3</v>
      </c>
      <c r="D210" s="109"/>
      <c r="E210" s="109"/>
      <c r="F210" s="109"/>
      <c r="G210" s="109"/>
      <c r="H210" s="109"/>
      <c r="I210" s="109"/>
      <c r="J210" s="109"/>
      <c r="K210" s="109"/>
      <c r="L210" s="109"/>
      <c r="M210" s="109"/>
      <c r="N210" s="109"/>
      <c r="O210" s="110"/>
    </row>
    <row r="211" spans="3:15" ht="15.75" thickBot="1">
      <c r="C211" s="21"/>
      <c r="D211" s="21"/>
      <c r="E211" s="22"/>
      <c r="F211" s="23"/>
      <c r="G211" s="21"/>
      <c r="H211" s="24"/>
      <c r="I211" s="24"/>
      <c r="J211" s="24"/>
      <c r="K211" s="21"/>
      <c r="L211" s="21"/>
      <c r="M211" s="1"/>
      <c r="N211" s="2"/>
      <c r="O211" s="2"/>
    </row>
    <row r="212" spans="3:15" ht="28.5" customHeight="1" thickBot="1">
      <c r="C212" s="111" t="s">
        <v>97</v>
      </c>
      <c r="D212" s="112"/>
      <c r="E212" s="112"/>
      <c r="F212" s="112"/>
      <c r="G212" s="112"/>
      <c r="H212" s="112"/>
      <c r="I212" s="112"/>
      <c r="J212" s="112"/>
      <c r="K212" s="112"/>
      <c r="L212" s="112"/>
      <c r="M212" s="112"/>
      <c r="N212" s="112"/>
      <c r="O212" s="113"/>
    </row>
  </sheetData>
  <mergeCells count="100">
    <mergeCell ref="C175:I175"/>
    <mergeCell ref="C11:I11"/>
    <mergeCell ref="C20:I20"/>
    <mergeCell ref="C25:H25"/>
    <mergeCell ref="E26:I26"/>
    <mergeCell ref="C32:H32"/>
    <mergeCell ref="C173:I173"/>
    <mergeCell ref="C171:I171"/>
    <mergeCell ref="C169:I169"/>
    <mergeCell ref="C166:I166"/>
    <mergeCell ref="C164:I164"/>
    <mergeCell ref="C162:I162"/>
    <mergeCell ref="C160:I160"/>
    <mergeCell ref="C158:I158"/>
    <mergeCell ref="C156:I156"/>
    <mergeCell ref="C154:I154"/>
    <mergeCell ref="C152:I152"/>
    <mergeCell ref="C150:I150"/>
    <mergeCell ref="C148:I148"/>
    <mergeCell ref="C146:I146"/>
    <mergeCell ref="C144:I144"/>
    <mergeCell ref="C141:I141"/>
    <mergeCell ref="C140:I140"/>
    <mergeCell ref="C138:I138"/>
    <mergeCell ref="C136:I136"/>
    <mergeCell ref="C134:I134"/>
    <mergeCell ref="C132:I132"/>
    <mergeCell ref="C125:I125"/>
    <mergeCell ref="E122:I122"/>
    <mergeCell ref="C123:I123"/>
    <mergeCell ref="C121:H121"/>
    <mergeCell ref="C88:I88"/>
    <mergeCell ref="C85:I85"/>
    <mergeCell ref="C83:H83"/>
    <mergeCell ref="E84:I84"/>
    <mergeCell ref="E6:I6"/>
    <mergeCell ref="C70:H70"/>
    <mergeCell ref="E71:I71"/>
    <mergeCell ref="E66:I66"/>
    <mergeCell ref="C65:H65"/>
    <mergeCell ref="C59:I59"/>
    <mergeCell ref="E33:I33"/>
    <mergeCell ref="C34:I34"/>
    <mergeCell ref="C56:I56"/>
    <mergeCell ref="C54:I54"/>
    <mergeCell ref="C49:I49"/>
    <mergeCell ref="C40:I40"/>
    <mergeCell ref="F202:H202"/>
    <mergeCell ref="F203:H203"/>
    <mergeCell ref="F204:H204"/>
    <mergeCell ref="F205:H205"/>
    <mergeCell ref="F206:H206"/>
    <mergeCell ref="C200:H200"/>
    <mergeCell ref="E197:I197"/>
    <mergeCell ref="C198:I198"/>
    <mergeCell ref="C196:H196"/>
    <mergeCell ref="C179:I179"/>
    <mergeCell ref="C177:H177"/>
    <mergeCell ref="E178:I178"/>
    <mergeCell ref="L4:M4"/>
    <mergeCell ref="L6:M6"/>
    <mergeCell ref="L11:M11"/>
    <mergeCell ref="L20:M20"/>
    <mergeCell ref="L40:M40"/>
    <mergeCell ref="L49:M49"/>
    <mergeCell ref="L54:M54"/>
    <mergeCell ref="L56:M56"/>
    <mergeCell ref="L59:M59"/>
    <mergeCell ref="L88:M88"/>
    <mergeCell ref="L125:M125"/>
    <mergeCell ref="L132:M132"/>
    <mergeCell ref="L134:M134"/>
    <mergeCell ref="L136:M136"/>
    <mergeCell ref="L138:M138"/>
    <mergeCell ref="L140:M141"/>
    <mergeCell ref="L144:M144"/>
    <mergeCell ref="L146:M146"/>
    <mergeCell ref="L148:M148"/>
    <mergeCell ref="L150:M150"/>
    <mergeCell ref="L152:M152"/>
    <mergeCell ref="L154:M154"/>
    <mergeCell ref="L156:M156"/>
    <mergeCell ref="L158:M158"/>
    <mergeCell ref="L160:M160"/>
    <mergeCell ref="L162:M162"/>
    <mergeCell ref="L164:M164"/>
    <mergeCell ref="L166:M166"/>
    <mergeCell ref="L169:M169"/>
    <mergeCell ref="L171:M171"/>
    <mergeCell ref="L173:M173"/>
    <mergeCell ref="L175:M175"/>
    <mergeCell ref="K202:L202"/>
    <mergeCell ref="K203:L203"/>
    <mergeCell ref="C212:O212"/>
    <mergeCell ref="K204:L204"/>
    <mergeCell ref="K205:L205"/>
    <mergeCell ref="K206:L206"/>
    <mergeCell ref="K207:L207"/>
    <mergeCell ref="C210:O210"/>
    <mergeCell ref="F207:H20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 2</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Giovanni Álvarez Guerrero</dc:creator>
  <cp:lastModifiedBy>OPS. Giovanni Álvarez Guerrero</cp:lastModifiedBy>
  <dcterms:created xsi:type="dcterms:W3CDTF">2019-04-25T19:31:21Z</dcterms:created>
  <dcterms:modified xsi:type="dcterms:W3CDTF">2019-04-25T23:08:16Z</dcterms:modified>
</cp:coreProperties>
</file>